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7195" windowHeight="12780" activeTab="1"/>
  </bookViews>
  <sheets>
    <sheet name="Rekapitulace stavby" sheetId="1" r:id="rId1"/>
    <sheet name="SO 101 - Chodník s odvodn..." sheetId="2" r:id="rId2"/>
  </sheets>
  <definedNames>
    <definedName name="_xlnm._FilterDatabase" localSheetId="1" hidden="1">'SO 101 - Chodník s odvodn...'!$C$135:$K$748</definedName>
    <definedName name="_xlnm.Print_Area" localSheetId="0">'Rekapitulace stavby'!$D$4:$AO$76,'Rekapitulace stavby'!$C$82:$AQ$96</definedName>
    <definedName name="_xlnm.Print_Area" localSheetId="1">'SO 101 - Chodník s odvodn...'!$C$4:$J$76,'SO 101 - Chodník s odvodn...'!$C$82:$J$117,'SO 101 - Chodník s odvodn...'!$C$123:$J$748</definedName>
    <definedName name="_xlnm.Print_Titles" localSheetId="0">'Rekapitulace stavby'!$92:$92</definedName>
    <definedName name="_xlnm.Print_Titles" localSheetId="1">'SO 101 - Chodník s odvodn...'!$135:$135</definedName>
  </definedNames>
  <calcPr calcId="162913"/>
</workbook>
</file>

<file path=xl/sharedStrings.xml><?xml version="1.0" encoding="utf-8"?>
<sst xmlns="http://schemas.openxmlformats.org/spreadsheetml/2006/main" count="6718" uniqueCount="1220">
  <si>
    <t>Export Komplet</t>
  </si>
  <si>
    <t/>
  </si>
  <si>
    <t>2.0</t>
  </si>
  <si>
    <t>ZAMOK</t>
  </si>
  <si>
    <t>False</t>
  </si>
  <si>
    <t>{3e155016-5fb3-43ba-8dda-c0e0a7f49208}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</si>
  <si>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</si>
  <si>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</si>
  <si>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</si>
  <si>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</si>
  <si>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</si>
  <si>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</si>
  <si>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</si>
  <si>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</si>
  <si>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22081201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</si>
  <si>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</si>
  <si>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</si>
  <si>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 podél ul. Opletalova, Bohumín</t>
  </si>
  <si>
    <t>KSO:</t>
  </si>
  <si>
    <t>CC-CZ:</t>
  </si>
  <si>
    <t>Místo:</t>
  </si>
  <si>
    <t>Bohumín</t>
  </si>
  <si>
    <t>Datum:</t>
  </si>
  <si>
    <t>16. 1. 2024</t>
  </si>
  <si>
    <t>Zadavatel:</t>
  </si>
  <si>
    <t>IČ:</t>
  </si>
  <si>
    <t>Město Bohumín</t>
  </si>
  <si>
    <t>DIČ:</t>
  </si>
  <si>
    <t>Uchazeč:</t>
  </si>
  <si>
    <t>Vyplň údaj</t>
  </si>
  <si>
    <t>Projektant:</t>
  </si>
  <si>
    <t>ŠNAPKA SLUŽBY s.r.o.</t>
  </si>
  <si>
    <t>True</t>
  </si>
  <si>
    <t>Zpracovatel:</t>
  </si>
  <si>
    <t>Ing. Ivan Šnapka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</si>
  <si>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</si>
  <si>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</si>
  <si>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</si>
  <si>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</si>
  <si>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</si>
  <si>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</si>
  <si>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</si>
  <si>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</si>
  <si>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</si>
  <si>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</si>
  <si>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</si>
  <si>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</si>
  <si>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</si>
  <si>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</si>
  <si>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</si>
  <si>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</si>
  <si>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</si>
  <si>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</si>
  <si>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</si>
  <si>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</si>
  <si>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</si>
  <si>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</si>
  <si>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</si>
  <si>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</si>
  <si>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</si>
  <si>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</si>
  <si>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</si>
  <si>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</si>
  <si>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</si>
  <si>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</si>
  <si>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</si>
  <si>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</si>
  <si>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</si>
  <si>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</si>
  <si>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</si>
  <si>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</si>
  <si>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</si>
  <si>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</si>
  <si>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</si>
  <si>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</si>
  <si>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</si>
  <si>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</si>
  <si>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</si>
  <si>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</si>
  <si>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</si>
  <si>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</si>
  <si>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</si>
  <si>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 s odvodněním</t>
  </si>
  <si>
    <t>STA</t>
  </si>
  <si>
    <t>1</t>
  </si>
  <si>
    <t>{e5f79eb8-aecc-4134-bad0-8e7ec1faff12}</t>
  </si>
  <si>
    <t>2</t>
  </si>
  <si>
    <t>KRYCÍ LIST SOUPISU PRACÍ</t>
  </si>
  <si>
    <t>Objekt:</t>
  </si>
  <si>
    <t>SO 101 - Chodník s odvodněním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</si>
  <si>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</si>
  <si>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</si>
  <si>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</si>
  <si>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</si>
  <si>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</si>
  <si>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</si>
  <si>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</si>
  <si>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</si>
  <si>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</si>
  <si>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</si>
  <si>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</si>
  <si>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</si>
  <si>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</si>
  <si>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</si>
  <si>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</si>
  <si>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</si>
  <si>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</si>
  <si>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</si>
  <si>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</si>
  <si>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</si>
  <si>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</si>
  <si>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</si>
  <si>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</si>
  <si>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</si>
  <si>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</si>
  <si>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</si>
  <si>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</si>
  <si>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</si>
  <si>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</si>
  <si>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</si>
  <si>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</si>
  <si>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</si>
  <si>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</si>
  <si>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</si>
  <si>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</si>
  <si>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</si>
  <si>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</si>
  <si>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</si>
  <si>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</si>
  <si>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</si>
  <si>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</si>
  <si>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</si>
  <si>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</si>
  <si>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111151102</t>
  </si>
  <si>
    <t>Odstranění travin z celkové plochy do 500 m2 strojně</t>
  </si>
  <si>
    <t>m2</t>
  </si>
  <si>
    <t>4</t>
  </si>
  <si>
    <t>-387443970</t>
  </si>
  <si>
    <t>VV</t>
  </si>
  <si>
    <t>140*2+50*2+700*2+190*3</t>
  </si>
  <si>
    <t>216</t>
  </si>
  <si>
    <t>111211101</t>
  </si>
  <si>
    <t>Odstranění křovin a stromů průměru kmene do 100 mm i s kořeny sklonu terénu do 1:5 ručně</t>
  </si>
  <si>
    <t>-1054536027</t>
  </si>
  <si>
    <t>30+10</t>
  </si>
  <si>
    <t>217</t>
  </si>
  <si>
    <t>111211231</t>
  </si>
  <si>
    <t>Snesení listnatého klestu D do 30 cm ve svahu do 1:3</t>
  </si>
  <si>
    <t>kus</t>
  </si>
  <si>
    <t>-1460332148</t>
  </si>
  <si>
    <t>4*20</t>
  </si>
  <si>
    <t>218</t>
  </si>
  <si>
    <t>112101102</t>
  </si>
  <si>
    <t>Odstranění stromů listnatých průměru kmene přes 300 do 500 mm</t>
  </si>
  <si>
    <t>-1556298234</t>
  </si>
  <si>
    <t>112251102</t>
  </si>
  <si>
    <t>Odstranění pařezů D přes 300 do 500 mm</t>
  </si>
  <si>
    <t>199968015</t>
  </si>
  <si>
    <t>230</t>
  </si>
  <si>
    <t>113106132R</t>
  </si>
  <si>
    <t>Rozebrání dlažeb z betonových nebo kamenných dlaždic komunikací pro pěší strojně pl do 50 m2 (bet. a lit.žlabovky a rošt včetně bet.podkladu)</t>
  </si>
  <si>
    <t>2096495694</t>
  </si>
  <si>
    <t>55*0,8+15*0,4+46*0,8+5*0,6</t>
  </si>
  <si>
    <t>30*0,8</t>
  </si>
  <si>
    <t>Součet</t>
  </si>
  <si>
    <t>229</t>
  </si>
  <si>
    <t>113106371</t>
  </si>
  <si>
    <t>Rozebrání dlažeb při překopech vozovek ze zámkové dlažby strojně pl do 15 m2</t>
  </si>
  <si>
    <t>-285079298</t>
  </si>
  <si>
    <t>14,2+4,8+17,3</t>
  </si>
  <si>
    <t>18,5+37</t>
  </si>
  <si>
    <t>113107163</t>
  </si>
  <si>
    <t>Odstranění podkladu z kameniva drceného tl přes 200 do 300 mm strojně pl přes 50 do 200 m2</t>
  </si>
  <si>
    <t>1228230930</t>
  </si>
  <si>
    <t>23,4+6+4,8+17,3+40+42+4+(310-50)*0,5+44*1,5+4,3*6</t>
  </si>
  <si>
    <t>5+6+(380-330)*1</t>
  </si>
  <si>
    <t>26,5+9,5+20+1,5*8+7*1,5+7,5*1,5</t>
  </si>
  <si>
    <t>12+18,5+6+8,5+36+37+12+7+7</t>
  </si>
  <si>
    <t>10</t>
  </si>
  <si>
    <t>231</t>
  </si>
  <si>
    <t>113107311</t>
  </si>
  <si>
    <t>Odstranění podkladu z kameniva těženého tl do 100 mm strojně pl do 50 m2</t>
  </si>
  <si>
    <t>-1475613457</t>
  </si>
  <si>
    <t>232</t>
  </si>
  <si>
    <t>113107326</t>
  </si>
  <si>
    <t>Odstranění podkladu z kameniva drceného se štětem tl přes 250 do 450 mm strojně pl do 50 m2</t>
  </si>
  <si>
    <t>1417625923</t>
  </si>
  <si>
    <t>40+9,5+12+10</t>
  </si>
  <si>
    <t>233</t>
  </si>
  <si>
    <t>113107332R</t>
  </si>
  <si>
    <t>Odstranění podkladu z betonu prostého tl přes 150 do 300 mm strojně pl do 50 m2 (lože pod obrubami)</t>
  </si>
  <si>
    <t>-214076949</t>
  </si>
  <si>
    <t>64*0,3*0,3</t>
  </si>
  <si>
    <t>234</t>
  </si>
  <si>
    <t>113107336</t>
  </si>
  <si>
    <t>Odstranění podkladu z betonu vyztuženého sítěmi tl přes 100 do 150 mm strojně pl do 50 m2</t>
  </si>
  <si>
    <t>1262996352</t>
  </si>
  <si>
    <t>5+6+20+8,5+7+7</t>
  </si>
  <si>
    <t>235</t>
  </si>
  <si>
    <t>113107343</t>
  </si>
  <si>
    <t>Odstranění podkladu živičného tl přes 100 do 150 mm strojně pl do 50 m2</t>
  </si>
  <si>
    <t>715272482</t>
  </si>
  <si>
    <t>(310-50)*0,5+44*1,5+4,3*6</t>
  </si>
  <si>
    <t>(380-330)*1</t>
  </si>
  <si>
    <t>1,5*8+7*1,5+7,5*1,5</t>
  </si>
  <si>
    <t>6+42+4</t>
  </si>
  <si>
    <t>26,5+12+6+36</t>
  </si>
  <si>
    <t>284</t>
  </si>
  <si>
    <t>113154323</t>
  </si>
  <si>
    <t>Frézování živičného krytu tl 50 mm pruh š přes 0,5 do 1 m pl přes 1000 do 10000 m2 bez překážek v trase</t>
  </si>
  <si>
    <t>683160656</t>
  </si>
  <si>
    <t>1503*1,2-25*1,2-15*1,2-22*1,2-190*1,2-3*1,2</t>
  </si>
  <si>
    <t>236</t>
  </si>
  <si>
    <t>113202111</t>
  </si>
  <si>
    <t>Vytrhání obrub krajníků obrubníků stojatých</t>
  </si>
  <si>
    <t>m</t>
  </si>
  <si>
    <t>-1964603361</t>
  </si>
  <si>
    <t>3*6+2*6+2*6+9</t>
  </si>
  <si>
    <t>2*3+2*3,5</t>
  </si>
  <si>
    <t>7</t>
  </si>
  <si>
    <t>115001101</t>
  </si>
  <si>
    <t>Převedení vody potrubím DN do 100</t>
  </si>
  <si>
    <t>-1555822891</t>
  </si>
  <si>
    <t>50</t>
  </si>
  <si>
    <t>8</t>
  </si>
  <si>
    <t>115101201</t>
  </si>
  <si>
    <t>Čerpání vody na dopravní výšku do 10 m průměrný přítok do 500 l/min</t>
  </si>
  <si>
    <t>hod</t>
  </si>
  <si>
    <t>1152386092</t>
  </si>
  <si>
    <t>8*20*1</t>
  </si>
  <si>
    <t>9</t>
  </si>
  <si>
    <t>115101301</t>
  </si>
  <si>
    <t>Pohotovost čerpací soupravy pro dopravní výšku do 10 m přítok do 500 l/min</t>
  </si>
  <si>
    <t>den</t>
  </si>
  <si>
    <t>-1100298758</t>
  </si>
  <si>
    <t>8*20</t>
  </si>
  <si>
    <t>119002121</t>
  </si>
  <si>
    <t>Přechodová lávka délky do 2 m včetně zábradlí pro zabezpečení výkopu zřízení</t>
  </si>
  <si>
    <t>-1615644861</t>
  </si>
  <si>
    <t>1500/50</t>
  </si>
  <si>
    <t>11</t>
  </si>
  <si>
    <t>119002122</t>
  </si>
  <si>
    <t>Přechodová lávka délky do 2 m včetně zábradlí pro zabezpečení výkopu odstranění</t>
  </si>
  <si>
    <t>-487607572</t>
  </si>
  <si>
    <t>12</t>
  </si>
  <si>
    <t>119002411</t>
  </si>
  <si>
    <t>Pojezdový ocelový plech pro zabezpečení výkopu zřízení</t>
  </si>
  <si>
    <t>373071903</t>
  </si>
  <si>
    <t>(10+2+5+2+2+6+1)*2*2</t>
  </si>
  <si>
    <t>13</t>
  </si>
  <si>
    <t>119002412</t>
  </si>
  <si>
    <t>Pojezdový ocelový plech pro zabezpečení výkopu odstranění</t>
  </si>
  <si>
    <t>-2042915719</t>
  </si>
  <si>
    <t>14</t>
  </si>
  <si>
    <t>119003217</t>
  </si>
  <si>
    <t>Mobilní plotová zábrana vyplněná dráty výšky do 1,5 m pro zabezpečení výkopu zřízení</t>
  </si>
  <si>
    <t>-2071468902</t>
  </si>
  <si>
    <t>1506-185</t>
  </si>
  <si>
    <t>119003218</t>
  </si>
  <si>
    <t>Mobilní plotová zábrana vyplněná dráty výšky do 1,5 m pro zabezpečení výkopu odstranění</t>
  </si>
  <si>
    <t>-1180421765</t>
  </si>
  <si>
    <t>16</t>
  </si>
  <si>
    <t>119004111</t>
  </si>
  <si>
    <t>Bezpečný vstup nebo výstup z výkopu pomocí žebříku zřízení</t>
  </si>
  <si>
    <t>-1807898805</t>
  </si>
  <si>
    <t>17</t>
  </si>
  <si>
    <t>119004112</t>
  </si>
  <si>
    <t>Bezpečný vstup nebo výstup z výkopu pomocí žebříku odstranění</t>
  </si>
  <si>
    <t>-1888856190</t>
  </si>
  <si>
    <t>18</t>
  </si>
  <si>
    <t>121151113</t>
  </si>
  <si>
    <t>Sejmutí ornice plochy do 500 m2 tl vrstvy do 200 mm strojně</t>
  </si>
  <si>
    <t>-118853993</t>
  </si>
  <si>
    <t>290</t>
  </si>
  <si>
    <t>122251104</t>
  </si>
  <si>
    <t>Odkopávky a prokopávky nezapažené v hornině třídy těžitelnosti I skupiny 3 objem do 500 m3 strojně</t>
  </si>
  <si>
    <t>m3</t>
  </si>
  <si>
    <t>-589531208</t>
  </si>
  <si>
    <t>120*2,5*0,6</t>
  </si>
  <si>
    <t>(300-220)*1,5*0,6</t>
  </si>
  <si>
    <t>(380-340)*2*0,4</t>
  </si>
  <si>
    <t>(540-390)*2,5*0,6</t>
  </si>
  <si>
    <t>(1140-560)*2*0,6</t>
  </si>
  <si>
    <t>(1430-1330)*2*0,5</t>
  </si>
  <si>
    <t>19</t>
  </si>
  <si>
    <t>122251104R</t>
  </si>
  <si>
    <t>Odkopávky a prokopávky nezapažené v hornině třídy těžitelnosti I skupiny 3 objem do 500 m3 strojně (případná sanace podloží)</t>
  </si>
  <si>
    <t>-1362388113</t>
  </si>
  <si>
    <t>310*0,8*0,4</t>
  </si>
  <si>
    <t>(385-330)*1,5*0,4</t>
  </si>
  <si>
    <t>(560-390)*1,5*0,4</t>
  </si>
  <si>
    <t>(1140-580)*0,7*0,4</t>
  </si>
  <si>
    <t>(1430-1330)*0,7*0,4</t>
  </si>
  <si>
    <t>250</t>
  </si>
  <si>
    <t>122251304</t>
  </si>
  <si>
    <t>Odkopávky a prokopávky nezapažené v hornině třídy těžitelnosti I skupiny 3 objem přes 100 m3 strojně v omezeném prostoru</t>
  </si>
  <si>
    <t>-1261235555</t>
  </si>
  <si>
    <t>4,3*1,5/2*80</t>
  </si>
  <si>
    <t>22</t>
  </si>
  <si>
    <t>131213101.1</t>
  </si>
  <si>
    <t>Hloubení jam v soudržných horninách třídy těžitelnosti I skupiny 3 ručně (sondy)</t>
  </si>
  <si>
    <t>-1814529669</t>
  </si>
  <si>
    <t>1,2*1,2*1,5*10</t>
  </si>
  <si>
    <t>287</t>
  </si>
  <si>
    <t>131251100</t>
  </si>
  <si>
    <t>Hloubení jam nezapažených v hornině třídy těžitelnosti I skupiny 3 objem do 20 m3 strojně</t>
  </si>
  <si>
    <t>-137039679</t>
  </si>
  <si>
    <t>2,5*2,5*1,5*4</t>
  </si>
  <si>
    <t>1,2*1,2*1,2*30</t>
  </si>
  <si>
    <t>1,2*1,2*0,9*32</t>
  </si>
  <si>
    <t>288</t>
  </si>
  <si>
    <t>132251103</t>
  </si>
  <si>
    <t>Hloubení rýh nezapažených š do 800 mm v hornině třídy těžitelnosti I skupiny 3 objem do 100 m3 strojně</t>
  </si>
  <si>
    <t>-1837550009</t>
  </si>
  <si>
    <t>32*0,8*1,5</t>
  </si>
  <si>
    <t>(311,64+156+560+171,4)*0,3*0,4</t>
  </si>
  <si>
    <t>289</t>
  </si>
  <si>
    <t>132251104</t>
  </si>
  <si>
    <t>Hloubení rýh nezapažených š do 800 mm v hornině třídy těžitelnosti I skupiny 3 objem přes 100 m3 strojně</t>
  </si>
  <si>
    <t>-18432497</t>
  </si>
  <si>
    <t>(296+10)*0,8*1,0</t>
  </si>
  <si>
    <t>165*0,8*0,9</t>
  </si>
  <si>
    <t>565*0,8*1,1</t>
  </si>
  <si>
    <t>94*0,8*1,2</t>
  </si>
  <si>
    <t>246</t>
  </si>
  <si>
    <t>141009901R</t>
  </si>
  <si>
    <t>Startovací a cílové jámy protlaků - výkop+ zpětný zásyp</t>
  </si>
  <si>
    <t>-541715823</t>
  </si>
  <si>
    <t>1,5*1*1,5+3*1*1,5</t>
  </si>
  <si>
    <t>247</t>
  </si>
  <si>
    <t>141721119</t>
  </si>
  <si>
    <t>Řízený zemní protlak hloubky do 6 m vnějšího průměru do 400 mm v hornině tř 1 až 4</t>
  </si>
  <si>
    <t>-1245862259</t>
  </si>
  <si>
    <t>248</t>
  </si>
  <si>
    <t>M</t>
  </si>
  <si>
    <t>286102220</t>
  </si>
  <si>
    <t>trubka PVC tlaková PN 10 hrdlovaná vodovodní DN 400 D 415 x 6000 mm</t>
  </si>
  <si>
    <t>1556436899</t>
  </si>
  <si>
    <t>9*1,05</t>
  </si>
  <si>
    <t>252</t>
  </si>
  <si>
    <t>151101101</t>
  </si>
  <si>
    <t>Zřízení příložného pažení a rozepření stěn rýh hl do 2 m</t>
  </si>
  <si>
    <t>2004912096</t>
  </si>
  <si>
    <t>80*1,8</t>
  </si>
  <si>
    <t>(550-450)*2,2</t>
  </si>
  <si>
    <t>44*1,2</t>
  </si>
  <si>
    <t>253</t>
  </si>
  <si>
    <t>151101111</t>
  </si>
  <si>
    <t>Odstranění příložného pažení a rozepření stěn rýh hl do 2 m</t>
  </si>
  <si>
    <t>189668534</t>
  </si>
  <si>
    <t>220</t>
  </si>
  <si>
    <t>162201402</t>
  </si>
  <si>
    <t>Vodorovné přemístění větví stromů listnatých do 1 km D kmene přes 300 do 500 mm</t>
  </si>
  <si>
    <t>-1815257048</t>
  </si>
  <si>
    <t>221</t>
  </si>
  <si>
    <t>162201412</t>
  </si>
  <si>
    <t>Vodorovné přemístění kmenů stromů listnatých do 1 km D kmene přes 300 do 500 mm</t>
  </si>
  <si>
    <t>1472041751</t>
  </si>
  <si>
    <t>27</t>
  </si>
  <si>
    <t>162201422</t>
  </si>
  <si>
    <t>Vodorovné přemístění pařezů do 1 km D přes 300 do 500 mm</t>
  </si>
  <si>
    <t>12108156</t>
  </si>
  <si>
    <t>224</t>
  </si>
  <si>
    <t>162301501</t>
  </si>
  <si>
    <t>Vodorovné přemístění křovin do 5 km D kmene do 100 mm</t>
  </si>
  <si>
    <t>627694908</t>
  </si>
  <si>
    <t>225</t>
  </si>
  <si>
    <t>162301932</t>
  </si>
  <si>
    <t>Příplatek k vodorovnému přemístění větví stromů listnatých D kmene přes 300 do 500 mm ZKD 1 km</t>
  </si>
  <si>
    <t>1702584733</t>
  </si>
  <si>
    <t>80*14</t>
  </si>
  <si>
    <t>251</t>
  </si>
  <si>
    <t>162301952</t>
  </si>
  <si>
    <t>Příplatek k vodorovnému přemístění kmenů stromů listnatých D kmene přes 300 do 500 mm ZKD 1 km</t>
  </si>
  <si>
    <t>2034781270</t>
  </si>
  <si>
    <t>4*14</t>
  </si>
  <si>
    <t>29</t>
  </si>
  <si>
    <t>162301972</t>
  </si>
  <si>
    <t>Příplatek k vodorovnému přemístění pařezů D přes 300 do 500 mm ZKD 1 km</t>
  </si>
  <si>
    <t>1879011113</t>
  </si>
  <si>
    <t>227</t>
  </si>
  <si>
    <t>162301981</t>
  </si>
  <si>
    <t>Příplatek k vodorovnému přemístění křovin D kmene do 100 mm ZKD 1 km</t>
  </si>
  <si>
    <t>-807253195</t>
  </si>
  <si>
    <t>40*14</t>
  </si>
  <si>
    <t>257</t>
  </si>
  <si>
    <t>162451106</t>
  </si>
  <si>
    <t>Vodorovné přemístění přes 1 500 do 2000 m výkopku/sypaniny z horniny třídy těžitelnosti I skupiny 1 až 3 (meziskládka a zpět)</t>
  </si>
  <si>
    <t>-208760491</t>
  </si>
  <si>
    <t>110*2</t>
  </si>
  <si>
    <t>32</t>
  </si>
  <si>
    <t>162751117</t>
  </si>
  <si>
    <t>Vodorovné přemístění přes 9 000 do 10000 m výkopku/sypaniny z horniny třídy těžitelnosti I skupiny 1 až 3</t>
  </si>
  <si>
    <t>1686914962</t>
  </si>
  <si>
    <t>-110</t>
  </si>
  <si>
    <t>33</t>
  </si>
  <si>
    <t>162751117R</t>
  </si>
  <si>
    <t>Vodorovné přemístění přes 9 000 do 10000 m výkopku/sypaniny z horniny třídy těžitelnosti I skupiny 1 až 3 (případná sanace podloží)</t>
  </si>
  <si>
    <t>715284050</t>
  </si>
  <si>
    <t>34</t>
  </si>
  <si>
    <t>162751119</t>
  </si>
  <si>
    <t>Příplatek k vodorovnému přemístění výkopku/sypaniny z horniny třídy těžitelnosti I skupiny 1 až 3 ZKD 1000 m přes 10000 m</t>
  </si>
  <si>
    <t>287769239</t>
  </si>
  <si>
    <t>2738,737*5</t>
  </si>
  <si>
    <t>35</t>
  </si>
  <si>
    <t>162751119R</t>
  </si>
  <si>
    <t>Příplatek k vodorovnému přemístění výkopku/sypaniny z horniny třídy těžitelnosti I skupiny 1 až 3 ZKD 1000 m přes 10000 m (případná sanace podloží)</t>
  </si>
  <si>
    <t>1700009021</t>
  </si>
  <si>
    <t>419*5</t>
  </si>
  <si>
    <t>256</t>
  </si>
  <si>
    <t>167151111</t>
  </si>
  <si>
    <t>Nakládání výkopku z hornin třídy těžitelnosti I skupiny 1 až 3 přes 100 m3</t>
  </si>
  <si>
    <t>1322881750</t>
  </si>
  <si>
    <t>37</t>
  </si>
  <si>
    <t>171151131</t>
  </si>
  <si>
    <t>Uložení sypaniny z hornin nesoudržných a soudržných střídavě do násypů zhutněných strojně (konstrukce chodníku)</t>
  </si>
  <si>
    <t>1701979031</t>
  </si>
  <si>
    <t>120*2,5*0,3</t>
  </si>
  <si>
    <t>(300-220)*1,5*0,3</t>
  </si>
  <si>
    <t>(380-340)*2*0,2</t>
  </si>
  <si>
    <t>(540-390)*2,5*0,3</t>
  </si>
  <si>
    <t>(1140-560)*2*0,3</t>
  </si>
  <si>
    <t>(1430-1330)*2*0,3</t>
  </si>
  <si>
    <t>2*1,4*80</t>
  </si>
  <si>
    <t>254</t>
  </si>
  <si>
    <t>58344171</t>
  </si>
  <si>
    <t>štěrkodrť frakce 0/32</t>
  </si>
  <si>
    <t>t</t>
  </si>
  <si>
    <t>827505484</t>
  </si>
  <si>
    <t>886,5*1,7</t>
  </si>
  <si>
    <t>255</t>
  </si>
  <si>
    <t>171251101</t>
  </si>
  <si>
    <t>Uložení sypaniny do násypů nezhutněných strojně</t>
  </si>
  <si>
    <t>-781851887</t>
  </si>
  <si>
    <t>2,5*1,1*0,5*80</t>
  </si>
  <si>
    <t>38</t>
  </si>
  <si>
    <t>171251201</t>
  </si>
  <si>
    <t>Uložení sypaniny na skládky nebo meziskládky</t>
  </si>
  <si>
    <t>-1909505734</t>
  </si>
  <si>
    <t>2848,737</t>
  </si>
  <si>
    <t>39</t>
  </si>
  <si>
    <t>171251201R</t>
  </si>
  <si>
    <t>Uložení sypaniny na skládky nebo meziskládky (případná sanace podloží)</t>
  </si>
  <si>
    <t>-1585052330</t>
  </si>
  <si>
    <t>419,0</t>
  </si>
  <si>
    <t>40</t>
  </si>
  <si>
    <t>174151101</t>
  </si>
  <si>
    <t>Zásyp jam, šachet rýh nebo kolem objektů sypaninou se zhutněním</t>
  </si>
  <si>
    <t>-125618390</t>
  </si>
  <si>
    <t>(296+10)*0,8*0,9</t>
  </si>
  <si>
    <t>165*0,8*0,8</t>
  </si>
  <si>
    <t>565*0,8*1,0</t>
  </si>
  <si>
    <t>94*0,8*1,1</t>
  </si>
  <si>
    <t>32*0,8*1,4</t>
  </si>
  <si>
    <t>(311,64+156+560+171,4)*0,3*0,3</t>
  </si>
  <si>
    <t>2,5*2,5*1,4*4</t>
  </si>
  <si>
    <t>1,2*1,2*1,1*30</t>
  </si>
  <si>
    <t>1,2*1,2*0,8*32</t>
  </si>
  <si>
    <t>1,2*1,2*1,4*10</t>
  </si>
  <si>
    <t>41</t>
  </si>
  <si>
    <t>-1457245451</t>
  </si>
  <si>
    <t>1143,938*1,7</t>
  </si>
  <si>
    <t>43</t>
  </si>
  <si>
    <t>174251202</t>
  </si>
  <si>
    <t>Zásyp jam po pařezech D pařezů přes 300 do 500 mm strojně</t>
  </si>
  <si>
    <t>1128173439</t>
  </si>
  <si>
    <t>45</t>
  </si>
  <si>
    <t>175151101</t>
  </si>
  <si>
    <t>Obsypání (podsyp) potrubí strojně sypaninou bez prohození, uloženou do 3 m</t>
  </si>
  <si>
    <t>903537613</t>
  </si>
  <si>
    <t>(296+10)*0,8*0,1</t>
  </si>
  <si>
    <t>165*0,8*0,1</t>
  </si>
  <si>
    <t>565*0,8*0,1</t>
  </si>
  <si>
    <t>94*0,8*0,1</t>
  </si>
  <si>
    <t>32*0,8*0,1</t>
  </si>
  <si>
    <t>(311,64+156+560+171,4)*0,3*0,1</t>
  </si>
  <si>
    <t>2,5*2,5*0,1*4</t>
  </si>
  <si>
    <t>1,2*1,2*0,1*30</t>
  </si>
  <si>
    <t>1,2*1,2*0,1*32</t>
  </si>
  <si>
    <t>1,2*1,2*0,1*10</t>
  </si>
  <si>
    <t>46</t>
  </si>
  <si>
    <t>58331200</t>
  </si>
  <si>
    <t>štěrkopísek netříděný zásypový</t>
  </si>
  <si>
    <t>-1006889379</t>
  </si>
  <si>
    <t>141,799*1,7</t>
  </si>
  <si>
    <t>47</t>
  </si>
  <si>
    <t>181351103</t>
  </si>
  <si>
    <t>Rozprostření ornice tl vrstvy do 200 mm pl přes 100 do 500 m2 v rovině nebo ve svahu do 1:5 strojně</t>
  </si>
  <si>
    <t>-443992421</t>
  </si>
  <si>
    <t>1426*1,2</t>
  </si>
  <si>
    <t>80*2,8</t>
  </si>
  <si>
    <t>(16+4+8+4)*2</t>
  </si>
  <si>
    <t>48</t>
  </si>
  <si>
    <t>181411121</t>
  </si>
  <si>
    <t>Založení lučního trávníku výsevem pl do 1000 m2 v rovině a ve svahu do 1:5</t>
  </si>
  <si>
    <t>-2102693440</t>
  </si>
  <si>
    <t>1999,2</t>
  </si>
  <si>
    <t>49</t>
  </si>
  <si>
    <t>00572474</t>
  </si>
  <si>
    <t>osivo směs travní krajinná-svahová</t>
  </si>
  <si>
    <t>kg</t>
  </si>
  <si>
    <t>709412607</t>
  </si>
  <si>
    <t>1999,2*0,1*1,1</t>
  </si>
  <si>
    <t>296</t>
  </si>
  <si>
    <t>183101321</t>
  </si>
  <si>
    <t>Jamky pro výsadbu s výměnou 100 % půdy zeminy tř 1 až 4 obj přes 0,4 do 1 m3 v rovině a svahu do 1:5</t>
  </si>
  <si>
    <t>1446391258</t>
  </si>
  <si>
    <t>297</t>
  </si>
  <si>
    <t>10321100</t>
  </si>
  <si>
    <t>zahradní substrát pro výsadbu VL</t>
  </si>
  <si>
    <t>-1903753506</t>
  </si>
  <si>
    <t>298</t>
  </si>
  <si>
    <t>184102118</t>
  </si>
  <si>
    <t>Výsadba dřeviny s balem D do 0,5 m do jamky se zalitím v rovině a svahu do 1:5.</t>
  </si>
  <si>
    <t>-1659932369</t>
  </si>
  <si>
    <t>303</t>
  </si>
  <si>
    <t>02650300</t>
  </si>
  <si>
    <t>javor mléč /Acer platanoides/ 20-50cm</t>
  </si>
  <si>
    <t>1301690680</t>
  </si>
  <si>
    <t>304</t>
  </si>
  <si>
    <t>02650483</t>
  </si>
  <si>
    <t>vrba kroucená /Salix erythroflexuosa/ 120-150cm</t>
  </si>
  <si>
    <t>452131210</t>
  </si>
  <si>
    <t>301</t>
  </si>
  <si>
    <t>184215132</t>
  </si>
  <si>
    <t>Ukotvení kmene dřevin třemi kůly D do 0,1 m dl přes 1 do 2 m</t>
  </si>
  <si>
    <t>-1720028728</t>
  </si>
  <si>
    <t>3*6</t>
  </si>
  <si>
    <t>302</t>
  </si>
  <si>
    <t>60591253</t>
  </si>
  <si>
    <t>kůl vyvazovací dřevěný impregnovaný D 8cm dl 2m</t>
  </si>
  <si>
    <t>-803735335</t>
  </si>
  <si>
    <t>Zakládání</t>
  </si>
  <si>
    <t>58</t>
  </si>
  <si>
    <t>212750101</t>
  </si>
  <si>
    <t xml:space="preserve">Trativod z drenážních trubek PVC-U SN 4 perforace 360° včetně lože otevřený výkop DN 110 </t>
  </si>
  <si>
    <t>-2128795684</t>
  </si>
  <si>
    <t>311,64+155+560+171,4</t>
  </si>
  <si>
    <t>59</t>
  </si>
  <si>
    <t>212750104R</t>
  </si>
  <si>
    <t>Příplatek za napojování drenážního potrubí do šachtic</t>
  </si>
  <si>
    <t>-1149754222</t>
  </si>
  <si>
    <t>6</t>
  </si>
  <si>
    <t>60</t>
  </si>
  <si>
    <t>213141111</t>
  </si>
  <si>
    <t>Zřízení vrstvy z geotextilie v rovině nebo ve sklonu do 1:5 š do 3 m</t>
  </si>
  <si>
    <t>2045226701</t>
  </si>
  <si>
    <t>1198,04*1,5</t>
  </si>
  <si>
    <t>61</t>
  </si>
  <si>
    <t>69311081</t>
  </si>
  <si>
    <t>geotextilie netkaná separační, ochranná, filtrační, drenážní PES 300g/m2</t>
  </si>
  <si>
    <t>973114763</t>
  </si>
  <si>
    <t>63</t>
  </si>
  <si>
    <t>271572211</t>
  </si>
  <si>
    <t>Podsyp pod základové konstrukce se zhutněním z netříděného štěrkopísku</t>
  </si>
  <si>
    <t>-706599954</t>
  </si>
  <si>
    <t>(1140-5-5-22-15-25-3)*0,1*0,4*2</t>
  </si>
  <si>
    <t>98*0,1*0,4*2</t>
  </si>
  <si>
    <t>80*0,1*1,2</t>
  </si>
  <si>
    <t>275</t>
  </si>
  <si>
    <t>274311611</t>
  </si>
  <si>
    <t>Základové pásy prokládané kamenem z betonu tř. C 16/20-výústní objekty</t>
  </si>
  <si>
    <t>1705863252</t>
  </si>
  <si>
    <t>(5,5*1,2+5,5*2,2/2)*0,2*3</t>
  </si>
  <si>
    <t>263</t>
  </si>
  <si>
    <t>274321411</t>
  </si>
  <si>
    <t>Základové pasy ze ŽB bez zvýšených nároků na prostředí tř. C 20/25</t>
  </si>
  <si>
    <t>-1171875485</t>
  </si>
  <si>
    <t>(0,4*0,7+0,4*0,2)*80</t>
  </si>
  <si>
    <t>0,3*1,15*3*2</t>
  </si>
  <si>
    <t>65</t>
  </si>
  <si>
    <t>274351121</t>
  </si>
  <si>
    <t>Zřízení bednění základových pasů rovného</t>
  </si>
  <si>
    <t>351657001</t>
  </si>
  <si>
    <t>(0,4*2+0,4*2)*80+0,4*0,7*2+0,4*0,2*2</t>
  </si>
  <si>
    <t>1,15*3*2</t>
  </si>
  <si>
    <t>66</t>
  </si>
  <si>
    <t>274351122</t>
  </si>
  <si>
    <t>Odstranění bednění základových pasů rovného</t>
  </si>
  <si>
    <t>-1736624960</t>
  </si>
  <si>
    <t>67</t>
  </si>
  <si>
    <t>274361221R</t>
  </si>
  <si>
    <t>Výztuž základových pásů betonářskou ocelí 10 425 (V) - třmínky</t>
  </si>
  <si>
    <t>730396941</t>
  </si>
  <si>
    <t>30,87*0,01</t>
  </si>
  <si>
    <t>68</t>
  </si>
  <si>
    <t>274361821</t>
  </si>
  <si>
    <t>Výztuž základových pásů betonářskou ocelí 10 505 (R)</t>
  </si>
  <si>
    <t>244761630</t>
  </si>
  <si>
    <t>30,87*0,08</t>
  </si>
  <si>
    <t>258</t>
  </si>
  <si>
    <t>290009001R</t>
  </si>
  <si>
    <t>Zákldové patky pod oplocení (zemní práce, betonáž-komplet)-0,3*0,3*0,9</t>
  </si>
  <si>
    <t>-1981362461</t>
  </si>
  <si>
    <t>3</t>
  </si>
  <si>
    <t>Svislé a kompletní konstrukce</t>
  </si>
  <si>
    <t>262</t>
  </si>
  <si>
    <t>311113142</t>
  </si>
  <si>
    <t>Nosná zeď tl přes 150 do 200 mm z hladkých tvárnic ztraceného bednění včetně výplně z betonu tř. 20/25</t>
  </si>
  <si>
    <t>-513534490</t>
  </si>
  <si>
    <t>1,4*80</t>
  </si>
  <si>
    <t>264</t>
  </si>
  <si>
    <t>311361821</t>
  </si>
  <si>
    <t>Výztuž nosných zdí betonářskou ocelí 10 505</t>
  </si>
  <si>
    <t>996783422</t>
  </si>
  <si>
    <t>1,4*0,2*80*0,01</t>
  </si>
  <si>
    <t>265</t>
  </si>
  <si>
    <t>311369001R</t>
  </si>
  <si>
    <t>D+M betonových stříšek 30*50*5 cm na opěrnou zídku</t>
  </si>
  <si>
    <t>1298101303</t>
  </si>
  <si>
    <t>79</t>
  </si>
  <si>
    <t>339921113</t>
  </si>
  <si>
    <t>Osazování betonových palisád do betonového základu jednotlivě výšky prvku přes 1 do 1,5 m</t>
  </si>
  <si>
    <t>841648913</t>
  </si>
  <si>
    <t>(17+18,5+17,2+7,8+28,3+22,8+12,2)/0,165</t>
  </si>
  <si>
    <t>(47,3+4,3)/0,165</t>
  </si>
  <si>
    <t>(42,1+0,8+22,8)/0,165</t>
  </si>
  <si>
    <t>(20+30,2+59,2)/0,165</t>
  </si>
  <si>
    <t>268</t>
  </si>
  <si>
    <t>59228275R</t>
  </si>
  <si>
    <t>palisáda betonová hranatá šedá 165x120x1200mm</t>
  </si>
  <si>
    <t>-249829820</t>
  </si>
  <si>
    <t>2124,24*1,05</t>
  </si>
  <si>
    <t>208</t>
  </si>
  <si>
    <t>341123901R</t>
  </si>
  <si>
    <t xml:space="preserve">Montáž ŽB L stěn s nesvařovanými spoji hmotnosti do 1,5 t </t>
  </si>
  <si>
    <t>1900361138</t>
  </si>
  <si>
    <t>(5,6+41,7+2,8+10,6+13,3)/0,5</t>
  </si>
  <si>
    <t>209</t>
  </si>
  <si>
    <t>593847030R</t>
  </si>
  <si>
    <t>stěna opěrná L beton  49 x 100 x 150 cm</t>
  </si>
  <si>
    <t>-1835067338</t>
  </si>
  <si>
    <t>148*1,05</t>
  </si>
  <si>
    <t>Vodorovné konstrukce</t>
  </si>
  <si>
    <t>260</t>
  </si>
  <si>
    <t>411121121</t>
  </si>
  <si>
    <t>Montáž prefabrikovaných ŽB stropů ze stropních panelů š 1200 mm dl do 3800 mm</t>
  </si>
  <si>
    <t>-1780784413</t>
  </si>
  <si>
    <t>261</t>
  </si>
  <si>
    <t>PFZ.0007317.URS</t>
  </si>
  <si>
    <t xml:space="preserve">panel silniční IZD  270-300/100/15 20t </t>
  </si>
  <si>
    <t>1548246290</t>
  </si>
  <si>
    <t>3*1,1</t>
  </si>
  <si>
    <t>5</t>
  </si>
  <si>
    <t>Komunikace pozemní</t>
  </si>
  <si>
    <t>88</t>
  </si>
  <si>
    <t>564201111R</t>
  </si>
  <si>
    <t>Podklad nebo podsyp ze štěrkopísku ŠP tl 30 mm</t>
  </si>
  <si>
    <t>-401658282</t>
  </si>
  <si>
    <t>1400,53+432,5</t>
  </si>
  <si>
    <t>281</t>
  </si>
  <si>
    <t>564782111</t>
  </si>
  <si>
    <t>Podklad z vibrovaného štěrku VŠ tl 300 mm-sjezdy</t>
  </si>
  <si>
    <t>1739542350</t>
  </si>
  <si>
    <t>40+9,5+12+6</t>
  </si>
  <si>
    <t>89</t>
  </si>
  <si>
    <t>564851111</t>
  </si>
  <si>
    <t>Podklad ze štěrkodrtě ŠD tl 150 mm</t>
  </si>
  <si>
    <t>-237628436</t>
  </si>
  <si>
    <t>(1400,53+432,5)*2</t>
  </si>
  <si>
    <t>5+6+20+6,5+3,8+3,8</t>
  </si>
  <si>
    <t>25,8+4+26,5+12+6+30</t>
  </si>
  <si>
    <t>91</t>
  </si>
  <si>
    <t>564871116R</t>
  </si>
  <si>
    <t>Podklad ze štěrkodrtě ŠD tl. 400 mm (případná sanace podloží)</t>
  </si>
  <si>
    <t>-84814659</t>
  </si>
  <si>
    <t>310*0,8</t>
  </si>
  <si>
    <t>(385-330)*1,5</t>
  </si>
  <si>
    <t>(560-390)*1,5</t>
  </si>
  <si>
    <t>(1140-580)*0,7</t>
  </si>
  <si>
    <t>(1430-1330)*0,7</t>
  </si>
  <si>
    <t>94</t>
  </si>
  <si>
    <t>565175111</t>
  </si>
  <si>
    <t>Asfaltový beton vrstva podkladní ACP 16 (obalované kamenivo OKS) tl 100 mm š do 3 m</t>
  </si>
  <si>
    <t>-129006578</t>
  </si>
  <si>
    <t>4,5*5,5</t>
  </si>
  <si>
    <t>95</t>
  </si>
  <si>
    <t>571908111R</t>
  </si>
  <si>
    <t>Kryt vymývaným dekoračním kamenivem (kačírkem) tl 100 mm-šikmý zásyp mezi obrubami</t>
  </si>
  <si>
    <t>-570358036</t>
  </si>
  <si>
    <t>(45+10,7+16,3)*1,3</t>
  </si>
  <si>
    <t>96</t>
  </si>
  <si>
    <t>573211107</t>
  </si>
  <si>
    <t>Postřik živičný spojovací z asfaltu v množství 0,30 kg/m2</t>
  </si>
  <si>
    <t>-1128697558</t>
  </si>
  <si>
    <t>98</t>
  </si>
  <si>
    <t>577144111</t>
  </si>
  <si>
    <t>Asfaltový beton vrstva obrusná ACO 11 (ABS) tř. I tl 50 mm š do 3 m z nemodifikovaného asfaltu</t>
  </si>
  <si>
    <t>1223663197</t>
  </si>
  <si>
    <t>(3,5-1,5)*(95+45)</t>
  </si>
  <si>
    <t>280</t>
  </si>
  <si>
    <t>577165111</t>
  </si>
  <si>
    <t>Asfaltový beton vrstva obrusná ACO 16 (ABH) tl 70 mm š do 3 m z nemodifikovaného asfaltu-sjezdy</t>
  </si>
  <si>
    <t>-39505666</t>
  </si>
  <si>
    <t>279</t>
  </si>
  <si>
    <t>581121115</t>
  </si>
  <si>
    <t>Kryt cementobetonový vozovek skupiny CB I tl 150 mm-sjezdy</t>
  </si>
  <si>
    <t>-68633985</t>
  </si>
  <si>
    <t>276</t>
  </si>
  <si>
    <t>594511111R</t>
  </si>
  <si>
    <t>Dlažba z lomového kamene s provedením lože z betonu - výústní objekty</t>
  </si>
  <si>
    <t>1951157091</t>
  </si>
  <si>
    <t>(5,5*1,2+5,5*2,2/2)*3</t>
  </si>
  <si>
    <t>99</t>
  </si>
  <si>
    <t>596211110</t>
  </si>
  <si>
    <t>Kladení zámkové dlažby komunikací pro pěší tl 60 mm skupiny A pl do 50 m2</t>
  </si>
  <si>
    <t>335091650</t>
  </si>
  <si>
    <t>145*1,4+140*1,2+20*1,3</t>
  </si>
  <si>
    <t>-1*(12,4+4+3,2+4,7)*1,4+(8,8+19+13,8+4,8+5,1)*1,2</t>
  </si>
  <si>
    <t>(383-331)*1,4</t>
  </si>
  <si>
    <t>-1*(5,4+5,54)*1,4</t>
  </si>
  <si>
    <t>(350-394)*1,2+(553-350)*1,4</t>
  </si>
  <si>
    <t>-1*(13,4+9,2+4)*1,4</t>
  </si>
  <si>
    <t>(838-576)*1,4</t>
  </si>
  <si>
    <t>-1*(4+5,2+4,8)*1,4</t>
  </si>
  <si>
    <t>(885-884)*1,2+(910-884)*1,4+(1140-910)*1,2</t>
  </si>
  <si>
    <t>-1*(6,7+5,1+23+6+4,2+6,2)*1,2</t>
  </si>
  <si>
    <t>(1428-1329)*1,4</t>
  </si>
  <si>
    <t>-9,9*1,4</t>
  </si>
  <si>
    <t>100</t>
  </si>
  <si>
    <t>59245015</t>
  </si>
  <si>
    <t>dlažba zámková 200x100x60mm přírodní</t>
  </si>
  <si>
    <t>1263129936</t>
  </si>
  <si>
    <t>(1400,524-23,72)*1,05</t>
  </si>
  <si>
    <t>101</t>
  </si>
  <si>
    <t>59245222R</t>
  </si>
  <si>
    <t>dlažba zámková základní pro nevidomé 200x100x60mm barevná</t>
  </si>
  <si>
    <t>32332070</t>
  </si>
  <si>
    <t>102</t>
  </si>
  <si>
    <t>596211210</t>
  </si>
  <si>
    <t>Kladení zámkové dlažby komunikací pro pěší tl 80 mm skupiny A pl do 50 m2 (sjezdy)</t>
  </si>
  <si>
    <t>-2017081751</t>
  </si>
  <si>
    <t>(12,4+4+3,2+4,7)*1,4+(8,8+19+13,8+4,8+5,1)*1,2</t>
  </si>
  <si>
    <t>16,2+6+4,8+17,3+40+42</t>
  </si>
  <si>
    <t>(5,4+5,54)*1,4</t>
  </si>
  <si>
    <t>(4+5,2+4,8)*1,4</t>
  </si>
  <si>
    <t>11,5</t>
  </si>
  <si>
    <t>6,7*1,2+3*1,4</t>
  </si>
  <si>
    <t>(5,1+23+6+4,2+6,2)*1,2</t>
  </si>
  <si>
    <t>37+30</t>
  </si>
  <si>
    <t>9,9*1,4</t>
  </si>
  <si>
    <t>(19+13,8+16+9,4)*0,3</t>
  </si>
  <si>
    <t>103</t>
  </si>
  <si>
    <t>59245213</t>
  </si>
  <si>
    <t>dlažba zámková 200x100x80mm přírodní</t>
  </si>
  <si>
    <t>1168796901</t>
  </si>
  <si>
    <t>(12,4+4+3,2+4,7)*1,0+(8,8+19+13,8+4,8+5,1)*0,8</t>
  </si>
  <si>
    <t>(5,4+5,54)*1,0</t>
  </si>
  <si>
    <t>(4+5,2+4,8)*1,0</t>
  </si>
  <si>
    <t>6,7*1,2+3*1,0</t>
  </si>
  <si>
    <t>(5,1+23+6+4,2+6,2)*0,8</t>
  </si>
  <si>
    <t>9,9*1,0</t>
  </si>
  <si>
    <t>Mezisoučet</t>
  </si>
  <si>
    <t>351,78*0,05</t>
  </si>
  <si>
    <t>104</t>
  </si>
  <si>
    <t>59245224</t>
  </si>
  <si>
    <t>dlažba zámková základní pro nevidomé 200x100x80mm barevná</t>
  </si>
  <si>
    <t>95046973</t>
  </si>
  <si>
    <t>(12,4+4+3,2+4,7)*0,4+(8,8+19+13,8+4,8+5,1)*0,4</t>
  </si>
  <si>
    <t>(5,4+5,54)*0,4</t>
  </si>
  <si>
    <t>(4+5,2+4,8)*0,4</t>
  </si>
  <si>
    <t>6,7*1,2+3*0,4</t>
  </si>
  <si>
    <t>(5,1+23+6+4,2+6,2)*0,4</t>
  </si>
  <si>
    <t>81,196*0,05</t>
  </si>
  <si>
    <t>278</t>
  </si>
  <si>
    <t>59245223R</t>
  </si>
  <si>
    <t>dlažba zámková základní pro nevidomé 80mm vodící linie</t>
  </si>
  <si>
    <t>244068102</t>
  </si>
  <si>
    <t>(19+13,8+16+9,4)*0,3*1,05</t>
  </si>
  <si>
    <t>105</t>
  </si>
  <si>
    <t>599141111</t>
  </si>
  <si>
    <t>Vyplnění spár mezi silničními dílci živičnou zálivkou</t>
  </si>
  <si>
    <t>-628548525</t>
  </si>
  <si>
    <t>1140+180</t>
  </si>
  <si>
    <t>Trubní vedení</t>
  </si>
  <si>
    <t>109</t>
  </si>
  <si>
    <t>871310310</t>
  </si>
  <si>
    <t>Montáž kanalizačního potrubí hladkého plnostěnného SN 10 z polypropylenu DN 150</t>
  </si>
  <si>
    <t>-1146051806</t>
  </si>
  <si>
    <t>27*1,5</t>
  </si>
  <si>
    <t>110</t>
  </si>
  <si>
    <t>28617003</t>
  </si>
  <si>
    <t>trubka kanalizační PP plnostěnná třívrstvá DN 150x1000mm SN10</t>
  </si>
  <si>
    <t>40354141</t>
  </si>
  <si>
    <t>40,5*1,05</t>
  </si>
  <si>
    <t>111</t>
  </si>
  <si>
    <t>871360410</t>
  </si>
  <si>
    <t>Montáž kanalizačního potrubí korugovaného SN 8-10 z polypropylenu DN 250</t>
  </si>
  <si>
    <t>-1881844565</t>
  </si>
  <si>
    <t>307+164,3+564,05+178,5</t>
  </si>
  <si>
    <t>112</t>
  </si>
  <si>
    <t>28617045</t>
  </si>
  <si>
    <t>trubka kanalizační PP korugovaná DN 250x6000mm SN8-10</t>
  </si>
  <si>
    <t>-1706403487</t>
  </si>
  <si>
    <t>1213,85*1,05</t>
  </si>
  <si>
    <t>269</t>
  </si>
  <si>
    <t>871440410</t>
  </si>
  <si>
    <t>Montáž kanalizačního potrubí korugovaného SN 8-10 z polypropylenu DN 600 (šachty)</t>
  </si>
  <si>
    <t>-609045634</t>
  </si>
  <si>
    <t>270</t>
  </si>
  <si>
    <t>28617049</t>
  </si>
  <si>
    <t>trubka kanalizační PP korugovaná DN 600x6000mm SN8-10</t>
  </si>
  <si>
    <t>-755274310</t>
  </si>
  <si>
    <t>24*1,05</t>
  </si>
  <si>
    <t>25,2*1,015 'Přepočtené koeficientem množství</t>
  </si>
  <si>
    <t>115</t>
  </si>
  <si>
    <t>877355121R</t>
  </si>
  <si>
    <t>Výřez a montáž tvarovek odbočných na potrubí z kanalizačních trub z PVC DN100-200 (drenáž, vpusti)</t>
  </si>
  <si>
    <t>-1655947603</t>
  </si>
  <si>
    <t>27+6</t>
  </si>
  <si>
    <t>116</t>
  </si>
  <si>
    <t>892351111</t>
  </si>
  <si>
    <t>Tlaková zkouška vodou potrubí DN 150 nebo 200</t>
  </si>
  <si>
    <t>-1330402488</t>
  </si>
  <si>
    <t>117</t>
  </si>
  <si>
    <t>892381111</t>
  </si>
  <si>
    <t>Tlaková zkouška vodou potrubí DN 250, DN 300 nebo 350</t>
  </si>
  <si>
    <t>1217249843</t>
  </si>
  <si>
    <t>271</t>
  </si>
  <si>
    <t>894812321</t>
  </si>
  <si>
    <t>Revizní a čistící šachta z PP typ DN 600/250 šachtové dno průtočné</t>
  </si>
  <si>
    <t>-831513269</t>
  </si>
  <si>
    <t>30</t>
  </si>
  <si>
    <t>272</t>
  </si>
  <si>
    <t>894812339</t>
  </si>
  <si>
    <t>Příplatek k rourám revizní a čistící šachty z PP DN 600 za uříznutí šachtové roury</t>
  </si>
  <si>
    <t>27174611</t>
  </si>
  <si>
    <t>273</t>
  </si>
  <si>
    <t>894812359</t>
  </si>
  <si>
    <t>Revizní a čistící šachta z PP DN 600 poklop litinový pro třídu zatížení B125 s plastovým konusem</t>
  </si>
  <si>
    <t>-1643208737</t>
  </si>
  <si>
    <t>122</t>
  </si>
  <si>
    <t>895941111</t>
  </si>
  <si>
    <t>Zřízení vpusti kanalizační uliční z betonových dílců typ UV-50 normální</t>
  </si>
  <si>
    <t>-206853728</t>
  </si>
  <si>
    <t>123</t>
  </si>
  <si>
    <t>28661681</t>
  </si>
  <si>
    <t>vpusť silniční bez sifonu 425/150mm (vč. dna)</t>
  </si>
  <si>
    <t>-2121816613</t>
  </si>
  <si>
    <t>32*1,05</t>
  </si>
  <si>
    <t>124</t>
  </si>
  <si>
    <t>28661789</t>
  </si>
  <si>
    <t>koš kalový ocelový pro silniční vpusť 425mm vč. madla</t>
  </si>
  <si>
    <t>1629797163</t>
  </si>
  <si>
    <t>125</t>
  </si>
  <si>
    <t>59223826R</t>
  </si>
  <si>
    <t>vpusť uliční - mříž včetně rámu 500x500mm</t>
  </si>
  <si>
    <t>617795100</t>
  </si>
  <si>
    <t>126</t>
  </si>
  <si>
    <t>899990001R</t>
  </si>
  <si>
    <t>Demontáž pův. zatrubnění příkopy (překopy komunikací) vč.obsypů</t>
  </si>
  <si>
    <t>1309524081</t>
  </si>
  <si>
    <t>120+35+16+95</t>
  </si>
  <si>
    <t>127</t>
  </si>
  <si>
    <t>899990002R</t>
  </si>
  <si>
    <t xml:space="preserve">Odvoz, uskladnění a poplatek za vybourané stávající potrubí </t>
  </si>
  <si>
    <t>-584444091</t>
  </si>
  <si>
    <t>128</t>
  </si>
  <si>
    <t>899990003R</t>
  </si>
  <si>
    <t>Přepojování případných napojení dešť. kanalizace na stávající zatrubnění příkopy</t>
  </si>
  <si>
    <t>299468372</t>
  </si>
  <si>
    <t>24*1</t>
  </si>
  <si>
    <t>Ostatní konstrukce a práce, bourání</t>
  </si>
  <si>
    <t>131</t>
  </si>
  <si>
    <t>913411111</t>
  </si>
  <si>
    <t>Montáž a demontáž mobilní semaforové soupravy se 2 semafory</t>
  </si>
  <si>
    <t>-795428562</t>
  </si>
  <si>
    <t>132</t>
  </si>
  <si>
    <t>913411211</t>
  </si>
  <si>
    <t>Příplatek k dočasné mobilní semaforové soupravě se 2 semafory za první a ZKD den použití</t>
  </si>
  <si>
    <t>1374246877</t>
  </si>
  <si>
    <t>11*31</t>
  </si>
  <si>
    <t>133</t>
  </si>
  <si>
    <t>914111111</t>
  </si>
  <si>
    <t>Montáž svislé dopravní značky do velikosti 1 m2 objímkami na sloupek nebo konzolu (značka původní)</t>
  </si>
  <si>
    <t>-622420858</t>
  </si>
  <si>
    <t>134</t>
  </si>
  <si>
    <t>914511112</t>
  </si>
  <si>
    <t>Montáž sloupku dopravních značek délky do 3,5 m s betonovým základem a patkou</t>
  </si>
  <si>
    <t>1535895096</t>
  </si>
  <si>
    <t>135</t>
  </si>
  <si>
    <t>40445225</t>
  </si>
  <si>
    <t>sloupek pro dopravní značku Zn D 60mm v 3,5m</t>
  </si>
  <si>
    <t>1733579995</t>
  </si>
  <si>
    <t>136</t>
  </si>
  <si>
    <t>40445240</t>
  </si>
  <si>
    <t>patka pro sloupek Al D 60mm</t>
  </si>
  <si>
    <t>-1784904534</t>
  </si>
  <si>
    <t>137</t>
  </si>
  <si>
    <t>40445253</t>
  </si>
  <si>
    <t>víčko plastové na sloupek D 60mm</t>
  </si>
  <si>
    <t>-1507728253</t>
  </si>
  <si>
    <t>138</t>
  </si>
  <si>
    <t>915221111</t>
  </si>
  <si>
    <t>Vodorovné dopravní značení vodící čáry souvislé š 250 mm bílý plast</t>
  </si>
  <si>
    <t>-1599606398</t>
  </si>
  <si>
    <t>(1506-180)*2</t>
  </si>
  <si>
    <t>139</t>
  </si>
  <si>
    <t>915611111</t>
  </si>
  <si>
    <t>Předznačení vodorovného liniového značení</t>
  </si>
  <si>
    <t>-450115862</t>
  </si>
  <si>
    <t>140</t>
  </si>
  <si>
    <t>916131212</t>
  </si>
  <si>
    <t>Osazení silničního obrubníku betonového stojatého bez boční opěry do lože z betonu prostého</t>
  </si>
  <si>
    <t>129558357</t>
  </si>
  <si>
    <t>305-0</t>
  </si>
  <si>
    <t>12,4+4+3,2+2,8+4+8,8+19+13,8+4,8+5,1</t>
  </si>
  <si>
    <t>383-331</t>
  </si>
  <si>
    <t>5,4+5,4</t>
  </si>
  <si>
    <t>553-394</t>
  </si>
  <si>
    <t>4+13,4+9,2+4</t>
  </si>
  <si>
    <t>838-576</t>
  </si>
  <si>
    <t>4+5,2+4,8</t>
  </si>
  <si>
    <t>1140-842</t>
  </si>
  <si>
    <t>6,7+5,1+23+6+4,2+6,2</t>
  </si>
  <si>
    <t>1501-1329</t>
  </si>
  <si>
    <t>9,9+3</t>
  </si>
  <si>
    <t>141</t>
  </si>
  <si>
    <t>59217034</t>
  </si>
  <si>
    <t>obrubník betonový silniční 1000x150x300mm</t>
  </si>
  <si>
    <t>159376063</t>
  </si>
  <si>
    <t>-1*(480,4+66)</t>
  </si>
  <si>
    <t>899*0,05</t>
  </si>
  <si>
    <t>142</t>
  </si>
  <si>
    <t>59217029</t>
  </si>
  <si>
    <t>obrubník betonový silniční nájezdový 1000x150x150mm</t>
  </si>
  <si>
    <t>590287943</t>
  </si>
  <si>
    <t>2,8*3+4</t>
  </si>
  <si>
    <t>14,2+12,4+6,5+4+6+3,2+2,8+6,5+4+11,5+8,8+20+19+14,5+13,8+5,5+4,8+5,1+5,1</t>
  </si>
  <si>
    <t>4+5,5</t>
  </si>
  <si>
    <t>7+5,4+7+5,4</t>
  </si>
  <si>
    <t>2,8+2,8</t>
  </si>
  <si>
    <t>5,8+4+16,3+13,4+9,2+9,2+4+4</t>
  </si>
  <si>
    <t>4+3</t>
  </si>
  <si>
    <t>5,7+4+7+5,2+6,5+4,8</t>
  </si>
  <si>
    <t>2+3+2+3</t>
  </si>
  <si>
    <t>8+6,7+6,2+5,1+24+23+7+6+5,3+4,2+7,3+6,2</t>
  </si>
  <si>
    <t>3,8+3+3+4</t>
  </si>
  <si>
    <t>11,6+9,9</t>
  </si>
  <si>
    <t>480,4*0,05</t>
  </si>
  <si>
    <t>143</t>
  </si>
  <si>
    <t>59217030</t>
  </si>
  <si>
    <t>obrubník betonový silniční přechodový 1000x150x150-250mm</t>
  </si>
  <si>
    <t>-1642840144</t>
  </si>
  <si>
    <t>22+6+8+8+4+12+6</t>
  </si>
  <si>
    <t>66*0,05</t>
  </si>
  <si>
    <t>146</t>
  </si>
  <si>
    <t>916231213</t>
  </si>
  <si>
    <t>Osazení chodníkového obrubníku betonového stojatého s boční opěrou do lože z betonu prostého</t>
  </si>
  <si>
    <t>-69866023</t>
  </si>
  <si>
    <t>-1*(12,4+4+3,2+2,8+4+8,8+19+13,8+4,8+5,1)</t>
  </si>
  <si>
    <t>-1*(5,4+5,4)</t>
  </si>
  <si>
    <t>47,2+13,2+18,7</t>
  </si>
  <si>
    <t>-1*(4+13,4+9,2+4)</t>
  </si>
  <si>
    <t>-1*(4+5,2+4,8)</t>
  </si>
  <si>
    <t>-1*(6,7+5,1+23+6+4,2+6,2)</t>
  </si>
  <si>
    <t>1428-1329</t>
  </si>
  <si>
    <t>-9,9</t>
  </si>
  <si>
    <t>-1*(17+18,5+17,2+7,8+28,3+22,8+12,2)</t>
  </si>
  <si>
    <t>-1*(47,3+4,3)</t>
  </si>
  <si>
    <t>-1*(42,1+0,8+22,8)</t>
  </si>
  <si>
    <t>-1*(20+30,2+59,2)</t>
  </si>
  <si>
    <t>-1*(5,6+41,7+2,8+10,6+13,3)</t>
  </si>
  <si>
    <t>147</t>
  </si>
  <si>
    <t>59217017</t>
  </si>
  <si>
    <t>obrubník betonový chodníkový 1000x100x250mm</t>
  </si>
  <si>
    <t>583286763</t>
  </si>
  <si>
    <t>635,2*1,05</t>
  </si>
  <si>
    <t>148</t>
  </si>
  <si>
    <t>916231292</t>
  </si>
  <si>
    <t>Příplatek za řezání obrubníků při osazování do oblouku o poloměru do 2,5m</t>
  </si>
  <si>
    <t>1171779142</t>
  </si>
  <si>
    <t>12*2,5</t>
  </si>
  <si>
    <t>149</t>
  </si>
  <si>
    <t>916991121</t>
  </si>
  <si>
    <t>Lože pod obrubníky, krajníky nebo obruby z dlažebních kostek z betonu prostého včetně palisád a opěrných zídek</t>
  </si>
  <si>
    <t>1068504263</t>
  </si>
  <si>
    <t>2124,242*0,165*0,3*0,3</t>
  </si>
  <si>
    <t>(5,6+41,7+2,8+10,6+13,3)*0,5*1,2</t>
  </si>
  <si>
    <t>1445,4*0,3*0,3</t>
  </si>
  <si>
    <t>635,2*0,3*0,3</t>
  </si>
  <si>
    <t>150</t>
  </si>
  <si>
    <t>919726122</t>
  </si>
  <si>
    <t>Geotextilie pro ochranu, separaci a filtraci netkaná měrná hm přes 200 do 300 g/m2 (pod kačírek)</t>
  </si>
  <si>
    <t>105963546</t>
  </si>
  <si>
    <t>(45+10,7+16,3)*1,3*1,1</t>
  </si>
  <si>
    <t>151</t>
  </si>
  <si>
    <t>919735112</t>
  </si>
  <si>
    <t>Řezání stávajícího živičného krytu hl přes 50 do 100 mm</t>
  </si>
  <si>
    <t>124429566</t>
  </si>
  <si>
    <t>277</t>
  </si>
  <si>
    <t>935932422R</t>
  </si>
  <si>
    <t>D+M Odvodňovací žlab N100 pro zatížení B125 vnitřní š 100 mm s roštem mřížkovým z litiny</t>
  </si>
  <si>
    <t>1108442088</t>
  </si>
  <si>
    <t>4+4+5+13+9+4+9+7</t>
  </si>
  <si>
    <t>152</t>
  </si>
  <si>
    <t>938908411</t>
  </si>
  <si>
    <t>Čištění vozovek splachováním vodou</t>
  </si>
  <si>
    <t>-1142520626</t>
  </si>
  <si>
    <t>1500*7</t>
  </si>
  <si>
    <t>153</t>
  </si>
  <si>
    <t>938909311</t>
  </si>
  <si>
    <t>Čištění vozovek metením strojně podkladu nebo krytu betonového nebo živičného</t>
  </si>
  <si>
    <t>1290678787</t>
  </si>
  <si>
    <t>282</t>
  </si>
  <si>
    <t>953961112R</t>
  </si>
  <si>
    <t>Kotvy chemickým tmelem M 10 hl 90 mm do betonu, ŽB nebo kamene s vyvrtáním otvoru-zábradlí-zíkdy,palisády</t>
  </si>
  <si>
    <t>-217825511</t>
  </si>
  <si>
    <t>(350+74+80)*2</t>
  </si>
  <si>
    <t>20*4</t>
  </si>
  <si>
    <t>157</t>
  </si>
  <si>
    <t>962052210</t>
  </si>
  <si>
    <t>Bourání zdiva nadzákladového ze ŽB do 1 m3</t>
  </si>
  <si>
    <t>1863199442</t>
  </si>
  <si>
    <t>1,2+0,8+2,6+1,2+1,2+1,2</t>
  </si>
  <si>
    <t>158</t>
  </si>
  <si>
    <t>966006211</t>
  </si>
  <si>
    <t>Odstranění svislých dopravních značek ze sloupů, sloupků nebo konzol</t>
  </si>
  <si>
    <t>-1598801975</t>
  </si>
  <si>
    <t>159</t>
  </si>
  <si>
    <t>966006221</t>
  </si>
  <si>
    <t>Odstranění trubkového nástavce ze sloupku včetně demontáže dopravní značky</t>
  </si>
  <si>
    <t>-1759545480</t>
  </si>
  <si>
    <t>160</t>
  </si>
  <si>
    <t>966006221R</t>
  </si>
  <si>
    <t>Odstranění plastových sloupků</t>
  </si>
  <si>
    <t>1118812205</t>
  </si>
  <si>
    <t>25</t>
  </si>
  <si>
    <t>161</t>
  </si>
  <si>
    <t>966009901R</t>
  </si>
  <si>
    <t>Výšková úprava stávajících armatur do nivelety konečných povrchových úprav chodníku a komunikace</t>
  </si>
  <si>
    <t>53137339</t>
  </si>
  <si>
    <t>163</t>
  </si>
  <si>
    <t>990009002r</t>
  </si>
  <si>
    <t>Chránička kabelu CETIN</t>
  </si>
  <si>
    <t>357558639</t>
  </si>
  <si>
    <t>164</t>
  </si>
  <si>
    <t>990909004R</t>
  </si>
  <si>
    <t>Ochranné  bednění stromů (M+D)</t>
  </si>
  <si>
    <t>-1293053992</t>
  </si>
  <si>
    <t>242</t>
  </si>
  <si>
    <t>990909005R</t>
  </si>
  <si>
    <t>Demontáž rámkového oplocení komplet včetně sloupků a základů vč. odvozu a uskl.suti</t>
  </si>
  <si>
    <t>1818716371</t>
  </si>
  <si>
    <t>243</t>
  </si>
  <si>
    <t>990909006R</t>
  </si>
  <si>
    <t>Demontáž a zpětná montáš autobus.přístřešku všetně stavebních přípomocí</t>
  </si>
  <si>
    <t>721447475</t>
  </si>
  <si>
    <t>244</t>
  </si>
  <si>
    <t>990909007R</t>
  </si>
  <si>
    <t>Kompletní vyplnění stáv.propustků a zaslepení čel polyst. nebo cementopopílk.suspenzí s bet.zátkou (SSMsK)</t>
  </si>
  <si>
    <t>-514929179</t>
  </si>
  <si>
    <t>2*2</t>
  </si>
  <si>
    <t>245</t>
  </si>
  <si>
    <t>990909008R</t>
  </si>
  <si>
    <t>Demontáž dlažby z lomového kamene vč. bet.podkladu, odvoz, uskladnění</t>
  </si>
  <si>
    <t>256790620</t>
  </si>
  <si>
    <t>2,5*3*2</t>
  </si>
  <si>
    <t>283</t>
  </si>
  <si>
    <t>990909009R</t>
  </si>
  <si>
    <t>Stavební zvednutí HUP dotčených chodníkem včetně projednání s GASNetem</t>
  </si>
  <si>
    <t>-37187107</t>
  </si>
  <si>
    <t>997</t>
  </si>
  <si>
    <t>Přesun sutě</t>
  </si>
  <si>
    <t>165</t>
  </si>
  <si>
    <t>997221551</t>
  </si>
  <si>
    <t>Vodorovná doprava suti ze sypkých materiálů do 1 km</t>
  </si>
  <si>
    <t>1417740242</t>
  </si>
  <si>
    <t>773,98</t>
  </si>
  <si>
    <t>166</t>
  </si>
  <si>
    <t>997221559</t>
  </si>
  <si>
    <t>Příplatek ZKD 1 km u vodorovné dopravy suti ze sypkých materiálů</t>
  </si>
  <si>
    <t>1281655584</t>
  </si>
  <si>
    <t>773,98*14</t>
  </si>
  <si>
    <t>167</t>
  </si>
  <si>
    <t>997221625</t>
  </si>
  <si>
    <t>Poplatek za uložení na skládce (skládkovné) stavebního odpadu železobetonového kód odpadu 17 01 01</t>
  </si>
  <si>
    <t>1290596215</t>
  </si>
  <si>
    <t>109,42/10*3</t>
  </si>
  <si>
    <t>168</t>
  </si>
  <si>
    <t>997221645</t>
  </si>
  <si>
    <t>Poplatek za uložení na skládce (skládkovné) odpadu asfaltového bez dehtu kód odpadu 17 03 02</t>
  </si>
  <si>
    <t>1351095945</t>
  </si>
  <si>
    <t>310,88/10*3</t>
  </si>
  <si>
    <t>169</t>
  </si>
  <si>
    <t>997221655</t>
  </si>
  <si>
    <t>Poplatek za uložení na skládce (skládkovné) zeminy a kamení kód odpadu 17 05 04</t>
  </si>
  <si>
    <t>-757600626</t>
  </si>
  <si>
    <t>4733,9/10*3</t>
  </si>
  <si>
    <t>170</t>
  </si>
  <si>
    <t>997221655R</t>
  </si>
  <si>
    <t>Poplatek za uložení na skládce (skládkovné) zeminy a kamení kód odpadu 17 05 04 (případná sanace podloží)</t>
  </si>
  <si>
    <t>-709464131</t>
  </si>
  <si>
    <t>670,4/10*3</t>
  </si>
  <si>
    <t>291</t>
  </si>
  <si>
    <t>997221862</t>
  </si>
  <si>
    <t>Poplatek za uložení stavebního odpadu na recyklační skládce (skládkovné) z armovaného betonu pod kódem 17 01 01</t>
  </si>
  <si>
    <t>589127657</t>
  </si>
  <si>
    <t>293</t>
  </si>
  <si>
    <t>997221873</t>
  </si>
  <si>
    <t>Poplatek za uložení stavebního odpadu na recyklační skládce (skládkovné) zeminy a kamení zatříděného do Katalogu odpadů pod kódem 17 05 04</t>
  </si>
  <si>
    <t>959934795</t>
  </si>
  <si>
    <t>294</t>
  </si>
  <si>
    <t>997221873R</t>
  </si>
  <si>
    <t>Poplatek za uložení stavebního odpadu na recyklační skládce (skládkovné) zeminy a kamení zatříděného do Katalogu odpadů pod kódem 17 05 04 (případná sanace podloží)</t>
  </si>
  <si>
    <t>880938742</t>
  </si>
  <si>
    <t>292</t>
  </si>
  <si>
    <t>997221875</t>
  </si>
  <si>
    <t>Poplatek za uložení stavebního odpadu na recyklační skládce (skládkovné) asfaltového bez obsahu dehtu zatříděného do Katalogu odpadů pod kódem 17 03 02</t>
  </si>
  <si>
    <t>2080076992</t>
  </si>
  <si>
    <t>998</t>
  </si>
  <si>
    <t>Přesun hmot</t>
  </si>
  <si>
    <t>172</t>
  </si>
  <si>
    <t>998225111</t>
  </si>
  <si>
    <t>Přesun hmot pro pozemní komunikace s krytem z kamene, monolitickým betonovým nebo živičným</t>
  </si>
  <si>
    <t>913093985</t>
  </si>
  <si>
    <t>6240,84</t>
  </si>
  <si>
    <t>173</t>
  </si>
  <si>
    <t>998225191</t>
  </si>
  <si>
    <t>Příplatek k přesunu hmot pro pozemní komunikace s krytem z kamene, živičným, betonovým do 1000 m</t>
  </si>
  <si>
    <t>836114173</t>
  </si>
  <si>
    <t>PSV</t>
  </si>
  <si>
    <t>Práce a dodávky PSV</t>
  </si>
  <si>
    <t>711</t>
  </si>
  <si>
    <t>Izolace proti vodě, vlhkosti a plynům</t>
  </si>
  <si>
    <t>176</t>
  </si>
  <si>
    <t>711132210</t>
  </si>
  <si>
    <t>Izolace proti zemní vlhkosti na svislé ploše na sucho pásy - nopová fólie</t>
  </si>
  <si>
    <t>371979388</t>
  </si>
  <si>
    <t>1,5*80</t>
  </si>
  <si>
    <t>767</t>
  </si>
  <si>
    <t>Konstrukce zámečnické</t>
  </si>
  <si>
    <t>179</t>
  </si>
  <si>
    <t>767161114</t>
  </si>
  <si>
    <t>Montáž zábradlí rovného z trubek do zdi hmotnosti do 30 kg</t>
  </si>
  <si>
    <t>-563553945</t>
  </si>
  <si>
    <t>350+74+80</t>
  </si>
  <si>
    <t>180</t>
  </si>
  <si>
    <t>140110180R</t>
  </si>
  <si>
    <t>Výroba zábradlí - z trubek ocelových bezešvá hladká jakost 11 353, 38 x 2,6 mm</t>
  </si>
  <si>
    <t>1605082607</t>
  </si>
  <si>
    <t>504*4,5</t>
  </si>
  <si>
    <t>259</t>
  </si>
  <si>
    <t>767900001R</t>
  </si>
  <si>
    <t>D+M oplocení ocelového (rámky, pletivo, sloupky, podhr.desky) komplet</t>
  </si>
  <si>
    <t>851893716</t>
  </si>
  <si>
    <t>783</t>
  </si>
  <si>
    <t>Dokončovací práce - nátěry</t>
  </si>
  <si>
    <t>190</t>
  </si>
  <si>
    <t>783301311</t>
  </si>
  <si>
    <t>Odmaštění zámečnických konstrukcí vodou ředitelným odmašťovačem</t>
  </si>
  <si>
    <t>-1118916091</t>
  </si>
  <si>
    <t>26,8</t>
  </si>
  <si>
    <t>191</t>
  </si>
  <si>
    <t>783314101</t>
  </si>
  <si>
    <t>Základní jednonásobný syntetický nátěr zámečnických konstrukcí</t>
  </si>
  <si>
    <t>-1187403420</t>
  </si>
  <si>
    <t>194</t>
  </si>
  <si>
    <t>783315101</t>
  </si>
  <si>
    <t>Mezinátěr jednonásobný syntetický standardní zámečnických konstrukcí</t>
  </si>
  <si>
    <t>1253663509</t>
  </si>
  <si>
    <t>196</t>
  </si>
  <si>
    <t>783317101</t>
  </si>
  <si>
    <t>Krycí jednonásobný syntetický standardní nátěr zámečnických konstrukcí</t>
  </si>
  <si>
    <t>747915012</t>
  </si>
  <si>
    <t>VRN</t>
  </si>
  <si>
    <t>Vedlejší rozpočtové náklady</t>
  </si>
  <si>
    <t>VRN1</t>
  </si>
  <si>
    <t>Průzkumné, geodetické a projektové práce</t>
  </si>
  <si>
    <t>197</t>
  </si>
  <si>
    <t>012103000</t>
  </si>
  <si>
    <t>Geodetické práce před výstavbou</t>
  </si>
  <si>
    <t>soubor</t>
  </si>
  <si>
    <t>1024</t>
  </si>
  <si>
    <t>355409137</t>
  </si>
  <si>
    <t>198</t>
  </si>
  <si>
    <t>012203000</t>
  </si>
  <si>
    <t>Geodetické práce při provádění stavby</t>
  </si>
  <si>
    <t>-1421099183</t>
  </si>
  <si>
    <t>199</t>
  </si>
  <si>
    <t>012303000</t>
  </si>
  <si>
    <t>Geodetické práce po výstavbě (včetně geom.plánů) - geodetické zaměření skutečného provedení, geometrické plány pro rozdělení pozemku 5x a Geometrické plány pro zřízení věcného břemene 3x</t>
  </si>
  <si>
    <t>674713178</t>
  </si>
  <si>
    <t>200</t>
  </si>
  <si>
    <t>013254000</t>
  </si>
  <si>
    <t>Dokumentace skutečného provedení stavby</t>
  </si>
  <si>
    <t>1090961577</t>
  </si>
  <si>
    <t>201</t>
  </si>
  <si>
    <t>013274000</t>
  </si>
  <si>
    <t>Pasportizace včetně fotodokumentace před započetím prací</t>
  </si>
  <si>
    <t>-1091848334</t>
  </si>
  <si>
    <t>VRN3</t>
  </si>
  <si>
    <t>Zařízení staveniště</t>
  </si>
  <si>
    <t>202</t>
  </si>
  <si>
    <t>032103000</t>
  </si>
  <si>
    <t>ZS komplet (zařízení, provoz, odstranění, opélocení, tabule)</t>
  </si>
  <si>
    <t>1636275907</t>
  </si>
  <si>
    <t>VRN4</t>
  </si>
  <si>
    <t>Inženýrská činnost</t>
  </si>
  <si>
    <t>203</t>
  </si>
  <si>
    <t>049203000</t>
  </si>
  <si>
    <t>Projednání a vyřízení PDZ se správními orgány a PČR</t>
  </si>
  <si>
    <t>oubor…</t>
  </si>
  <si>
    <t>-24055662</t>
  </si>
  <si>
    <t>VRN7</t>
  </si>
  <si>
    <t>Provozní vlivy</t>
  </si>
  <si>
    <t>204</t>
  </si>
  <si>
    <t>071103000</t>
  </si>
  <si>
    <t>Provoz investora</t>
  </si>
  <si>
    <t>1184260446</t>
  </si>
  <si>
    <t>VRN9</t>
  </si>
  <si>
    <t>Ostatní náklady</t>
  </si>
  <si>
    <t>205</t>
  </si>
  <si>
    <t>091003000</t>
  </si>
  <si>
    <t xml:space="preserve">Hutnící zkoušky </t>
  </si>
  <si>
    <t>1596331466</t>
  </si>
  <si>
    <t>295</t>
  </si>
  <si>
    <t>094103000R</t>
  </si>
  <si>
    <t>Poplatek za užívání pozemku SSMsK</t>
  </si>
  <si>
    <t>1651616997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</si>
</sst>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2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0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2"/>
      <c r="AQ5" s="22"/>
      <c r="AR5" s="20"/>
      <c r="BE5" s="247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2" t="s">
        <v>17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2"/>
      <c r="AQ6" s="22"/>
      <c r="AR6" s="20"/>
      <c r="BE6" s="24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8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8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8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48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8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48"/>
      <c r="BS13" s="17" t="s">
        <v>6</v>
      </c>
    </row>
    <row r="14" spans="2:71" ht="12.75">
      <c r="B14" s="21"/>
      <c r="C14" s="22"/>
      <c r="D14" s="22"/>
      <c r="E14" s="253" t="s">
        <v>29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48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8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8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48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8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8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48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8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8"/>
    </row>
    <row r="23" spans="2:57" s="1" customFormat="1" ht="16.5" customHeight="1">
      <c r="B23" s="21"/>
      <c r="C23" s="22"/>
      <c r="D23" s="22"/>
      <c r="E23" s="255" t="s">
        <v>1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2"/>
      <c r="AP23" s="22"/>
      <c r="AQ23" s="22"/>
      <c r="AR23" s="20"/>
      <c r="BE23" s="24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8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6">
        <f>ROUND(AG94,2)</f>
        <v>0</v>
      </c>
      <c r="AL26" s="257"/>
      <c r="AM26" s="257"/>
      <c r="AN26" s="257"/>
      <c r="AO26" s="257"/>
      <c r="AP26" s="36"/>
      <c r="AQ26" s="36"/>
      <c r="AR26" s="39"/>
      <c r="BE26" s="248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8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8" t="s">
        <v>37</v>
      </c>
      <c r="M28" s="258"/>
      <c r="N28" s="258"/>
      <c r="O28" s="258"/>
      <c r="P28" s="258"/>
      <c r="Q28" s="36"/>
      <c r="R28" s="36"/>
      <c r="S28" s="36"/>
      <c r="T28" s="36"/>
      <c r="U28" s="36"/>
      <c r="V28" s="36"/>
      <c r="W28" s="258" t="s">
        <v>38</v>
      </c>
      <c r="X28" s="258"/>
      <c r="Y28" s="258"/>
      <c r="Z28" s="258"/>
      <c r="AA28" s="258"/>
      <c r="AB28" s="258"/>
      <c r="AC28" s="258"/>
      <c r="AD28" s="258"/>
      <c r="AE28" s="258"/>
      <c r="AF28" s="36"/>
      <c r="AG28" s="36"/>
      <c r="AH28" s="36"/>
      <c r="AI28" s="36"/>
      <c r="AJ28" s="36"/>
      <c r="AK28" s="258" t="s">
        <v>39</v>
      </c>
      <c r="AL28" s="258"/>
      <c r="AM28" s="258"/>
      <c r="AN28" s="258"/>
      <c r="AO28" s="258"/>
      <c r="AP28" s="36"/>
      <c r="AQ28" s="36"/>
      <c r="AR28" s="39"/>
      <c r="BE28" s="248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61">
        <v>0.21</v>
      </c>
      <c r="M29" s="260"/>
      <c r="N29" s="260"/>
      <c r="O29" s="260"/>
      <c r="P29" s="260"/>
      <c r="Q29" s="41"/>
      <c r="R29" s="41"/>
      <c r="S29" s="41"/>
      <c r="T29" s="41"/>
      <c r="U29" s="41"/>
      <c r="V29" s="41"/>
      <c r="W29" s="259">
        <f>ROUND(AZ94,2)</f>
        <v>0</v>
      </c>
      <c r="X29" s="260"/>
      <c r="Y29" s="260"/>
      <c r="Z29" s="260"/>
      <c r="AA29" s="260"/>
      <c r="AB29" s="260"/>
      <c r="AC29" s="260"/>
      <c r="AD29" s="260"/>
      <c r="AE29" s="260"/>
      <c r="AF29" s="41"/>
      <c r="AG29" s="41"/>
      <c r="AH29" s="41"/>
      <c r="AI29" s="41"/>
      <c r="AJ29" s="41"/>
      <c r="AK29" s="259">
        <f>ROUND(AV94,2)</f>
        <v>0</v>
      </c>
      <c r="AL29" s="260"/>
      <c r="AM29" s="260"/>
      <c r="AN29" s="260"/>
      <c r="AO29" s="260"/>
      <c r="AP29" s="41"/>
      <c r="AQ29" s="41"/>
      <c r="AR29" s="42"/>
      <c r="BE29" s="249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61">
        <v>0.15</v>
      </c>
      <c r="M30" s="260"/>
      <c r="N30" s="260"/>
      <c r="O30" s="260"/>
      <c r="P30" s="260"/>
      <c r="Q30" s="41"/>
      <c r="R30" s="41"/>
      <c r="S30" s="41"/>
      <c r="T30" s="41"/>
      <c r="U30" s="41"/>
      <c r="V30" s="41"/>
      <c r="W30" s="259">
        <f>ROUND(BA94,2)</f>
        <v>0</v>
      </c>
      <c r="X30" s="260"/>
      <c r="Y30" s="260"/>
      <c r="Z30" s="260"/>
      <c r="AA30" s="260"/>
      <c r="AB30" s="260"/>
      <c r="AC30" s="260"/>
      <c r="AD30" s="260"/>
      <c r="AE30" s="260"/>
      <c r="AF30" s="41"/>
      <c r="AG30" s="41"/>
      <c r="AH30" s="41"/>
      <c r="AI30" s="41"/>
      <c r="AJ30" s="41"/>
      <c r="AK30" s="259">
        <f>ROUND(AW94,2)</f>
        <v>0</v>
      </c>
      <c r="AL30" s="260"/>
      <c r="AM30" s="260"/>
      <c r="AN30" s="260"/>
      <c r="AO30" s="260"/>
      <c r="AP30" s="41"/>
      <c r="AQ30" s="41"/>
      <c r="AR30" s="42"/>
      <c r="BE30" s="249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61">
        <v>0.21</v>
      </c>
      <c r="M31" s="260"/>
      <c r="N31" s="260"/>
      <c r="O31" s="260"/>
      <c r="P31" s="260"/>
      <c r="Q31" s="41"/>
      <c r="R31" s="41"/>
      <c r="S31" s="41"/>
      <c r="T31" s="41"/>
      <c r="U31" s="41"/>
      <c r="V31" s="41"/>
      <c r="W31" s="259">
        <f>ROUND(BB94,2)</f>
        <v>0</v>
      </c>
      <c r="X31" s="260"/>
      <c r="Y31" s="260"/>
      <c r="Z31" s="260"/>
      <c r="AA31" s="260"/>
      <c r="AB31" s="260"/>
      <c r="AC31" s="260"/>
      <c r="AD31" s="260"/>
      <c r="AE31" s="260"/>
      <c r="AF31" s="41"/>
      <c r="AG31" s="41"/>
      <c r="AH31" s="41"/>
      <c r="AI31" s="41"/>
      <c r="AJ31" s="41"/>
      <c r="AK31" s="259">
        <v>0</v>
      </c>
      <c r="AL31" s="260"/>
      <c r="AM31" s="260"/>
      <c r="AN31" s="260"/>
      <c r="AO31" s="260"/>
      <c r="AP31" s="41"/>
      <c r="AQ31" s="41"/>
      <c r="AR31" s="42"/>
      <c r="BE31" s="249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61">
        <v>0.15</v>
      </c>
      <c r="M32" s="260"/>
      <c r="N32" s="260"/>
      <c r="O32" s="260"/>
      <c r="P32" s="260"/>
      <c r="Q32" s="41"/>
      <c r="R32" s="41"/>
      <c r="S32" s="41"/>
      <c r="T32" s="41"/>
      <c r="U32" s="41"/>
      <c r="V32" s="41"/>
      <c r="W32" s="259">
        <f>ROUND(BC94,2)</f>
        <v>0</v>
      </c>
      <c r="X32" s="260"/>
      <c r="Y32" s="260"/>
      <c r="Z32" s="260"/>
      <c r="AA32" s="260"/>
      <c r="AB32" s="260"/>
      <c r="AC32" s="260"/>
      <c r="AD32" s="260"/>
      <c r="AE32" s="260"/>
      <c r="AF32" s="41"/>
      <c r="AG32" s="41"/>
      <c r="AH32" s="41"/>
      <c r="AI32" s="41"/>
      <c r="AJ32" s="41"/>
      <c r="AK32" s="259">
        <v>0</v>
      </c>
      <c r="AL32" s="260"/>
      <c r="AM32" s="260"/>
      <c r="AN32" s="260"/>
      <c r="AO32" s="260"/>
      <c r="AP32" s="41"/>
      <c r="AQ32" s="41"/>
      <c r="AR32" s="42"/>
      <c r="BE32" s="249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61">
        <v>0</v>
      </c>
      <c r="M33" s="260"/>
      <c r="N33" s="260"/>
      <c r="O33" s="260"/>
      <c r="P33" s="260"/>
      <c r="Q33" s="41"/>
      <c r="R33" s="41"/>
      <c r="S33" s="41"/>
      <c r="T33" s="41"/>
      <c r="U33" s="41"/>
      <c r="V33" s="41"/>
      <c r="W33" s="259">
        <f>ROUND(BD94,2)</f>
        <v>0</v>
      </c>
      <c r="X33" s="260"/>
      <c r="Y33" s="260"/>
      <c r="Z33" s="260"/>
      <c r="AA33" s="260"/>
      <c r="AB33" s="260"/>
      <c r="AC33" s="260"/>
      <c r="AD33" s="260"/>
      <c r="AE33" s="260"/>
      <c r="AF33" s="41"/>
      <c r="AG33" s="41"/>
      <c r="AH33" s="41"/>
      <c r="AI33" s="41"/>
      <c r="AJ33" s="41"/>
      <c r="AK33" s="259">
        <v>0</v>
      </c>
      <c r="AL33" s="260"/>
      <c r="AM33" s="260"/>
      <c r="AN33" s="260"/>
      <c r="AO33" s="260"/>
      <c r="AP33" s="41"/>
      <c r="AQ33" s="41"/>
      <c r="AR33" s="42"/>
      <c r="BE33" s="249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8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62" t="s">
        <v>48</v>
      </c>
      <c r="Y35" s="263"/>
      <c r="Z35" s="263"/>
      <c r="AA35" s="263"/>
      <c r="AB35" s="263"/>
      <c r="AC35" s="45"/>
      <c r="AD35" s="45"/>
      <c r="AE35" s="45"/>
      <c r="AF35" s="45"/>
      <c r="AG35" s="45"/>
      <c r="AH35" s="45"/>
      <c r="AI35" s="45"/>
      <c r="AJ35" s="45"/>
      <c r="AK35" s="264">
        <f>SUM(AK26:AK33)</f>
        <v>0</v>
      </c>
      <c r="AL35" s="263"/>
      <c r="AM35" s="263"/>
      <c r="AN35" s="263"/>
      <c r="AO35" s="26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22081201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6" t="str">
        <f>K6</f>
        <v>Chodník podél ul. Opletalova, Bohumín</v>
      </c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Bohumín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8" t="str">
        <f>IF(AN8="","",AN8)</f>
        <v>16. 1. 2024</v>
      </c>
      <c r="AN87" s="268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Bohumín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9" t="str">
        <f>IF(E17="","",E17)</f>
        <v>ŠNAPKA SLUŽBY s.r.o.</v>
      </c>
      <c r="AN89" s="270"/>
      <c r="AO89" s="270"/>
      <c r="AP89" s="270"/>
      <c r="AQ89" s="36"/>
      <c r="AR89" s="39"/>
      <c r="AS89" s="271" t="s">
        <v>56</v>
      </c>
      <c r="AT89" s="27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69" t="str">
        <f>IF(E20="","",E20)</f>
        <v>Ing. Ivan Šnapka</v>
      </c>
      <c r="AN90" s="270"/>
      <c r="AO90" s="270"/>
      <c r="AP90" s="270"/>
      <c r="AQ90" s="36"/>
      <c r="AR90" s="39"/>
      <c r="AS90" s="273"/>
      <c r="AT90" s="27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5"/>
      <c r="AT91" s="27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7" t="s">
        <v>57</v>
      </c>
      <c r="D92" s="278"/>
      <c r="E92" s="278"/>
      <c r="F92" s="278"/>
      <c r="G92" s="278"/>
      <c r="H92" s="73"/>
      <c r="I92" s="279" t="s">
        <v>58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80" t="s">
        <v>59</v>
      </c>
      <c r="AH92" s="278"/>
      <c r="AI92" s="278"/>
      <c r="AJ92" s="278"/>
      <c r="AK92" s="278"/>
      <c r="AL92" s="278"/>
      <c r="AM92" s="278"/>
      <c r="AN92" s="279" t="s">
        <v>60</v>
      </c>
      <c r="AO92" s="278"/>
      <c r="AP92" s="281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5">
        <f>ROUND(AG95,2)</f>
        <v>0</v>
      </c>
      <c r="AH94" s="285"/>
      <c r="AI94" s="285"/>
      <c r="AJ94" s="285"/>
      <c r="AK94" s="285"/>
      <c r="AL94" s="285"/>
      <c r="AM94" s="285"/>
      <c r="AN94" s="286">
        <f>SUM(AG94,AT94)</f>
        <v>0</v>
      </c>
      <c r="AO94" s="286"/>
      <c r="AP94" s="286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84" t="s">
        <v>81</v>
      </c>
      <c r="E95" s="284"/>
      <c r="F95" s="284"/>
      <c r="G95" s="284"/>
      <c r="H95" s="284"/>
      <c r="I95" s="96"/>
      <c r="J95" s="284" t="s">
        <v>82</v>
      </c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2">
        <f>'SO 101 - Chodník s odvodn...'!J30</f>
        <v>0</v>
      </c>
      <c r="AH95" s="283"/>
      <c r="AI95" s="283"/>
      <c r="AJ95" s="283"/>
      <c r="AK95" s="283"/>
      <c r="AL95" s="283"/>
      <c r="AM95" s="283"/>
      <c r="AN95" s="282">
        <f>SUM(AG95,AT95)</f>
        <v>0</v>
      </c>
      <c r="AO95" s="283"/>
      <c r="AP95" s="283"/>
      <c r="AQ95" s="97" t="s">
        <v>83</v>
      </c>
      <c r="AR95" s="98"/>
      <c r="AS95" s="99">
        <v>0</v>
      </c>
      <c r="AT95" s="100">
        <f>ROUND(SUM(AV95:AW95),2)</f>
        <v>0</v>
      </c>
      <c r="AU95" s="101">
        <f>'SO 101 - Chodník s odvodn...'!P136</f>
        <v>0</v>
      </c>
      <c r="AV95" s="100">
        <f>'SO 101 - Chodník s odvodn...'!J33</f>
        <v>0</v>
      </c>
      <c r="AW95" s="100">
        <f>'SO 101 - Chodník s odvodn...'!J34</f>
        <v>0</v>
      </c>
      <c r="AX95" s="100">
        <f>'SO 101 - Chodník s odvodn...'!J35</f>
        <v>0</v>
      </c>
      <c r="AY95" s="100">
        <f>'SO 101 - Chodník s odvodn...'!J36</f>
        <v>0</v>
      </c>
      <c r="AZ95" s="100">
        <f>'SO 101 - Chodník s odvodn...'!F33</f>
        <v>0</v>
      </c>
      <c r="BA95" s="100">
        <f>'SO 101 - Chodník s odvodn...'!F34</f>
        <v>0</v>
      </c>
      <c r="BB95" s="100">
        <f>'SO 101 - Chodník s odvodn...'!F35</f>
        <v>0</v>
      </c>
      <c r="BC95" s="100">
        <f>'SO 101 - Chodník s odvodn...'!F36</f>
        <v>0</v>
      </c>
      <c r="BD95" s="102">
        <f>'SO 101 - Chodník s odvodn...'!F37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TdtEcAsCusd6l/GqFJRxN9oMpXpozELljjqJeDNNBwkw/xkkP6vgLd1/CfufifmkcUeAclFsmw5cb5C0i4dhvw==" saltValue="UiC5xwtYfLKqHUFWDGOIXnckOEH2UC00GHSh2xPlKQgqkfYO+DLHUeEEw0l+a/0bE4YLq9uWcNZry7SrXOf6K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 - Chodník s odvod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49"/>
  <sheetViews>
    <sheetView showGridLines="0" tabSelected="1" workbookViewId="0" topLeftCell="A23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85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86</v>
      </c>
    </row>
    <row r="4" spans="2:46" s="1" customFormat="1" ht="24.95" customHeight="1">
      <c r="B4" s="20"/>
      <c r="D4" s="106" t="s">
        <v>87</v>
      </c>
      <c r="L4" s="20"/>
      <c r="M4" s="10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88" t="str">
        <f>'Rekapitulace stavby'!K6</f>
        <v>Chodník podél ul. Opletalova, Bohumín</v>
      </c>
      <c r="F7" s="289"/>
      <c r="G7" s="289"/>
      <c r="H7" s="289"/>
      <c r="L7" s="20"/>
    </row>
    <row r="8" spans="1:31" s="2" customFormat="1" ht="12" customHeight="1">
      <c r="A8" s="34"/>
      <c r="B8" s="39"/>
      <c r="C8" s="34"/>
      <c r="D8" s="108" t="s">
        <v>88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0" t="s">
        <v>89</v>
      </c>
      <c r="F9" s="291"/>
      <c r="G9" s="291"/>
      <c r="H9" s="29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 t="str">
        <f>'Rekapitulace stavby'!AN8</f>
        <v>16. 1. 2024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">
        <v>26</v>
      </c>
      <c r="F15" s="34"/>
      <c r="G15" s="34"/>
      <c r="H15" s="34"/>
      <c r="I15" s="108" t="s">
        <v>27</v>
      </c>
      <c r="J15" s="109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28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2" t="str">
        <f>'Rekapitulace stavby'!E14</f>
        <v>Vyplň údaj</v>
      </c>
      <c r="F18" s="293"/>
      <c r="G18" s="293"/>
      <c r="H18" s="293"/>
      <c r="I18" s="10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30</v>
      </c>
      <c r="E20" s="34"/>
      <c r="F20" s="34"/>
      <c r="G20" s="34"/>
      <c r="H20" s="34"/>
      <c r="I20" s="108" t="s">
        <v>25</v>
      </c>
      <c r="J20" s="109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">
        <v>31</v>
      </c>
      <c r="F21" s="34"/>
      <c r="G21" s="34"/>
      <c r="H21" s="34"/>
      <c r="I21" s="108" t="s">
        <v>27</v>
      </c>
      <c r="J21" s="109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33</v>
      </c>
      <c r="E23" s="34"/>
      <c r="F23" s="34"/>
      <c r="G23" s="34"/>
      <c r="H23" s="34"/>
      <c r="I23" s="108" t="s">
        <v>25</v>
      </c>
      <c r="J23" s="109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">
        <v>34</v>
      </c>
      <c r="F24" s="34"/>
      <c r="G24" s="34"/>
      <c r="H24" s="34"/>
      <c r="I24" s="108" t="s">
        <v>27</v>
      </c>
      <c r="J24" s="109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4" t="s">
        <v>1</v>
      </c>
      <c r="F27" s="294"/>
      <c r="G27" s="294"/>
      <c r="H27" s="29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36</v>
      </c>
      <c r="E30" s="34"/>
      <c r="F30" s="34"/>
      <c r="G30" s="34"/>
      <c r="H30" s="34"/>
      <c r="I30" s="34"/>
      <c r="J30" s="116">
        <f>ROUND(J136,2)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38</v>
      </c>
      <c r="G32" s="34"/>
      <c r="H32" s="34"/>
      <c r="I32" s="117" t="s">
        <v>37</v>
      </c>
      <c r="J32" s="11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40</v>
      </c>
      <c r="E33" s="108" t="s">
        <v>41</v>
      </c>
      <c r="F33" s="119">
        <f>ROUND((SUM(BE136:BE748)),2)</f>
        <v>0</v>
      </c>
      <c r="G33" s="34"/>
      <c r="H33" s="34"/>
      <c r="I33" s="120">
        <v>0.21</v>
      </c>
      <c r="J33" s="119">
        <f>ROUND(((SUM(BE136:BE748))*I33),2)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8" t="s">
        <v>42</v>
      </c>
      <c r="F34" s="119">
        <f>ROUND((SUM(BF136:BF748)),2)</f>
        <v>0</v>
      </c>
      <c r="G34" s="34"/>
      <c r="H34" s="34"/>
      <c r="I34" s="120">
        <v>0.15</v>
      </c>
      <c r="J34" s="119">
        <f>ROUND(((SUM(BF136:BF748))*I34),2)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8" t="s">
        <v>43</v>
      </c>
      <c r="F35" s="119">
        <f>ROUND((SUM(BG136:BG748)),2)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8" t="s">
        <v>44</v>
      </c>
      <c r="F36" s="119">
        <f>ROUND((SUM(BH136:BH748)),2)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45</v>
      </c>
      <c r="F37" s="119">
        <f>ROUND((SUM(BI136:BI748)),2)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46</v>
      </c>
      <c r="E39" s="123"/>
      <c r="F39" s="123"/>
      <c r="G39" s="124" t="s">
        <v>47</v>
      </c>
      <c r="H39" s="125" t="s">
        <v>48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8" t="s">
        <v>49</v>
      </c>
      <c r="E50" s="129"/>
      <c r="F50" s="129"/>
      <c r="G50" s="128" t="s">
        <v>50</v>
      </c>
      <c r="H50" s="129"/>
      <c r="I50" s="129"/>
      <c r="J50" s="129"/>
      <c r="K50" s="12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0" t="s">
        <v>51</v>
      </c>
      <c r="E61" s="131"/>
      <c r="F61" s="132" t="s">
        <v>52</v>
      </c>
      <c r="G61" s="130" t="s">
        <v>51</v>
      </c>
      <c r="H61" s="131"/>
      <c r="I61" s="131"/>
      <c r="J61" s="133" t="s">
        <v>52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8" t="s">
        <v>53</v>
      </c>
      <c r="E65" s="134"/>
      <c r="F65" s="134"/>
      <c r="G65" s="128" t="s">
        <v>54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0" t="s">
        <v>51</v>
      </c>
      <c r="E76" s="131"/>
      <c r="F76" s="132" t="s">
        <v>52</v>
      </c>
      <c r="G76" s="130" t="s">
        <v>51</v>
      </c>
      <c r="H76" s="131"/>
      <c r="I76" s="131"/>
      <c r="J76" s="133" t="s">
        <v>52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5" t="str">
        <f>E7</f>
        <v>Chodník podél ul. Opletalova, Bohumín</v>
      </c>
      <c r="F85" s="296"/>
      <c r="G85" s="296"/>
      <c r="H85" s="29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SO 101 - Chodník s odvodněním</v>
      </c>
      <c r="F87" s="297"/>
      <c r="G87" s="297"/>
      <c r="H87" s="29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Bohumín</v>
      </c>
      <c r="G89" s="36"/>
      <c r="H89" s="36"/>
      <c r="I89" s="29" t="s">
        <v>22</v>
      </c>
      <c r="J89" s="66" t="str">
        <f>IF(J12="","",J12)</f>
        <v>16. 1. 2024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Město Bohumín</v>
      </c>
      <c r="G91" s="36"/>
      <c r="H91" s="36"/>
      <c r="I91" s="29" t="s">
        <v>30</v>
      </c>
      <c r="J91" s="32" t="str">
        <f>E21</f>
        <v>ŠNAPKA SLUŽBY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Ivan Šnapka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91</v>
      </c>
      <c r="D94" s="140"/>
      <c r="E94" s="140"/>
      <c r="F94" s="140"/>
      <c r="G94" s="140"/>
      <c r="H94" s="140"/>
      <c r="I94" s="140"/>
      <c r="J94" s="141" t="s">
        <v>92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2" t="s">
        <v>93</v>
      </c>
      <c r="D96" s="36"/>
      <c r="E96" s="36"/>
      <c r="F96" s="36"/>
      <c r="G96" s="36"/>
      <c r="H96" s="36"/>
      <c r="I96" s="36"/>
      <c r="J96" s="84">
        <f>J136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>
      <c r="B97" s="143"/>
      <c r="C97" s="144"/>
      <c r="D97" s="145" t="s">
        <v>95</v>
      </c>
      <c r="E97" s="146"/>
      <c r="F97" s="146"/>
      <c r="G97" s="146"/>
      <c r="H97" s="146"/>
      <c r="I97" s="146"/>
      <c r="J97" s="147">
        <f>J137</f>
        <v>0</v>
      </c>
      <c r="K97" s="144"/>
      <c r="L97" s="148"/>
    </row>
    <row r="98" spans="2:12" s="10" customFormat="1" ht="19.9" customHeight="1">
      <c r="B98" s="149"/>
      <c r="C98" s="150"/>
      <c r="D98" s="151" t="s">
        <v>96</v>
      </c>
      <c r="E98" s="152"/>
      <c r="F98" s="152"/>
      <c r="G98" s="152"/>
      <c r="H98" s="152"/>
      <c r="I98" s="152"/>
      <c r="J98" s="153">
        <f>J138</f>
        <v>0</v>
      </c>
      <c r="K98" s="150"/>
      <c r="L98" s="154"/>
    </row>
    <row r="99" spans="2:12" s="10" customFormat="1" ht="19.9" customHeight="1">
      <c r="B99" s="149"/>
      <c r="C99" s="150"/>
      <c r="D99" s="151" t="s">
        <v>97</v>
      </c>
      <c r="E99" s="152"/>
      <c r="F99" s="152"/>
      <c r="G99" s="152"/>
      <c r="H99" s="152"/>
      <c r="I99" s="152"/>
      <c r="J99" s="153">
        <f>J374</f>
        <v>0</v>
      </c>
      <c r="K99" s="150"/>
      <c r="L99" s="154"/>
    </row>
    <row r="100" spans="2:12" s="10" customFormat="1" ht="19.9" customHeight="1">
      <c r="B100" s="149"/>
      <c r="C100" s="150"/>
      <c r="D100" s="151" t="s">
        <v>98</v>
      </c>
      <c r="E100" s="152"/>
      <c r="F100" s="152"/>
      <c r="G100" s="152"/>
      <c r="H100" s="152"/>
      <c r="I100" s="152"/>
      <c r="J100" s="153">
        <f>J407</f>
        <v>0</v>
      </c>
      <c r="K100" s="150"/>
      <c r="L100" s="154"/>
    </row>
    <row r="101" spans="2:12" s="10" customFormat="1" ht="19.9" customHeight="1">
      <c r="B101" s="149"/>
      <c r="C101" s="150"/>
      <c r="D101" s="151" t="s">
        <v>99</v>
      </c>
      <c r="E101" s="152"/>
      <c r="F101" s="152"/>
      <c r="G101" s="152"/>
      <c r="H101" s="152"/>
      <c r="I101" s="152"/>
      <c r="J101" s="153">
        <f>J425</f>
        <v>0</v>
      </c>
      <c r="K101" s="150"/>
      <c r="L101" s="154"/>
    </row>
    <row r="102" spans="2:12" s="10" customFormat="1" ht="19.9" customHeight="1">
      <c r="B102" s="149"/>
      <c r="C102" s="150"/>
      <c r="D102" s="151" t="s">
        <v>100</v>
      </c>
      <c r="E102" s="152"/>
      <c r="F102" s="152"/>
      <c r="G102" s="152"/>
      <c r="H102" s="152"/>
      <c r="I102" s="152"/>
      <c r="J102" s="153">
        <f>J430</f>
        <v>0</v>
      </c>
      <c r="K102" s="150"/>
      <c r="L102" s="154"/>
    </row>
    <row r="103" spans="2:12" s="10" customFormat="1" ht="19.9" customHeight="1">
      <c r="B103" s="149"/>
      <c r="C103" s="150"/>
      <c r="D103" s="151" t="s">
        <v>101</v>
      </c>
      <c r="E103" s="152"/>
      <c r="F103" s="152"/>
      <c r="G103" s="152"/>
      <c r="H103" s="152"/>
      <c r="I103" s="152"/>
      <c r="J103" s="153">
        <f>J520</f>
        <v>0</v>
      </c>
      <c r="K103" s="150"/>
      <c r="L103" s="154"/>
    </row>
    <row r="104" spans="2:12" s="10" customFormat="1" ht="19.9" customHeight="1">
      <c r="B104" s="149"/>
      <c r="C104" s="150"/>
      <c r="D104" s="151" t="s">
        <v>102</v>
      </c>
      <c r="E104" s="152"/>
      <c r="F104" s="152"/>
      <c r="G104" s="152"/>
      <c r="H104" s="152"/>
      <c r="I104" s="152"/>
      <c r="J104" s="153">
        <f>J558</f>
        <v>0</v>
      </c>
      <c r="K104" s="150"/>
      <c r="L104" s="154"/>
    </row>
    <row r="105" spans="2:12" s="10" customFormat="1" ht="19.9" customHeight="1">
      <c r="B105" s="149"/>
      <c r="C105" s="150"/>
      <c r="D105" s="151" t="s">
        <v>103</v>
      </c>
      <c r="E105" s="152"/>
      <c r="F105" s="152"/>
      <c r="G105" s="152"/>
      <c r="H105" s="152"/>
      <c r="I105" s="152"/>
      <c r="J105" s="153">
        <f>J691</f>
        <v>0</v>
      </c>
      <c r="K105" s="150"/>
      <c r="L105" s="154"/>
    </row>
    <row r="106" spans="2:12" s="10" customFormat="1" ht="19.9" customHeight="1">
      <c r="B106" s="149"/>
      <c r="C106" s="150"/>
      <c r="D106" s="151" t="s">
        <v>104</v>
      </c>
      <c r="E106" s="152"/>
      <c r="F106" s="152"/>
      <c r="G106" s="152"/>
      <c r="H106" s="152"/>
      <c r="I106" s="152"/>
      <c r="J106" s="153">
        <f>J708</f>
        <v>0</v>
      </c>
      <c r="K106" s="150"/>
      <c r="L106" s="154"/>
    </row>
    <row r="107" spans="2:12" s="9" customFormat="1" ht="24.95" customHeight="1">
      <c r="B107" s="143"/>
      <c r="C107" s="144"/>
      <c r="D107" s="145" t="s">
        <v>105</v>
      </c>
      <c r="E107" s="146"/>
      <c r="F107" s="146"/>
      <c r="G107" s="146"/>
      <c r="H107" s="146"/>
      <c r="I107" s="146"/>
      <c r="J107" s="147">
        <f>J713</f>
        <v>0</v>
      </c>
      <c r="K107" s="144"/>
      <c r="L107" s="148"/>
    </row>
    <row r="108" spans="2:12" s="10" customFormat="1" ht="19.9" customHeight="1">
      <c r="B108" s="149"/>
      <c r="C108" s="150"/>
      <c r="D108" s="151" t="s">
        <v>106</v>
      </c>
      <c r="E108" s="152"/>
      <c r="F108" s="152"/>
      <c r="G108" s="152"/>
      <c r="H108" s="152"/>
      <c r="I108" s="152"/>
      <c r="J108" s="153">
        <f>J714</f>
        <v>0</v>
      </c>
      <c r="K108" s="150"/>
      <c r="L108" s="154"/>
    </row>
    <row r="109" spans="2:12" s="10" customFormat="1" ht="19.9" customHeight="1">
      <c r="B109" s="149"/>
      <c r="C109" s="150"/>
      <c r="D109" s="151" t="s">
        <v>107</v>
      </c>
      <c r="E109" s="152"/>
      <c r="F109" s="152"/>
      <c r="G109" s="152"/>
      <c r="H109" s="152"/>
      <c r="I109" s="152"/>
      <c r="J109" s="153">
        <f>J717</f>
        <v>0</v>
      </c>
      <c r="K109" s="150"/>
      <c r="L109" s="154"/>
    </row>
    <row r="110" spans="2:12" s="10" customFormat="1" ht="19.9" customHeight="1">
      <c r="B110" s="149"/>
      <c r="C110" s="150"/>
      <c r="D110" s="151" t="s">
        <v>108</v>
      </c>
      <c r="E110" s="152"/>
      <c r="F110" s="152"/>
      <c r="G110" s="152"/>
      <c r="H110" s="152"/>
      <c r="I110" s="152"/>
      <c r="J110" s="153">
        <f>J724</f>
        <v>0</v>
      </c>
      <c r="K110" s="150"/>
      <c r="L110" s="154"/>
    </row>
    <row r="111" spans="2:12" s="9" customFormat="1" ht="24.95" customHeight="1">
      <c r="B111" s="143"/>
      <c r="C111" s="144"/>
      <c r="D111" s="145" t="s">
        <v>109</v>
      </c>
      <c r="E111" s="146"/>
      <c r="F111" s="146"/>
      <c r="G111" s="146"/>
      <c r="H111" s="146"/>
      <c r="I111" s="146"/>
      <c r="J111" s="147">
        <f>J733</f>
        <v>0</v>
      </c>
      <c r="K111" s="144"/>
      <c r="L111" s="148"/>
    </row>
    <row r="112" spans="2:12" s="10" customFormat="1" ht="19.9" customHeight="1">
      <c r="B112" s="149"/>
      <c r="C112" s="150"/>
      <c r="D112" s="151" t="s">
        <v>110</v>
      </c>
      <c r="E112" s="152"/>
      <c r="F112" s="152"/>
      <c r="G112" s="152"/>
      <c r="H112" s="152"/>
      <c r="I112" s="152"/>
      <c r="J112" s="153">
        <f>J734</f>
        <v>0</v>
      </c>
      <c r="K112" s="150"/>
      <c r="L112" s="154"/>
    </row>
    <row r="113" spans="2:12" s="10" customFormat="1" ht="19.9" customHeight="1">
      <c r="B113" s="149"/>
      <c r="C113" s="150"/>
      <c r="D113" s="151" t="s">
        <v>111</v>
      </c>
      <c r="E113" s="152"/>
      <c r="F113" s="152"/>
      <c r="G113" s="152"/>
      <c r="H113" s="152"/>
      <c r="I113" s="152"/>
      <c r="J113" s="153">
        <f>J740</f>
        <v>0</v>
      </c>
      <c r="K113" s="150"/>
      <c r="L113" s="154"/>
    </row>
    <row r="114" spans="2:12" s="10" customFormat="1" ht="19.9" customHeight="1">
      <c r="B114" s="149"/>
      <c r="C114" s="150"/>
      <c r="D114" s="151" t="s">
        <v>112</v>
      </c>
      <c r="E114" s="152"/>
      <c r="F114" s="152"/>
      <c r="G114" s="152"/>
      <c r="H114" s="152"/>
      <c r="I114" s="152"/>
      <c r="J114" s="153">
        <f>J742</f>
        <v>0</v>
      </c>
      <c r="K114" s="150"/>
      <c r="L114" s="154"/>
    </row>
    <row r="115" spans="2:12" s="10" customFormat="1" ht="19.9" customHeight="1">
      <c r="B115" s="149"/>
      <c r="C115" s="150"/>
      <c r="D115" s="151" t="s">
        <v>113</v>
      </c>
      <c r="E115" s="152"/>
      <c r="F115" s="152"/>
      <c r="G115" s="152"/>
      <c r="H115" s="152"/>
      <c r="I115" s="152"/>
      <c r="J115" s="153">
        <f>J744</f>
        <v>0</v>
      </c>
      <c r="K115" s="150"/>
      <c r="L115" s="154"/>
    </row>
    <row r="116" spans="2:12" s="10" customFormat="1" ht="19.9" customHeight="1">
      <c r="B116" s="149"/>
      <c r="C116" s="150"/>
      <c r="D116" s="151" t="s">
        <v>114</v>
      </c>
      <c r="E116" s="152"/>
      <c r="F116" s="152"/>
      <c r="G116" s="152"/>
      <c r="H116" s="152"/>
      <c r="I116" s="152"/>
      <c r="J116" s="153">
        <f>J746</f>
        <v>0</v>
      </c>
      <c r="K116" s="150"/>
      <c r="L116" s="154"/>
    </row>
    <row r="117" spans="1:31" s="2" customFormat="1" ht="21.7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31" s="2" customFormat="1" ht="6.95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5" customHeight="1">
      <c r="A123" s="34"/>
      <c r="B123" s="35"/>
      <c r="C123" s="23" t="s">
        <v>115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16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295" t="str">
        <f>E7</f>
        <v>Chodník podél ul. Opletalova, Bohumín</v>
      </c>
      <c r="F126" s="296"/>
      <c r="G126" s="296"/>
      <c r="H126" s="29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88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266" t="str">
        <f>E9</f>
        <v>SO 101 - Chodník s odvodněním</v>
      </c>
      <c r="F128" s="297"/>
      <c r="G128" s="297"/>
      <c r="H128" s="297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20</v>
      </c>
      <c r="D130" s="36"/>
      <c r="E130" s="36"/>
      <c r="F130" s="27" t="str">
        <f>F12</f>
        <v>Bohumín</v>
      </c>
      <c r="G130" s="36"/>
      <c r="H130" s="36"/>
      <c r="I130" s="29" t="s">
        <v>22</v>
      </c>
      <c r="J130" s="66" t="str">
        <f>IF(J12="","",J12)</f>
        <v>16. 1. 2024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25.7" customHeight="1">
      <c r="A132" s="34"/>
      <c r="B132" s="35"/>
      <c r="C132" s="29" t="s">
        <v>24</v>
      </c>
      <c r="D132" s="36"/>
      <c r="E132" s="36"/>
      <c r="F132" s="27" t="str">
        <f>E15</f>
        <v>Město Bohumín</v>
      </c>
      <c r="G132" s="36"/>
      <c r="H132" s="36"/>
      <c r="I132" s="29" t="s">
        <v>30</v>
      </c>
      <c r="J132" s="32" t="str">
        <f>E21</f>
        <v>ŠNAPKA SLUŽBY s.r.o.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2" customHeight="1">
      <c r="A133" s="34"/>
      <c r="B133" s="35"/>
      <c r="C133" s="29" t="s">
        <v>28</v>
      </c>
      <c r="D133" s="36"/>
      <c r="E133" s="36"/>
      <c r="F133" s="27" t="str">
        <f>IF(E18="","",E18)</f>
        <v>Vyplň údaj</v>
      </c>
      <c r="G133" s="36"/>
      <c r="H133" s="36"/>
      <c r="I133" s="29" t="s">
        <v>33</v>
      </c>
      <c r="J133" s="32" t="str">
        <f>E24</f>
        <v>Ing. Ivan Šnapka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11" customFormat="1" ht="29.25" customHeight="1">
      <c r="A135" s="155"/>
      <c r="B135" s="156"/>
      <c r="C135" s="157" t="s">
        <v>116</v>
      </c>
      <c r="D135" s="158" t="s">
        <v>61</v>
      </c>
      <c r="E135" s="158" t="s">
        <v>57</v>
      </c>
      <c r="F135" s="158" t="s">
        <v>58</v>
      </c>
      <c r="G135" s="158" t="s">
        <v>117</v>
      </c>
      <c r="H135" s="158" t="s">
        <v>118</v>
      </c>
      <c r="I135" s="158" t="s">
        <v>119</v>
      </c>
      <c r="J135" s="159" t="s">
        <v>92</v>
      </c>
      <c r="K135" s="160" t="s">
        <v>120</v>
      </c>
      <c r="L135" s="161"/>
      <c r="M135" s="75" t="s">
        <v>1</v>
      </c>
      <c r="N135" s="76" t="s">
        <v>40</v>
      </c>
      <c r="O135" s="76" t="s">
        <v>121</v>
      </c>
      <c r="P135" s="76" t="s">
        <v>122</v>
      </c>
      <c r="Q135" s="76" t="s">
        <v>123</v>
      </c>
      <c r="R135" s="76" t="s">
        <v>124</v>
      </c>
      <c r="S135" s="76" t="s">
        <v>125</v>
      </c>
      <c r="T135" s="77" t="s">
        <v>126</v>
      </c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</row>
    <row r="136" spans="1:63" s="2" customFormat="1" ht="22.9" customHeight="1">
      <c r="A136" s="34"/>
      <c r="B136" s="35"/>
      <c r="C136" s="82" t="s">
        <v>127</v>
      </c>
      <c r="D136" s="36"/>
      <c r="E136" s="36"/>
      <c r="F136" s="36"/>
      <c r="G136" s="36"/>
      <c r="H136" s="36"/>
      <c r="I136" s="36"/>
      <c r="J136" s="162">
        <f>BK136</f>
        <v>0</v>
      </c>
      <c r="K136" s="36"/>
      <c r="L136" s="39"/>
      <c r="M136" s="78"/>
      <c r="N136" s="163"/>
      <c r="O136" s="79"/>
      <c r="P136" s="164">
        <f>P137+P713+P733</f>
        <v>0</v>
      </c>
      <c r="Q136" s="79"/>
      <c r="R136" s="164">
        <f>R137+R713+R733</f>
        <v>6247.57664199</v>
      </c>
      <c r="S136" s="79"/>
      <c r="T136" s="165">
        <f>T137+T713+T733</f>
        <v>1088.9818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75</v>
      </c>
      <c r="AU136" s="17" t="s">
        <v>94</v>
      </c>
      <c r="BK136" s="166">
        <f>BK137+BK713+BK733</f>
        <v>0</v>
      </c>
    </row>
    <row r="137" spans="2:63" s="12" customFormat="1" ht="25.9" customHeight="1">
      <c r="B137" s="167"/>
      <c r="C137" s="168"/>
      <c r="D137" s="169" t="s">
        <v>75</v>
      </c>
      <c r="E137" s="170" t="s">
        <v>128</v>
      </c>
      <c r="F137" s="170" t="s">
        <v>129</v>
      </c>
      <c r="G137" s="168"/>
      <c r="H137" s="168"/>
      <c r="I137" s="171"/>
      <c r="J137" s="172">
        <f>BK137</f>
        <v>0</v>
      </c>
      <c r="K137" s="168"/>
      <c r="L137" s="173"/>
      <c r="M137" s="174"/>
      <c r="N137" s="175"/>
      <c r="O137" s="175"/>
      <c r="P137" s="176">
        <f>P138+P374+P407+P425+P430+P520+P558+P691+P708</f>
        <v>0</v>
      </c>
      <c r="Q137" s="175"/>
      <c r="R137" s="176">
        <f>R138+R374+R407+R425+R430+R520+R558+R691+R708</f>
        <v>6242.29130999</v>
      </c>
      <c r="S137" s="175"/>
      <c r="T137" s="177">
        <f>T138+T374+T407+T425+T430+T520+T558+T691+T708</f>
        <v>1088.9818</v>
      </c>
      <c r="AR137" s="178" t="s">
        <v>84</v>
      </c>
      <c r="AT137" s="179" t="s">
        <v>75</v>
      </c>
      <c r="AU137" s="179" t="s">
        <v>76</v>
      </c>
      <c r="AY137" s="178" t="s">
        <v>130</v>
      </c>
      <c r="BK137" s="180">
        <f>BK138+BK374+BK407+BK425+BK430+BK520+BK558+BK691+BK708</f>
        <v>0</v>
      </c>
    </row>
    <row r="138" spans="2:63" s="12" customFormat="1" ht="22.9" customHeight="1">
      <c r="B138" s="167"/>
      <c r="C138" s="168"/>
      <c r="D138" s="169" t="s">
        <v>75</v>
      </c>
      <c r="E138" s="181" t="s">
        <v>84</v>
      </c>
      <c r="F138" s="181" t="s">
        <v>131</v>
      </c>
      <c r="G138" s="168"/>
      <c r="H138" s="168"/>
      <c r="I138" s="171"/>
      <c r="J138" s="182">
        <f>BK138</f>
        <v>0</v>
      </c>
      <c r="K138" s="168"/>
      <c r="L138" s="173"/>
      <c r="M138" s="174"/>
      <c r="N138" s="175"/>
      <c r="O138" s="175"/>
      <c r="P138" s="176">
        <f>SUM(P139:P373)</f>
        <v>0</v>
      </c>
      <c r="Q138" s="175"/>
      <c r="R138" s="176">
        <f>SUM(R139:R373)</f>
        <v>3696.239524</v>
      </c>
      <c r="S138" s="175"/>
      <c r="T138" s="177">
        <f>SUM(T139:T373)</f>
        <v>754.1588</v>
      </c>
      <c r="AR138" s="178" t="s">
        <v>84</v>
      </c>
      <c r="AT138" s="179" t="s">
        <v>75</v>
      </c>
      <c r="AU138" s="179" t="s">
        <v>84</v>
      </c>
      <c r="AY138" s="178" t="s">
        <v>130</v>
      </c>
      <c r="BK138" s="180">
        <f>SUM(BK139:BK373)</f>
        <v>0</v>
      </c>
    </row>
    <row r="139" spans="1:65" s="2" customFormat="1" ht="21.75" customHeight="1">
      <c r="A139" s="34"/>
      <c r="B139" s="35"/>
      <c r="C139" s="183" t="s">
        <v>84</v>
      </c>
      <c r="D139" s="183" t="s">
        <v>132</v>
      </c>
      <c r="E139" s="184" t="s">
        <v>133</v>
      </c>
      <c r="F139" s="185" t="s">
        <v>134</v>
      </c>
      <c r="G139" s="186" t="s">
        <v>135</v>
      </c>
      <c r="H139" s="187">
        <v>2350</v>
      </c>
      <c r="I139" s="188"/>
      <c r="J139" s="189">
        <f>ROUND(I139*H139,2)</f>
        <v>0</v>
      </c>
      <c r="K139" s="190"/>
      <c r="L139" s="39"/>
      <c r="M139" s="191" t="s">
        <v>1</v>
      </c>
      <c r="N139" s="192" t="s">
        <v>41</v>
      </c>
      <c r="O139" s="71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5" t="s">
        <v>136</v>
      </c>
      <c r="AT139" s="195" t="s">
        <v>132</v>
      </c>
      <c r="AU139" s="195" t="s">
        <v>86</v>
      </c>
      <c r="AY139" s="17" t="s">
        <v>130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7" t="s">
        <v>84</v>
      </c>
      <c r="BK139" s="196">
        <f>ROUND(I139*H139,2)</f>
        <v>0</v>
      </c>
      <c r="BL139" s="17" t="s">
        <v>136</v>
      </c>
      <c r="BM139" s="195" t="s">
        <v>137</v>
      </c>
    </row>
    <row r="140" spans="2:51" s="13" customFormat="1" ht="11.25">
      <c r="B140" s="197"/>
      <c r="C140" s="198"/>
      <c r="D140" s="199" t="s">
        <v>138</v>
      </c>
      <c r="E140" s="200" t="s">
        <v>1</v>
      </c>
      <c r="F140" s="201" t="s">
        <v>139</v>
      </c>
      <c r="G140" s="198"/>
      <c r="H140" s="202">
        <v>2350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138</v>
      </c>
      <c r="AU140" s="208" t="s">
        <v>86</v>
      </c>
      <c r="AV140" s="13" t="s">
        <v>86</v>
      </c>
      <c r="AW140" s="13" t="s">
        <v>32</v>
      </c>
      <c r="AX140" s="13" t="s">
        <v>84</v>
      </c>
      <c r="AY140" s="208" t="s">
        <v>130</v>
      </c>
    </row>
    <row r="141" spans="1:65" s="2" customFormat="1" ht="33" customHeight="1">
      <c r="A141" s="34"/>
      <c r="B141" s="35"/>
      <c r="C141" s="183" t="s">
        <v>140</v>
      </c>
      <c r="D141" s="183" t="s">
        <v>132</v>
      </c>
      <c r="E141" s="184" t="s">
        <v>141</v>
      </c>
      <c r="F141" s="185" t="s">
        <v>142</v>
      </c>
      <c r="G141" s="186" t="s">
        <v>135</v>
      </c>
      <c r="H141" s="187">
        <v>40</v>
      </c>
      <c r="I141" s="188"/>
      <c r="J141" s="189">
        <f>ROUND(I141*H141,2)</f>
        <v>0</v>
      </c>
      <c r="K141" s="190"/>
      <c r="L141" s="39"/>
      <c r="M141" s="191" t="s">
        <v>1</v>
      </c>
      <c r="N141" s="192" t="s">
        <v>41</v>
      </c>
      <c r="O141" s="71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5" t="s">
        <v>136</v>
      </c>
      <c r="AT141" s="195" t="s">
        <v>132</v>
      </c>
      <c r="AU141" s="195" t="s">
        <v>86</v>
      </c>
      <c r="AY141" s="17" t="s">
        <v>130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7" t="s">
        <v>84</v>
      </c>
      <c r="BK141" s="196">
        <f>ROUND(I141*H141,2)</f>
        <v>0</v>
      </c>
      <c r="BL141" s="17" t="s">
        <v>136</v>
      </c>
      <c r="BM141" s="195" t="s">
        <v>143</v>
      </c>
    </row>
    <row r="142" spans="2:51" s="13" customFormat="1" ht="11.25">
      <c r="B142" s="197"/>
      <c r="C142" s="198"/>
      <c r="D142" s="199" t="s">
        <v>138</v>
      </c>
      <c r="E142" s="200" t="s">
        <v>1</v>
      </c>
      <c r="F142" s="201" t="s">
        <v>144</v>
      </c>
      <c r="G142" s="198"/>
      <c r="H142" s="202">
        <v>40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138</v>
      </c>
      <c r="AU142" s="208" t="s">
        <v>86</v>
      </c>
      <c r="AV142" s="13" t="s">
        <v>86</v>
      </c>
      <c r="AW142" s="13" t="s">
        <v>32</v>
      </c>
      <c r="AX142" s="13" t="s">
        <v>84</v>
      </c>
      <c r="AY142" s="208" t="s">
        <v>130</v>
      </c>
    </row>
    <row r="143" spans="1:65" s="2" customFormat="1" ht="21.75" customHeight="1">
      <c r="A143" s="34"/>
      <c r="B143" s="35"/>
      <c r="C143" s="183" t="s">
        <v>145</v>
      </c>
      <c r="D143" s="183" t="s">
        <v>132</v>
      </c>
      <c r="E143" s="184" t="s">
        <v>146</v>
      </c>
      <c r="F143" s="185" t="s">
        <v>147</v>
      </c>
      <c r="G143" s="186" t="s">
        <v>148</v>
      </c>
      <c r="H143" s="187">
        <v>80</v>
      </c>
      <c r="I143" s="188"/>
      <c r="J143" s="189">
        <f>ROUND(I143*H143,2)</f>
        <v>0</v>
      </c>
      <c r="K143" s="190"/>
      <c r="L143" s="39"/>
      <c r="M143" s="191" t="s">
        <v>1</v>
      </c>
      <c r="N143" s="192" t="s">
        <v>41</v>
      </c>
      <c r="O143" s="71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5" t="s">
        <v>136</v>
      </c>
      <c r="AT143" s="195" t="s">
        <v>132</v>
      </c>
      <c r="AU143" s="195" t="s">
        <v>86</v>
      </c>
      <c r="AY143" s="17" t="s">
        <v>130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7" t="s">
        <v>84</v>
      </c>
      <c r="BK143" s="196">
        <f>ROUND(I143*H143,2)</f>
        <v>0</v>
      </c>
      <c r="BL143" s="17" t="s">
        <v>136</v>
      </c>
      <c r="BM143" s="195" t="s">
        <v>149</v>
      </c>
    </row>
    <row r="144" spans="2:51" s="13" customFormat="1" ht="11.25">
      <c r="B144" s="197"/>
      <c r="C144" s="198"/>
      <c r="D144" s="199" t="s">
        <v>138</v>
      </c>
      <c r="E144" s="200" t="s">
        <v>1</v>
      </c>
      <c r="F144" s="201" t="s">
        <v>150</v>
      </c>
      <c r="G144" s="198"/>
      <c r="H144" s="202">
        <v>80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138</v>
      </c>
      <c r="AU144" s="208" t="s">
        <v>86</v>
      </c>
      <c r="AV144" s="13" t="s">
        <v>86</v>
      </c>
      <c r="AW144" s="13" t="s">
        <v>32</v>
      </c>
      <c r="AX144" s="13" t="s">
        <v>84</v>
      </c>
      <c r="AY144" s="208" t="s">
        <v>130</v>
      </c>
    </row>
    <row r="145" spans="1:65" s="2" customFormat="1" ht="24.2" customHeight="1">
      <c r="A145" s="34"/>
      <c r="B145" s="35"/>
      <c r="C145" s="183" t="s">
        <v>151</v>
      </c>
      <c r="D145" s="183" t="s">
        <v>132</v>
      </c>
      <c r="E145" s="184" t="s">
        <v>152</v>
      </c>
      <c r="F145" s="185" t="s">
        <v>153</v>
      </c>
      <c r="G145" s="186" t="s">
        <v>148</v>
      </c>
      <c r="H145" s="187">
        <v>4</v>
      </c>
      <c r="I145" s="188"/>
      <c r="J145" s="189">
        <f>ROUND(I145*H145,2)</f>
        <v>0</v>
      </c>
      <c r="K145" s="190"/>
      <c r="L145" s="39"/>
      <c r="M145" s="191" t="s">
        <v>1</v>
      </c>
      <c r="N145" s="192" t="s">
        <v>41</v>
      </c>
      <c r="O145" s="71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5" t="s">
        <v>136</v>
      </c>
      <c r="AT145" s="195" t="s">
        <v>132</v>
      </c>
      <c r="AU145" s="195" t="s">
        <v>86</v>
      </c>
      <c r="AY145" s="17" t="s">
        <v>130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7" t="s">
        <v>84</v>
      </c>
      <c r="BK145" s="196">
        <f>ROUND(I145*H145,2)</f>
        <v>0</v>
      </c>
      <c r="BL145" s="17" t="s">
        <v>136</v>
      </c>
      <c r="BM145" s="195" t="s">
        <v>154</v>
      </c>
    </row>
    <row r="146" spans="1:65" s="2" customFormat="1" ht="16.5" customHeight="1">
      <c r="A146" s="34"/>
      <c r="B146" s="35"/>
      <c r="C146" s="183" t="s">
        <v>86</v>
      </c>
      <c r="D146" s="183" t="s">
        <v>132</v>
      </c>
      <c r="E146" s="184" t="s">
        <v>155</v>
      </c>
      <c r="F146" s="185" t="s">
        <v>156</v>
      </c>
      <c r="G146" s="186" t="s">
        <v>148</v>
      </c>
      <c r="H146" s="187">
        <v>4</v>
      </c>
      <c r="I146" s="188"/>
      <c r="J146" s="189">
        <f>ROUND(I146*H146,2)</f>
        <v>0</v>
      </c>
      <c r="K146" s="190"/>
      <c r="L146" s="39"/>
      <c r="M146" s="191" t="s">
        <v>1</v>
      </c>
      <c r="N146" s="192" t="s">
        <v>41</v>
      </c>
      <c r="O146" s="71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5" t="s">
        <v>136</v>
      </c>
      <c r="AT146" s="195" t="s">
        <v>132</v>
      </c>
      <c r="AU146" s="195" t="s">
        <v>86</v>
      </c>
      <c r="AY146" s="17" t="s">
        <v>130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7" t="s">
        <v>84</v>
      </c>
      <c r="BK146" s="196">
        <f>ROUND(I146*H146,2)</f>
        <v>0</v>
      </c>
      <c r="BL146" s="17" t="s">
        <v>136</v>
      </c>
      <c r="BM146" s="195" t="s">
        <v>157</v>
      </c>
    </row>
    <row r="147" spans="1:65" s="2" customFormat="1" ht="44.25" customHeight="1">
      <c r="A147" s="34"/>
      <c r="B147" s="35"/>
      <c r="C147" s="183" t="s">
        <v>158</v>
      </c>
      <c r="D147" s="183" t="s">
        <v>132</v>
      </c>
      <c r="E147" s="184" t="s">
        <v>159</v>
      </c>
      <c r="F147" s="185" t="s">
        <v>160</v>
      </c>
      <c r="G147" s="186" t="s">
        <v>135</v>
      </c>
      <c r="H147" s="187">
        <v>113.8</v>
      </c>
      <c r="I147" s="188"/>
      <c r="J147" s="189">
        <f>ROUND(I147*H147,2)</f>
        <v>0</v>
      </c>
      <c r="K147" s="190"/>
      <c r="L147" s="39"/>
      <c r="M147" s="191" t="s">
        <v>1</v>
      </c>
      <c r="N147" s="192" t="s">
        <v>41</v>
      </c>
      <c r="O147" s="71"/>
      <c r="P147" s="193">
        <f>O147*H147</f>
        <v>0</v>
      </c>
      <c r="Q147" s="193">
        <v>0</v>
      </c>
      <c r="R147" s="193">
        <f>Q147*H147</f>
        <v>0</v>
      </c>
      <c r="S147" s="193">
        <v>0.255</v>
      </c>
      <c r="T147" s="194">
        <f>S147*H147</f>
        <v>29.019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5" t="s">
        <v>136</v>
      </c>
      <c r="AT147" s="195" t="s">
        <v>132</v>
      </c>
      <c r="AU147" s="195" t="s">
        <v>86</v>
      </c>
      <c r="AY147" s="17" t="s">
        <v>130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7" t="s">
        <v>84</v>
      </c>
      <c r="BK147" s="196">
        <f>ROUND(I147*H147,2)</f>
        <v>0</v>
      </c>
      <c r="BL147" s="17" t="s">
        <v>136</v>
      </c>
      <c r="BM147" s="195" t="s">
        <v>161</v>
      </c>
    </row>
    <row r="148" spans="2:51" s="13" customFormat="1" ht="11.25">
      <c r="B148" s="197"/>
      <c r="C148" s="198"/>
      <c r="D148" s="199" t="s">
        <v>138</v>
      </c>
      <c r="E148" s="200" t="s">
        <v>1</v>
      </c>
      <c r="F148" s="201" t="s">
        <v>162</v>
      </c>
      <c r="G148" s="198"/>
      <c r="H148" s="202">
        <v>89.8</v>
      </c>
      <c r="I148" s="203"/>
      <c r="J148" s="198"/>
      <c r="K148" s="198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138</v>
      </c>
      <c r="AU148" s="208" t="s">
        <v>86</v>
      </c>
      <c r="AV148" s="13" t="s">
        <v>86</v>
      </c>
      <c r="AW148" s="13" t="s">
        <v>32</v>
      </c>
      <c r="AX148" s="13" t="s">
        <v>76</v>
      </c>
      <c r="AY148" s="208" t="s">
        <v>130</v>
      </c>
    </row>
    <row r="149" spans="2:51" s="13" customFormat="1" ht="11.25">
      <c r="B149" s="197"/>
      <c r="C149" s="198"/>
      <c r="D149" s="199" t="s">
        <v>138</v>
      </c>
      <c r="E149" s="200" t="s">
        <v>1</v>
      </c>
      <c r="F149" s="201" t="s">
        <v>163</v>
      </c>
      <c r="G149" s="198"/>
      <c r="H149" s="202">
        <v>24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138</v>
      </c>
      <c r="AU149" s="208" t="s">
        <v>86</v>
      </c>
      <c r="AV149" s="13" t="s">
        <v>86</v>
      </c>
      <c r="AW149" s="13" t="s">
        <v>32</v>
      </c>
      <c r="AX149" s="13" t="s">
        <v>76</v>
      </c>
      <c r="AY149" s="208" t="s">
        <v>130</v>
      </c>
    </row>
    <row r="150" spans="2:51" s="14" customFormat="1" ht="11.25">
      <c r="B150" s="209"/>
      <c r="C150" s="210"/>
      <c r="D150" s="199" t="s">
        <v>138</v>
      </c>
      <c r="E150" s="211" t="s">
        <v>1</v>
      </c>
      <c r="F150" s="212" t="s">
        <v>164</v>
      </c>
      <c r="G150" s="210"/>
      <c r="H150" s="213">
        <v>113.8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138</v>
      </c>
      <c r="AU150" s="219" t="s">
        <v>86</v>
      </c>
      <c r="AV150" s="14" t="s">
        <v>136</v>
      </c>
      <c r="AW150" s="14" t="s">
        <v>32</v>
      </c>
      <c r="AX150" s="14" t="s">
        <v>84</v>
      </c>
      <c r="AY150" s="219" t="s">
        <v>130</v>
      </c>
    </row>
    <row r="151" spans="1:65" s="2" customFormat="1" ht="24.2" customHeight="1">
      <c r="A151" s="34"/>
      <c r="B151" s="35"/>
      <c r="C151" s="183" t="s">
        <v>165</v>
      </c>
      <c r="D151" s="183" t="s">
        <v>132</v>
      </c>
      <c r="E151" s="184" t="s">
        <v>166</v>
      </c>
      <c r="F151" s="185" t="s">
        <v>167</v>
      </c>
      <c r="G151" s="186" t="s">
        <v>135</v>
      </c>
      <c r="H151" s="187">
        <v>91.8</v>
      </c>
      <c r="I151" s="188"/>
      <c r="J151" s="189">
        <f>ROUND(I151*H151,2)</f>
        <v>0</v>
      </c>
      <c r="K151" s="190"/>
      <c r="L151" s="39"/>
      <c r="M151" s="191" t="s">
        <v>1</v>
      </c>
      <c r="N151" s="192" t="s">
        <v>41</v>
      </c>
      <c r="O151" s="71"/>
      <c r="P151" s="193">
        <f>O151*H151</f>
        <v>0</v>
      </c>
      <c r="Q151" s="193">
        <v>0</v>
      </c>
      <c r="R151" s="193">
        <f>Q151*H151</f>
        <v>0</v>
      </c>
      <c r="S151" s="193">
        <v>0.295</v>
      </c>
      <c r="T151" s="194">
        <f>S151*H151</f>
        <v>27.080999999999996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5" t="s">
        <v>136</v>
      </c>
      <c r="AT151" s="195" t="s">
        <v>132</v>
      </c>
      <c r="AU151" s="195" t="s">
        <v>86</v>
      </c>
      <c r="AY151" s="17" t="s">
        <v>130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7" t="s">
        <v>84</v>
      </c>
      <c r="BK151" s="196">
        <f>ROUND(I151*H151,2)</f>
        <v>0</v>
      </c>
      <c r="BL151" s="17" t="s">
        <v>136</v>
      </c>
      <c r="BM151" s="195" t="s">
        <v>168</v>
      </c>
    </row>
    <row r="152" spans="2:51" s="13" customFormat="1" ht="11.25">
      <c r="B152" s="197"/>
      <c r="C152" s="198"/>
      <c r="D152" s="199" t="s">
        <v>138</v>
      </c>
      <c r="E152" s="200" t="s">
        <v>1</v>
      </c>
      <c r="F152" s="201" t="s">
        <v>169</v>
      </c>
      <c r="G152" s="198"/>
      <c r="H152" s="202">
        <v>36.3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138</v>
      </c>
      <c r="AU152" s="208" t="s">
        <v>86</v>
      </c>
      <c r="AV152" s="13" t="s">
        <v>86</v>
      </c>
      <c r="AW152" s="13" t="s">
        <v>32</v>
      </c>
      <c r="AX152" s="13" t="s">
        <v>76</v>
      </c>
      <c r="AY152" s="208" t="s">
        <v>130</v>
      </c>
    </row>
    <row r="153" spans="2:51" s="13" customFormat="1" ht="11.25">
      <c r="B153" s="197"/>
      <c r="C153" s="198"/>
      <c r="D153" s="199" t="s">
        <v>138</v>
      </c>
      <c r="E153" s="200" t="s">
        <v>1</v>
      </c>
      <c r="F153" s="201" t="s">
        <v>170</v>
      </c>
      <c r="G153" s="198"/>
      <c r="H153" s="202">
        <v>55.5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138</v>
      </c>
      <c r="AU153" s="208" t="s">
        <v>86</v>
      </c>
      <c r="AV153" s="13" t="s">
        <v>86</v>
      </c>
      <c r="AW153" s="13" t="s">
        <v>32</v>
      </c>
      <c r="AX153" s="13" t="s">
        <v>76</v>
      </c>
      <c r="AY153" s="208" t="s">
        <v>130</v>
      </c>
    </row>
    <row r="154" spans="2:51" s="14" customFormat="1" ht="11.25">
      <c r="B154" s="209"/>
      <c r="C154" s="210"/>
      <c r="D154" s="199" t="s">
        <v>138</v>
      </c>
      <c r="E154" s="211" t="s">
        <v>1</v>
      </c>
      <c r="F154" s="212" t="s">
        <v>164</v>
      </c>
      <c r="G154" s="210"/>
      <c r="H154" s="213">
        <v>91.8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138</v>
      </c>
      <c r="AU154" s="219" t="s">
        <v>86</v>
      </c>
      <c r="AV154" s="14" t="s">
        <v>136</v>
      </c>
      <c r="AW154" s="14" t="s">
        <v>32</v>
      </c>
      <c r="AX154" s="14" t="s">
        <v>84</v>
      </c>
      <c r="AY154" s="219" t="s">
        <v>130</v>
      </c>
    </row>
    <row r="155" spans="1:65" s="2" customFormat="1" ht="33" customHeight="1">
      <c r="A155" s="34"/>
      <c r="B155" s="35"/>
      <c r="C155" s="183" t="s">
        <v>136</v>
      </c>
      <c r="D155" s="183" t="s">
        <v>132</v>
      </c>
      <c r="E155" s="184" t="s">
        <v>171</v>
      </c>
      <c r="F155" s="185" t="s">
        <v>172</v>
      </c>
      <c r="G155" s="186" t="s">
        <v>135</v>
      </c>
      <c r="H155" s="187">
        <v>664.05</v>
      </c>
      <c r="I155" s="188"/>
      <c r="J155" s="189">
        <f>ROUND(I155*H155,2)</f>
        <v>0</v>
      </c>
      <c r="K155" s="190"/>
      <c r="L155" s="39"/>
      <c r="M155" s="191" t="s">
        <v>1</v>
      </c>
      <c r="N155" s="192" t="s">
        <v>41</v>
      </c>
      <c r="O155" s="71"/>
      <c r="P155" s="193">
        <f>O155*H155</f>
        <v>0</v>
      </c>
      <c r="Q155" s="193">
        <v>0</v>
      </c>
      <c r="R155" s="193">
        <f>Q155*H155</f>
        <v>0</v>
      </c>
      <c r="S155" s="193">
        <v>0.44</v>
      </c>
      <c r="T155" s="194">
        <f>S155*H155</f>
        <v>292.18199999999996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5" t="s">
        <v>136</v>
      </c>
      <c r="AT155" s="195" t="s">
        <v>132</v>
      </c>
      <c r="AU155" s="195" t="s">
        <v>86</v>
      </c>
      <c r="AY155" s="17" t="s">
        <v>130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7" t="s">
        <v>84</v>
      </c>
      <c r="BK155" s="196">
        <f>ROUND(I155*H155,2)</f>
        <v>0</v>
      </c>
      <c r="BL155" s="17" t="s">
        <v>136</v>
      </c>
      <c r="BM155" s="195" t="s">
        <v>173</v>
      </c>
    </row>
    <row r="156" spans="2:51" s="13" customFormat="1" ht="11.25">
      <c r="B156" s="197"/>
      <c r="C156" s="198"/>
      <c r="D156" s="199" t="s">
        <v>138</v>
      </c>
      <c r="E156" s="200" t="s">
        <v>1</v>
      </c>
      <c r="F156" s="201" t="s">
        <v>174</v>
      </c>
      <c r="G156" s="198"/>
      <c r="H156" s="202">
        <v>359.3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138</v>
      </c>
      <c r="AU156" s="208" t="s">
        <v>86</v>
      </c>
      <c r="AV156" s="13" t="s">
        <v>86</v>
      </c>
      <c r="AW156" s="13" t="s">
        <v>32</v>
      </c>
      <c r="AX156" s="13" t="s">
        <v>76</v>
      </c>
      <c r="AY156" s="208" t="s">
        <v>130</v>
      </c>
    </row>
    <row r="157" spans="2:51" s="13" customFormat="1" ht="11.25">
      <c r="B157" s="197"/>
      <c r="C157" s="198"/>
      <c r="D157" s="199" t="s">
        <v>138</v>
      </c>
      <c r="E157" s="200" t="s">
        <v>1</v>
      </c>
      <c r="F157" s="201" t="s">
        <v>175</v>
      </c>
      <c r="G157" s="198"/>
      <c r="H157" s="202">
        <v>61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138</v>
      </c>
      <c r="AU157" s="208" t="s">
        <v>86</v>
      </c>
      <c r="AV157" s="13" t="s">
        <v>86</v>
      </c>
      <c r="AW157" s="13" t="s">
        <v>32</v>
      </c>
      <c r="AX157" s="13" t="s">
        <v>76</v>
      </c>
      <c r="AY157" s="208" t="s">
        <v>130</v>
      </c>
    </row>
    <row r="158" spans="2:51" s="13" customFormat="1" ht="11.25">
      <c r="B158" s="197"/>
      <c r="C158" s="198"/>
      <c r="D158" s="199" t="s">
        <v>138</v>
      </c>
      <c r="E158" s="200" t="s">
        <v>1</v>
      </c>
      <c r="F158" s="201" t="s">
        <v>176</v>
      </c>
      <c r="G158" s="198"/>
      <c r="H158" s="202">
        <v>89.75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138</v>
      </c>
      <c r="AU158" s="208" t="s">
        <v>86</v>
      </c>
      <c r="AV158" s="13" t="s">
        <v>86</v>
      </c>
      <c r="AW158" s="13" t="s">
        <v>32</v>
      </c>
      <c r="AX158" s="13" t="s">
        <v>76</v>
      </c>
      <c r="AY158" s="208" t="s">
        <v>130</v>
      </c>
    </row>
    <row r="159" spans="2:51" s="13" customFormat="1" ht="11.25">
      <c r="B159" s="197"/>
      <c r="C159" s="198"/>
      <c r="D159" s="199" t="s">
        <v>138</v>
      </c>
      <c r="E159" s="200" t="s">
        <v>1</v>
      </c>
      <c r="F159" s="201" t="s">
        <v>177</v>
      </c>
      <c r="G159" s="198"/>
      <c r="H159" s="202">
        <v>144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138</v>
      </c>
      <c r="AU159" s="208" t="s">
        <v>86</v>
      </c>
      <c r="AV159" s="13" t="s">
        <v>86</v>
      </c>
      <c r="AW159" s="13" t="s">
        <v>32</v>
      </c>
      <c r="AX159" s="13" t="s">
        <v>76</v>
      </c>
      <c r="AY159" s="208" t="s">
        <v>130</v>
      </c>
    </row>
    <row r="160" spans="2:51" s="13" customFormat="1" ht="11.25">
      <c r="B160" s="197"/>
      <c r="C160" s="198"/>
      <c r="D160" s="199" t="s">
        <v>138</v>
      </c>
      <c r="E160" s="200" t="s">
        <v>1</v>
      </c>
      <c r="F160" s="201" t="s">
        <v>178</v>
      </c>
      <c r="G160" s="198"/>
      <c r="H160" s="202">
        <v>10</v>
      </c>
      <c r="I160" s="203"/>
      <c r="J160" s="198"/>
      <c r="K160" s="198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138</v>
      </c>
      <c r="AU160" s="208" t="s">
        <v>86</v>
      </c>
      <c r="AV160" s="13" t="s">
        <v>86</v>
      </c>
      <c r="AW160" s="13" t="s">
        <v>32</v>
      </c>
      <c r="AX160" s="13" t="s">
        <v>76</v>
      </c>
      <c r="AY160" s="208" t="s">
        <v>130</v>
      </c>
    </row>
    <row r="161" spans="2:51" s="14" customFormat="1" ht="11.25">
      <c r="B161" s="209"/>
      <c r="C161" s="210"/>
      <c r="D161" s="199" t="s">
        <v>138</v>
      </c>
      <c r="E161" s="211" t="s">
        <v>1</v>
      </c>
      <c r="F161" s="212" t="s">
        <v>164</v>
      </c>
      <c r="G161" s="210"/>
      <c r="H161" s="213">
        <v>664.05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138</v>
      </c>
      <c r="AU161" s="219" t="s">
        <v>86</v>
      </c>
      <c r="AV161" s="14" t="s">
        <v>136</v>
      </c>
      <c r="AW161" s="14" t="s">
        <v>32</v>
      </c>
      <c r="AX161" s="14" t="s">
        <v>84</v>
      </c>
      <c r="AY161" s="219" t="s">
        <v>130</v>
      </c>
    </row>
    <row r="162" spans="1:65" s="2" customFormat="1" ht="24.2" customHeight="1">
      <c r="A162" s="34"/>
      <c r="B162" s="35"/>
      <c r="C162" s="183" t="s">
        <v>179</v>
      </c>
      <c r="D162" s="183" t="s">
        <v>132</v>
      </c>
      <c r="E162" s="184" t="s">
        <v>180</v>
      </c>
      <c r="F162" s="185" t="s">
        <v>181</v>
      </c>
      <c r="G162" s="186" t="s">
        <v>135</v>
      </c>
      <c r="H162" s="187">
        <v>91.8</v>
      </c>
      <c r="I162" s="188"/>
      <c r="J162" s="189">
        <f>ROUND(I162*H162,2)</f>
        <v>0</v>
      </c>
      <c r="K162" s="190"/>
      <c r="L162" s="39"/>
      <c r="M162" s="191" t="s">
        <v>1</v>
      </c>
      <c r="N162" s="192" t="s">
        <v>41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0.18</v>
      </c>
      <c r="T162" s="194">
        <f>S162*H162</f>
        <v>16.523999999999997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136</v>
      </c>
      <c r="AT162" s="195" t="s">
        <v>132</v>
      </c>
      <c r="AU162" s="195" t="s">
        <v>86</v>
      </c>
      <c r="AY162" s="17" t="s">
        <v>130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84</v>
      </c>
      <c r="BK162" s="196">
        <f>ROUND(I162*H162,2)</f>
        <v>0</v>
      </c>
      <c r="BL162" s="17" t="s">
        <v>136</v>
      </c>
      <c r="BM162" s="195" t="s">
        <v>182</v>
      </c>
    </row>
    <row r="163" spans="2:51" s="13" customFormat="1" ht="11.25">
      <c r="B163" s="197"/>
      <c r="C163" s="198"/>
      <c r="D163" s="199" t="s">
        <v>138</v>
      </c>
      <c r="E163" s="200" t="s">
        <v>1</v>
      </c>
      <c r="F163" s="201" t="s">
        <v>169</v>
      </c>
      <c r="G163" s="198"/>
      <c r="H163" s="202">
        <v>36.3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138</v>
      </c>
      <c r="AU163" s="208" t="s">
        <v>86</v>
      </c>
      <c r="AV163" s="13" t="s">
        <v>86</v>
      </c>
      <c r="AW163" s="13" t="s">
        <v>32</v>
      </c>
      <c r="AX163" s="13" t="s">
        <v>76</v>
      </c>
      <c r="AY163" s="208" t="s">
        <v>130</v>
      </c>
    </row>
    <row r="164" spans="2:51" s="13" customFormat="1" ht="11.25">
      <c r="B164" s="197"/>
      <c r="C164" s="198"/>
      <c r="D164" s="199" t="s">
        <v>138</v>
      </c>
      <c r="E164" s="200" t="s">
        <v>1</v>
      </c>
      <c r="F164" s="201" t="s">
        <v>170</v>
      </c>
      <c r="G164" s="198"/>
      <c r="H164" s="202">
        <v>55.5</v>
      </c>
      <c r="I164" s="203"/>
      <c r="J164" s="198"/>
      <c r="K164" s="198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138</v>
      </c>
      <c r="AU164" s="208" t="s">
        <v>86</v>
      </c>
      <c r="AV164" s="13" t="s">
        <v>86</v>
      </c>
      <c r="AW164" s="13" t="s">
        <v>32</v>
      </c>
      <c r="AX164" s="13" t="s">
        <v>76</v>
      </c>
      <c r="AY164" s="208" t="s">
        <v>130</v>
      </c>
    </row>
    <row r="165" spans="2:51" s="14" customFormat="1" ht="11.25">
      <c r="B165" s="209"/>
      <c r="C165" s="210"/>
      <c r="D165" s="199" t="s">
        <v>138</v>
      </c>
      <c r="E165" s="211" t="s">
        <v>1</v>
      </c>
      <c r="F165" s="212" t="s">
        <v>164</v>
      </c>
      <c r="G165" s="210"/>
      <c r="H165" s="213">
        <v>91.8</v>
      </c>
      <c r="I165" s="214"/>
      <c r="J165" s="210"/>
      <c r="K165" s="210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138</v>
      </c>
      <c r="AU165" s="219" t="s">
        <v>86</v>
      </c>
      <c r="AV165" s="14" t="s">
        <v>136</v>
      </c>
      <c r="AW165" s="14" t="s">
        <v>32</v>
      </c>
      <c r="AX165" s="14" t="s">
        <v>84</v>
      </c>
      <c r="AY165" s="219" t="s">
        <v>130</v>
      </c>
    </row>
    <row r="166" spans="1:65" s="2" customFormat="1" ht="33" customHeight="1">
      <c r="A166" s="34"/>
      <c r="B166" s="35"/>
      <c r="C166" s="183" t="s">
        <v>183</v>
      </c>
      <c r="D166" s="183" t="s">
        <v>132</v>
      </c>
      <c r="E166" s="184" t="s">
        <v>184</v>
      </c>
      <c r="F166" s="185" t="s">
        <v>185</v>
      </c>
      <c r="G166" s="186" t="s">
        <v>135</v>
      </c>
      <c r="H166" s="187">
        <v>71.5</v>
      </c>
      <c r="I166" s="188"/>
      <c r="J166" s="189">
        <f>ROUND(I166*H166,2)</f>
        <v>0</v>
      </c>
      <c r="K166" s="190"/>
      <c r="L166" s="39"/>
      <c r="M166" s="191" t="s">
        <v>1</v>
      </c>
      <c r="N166" s="192" t="s">
        <v>41</v>
      </c>
      <c r="O166" s="71"/>
      <c r="P166" s="193">
        <f>O166*H166</f>
        <v>0</v>
      </c>
      <c r="Q166" s="193">
        <v>0</v>
      </c>
      <c r="R166" s="193">
        <f>Q166*H166</f>
        <v>0</v>
      </c>
      <c r="S166" s="193">
        <v>0.62</v>
      </c>
      <c r="T166" s="194">
        <f>S166*H166</f>
        <v>44.33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5" t="s">
        <v>136</v>
      </c>
      <c r="AT166" s="195" t="s">
        <v>132</v>
      </c>
      <c r="AU166" s="195" t="s">
        <v>86</v>
      </c>
      <c r="AY166" s="17" t="s">
        <v>130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7" t="s">
        <v>84</v>
      </c>
      <c r="BK166" s="196">
        <f>ROUND(I166*H166,2)</f>
        <v>0</v>
      </c>
      <c r="BL166" s="17" t="s">
        <v>136</v>
      </c>
      <c r="BM166" s="195" t="s">
        <v>186</v>
      </c>
    </row>
    <row r="167" spans="2:51" s="13" customFormat="1" ht="11.25">
      <c r="B167" s="197"/>
      <c r="C167" s="198"/>
      <c r="D167" s="199" t="s">
        <v>138</v>
      </c>
      <c r="E167" s="200" t="s">
        <v>1</v>
      </c>
      <c r="F167" s="201" t="s">
        <v>187</v>
      </c>
      <c r="G167" s="198"/>
      <c r="H167" s="202">
        <v>71.5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138</v>
      </c>
      <c r="AU167" s="208" t="s">
        <v>86</v>
      </c>
      <c r="AV167" s="13" t="s">
        <v>86</v>
      </c>
      <c r="AW167" s="13" t="s">
        <v>32</v>
      </c>
      <c r="AX167" s="13" t="s">
        <v>76</v>
      </c>
      <c r="AY167" s="208" t="s">
        <v>130</v>
      </c>
    </row>
    <row r="168" spans="2:51" s="14" customFormat="1" ht="11.25">
      <c r="B168" s="209"/>
      <c r="C168" s="210"/>
      <c r="D168" s="199" t="s">
        <v>138</v>
      </c>
      <c r="E168" s="211" t="s">
        <v>1</v>
      </c>
      <c r="F168" s="212" t="s">
        <v>164</v>
      </c>
      <c r="G168" s="210"/>
      <c r="H168" s="213">
        <v>71.5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138</v>
      </c>
      <c r="AU168" s="219" t="s">
        <v>86</v>
      </c>
      <c r="AV168" s="14" t="s">
        <v>136</v>
      </c>
      <c r="AW168" s="14" t="s">
        <v>32</v>
      </c>
      <c r="AX168" s="14" t="s">
        <v>84</v>
      </c>
      <c r="AY168" s="219" t="s">
        <v>130</v>
      </c>
    </row>
    <row r="169" spans="1:65" s="2" customFormat="1" ht="33" customHeight="1">
      <c r="A169" s="34"/>
      <c r="B169" s="35"/>
      <c r="C169" s="183" t="s">
        <v>188</v>
      </c>
      <c r="D169" s="183" t="s">
        <v>132</v>
      </c>
      <c r="E169" s="184" t="s">
        <v>189</v>
      </c>
      <c r="F169" s="185" t="s">
        <v>190</v>
      </c>
      <c r="G169" s="186" t="s">
        <v>135</v>
      </c>
      <c r="H169" s="187">
        <v>5.76</v>
      </c>
      <c r="I169" s="188"/>
      <c r="J169" s="189">
        <f>ROUND(I169*H169,2)</f>
        <v>0</v>
      </c>
      <c r="K169" s="190"/>
      <c r="L169" s="39"/>
      <c r="M169" s="191" t="s">
        <v>1</v>
      </c>
      <c r="N169" s="192" t="s">
        <v>41</v>
      </c>
      <c r="O169" s="71"/>
      <c r="P169" s="193">
        <f>O169*H169</f>
        <v>0</v>
      </c>
      <c r="Q169" s="193">
        <v>0</v>
      </c>
      <c r="R169" s="193">
        <f>Q169*H169</f>
        <v>0</v>
      </c>
      <c r="S169" s="193">
        <v>0.625</v>
      </c>
      <c r="T169" s="194">
        <f>S169*H169</f>
        <v>3.5999999999999996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5" t="s">
        <v>136</v>
      </c>
      <c r="AT169" s="195" t="s">
        <v>132</v>
      </c>
      <c r="AU169" s="195" t="s">
        <v>86</v>
      </c>
      <c r="AY169" s="17" t="s">
        <v>130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7" t="s">
        <v>84</v>
      </c>
      <c r="BK169" s="196">
        <f>ROUND(I169*H169,2)</f>
        <v>0</v>
      </c>
      <c r="BL169" s="17" t="s">
        <v>136</v>
      </c>
      <c r="BM169" s="195" t="s">
        <v>191</v>
      </c>
    </row>
    <row r="170" spans="2:51" s="13" customFormat="1" ht="11.25">
      <c r="B170" s="197"/>
      <c r="C170" s="198"/>
      <c r="D170" s="199" t="s">
        <v>138</v>
      </c>
      <c r="E170" s="200" t="s">
        <v>1</v>
      </c>
      <c r="F170" s="201" t="s">
        <v>192</v>
      </c>
      <c r="G170" s="198"/>
      <c r="H170" s="202">
        <v>5.76</v>
      </c>
      <c r="I170" s="203"/>
      <c r="J170" s="198"/>
      <c r="K170" s="198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138</v>
      </c>
      <c r="AU170" s="208" t="s">
        <v>86</v>
      </c>
      <c r="AV170" s="13" t="s">
        <v>86</v>
      </c>
      <c r="AW170" s="13" t="s">
        <v>32</v>
      </c>
      <c r="AX170" s="13" t="s">
        <v>84</v>
      </c>
      <c r="AY170" s="208" t="s">
        <v>130</v>
      </c>
    </row>
    <row r="171" spans="1:65" s="2" customFormat="1" ht="24.2" customHeight="1">
      <c r="A171" s="34"/>
      <c r="B171" s="35"/>
      <c r="C171" s="183" t="s">
        <v>193</v>
      </c>
      <c r="D171" s="183" t="s">
        <v>132</v>
      </c>
      <c r="E171" s="184" t="s">
        <v>194</v>
      </c>
      <c r="F171" s="185" t="s">
        <v>195</v>
      </c>
      <c r="G171" s="186" t="s">
        <v>135</v>
      </c>
      <c r="H171" s="187">
        <v>53.5</v>
      </c>
      <c r="I171" s="188"/>
      <c r="J171" s="189">
        <f>ROUND(I171*H171,2)</f>
        <v>0</v>
      </c>
      <c r="K171" s="190"/>
      <c r="L171" s="39"/>
      <c r="M171" s="191" t="s">
        <v>1</v>
      </c>
      <c r="N171" s="192" t="s">
        <v>41</v>
      </c>
      <c r="O171" s="71"/>
      <c r="P171" s="193">
        <f>O171*H171</f>
        <v>0</v>
      </c>
      <c r="Q171" s="193">
        <v>0</v>
      </c>
      <c r="R171" s="193">
        <f>Q171*H171</f>
        <v>0</v>
      </c>
      <c r="S171" s="193">
        <v>0.33</v>
      </c>
      <c r="T171" s="194">
        <f>S171*H171</f>
        <v>17.655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136</v>
      </c>
      <c r="AT171" s="195" t="s">
        <v>132</v>
      </c>
      <c r="AU171" s="195" t="s">
        <v>86</v>
      </c>
      <c r="AY171" s="17" t="s">
        <v>130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7" t="s">
        <v>84</v>
      </c>
      <c r="BK171" s="196">
        <f>ROUND(I171*H171,2)</f>
        <v>0</v>
      </c>
      <c r="BL171" s="17" t="s">
        <v>136</v>
      </c>
      <c r="BM171" s="195" t="s">
        <v>196</v>
      </c>
    </row>
    <row r="172" spans="2:51" s="13" customFormat="1" ht="11.25">
      <c r="B172" s="197"/>
      <c r="C172" s="198"/>
      <c r="D172" s="199" t="s">
        <v>138</v>
      </c>
      <c r="E172" s="200" t="s">
        <v>1</v>
      </c>
      <c r="F172" s="201" t="s">
        <v>197</v>
      </c>
      <c r="G172" s="198"/>
      <c r="H172" s="202">
        <v>53.5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138</v>
      </c>
      <c r="AU172" s="208" t="s">
        <v>86</v>
      </c>
      <c r="AV172" s="13" t="s">
        <v>86</v>
      </c>
      <c r="AW172" s="13" t="s">
        <v>32</v>
      </c>
      <c r="AX172" s="13" t="s">
        <v>84</v>
      </c>
      <c r="AY172" s="208" t="s">
        <v>130</v>
      </c>
    </row>
    <row r="173" spans="1:65" s="2" customFormat="1" ht="24.2" customHeight="1">
      <c r="A173" s="34"/>
      <c r="B173" s="35"/>
      <c r="C173" s="183" t="s">
        <v>198</v>
      </c>
      <c r="D173" s="183" t="s">
        <v>132</v>
      </c>
      <c r="E173" s="184" t="s">
        <v>199</v>
      </c>
      <c r="F173" s="185" t="s">
        <v>200</v>
      </c>
      <c r="G173" s="186" t="s">
        <v>135</v>
      </c>
      <c r="H173" s="187">
        <v>438.05</v>
      </c>
      <c r="I173" s="188"/>
      <c r="J173" s="189">
        <f>ROUND(I173*H173,2)</f>
        <v>0</v>
      </c>
      <c r="K173" s="190"/>
      <c r="L173" s="39"/>
      <c r="M173" s="191" t="s">
        <v>1</v>
      </c>
      <c r="N173" s="192" t="s">
        <v>41</v>
      </c>
      <c r="O173" s="71"/>
      <c r="P173" s="193">
        <f>O173*H173</f>
        <v>0</v>
      </c>
      <c r="Q173" s="193">
        <v>0</v>
      </c>
      <c r="R173" s="193">
        <f>Q173*H173</f>
        <v>0</v>
      </c>
      <c r="S173" s="193">
        <v>0.316</v>
      </c>
      <c r="T173" s="194">
        <f>S173*H173</f>
        <v>138.4238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5" t="s">
        <v>136</v>
      </c>
      <c r="AT173" s="195" t="s">
        <v>132</v>
      </c>
      <c r="AU173" s="195" t="s">
        <v>86</v>
      </c>
      <c r="AY173" s="17" t="s">
        <v>130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7" t="s">
        <v>84</v>
      </c>
      <c r="BK173" s="196">
        <f>ROUND(I173*H173,2)</f>
        <v>0</v>
      </c>
      <c r="BL173" s="17" t="s">
        <v>136</v>
      </c>
      <c r="BM173" s="195" t="s">
        <v>201</v>
      </c>
    </row>
    <row r="174" spans="2:51" s="13" customFormat="1" ht="11.25">
      <c r="B174" s="197"/>
      <c r="C174" s="198"/>
      <c r="D174" s="199" t="s">
        <v>138</v>
      </c>
      <c r="E174" s="200" t="s">
        <v>1</v>
      </c>
      <c r="F174" s="201" t="s">
        <v>202</v>
      </c>
      <c r="G174" s="198"/>
      <c r="H174" s="202">
        <v>221.8</v>
      </c>
      <c r="I174" s="203"/>
      <c r="J174" s="198"/>
      <c r="K174" s="198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138</v>
      </c>
      <c r="AU174" s="208" t="s">
        <v>86</v>
      </c>
      <c r="AV174" s="13" t="s">
        <v>86</v>
      </c>
      <c r="AW174" s="13" t="s">
        <v>32</v>
      </c>
      <c r="AX174" s="13" t="s">
        <v>76</v>
      </c>
      <c r="AY174" s="208" t="s">
        <v>130</v>
      </c>
    </row>
    <row r="175" spans="2:51" s="13" customFormat="1" ht="11.25">
      <c r="B175" s="197"/>
      <c r="C175" s="198"/>
      <c r="D175" s="199" t="s">
        <v>138</v>
      </c>
      <c r="E175" s="200" t="s">
        <v>1</v>
      </c>
      <c r="F175" s="201" t="s">
        <v>203</v>
      </c>
      <c r="G175" s="198"/>
      <c r="H175" s="202">
        <v>50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138</v>
      </c>
      <c r="AU175" s="208" t="s">
        <v>86</v>
      </c>
      <c r="AV175" s="13" t="s">
        <v>86</v>
      </c>
      <c r="AW175" s="13" t="s">
        <v>32</v>
      </c>
      <c r="AX175" s="13" t="s">
        <v>76</v>
      </c>
      <c r="AY175" s="208" t="s">
        <v>130</v>
      </c>
    </row>
    <row r="176" spans="2:51" s="13" customFormat="1" ht="11.25">
      <c r="B176" s="197"/>
      <c r="C176" s="198"/>
      <c r="D176" s="199" t="s">
        <v>138</v>
      </c>
      <c r="E176" s="200" t="s">
        <v>1</v>
      </c>
      <c r="F176" s="201" t="s">
        <v>204</v>
      </c>
      <c r="G176" s="198"/>
      <c r="H176" s="202">
        <v>33.75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138</v>
      </c>
      <c r="AU176" s="208" t="s">
        <v>86</v>
      </c>
      <c r="AV176" s="13" t="s">
        <v>86</v>
      </c>
      <c r="AW176" s="13" t="s">
        <v>32</v>
      </c>
      <c r="AX176" s="13" t="s">
        <v>76</v>
      </c>
      <c r="AY176" s="208" t="s">
        <v>130</v>
      </c>
    </row>
    <row r="177" spans="2:51" s="13" customFormat="1" ht="11.25">
      <c r="B177" s="197"/>
      <c r="C177" s="198"/>
      <c r="D177" s="199" t="s">
        <v>138</v>
      </c>
      <c r="E177" s="200" t="s">
        <v>1</v>
      </c>
      <c r="F177" s="201" t="s">
        <v>205</v>
      </c>
      <c r="G177" s="198"/>
      <c r="H177" s="202">
        <v>52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138</v>
      </c>
      <c r="AU177" s="208" t="s">
        <v>86</v>
      </c>
      <c r="AV177" s="13" t="s">
        <v>86</v>
      </c>
      <c r="AW177" s="13" t="s">
        <v>32</v>
      </c>
      <c r="AX177" s="13" t="s">
        <v>76</v>
      </c>
      <c r="AY177" s="208" t="s">
        <v>130</v>
      </c>
    </row>
    <row r="178" spans="2:51" s="13" customFormat="1" ht="11.25">
      <c r="B178" s="197"/>
      <c r="C178" s="198"/>
      <c r="D178" s="199" t="s">
        <v>138</v>
      </c>
      <c r="E178" s="200" t="s">
        <v>1</v>
      </c>
      <c r="F178" s="201" t="s">
        <v>206</v>
      </c>
      <c r="G178" s="198"/>
      <c r="H178" s="202">
        <v>80.5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138</v>
      </c>
      <c r="AU178" s="208" t="s">
        <v>86</v>
      </c>
      <c r="AV178" s="13" t="s">
        <v>86</v>
      </c>
      <c r="AW178" s="13" t="s">
        <v>32</v>
      </c>
      <c r="AX178" s="13" t="s">
        <v>76</v>
      </c>
      <c r="AY178" s="208" t="s">
        <v>130</v>
      </c>
    </row>
    <row r="179" spans="2:51" s="14" customFormat="1" ht="11.25">
      <c r="B179" s="209"/>
      <c r="C179" s="210"/>
      <c r="D179" s="199" t="s">
        <v>138</v>
      </c>
      <c r="E179" s="211" t="s">
        <v>1</v>
      </c>
      <c r="F179" s="212" t="s">
        <v>164</v>
      </c>
      <c r="G179" s="210"/>
      <c r="H179" s="213">
        <v>438.05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138</v>
      </c>
      <c r="AU179" s="219" t="s">
        <v>86</v>
      </c>
      <c r="AV179" s="14" t="s">
        <v>136</v>
      </c>
      <c r="AW179" s="14" t="s">
        <v>32</v>
      </c>
      <c r="AX179" s="14" t="s">
        <v>84</v>
      </c>
      <c r="AY179" s="219" t="s">
        <v>130</v>
      </c>
    </row>
    <row r="180" spans="1:65" s="2" customFormat="1" ht="33" customHeight="1">
      <c r="A180" s="34"/>
      <c r="B180" s="35"/>
      <c r="C180" s="183" t="s">
        <v>207</v>
      </c>
      <c r="D180" s="183" t="s">
        <v>132</v>
      </c>
      <c r="E180" s="184" t="s">
        <v>208</v>
      </c>
      <c r="F180" s="185" t="s">
        <v>209</v>
      </c>
      <c r="G180" s="186" t="s">
        <v>135</v>
      </c>
      <c r="H180" s="187">
        <v>1497.6</v>
      </c>
      <c r="I180" s="188"/>
      <c r="J180" s="189">
        <f>ROUND(I180*H180,2)</f>
        <v>0</v>
      </c>
      <c r="K180" s="190"/>
      <c r="L180" s="39"/>
      <c r="M180" s="191" t="s">
        <v>1</v>
      </c>
      <c r="N180" s="192" t="s">
        <v>41</v>
      </c>
      <c r="O180" s="71"/>
      <c r="P180" s="193">
        <f>O180*H180</f>
        <v>0</v>
      </c>
      <c r="Q180" s="193">
        <v>5E-05</v>
      </c>
      <c r="R180" s="193">
        <f>Q180*H180</f>
        <v>0.07488</v>
      </c>
      <c r="S180" s="193">
        <v>0.115</v>
      </c>
      <c r="T180" s="194">
        <f>S180*H180</f>
        <v>172.224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5" t="s">
        <v>136</v>
      </c>
      <c r="AT180" s="195" t="s">
        <v>132</v>
      </c>
      <c r="AU180" s="195" t="s">
        <v>86</v>
      </c>
      <c r="AY180" s="17" t="s">
        <v>130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7" t="s">
        <v>84</v>
      </c>
      <c r="BK180" s="196">
        <f>ROUND(I180*H180,2)</f>
        <v>0</v>
      </c>
      <c r="BL180" s="17" t="s">
        <v>136</v>
      </c>
      <c r="BM180" s="195" t="s">
        <v>210</v>
      </c>
    </row>
    <row r="181" spans="2:51" s="13" customFormat="1" ht="11.25">
      <c r="B181" s="197"/>
      <c r="C181" s="198"/>
      <c r="D181" s="199" t="s">
        <v>138</v>
      </c>
      <c r="E181" s="200" t="s">
        <v>1</v>
      </c>
      <c r="F181" s="201" t="s">
        <v>211</v>
      </c>
      <c r="G181" s="198"/>
      <c r="H181" s="202">
        <v>1497.6</v>
      </c>
      <c r="I181" s="203"/>
      <c r="J181" s="198"/>
      <c r="K181" s="198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138</v>
      </c>
      <c r="AU181" s="208" t="s">
        <v>86</v>
      </c>
      <c r="AV181" s="13" t="s">
        <v>86</v>
      </c>
      <c r="AW181" s="13" t="s">
        <v>32</v>
      </c>
      <c r="AX181" s="13" t="s">
        <v>84</v>
      </c>
      <c r="AY181" s="208" t="s">
        <v>130</v>
      </c>
    </row>
    <row r="182" spans="1:65" s="2" customFormat="1" ht="16.5" customHeight="1">
      <c r="A182" s="34"/>
      <c r="B182" s="35"/>
      <c r="C182" s="183" t="s">
        <v>212</v>
      </c>
      <c r="D182" s="183" t="s">
        <v>132</v>
      </c>
      <c r="E182" s="184" t="s">
        <v>213</v>
      </c>
      <c r="F182" s="185" t="s">
        <v>214</v>
      </c>
      <c r="G182" s="186" t="s">
        <v>215</v>
      </c>
      <c r="H182" s="187">
        <v>64</v>
      </c>
      <c r="I182" s="188"/>
      <c r="J182" s="189">
        <f>ROUND(I182*H182,2)</f>
        <v>0</v>
      </c>
      <c r="K182" s="190"/>
      <c r="L182" s="39"/>
      <c r="M182" s="191" t="s">
        <v>1</v>
      </c>
      <c r="N182" s="192" t="s">
        <v>41</v>
      </c>
      <c r="O182" s="71"/>
      <c r="P182" s="193">
        <f>O182*H182</f>
        <v>0</v>
      </c>
      <c r="Q182" s="193">
        <v>0</v>
      </c>
      <c r="R182" s="193">
        <f>Q182*H182</f>
        <v>0</v>
      </c>
      <c r="S182" s="193">
        <v>0.205</v>
      </c>
      <c r="T182" s="194">
        <f>S182*H182</f>
        <v>13.12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5" t="s">
        <v>136</v>
      </c>
      <c r="AT182" s="195" t="s">
        <v>132</v>
      </c>
      <c r="AU182" s="195" t="s">
        <v>86</v>
      </c>
      <c r="AY182" s="17" t="s">
        <v>130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7" t="s">
        <v>84</v>
      </c>
      <c r="BK182" s="196">
        <f>ROUND(I182*H182,2)</f>
        <v>0</v>
      </c>
      <c r="BL182" s="17" t="s">
        <v>136</v>
      </c>
      <c r="BM182" s="195" t="s">
        <v>216</v>
      </c>
    </row>
    <row r="183" spans="2:51" s="13" customFormat="1" ht="11.25">
      <c r="B183" s="197"/>
      <c r="C183" s="198"/>
      <c r="D183" s="199" t="s">
        <v>138</v>
      </c>
      <c r="E183" s="200" t="s">
        <v>1</v>
      </c>
      <c r="F183" s="201" t="s">
        <v>217</v>
      </c>
      <c r="G183" s="198"/>
      <c r="H183" s="202">
        <v>51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138</v>
      </c>
      <c r="AU183" s="208" t="s">
        <v>86</v>
      </c>
      <c r="AV183" s="13" t="s">
        <v>86</v>
      </c>
      <c r="AW183" s="13" t="s">
        <v>32</v>
      </c>
      <c r="AX183" s="13" t="s">
        <v>76</v>
      </c>
      <c r="AY183" s="208" t="s">
        <v>130</v>
      </c>
    </row>
    <row r="184" spans="2:51" s="13" customFormat="1" ht="11.25">
      <c r="B184" s="197"/>
      <c r="C184" s="198"/>
      <c r="D184" s="199" t="s">
        <v>138</v>
      </c>
      <c r="E184" s="200" t="s">
        <v>1</v>
      </c>
      <c r="F184" s="201" t="s">
        <v>218</v>
      </c>
      <c r="G184" s="198"/>
      <c r="H184" s="202">
        <v>13</v>
      </c>
      <c r="I184" s="203"/>
      <c r="J184" s="198"/>
      <c r="K184" s="198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138</v>
      </c>
      <c r="AU184" s="208" t="s">
        <v>86</v>
      </c>
      <c r="AV184" s="13" t="s">
        <v>86</v>
      </c>
      <c r="AW184" s="13" t="s">
        <v>32</v>
      </c>
      <c r="AX184" s="13" t="s">
        <v>76</v>
      </c>
      <c r="AY184" s="208" t="s">
        <v>130</v>
      </c>
    </row>
    <row r="185" spans="2:51" s="14" customFormat="1" ht="11.25">
      <c r="B185" s="209"/>
      <c r="C185" s="210"/>
      <c r="D185" s="199" t="s">
        <v>138</v>
      </c>
      <c r="E185" s="211" t="s">
        <v>1</v>
      </c>
      <c r="F185" s="212" t="s">
        <v>164</v>
      </c>
      <c r="G185" s="210"/>
      <c r="H185" s="213">
        <v>64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138</v>
      </c>
      <c r="AU185" s="219" t="s">
        <v>86</v>
      </c>
      <c r="AV185" s="14" t="s">
        <v>136</v>
      </c>
      <c r="AW185" s="14" t="s">
        <v>32</v>
      </c>
      <c r="AX185" s="14" t="s">
        <v>84</v>
      </c>
      <c r="AY185" s="219" t="s">
        <v>130</v>
      </c>
    </row>
    <row r="186" spans="1:65" s="2" customFormat="1" ht="16.5" customHeight="1">
      <c r="A186" s="34"/>
      <c r="B186" s="35"/>
      <c r="C186" s="183" t="s">
        <v>219</v>
      </c>
      <c r="D186" s="183" t="s">
        <v>132</v>
      </c>
      <c r="E186" s="184" t="s">
        <v>220</v>
      </c>
      <c r="F186" s="185" t="s">
        <v>221</v>
      </c>
      <c r="G186" s="186" t="s">
        <v>215</v>
      </c>
      <c r="H186" s="187">
        <v>50</v>
      </c>
      <c r="I186" s="188"/>
      <c r="J186" s="189">
        <f>ROUND(I186*H186,2)</f>
        <v>0</v>
      </c>
      <c r="K186" s="190"/>
      <c r="L186" s="39"/>
      <c r="M186" s="191" t="s">
        <v>1</v>
      </c>
      <c r="N186" s="192" t="s">
        <v>41</v>
      </c>
      <c r="O186" s="71"/>
      <c r="P186" s="193">
        <f>O186*H186</f>
        <v>0</v>
      </c>
      <c r="Q186" s="193">
        <v>0.00719</v>
      </c>
      <c r="R186" s="193">
        <f>Q186*H186</f>
        <v>0.3595</v>
      </c>
      <c r="S186" s="193">
        <v>0</v>
      </c>
      <c r="T186" s="19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5" t="s">
        <v>136</v>
      </c>
      <c r="AT186" s="195" t="s">
        <v>132</v>
      </c>
      <c r="AU186" s="195" t="s">
        <v>86</v>
      </c>
      <c r="AY186" s="17" t="s">
        <v>130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7" t="s">
        <v>84</v>
      </c>
      <c r="BK186" s="196">
        <f>ROUND(I186*H186,2)</f>
        <v>0</v>
      </c>
      <c r="BL186" s="17" t="s">
        <v>136</v>
      </c>
      <c r="BM186" s="195" t="s">
        <v>222</v>
      </c>
    </row>
    <row r="187" spans="2:51" s="13" customFormat="1" ht="11.25">
      <c r="B187" s="197"/>
      <c r="C187" s="198"/>
      <c r="D187" s="199" t="s">
        <v>138</v>
      </c>
      <c r="E187" s="200" t="s">
        <v>1</v>
      </c>
      <c r="F187" s="201" t="s">
        <v>223</v>
      </c>
      <c r="G187" s="198"/>
      <c r="H187" s="202">
        <v>50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138</v>
      </c>
      <c r="AU187" s="208" t="s">
        <v>86</v>
      </c>
      <c r="AV187" s="13" t="s">
        <v>86</v>
      </c>
      <c r="AW187" s="13" t="s">
        <v>32</v>
      </c>
      <c r="AX187" s="13" t="s">
        <v>84</v>
      </c>
      <c r="AY187" s="208" t="s">
        <v>130</v>
      </c>
    </row>
    <row r="188" spans="1:65" s="2" customFormat="1" ht="24.2" customHeight="1">
      <c r="A188" s="34"/>
      <c r="B188" s="35"/>
      <c r="C188" s="183" t="s">
        <v>224</v>
      </c>
      <c r="D188" s="183" t="s">
        <v>132</v>
      </c>
      <c r="E188" s="184" t="s">
        <v>225</v>
      </c>
      <c r="F188" s="185" t="s">
        <v>226</v>
      </c>
      <c r="G188" s="186" t="s">
        <v>227</v>
      </c>
      <c r="H188" s="187">
        <v>160</v>
      </c>
      <c r="I188" s="188"/>
      <c r="J188" s="189">
        <f>ROUND(I188*H188,2)</f>
        <v>0</v>
      </c>
      <c r="K188" s="190"/>
      <c r="L188" s="39"/>
      <c r="M188" s="191" t="s">
        <v>1</v>
      </c>
      <c r="N188" s="192" t="s">
        <v>41</v>
      </c>
      <c r="O188" s="71"/>
      <c r="P188" s="193">
        <f>O188*H188</f>
        <v>0</v>
      </c>
      <c r="Q188" s="193">
        <v>3E-05</v>
      </c>
      <c r="R188" s="193">
        <f>Q188*H188</f>
        <v>0.0048000000000000004</v>
      </c>
      <c r="S188" s="193">
        <v>0</v>
      </c>
      <c r="T188" s="19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5" t="s">
        <v>136</v>
      </c>
      <c r="AT188" s="195" t="s">
        <v>132</v>
      </c>
      <c r="AU188" s="195" t="s">
        <v>86</v>
      </c>
      <c r="AY188" s="17" t="s">
        <v>130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7" t="s">
        <v>84</v>
      </c>
      <c r="BK188" s="196">
        <f>ROUND(I188*H188,2)</f>
        <v>0</v>
      </c>
      <c r="BL188" s="17" t="s">
        <v>136</v>
      </c>
      <c r="BM188" s="195" t="s">
        <v>228</v>
      </c>
    </row>
    <row r="189" spans="2:51" s="13" customFormat="1" ht="11.25">
      <c r="B189" s="197"/>
      <c r="C189" s="198"/>
      <c r="D189" s="199" t="s">
        <v>138</v>
      </c>
      <c r="E189" s="200" t="s">
        <v>1</v>
      </c>
      <c r="F189" s="201" t="s">
        <v>229</v>
      </c>
      <c r="G189" s="198"/>
      <c r="H189" s="202">
        <v>160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138</v>
      </c>
      <c r="AU189" s="208" t="s">
        <v>86</v>
      </c>
      <c r="AV189" s="13" t="s">
        <v>86</v>
      </c>
      <c r="AW189" s="13" t="s">
        <v>32</v>
      </c>
      <c r="AX189" s="13" t="s">
        <v>84</v>
      </c>
      <c r="AY189" s="208" t="s">
        <v>130</v>
      </c>
    </row>
    <row r="190" spans="1:65" s="2" customFormat="1" ht="24.2" customHeight="1">
      <c r="A190" s="34"/>
      <c r="B190" s="35"/>
      <c r="C190" s="183" t="s">
        <v>230</v>
      </c>
      <c r="D190" s="183" t="s">
        <v>132</v>
      </c>
      <c r="E190" s="184" t="s">
        <v>231</v>
      </c>
      <c r="F190" s="185" t="s">
        <v>232</v>
      </c>
      <c r="G190" s="186" t="s">
        <v>233</v>
      </c>
      <c r="H190" s="187">
        <v>160</v>
      </c>
      <c r="I190" s="188"/>
      <c r="J190" s="189">
        <f>ROUND(I190*H190,2)</f>
        <v>0</v>
      </c>
      <c r="K190" s="190"/>
      <c r="L190" s="39"/>
      <c r="M190" s="191" t="s">
        <v>1</v>
      </c>
      <c r="N190" s="192" t="s">
        <v>41</v>
      </c>
      <c r="O190" s="71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5" t="s">
        <v>136</v>
      </c>
      <c r="AT190" s="195" t="s">
        <v>132</v>
      </c>
      <c r="AU190" s="195" t="s">
        <v>86</v>
      </c>
      <c r="AY190" s="17" t="s">
        <v>130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7" t="s">
        <v>84</v>
      </c>
      <c r="BK190" s="196">
        <f>ROUND(I190*H190,2)</f>
        <v>0</v>
      </c>
      <c r="BL190" s="17" t="s">
        <v>136</v>
      </c>
      <c r="BM190" s="195" t="s">
        <v>234</v>
      </c>
    </row>
    <row r="191" spans="2:51" s="13" customFormat="1" ht="11.25">
      <c r="B191" s="197"/>
      <c r="C191" s="198"/>
      <c r="D191" s="199" t="s">
        <v>138</v>
      </c>
      <c r="E191" s="200" t="s">
        <v>1</v>
      </c>
      <c r="F191" s="201" t="s">
        <v>235</v>
      </c>
      <c r="G191" s="198"/>
      <c r="H191" s="202">
        <v>160</v>
      </c>
      <c r="I191" s="203"/>
      <c r="J191" s="198"/>
      <c r="K191" s="198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138</v>
      </c>
      <c r="AU191" s="208" t="s">
        <v>86</v>
      </c>
      <c r="AV191" s="13" t="s">
        <v>86</v>
      </c>
      <c r="AW191" s="13" t="s">
        <v>32</v>
      </c>
      <c r="AX191" s="13" t="s">
        <v>84</v>
      </c>
      <c r="AY191" s="208" t="s">
        <v>130</v>
      </c>
    </row>
    <row r="192" spans="1:65" s="2" customFormat="1" ht="24.2" customHeight="1">
      <c r="A192" s="34"/>
      <c r="B192" s="35"/>
      <c r="C192" s="183" t="s">
        <v>178</v>
      </c>
      <c r="D192" s="183" t="s">
        <v>132</v>
      </c>
      <c r="E192" s="184" t="s">
        <v>236</v>
      </c>
      <c r="F192" s="185" t="s">
        <v>237</v>
      </c>
      <c r="G192" s="186" t="s">
        <v>148</v>
      </c>
      <c r="H192" s="187">
        <v>30</v>
      </c>
      <c r="I192" s="188"/>
      <c r="J192" s="189">
        <f>ROUND(I192*H192,2)</f>
        <v>0</v>
      </c>
      <c r="K192" s="190"/>
      <c r="L192" s="39"/>
      <c r="M192" s="191" t="s">
        <v>1</v>
      </c>
      <c r="N192" s="192" t="s">
        <v>41</v>
      </c>
      <c r="O192" s="71"/>
      <c r="P192" s="193">
        <f>O192*H192</f>
        <v>0</v>
      </c>
      <c r="Q192" s="193">
        <v>0.00065</v>
      </c>
      <c r="R192" s="193">
        <f>Q192*H192</f>
        <v>0.0195</v>
      </c>
      <c r="S192" s="193">
        <v>0</v>
      </c>
      <c r="T192" s="19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136</v>
      </c>
      <c r="AT192" s="195" t="s">
        <v>132</v>
      </c>
      <c r="AU192" s="195" t="s">
        <v>86</v>
      </c>
      <c r="AY192" s="17" t="s">
        <v>130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7" t="s">
        <v>84</v>
      </c>
      <c r="BK192" s="196">
        <f>ROUND(I192*H192,2)</f>
        <v>0</v>
      </c>
      <c r="BL192" s="17" t="s">
        <v>136</v>
      </c>
      <c r="BM192" s="195" t="s">
        <v>238</v>
      </c>
    </row>
    <row r="193" spans="2:51" s="13" customFormat="1" ht="11.25">
      <c r="B193" s="197"/>
      <c r="C193" s="198"/>
      <c r="D193" s="199" t="s">
        <v>138</v>
      </c>
      <c r="E193" s="200" t="s">
        <v>1</v>
      </c>
      <c r="F193" s="201" t="s">
        <v>239</v>
      </c>
      <c r="G193" s="198"/>
      <c r="H193" s="202">
        <v>30</v>
      </c>
      <c r="I193" s="203"/>
      <c r="J193" s="198"/>
      <c r="K193" s="198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138</v>
      </c>
      <c r="AU193" s="208" t="s">
        <v>86</v>
      </c>
      <c r="AV193" s="13" t="s">
        <v>86</v>
      </c>
      <c r="AW193" s="13" t="s">
        <v>32</v>
      </c>
      <c r="AX193" s="13" t="s">
        <v>84</v>
      </c>
      <c r="AY193" s="208" t="s">
        <v>130</v>
      </c>
    </row>
    <row r="194" spans="1:65" s="2" customFormat="1" ht="24.2" customHeight="1">
      <c r="A194" s="34"/>
      <c r="B194" s="35"/>
      <c r="C194" s="183" t="s">
        <v>240</v>
      </c>
      <c r="D194" s="183" t="s">
        <v>132</v>
      </c>
      <c r="E194" s="184" t="s">
        <v>241</v>
      </c>
      <c r="F194" s="185" t="s">
        <v>242</v>
      </c>
      <c r="G194" s="186" t="s">
        <v>148</v>
      </c>
      <c r="H194" s="187">
        <v>30</v>
      </c>
      <c r="I194" s="188"/>
      <c r="J194" s="189">
        <f>ROUND(I194*H194,2)</f>
        <v>0</v>
      </c>
      <c r="K194" s="190"/>
      <c r="L194" s="39"/>
      <c r="M194" s="191" t="s">
        <v>1</v>
      </c>
      <c r="N194" s="192" t="s">
        <v>41</v>
      </c>
      <c r="O194" s="71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5" t="s">
        <v>136</v>
      </c>
      <c r="AT194" s="195" t="s">
        <v>132</v>
      </c>
      <c r="AU194" s="195" t="s">
        <v>86</v>
      </c>
      <c r="AY194" s="17" t="s">
        <v>130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7" t="s">
        <v>84</v>
      </c>
      <c r="BK194" s="196">
        <f>ROUND(I194*H194,2)</f>
        <v>0</v>
      </c>
      <c r="BL194" s="17" t="s">
        <v>136</v>
      </c>
      <c r="BM194" s="195" t="s">
        <v>243</v>
      </c>
    </row>
    <row r="195" spans="2:51" s="13" customFormat="1" ht="11.25">
      <c r="B195" s="197"/>
      <c r="C195" s="198"/>
      <c r="D195" s="199" t="s">
        <v>138</v>
      </c>
      <c r="E195" s="200" t="s">
        <v>1</v>
      </c>
      <c r="F195" s="201" t="s">
        <v>239</v>
      </c>
      <c r="G195" s="198"/>
      <c r="H195" s="202">
        <v>30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138</v>
      </c>
      <c r="AU195" s="208" t="s">
        <v>86</v>
      </c>
      <c r="AV195" s="13" t="s">
        <v>86</v>
      </c>
      <c r="AW195" s="13" t="s">
        <v>32</v>
      </c>
      <c r="AX195" s="13" t="s">
        <v>84</v>
      </c>
      <c r="AY195" s="208" t="s">
        <v>130</v>
      </c>
    </row>
    <row r="196" spans="1:65" s="2" customFormat="1" ht="24.2" customHeight="1">
      <c r="A196" s="34"/>
      <c r="B196" s="35"/>
      <c r="C196" s="183" t="s">
        <v>244</v>
      </c>
      <c r="D196" s="183" t="s">
        <v>132</v>
      </c>
      <c r="E196" s="184" t="s">
        <v>245</v>
      </c>
      <c r="F196" s="185" t="s">
        <v>246</v>
      </c>
      <c r="G196" s="186" t="s">
        <v>135</v>
      </c>
      <c r="H196" s="187">
        <v>112</v>
      </c>
      <c r="I196" s="188"/>
      <c r="J196" s="189">
        <f>ROUND(I196*H196,2)</f>
        <v>0</v>
      </c>
      <c r="K196" s="190"/>
      <c r="L196" s="39"/>
      <c r="M196" s="191" t="s">
        <v>1</v>
      </c>
      <c r="N196" s="192" t="s">
        <v>41</v>
      </c>
      <c r="O196" s="71"/>
      <c r="P196" s="193">
        <f>O196*H196</f>
        <v>0</v>
      </c>
      <c r="Q196" s="193">
        <v>0.00064</v>
      </c>
      <c r="R196" s="193">
        <f>Q196*H196</f>
        <v>0.07168000000000001</v>
      </c>
      <c r="S196" s="193">
        <v>0</v>
      </c>
      <c r="T196" s="19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5" t="s">
        <v>136</v>
      </c>
      <c r="AT196" s="195" t="s">
        <v>132</v>
      </c>
      <c r="AU196" s="195" t="s">
        <v>86</v>
      </c>
      <c r="AY196" s="17" t="s">
        <v>130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17" t="s">
        <v>84</v>
      </c>
      <c r="BK196" s="196">
        <f>ROUND(I196*H196,2)</f>
        <v>0</v>
      </c>
      <c r="BL196" s="17" t="s">
        <v>136</v>
      </c>
      <c r="BM196" s="195" t="s">
        <v>247</v>
      </c>
    </row>
    <row r="197" spans="2:51" s="13" customFormat="1" ht="11.25">
      <c r="B197" s="197"/>
      <c r="C197" s="198"/>
      <c r="D197" s="199" t="s">
        <v>138</v>
      </c>
      <c r="E197" s="200" t="s">
        <v>1</v>
      </c>
      <c r="F197" s="201" t="s">
        <v>248</v>
      </c>
      <c r="G197" s="198"/>
      <c r="H197" s="202">
        <v>112</v>
      </c>
      <c r="I197" s="203"/>
      <c r="J197" s="198"/>
      <c r="K197" s="198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138</v>
      </c>
      <c r="AU197" s="208" t="s">
        <v>86</v>
      </c>
      <c r="AV197" s="13" t="s">
        <v>86</v>
      </c>
      <c r="AW197" s="13" t="s">
        <v>32</v>
      </c>
      <c r="AX197" s="13" t="s">
        <v>84</v>
      </c>
      <c r="AY197" s="208" t="s">
        <v>130</v>
      </c>
    </row>
    <row r="198" spans="1:65" s="2" customFormat="1" ht="24.2" customHeight="1">
      <c r="A198" s="34"/>
      <c r="B198" s="35"/>
      <c r="C198" s="183" t="s">
        <v>249</v>
      </c>
      <c r="D198" s="183" t="s">
        <v>132</v>
      </c>
      <c r="E198" s="184" t="s">
        <v>250</v>
      </c>
      <c r="F198" s="185" t="s">
        <v>251</v>
      </c>
      <c r="G198" s="186" t="s">
        <v>135</v>
      </c>
      <c r="H198" s="187">
        <v>112</v>
      </c>
      <c r="I198" s="188"/>
      <c r="J198" s="189">
        <f>ROUND(I198*H198,2)</f>
        <v>0</v>
      </c>
      <c r="K198" s="190"/>
      <c r="L198" s="39"/>
      <c r="M198" s="191" t="s">
        <v>1</v>
      </c>
      <c r="N198" s="192" t="s">
        <v>41</v>
      </c>
      <c r="O198" s="71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5" t="s">
        <v>136</v>
      </c>
      <c r="AT198" s="195" t="s">
        <v>132</v>
      </c>
      <c r="AU198" s="195" t="s">
        <v>86</v>
      </c>
      <c r="AY198" s="17" t="s">
        <v>130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17" t="s">
        <v>84</v>
      </c>
      <c r="BK198" s="196">
        <f>ROUND(I198*H198,2)</f>
        <v>0</v>
      </c>
      <c r="BL198" s="17" t="s">
        <v>136</v>
      </c>
      <c r="BM198" s="195" t="s">
        <v>252</v>
      </c>
    </row>
    <row r="199" spans="2:51" s="13" customFormat="1" ht="11.25">
      <c r="B199" s="197"/>
      <c r="C199" s="198"/>
      <c r="D199" s="199" t="s">
        <v>138</v>
      </c>
      <c r="E199" s="200" t="s">
        <v>1</v>
      </c>
      <c r="F199" s="201" t="s">
        <v>248</v>
      </c>
      <c r="G199" s="198"/>
      <c r="H199" s="202">
        <v>112</v>
      </c>
      <c r="I199" s="203"/>
      <c r="J199" s="198"/>
      <c r="K199" s="198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138</v>
      </c>
      <c r="AU199" s="208" t="s">
        <v>86</v>
      </c>
      <c r="AV199" s="13" t="s">
        <v>86</v>
      </c>
      <c r="AW199" s="13" t="s">
        <v>32</v>
      </c>
      <c r="AX199" s="13" t="s">
        <v>84</v>
      </c>
      <c r="AY199" s="208" t="s">
        <v>130</v>
      </c>
    </row>
    <row r="200" spans="1:65" s="2" customFormat="1" ht="24.2" customHeight="1">
      <c r="A200" s="34"/>
      <c r="B200" s="35"/>
      <c r="C200" s="183" t="s">
        <v>253</v>
      </c>
      <c r="D200" s="183" t="s">
        <v>132</v>
      </c>
      <c r="E200" s="184" t="s">
        <v>254</v>
      </c>
      <c r="F200" s="185" t="s">
        <v>255</v>
      </c>
      <c r="G200" s="186" t="s">
        <v>215</v>
      </c>
      <c r="H200" s="187">
        <v>1321</v>
      </c>
      <c r="I200" s="188"/>
      <c r="J200" s="189">
        <f>ROUND(I200*H200,2)</f>
        <v>0</v>
      </c>
      <c r="K200" s="190"/>
      <c r="L200" s="39"/>
      <c r="M200" s="191" t="s">
        <v>1</v>
      </c>
      <c r="N200" s="192" t="s">
        <v>41</v>
      </c>
      <c r="O200" s="71"/>
      <c r="P200" s="193">
        <f>O200*H200</f>
        <v>0</v>
      </c>
      <c r="Q200" s="193">
        <v>0.0001</v>
      </c>
      <c r="R200" s="193">
        <f>Q200*H200</f>
        <v>0.1321</v>
      </c>
      <c r="S200" s="193">
        <v>0</v>
      </c>
      <c r="T200" s="19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5" t="s">
        <v>136</v>
      </c>
      <c r="AT200" s="195" t="s">
        <v>132</v>
      </c>
      <c r="AU200" s="195" t="s">
        <v>86</v>
      </c>
      <c r="AY200" s="17" t="s">
        <v>130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17" t="s">
        <v>84</v>
      </c>
      <c r="BK200" s="196">
        <f>ROUND(I200*H200,2)</f>
        <v>0</v>
      </c>
      <c r="BL200" s="17" t="s">
        <v>136</v>
      </c>
      <c r="BM200" s="195" t="s">
        <v>256</v>
      </c>
    </row>
    <row r="201" spans="2:51" s="13" customFormat="1" ht="11.25">
      <c r="B201" s="197"/>
      <c r="C201" s="198"/>
      <c r="D201" s="199" t="s">
        <v>138</v>
      </c>
      <c r="E201" s="200" t="s">
        <v>1</v>
      </c>
      <c r="F201" s="201" t="s">
        <v>257</v>
      </c>
      <c r="G201" s="198"/>
      <c r="H201" s="202">
        <v>1321</v>
      </c>
      <c r="I201" s="203"/>
      <c r="J201" s="198"/>
      <c r="K201" s="198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138</v>
      </c>
      <c r="AU201" s="208" t="s">
        <v>86</v>
      </c>
      <c r="AV201" s="13" t="s">
        <v>86</v>
      </c>
      <c r="AW201" s="13" t="s">
        <v>32</v>
      </c>
      <c r="AX201" s="13" t="s">
        <v>84</v>
      </c>
      <c r="AY201" s="208" t="s">
        <v>130</v>
      </c>
    </row>
    <row r="202" spans="1:65" s="2" customFormat="1" ht="24.2" customHeight="1">
      <c r="A202" s="34"/>
      <c r="B202" s="35"/>
      <c r="C202" s="183" t="s">
        <v>8</v>
      </c>
      <c r="D202" s="183" t="s">
        <v>132</v>
      </c>
      <c r="E202" s="184" t="s">
        <v>258</v>
      </c>
      <c r="F202" s="185" t="s">
        <v>259</v>
      </c>
      <c r="G202" s="186" t="s">
        <v>215</v>
      </c>
      <c r="H202" s="187">
        <v>1321</v>
      </c>
      <c r="I202" s="188"/>
      <c r="J202" s="189">
        <f>ROUND(I202*H202,2)</f>
        <v>0</v>
      </c>
      <c r="K202" s="190"/>
      <c r="L202" s="39"/>
      <c r="M202" s="191" t="s">
        <v>1</v>
      </c>
      <c r="N202" s="192" t="s">
        <v>41</v>
      </c>
      <c r="O202" s="71"/>
      <c r="P202" s="193">
        <f>O202*H202</f>
        <v>0</v>
      </c>
      <c r="Q202" s="193">
        <v>0</v>
      </c>
      <c r="R202" s="193">
        <f>Q202*H202</f>
        <v>0</v>
      </c>
      <c r="S202" s="193">
        <v>0</v>
      </c>
      <c r="T202" s="19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5" t="s">
        <v>136</v>
      </c>
      <c r="AT202" s="195" t="s">
        <v>132</v>
      </c>
      <c r="AU202" s="195" t="s">
        <v>86</v>
      </c>
      <c r="AY202" s="17" t="s">
        <v>130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7" t="s">
        <v>84</v>
      </c>
      <c r="BK202" s="196">
        <f>ROUND(I202*H202,2)</f>
        <v>0</v>
      </c>
      <c r="BL202" s="17" t="s">
        <v>136</v>
      </c>
      <c r="BM202" s="195" t="s">
        <v>260</v>
      </c>
    </row>
    <row r="203" spans="2:51" s="13" customFormat="1" ht="11.25">
      <c r="B203" s="197"/>
      <c r="C203" s="198"/>
      <c r="D203" s="199" t="s">
        <v>138</v>
      </c>
      <c r="E203" s="200" t="s">
        <v>1</v>
      </c>
      <c r="F203" s="201" t="s">
        <v>257</v>
      </c>
      <c r="G203" s="198"/>
      <c r="H203" s="202">
        <v>1321</v>
      </c>
      <c r="I203" s="203"/>
      <c r="J203" s="198"/>
      <c r="K203" s="198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138</v>
      </c>
      <c r="AU203" s="208" t="s">
        <v>86</v>
      </c>
      <c r="AV203" s="13" t="s">
        <v>86</v>
      </c>
      <c r="AW203" s="13" t="s">
        <v>32</v>
      </c>
      <c r="AX203" s="13" t="s">
        <v>84</v>
      </c>
      <c r="AY203" s="208" t="s">
        <v>130</v>
      </c>
    </row>
    <row r="204" spans="1:65" s="2" customFormat="1" ht="24.2" customHeight="1">
      <c r="A204" s="34"/>
      <c r="B204" s="35"/>
      <c r="C204" s="183" t="s">
        <v>261</v>
      </c>
      <c r="D204" s="183" t="s">
        <v>132</v>
      </c>
      <c r="E204" s="184" t="s">
        <v>262</v>
      </c>
      <c r="F204" s="185" t="s">
        <v>263</v>
      </c>
      <c r="G204" s="186" t="s">
        <v>215</v>
      </c>
      <c r="H204" s="187">
        <v>30</v>
      </c>
      <c r="I204" s="188"/>
      <c r="J204" s="189">
        <f>ROUND(I204*H204,2)</f>
        <v>0</v>
      </c>
      <c r="K204" s="190"/>
      <c r="L204" s="39"/>
      <c r="M204" s="191" t="s">
        <v>1</v>
      </c>
      <c r="N204" s="192" t="s">
        <v>41</v>
      </c>
      <c r="O204" s="71"/>
      <c r="P204" s="193">
        <f>O204*H204</f>
        <v>0</v>
      </c>
      <c r="Q204" s="193">
        <v>0.00047</v>
      </c>
      <c r="R204" s="193">
        <f>Q204*H204</f>
        <v>0.0141</v>
      </c>
      <c r="S204" s="193">
        <v>0</v>
      </c>
      <c r="T204" s="19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5" t="s">
        <v>136</v>
      </c>
      <c r="AT204" s="195" t="s">
        <v>132</v>
      </c>
      <c r="AU204" s="195" t="s">
        <v>86</v>
      </c>
      <c r="AY204" s="17" t="s">
        <v>130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7" t="s">
        <v>84</v>
      </c>
      <c r="BK204" s="196">
        <f>ROUND(I204*H204,2)</f>
        <v>0</v>
      </c>
      <c r="BL204" s="17" t="s">
        <v>136</v>
      </c>
      <c r="BM204" s="195" t="s">
        <v>264</v>
      </c>
    </row>
    <row r="205" spans="2:51" s="13" customFormat="1" ht="11.25">
      <c r="B205" s="197"/>
      <c r="C205" s="198"/>
      <c r="D205" s="199" t="s">
        <v>138</v>
      </c>
      <c r="E205" s="200" t="s">
        <v>1</v>
      </c>
      <c r="F205" s="201" t="s">
        <v>239</v>
      </c>
      <c r="G205" s="198"/>
      <c r="H205" s="202">
        <v>30</v>
      </c>
      <c r="I205" s="203"/>
      <c r="J205" s="198"/>
      <c r="K205" s="198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138</v>
      </c>
      <c r="AU205" s="208" t="s">
        <v>86</v>
      </c>
      <c r="AV205" s="13" t="s">
        <v>86</v>
      </c>
      <c r="AW205" s="13" t="s">
        <v>32</v>
      </c>
      <c r="AX205" s="13" t="s">
        <v>84</v>
      </c>
      <c r="AY205" s="208" t="s">
        <v>130</v>
      </c>
    </row>
    <row r="206" spans="1:65" s="2" customFormat="1" ht="24.2" customHeight="1">
      <c r="A206" s="34"/>
      <c r="B206" s="35"/>
      <c r="C206" s="183" t="s">
        <v>265</v>
      </c>
      <c r="D206" s="183" t="s">
        <v>132</v>
      </c>
      <c r="E206" s="184" t="s">
        <v>266</v>
      </c>
      <c r="F206" s="185" t="s">
        <v>267</v>
      </c>
      <c r="G206" s="186" t="s">
        <v>215</v>
      </c>
      <c r="H206" s="187">
        <v>30</v>
      </c>
      <c r="I206" s="188"/>
      <c r="J206" s="189">
        <f>ROUND(I206*H206,2)</f>
        <v>0</v>
      </c>
      <c r="K206" s="190"/>
      <c r="L206" s="39"/>
      <c r="M206" s="191" t="s">
        <v>1</v>
      </c>
      <c r="N206" s="192" t="s">
        <v>41</v>
      </c>
      <c r="O206" s="71"/>
      <c r="P206" s="193">
        <f>O206*H206</f>
        <v>0</v>
      </c>
      <c r="Q206" s="193">
        <v>0</v>
      </c>
      <c r="R206" s="193">
        <f>Q206*H206</f>
        <v>0</v>
      </c>
      <c r="S206" s="193">
        <v>0</v>
      </c>
      <c r="T206" s="19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5" t="s">
        <v>136</v>
      </c>
      <c r="AT206" s="195" t="s">
        <v>132</v>
      </c>
      <c r="AU206" s="195" t="s">
        <v>86</v>
      </c>
      <c r="AY206" s="17" t="s">
        <v>130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17" t="s">
        <v>84</v>
      </c>
      <c r="BK206" s="196">
        <f>ROUND(I206*H206,2)</f>
        <v>0</v>
      </c>
      <c r="BL206" s="17" t="s">
        <v>136</v>
      </c>
      <c r="BM206" s="195" t="s">
        <v>268</v>
      </c>
    </row>
    <row r="207" spans="2:51" s="13" customFormat="1" ht="11.25">
      <c r="B207" s="197"/>
      <c r="C207" s="198"/>
      <c r="D207" s="199" t="s">
        <v>138</v>
      </c>
      <c r="E207" s="200" t="s">
        <v>1</v>
      </c>
      <c r="F207" s="201" t="s">
        <v>239</v>
      </c>
      <c r="G207" s="198"/>
      <c r="H207" s="202">
        <v>30</v>
      </c>
      <c r="I207" s="203"/>
      <c r="J207" s="198"/>
      <c r="K207" s="198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138</v>
      </c>
      <c r="AU207" s="208" t="s">
        <v>86</v>
      </c>
      <c r="AV207" s="13" t="s">
        <v>86</v>
      </c>
      <c r="AW207" s="13" t="s">
        <v>32</v>
      </c>
      <c r="AX207" s="13" t="s">
        <v>84</v>
      </c>
      <c r="AY207" s="208" t="s">
        <v>130</v>
      </c>
    </row>
    <row r="208" spans="1:65" s="2" customFormat="1" ht="24.2" customHeight="1">
      <c r="A208" s="34"/>
      <c r="B208" s="35"/>
      <c r="C208" s="183" t="s">
        <v>269</v>
      </c>
      <c r="D208" s="183" t="s">
        <v>132</v>
      </c>
      <c r="E208" s="184" t="s">
        <v>270</v>
      </c>
      <c r="F208" s="185" t="s">
        <v>271</v>
      </c>
      <c r="G208" s="186" t="s">
        <v>135</v>
      </c>
      <c r="H208" s="187">
        <v>2350</v>
      </c>
      <c r="I208" s="188"/>
      <c r="J208" s="189">
        <f>ROUND(I208*H208,2)</f>
        <v>0</v>
      </c>
      <c r="K208" s="190"/>
      <c r="L208" s="39"/>
      <c r="M208" s="191" t="s">
        <v>1</v>
      </c>
      <c r="N208" s="192" t="s">
        <v>41</v>
      </c>
      <c r="O208" s="71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5" t="s">
        <v>136</v>
      </c>
      <c r="AT208" s="195" t="s">
        <v>132</v>
      </c>
      <c r="AU208" s="195" t="s">
        <v>86</v>
      </c>
      <c r="AY208" s="17" t="s">
        <v>130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7" t="s">
        <v>84</v>
      </c>
      <c r="BK208" s="196">
        <f>ROUND(I208*H208,2)</f>
        <v>0</v>
      </c>
      <c r="BL208" s="17" t="s">
        <v>136</v>
      </c>
      <c r="BM208" s="195" t="s">
        <v>272</v>
      </c>
    </row>
    <row r="209" spans="2:51" s="13" customFormat="1" ht="11.25">
      <c r="B209" s="197"/>
      <c r="C209" s="198"/>
      <c r="D209" s="199" t="s">
        <v>138</v>
      </c>
      <c r="E209" s="200" t="s">
        <v>1</v>
      </c>
      <c r="F209" s="201" t="s">
        <v>139</v>
      </c>
      <c r="G209" s="198"/>
      <c r="H209" s="202">
        <v>2350</v>
      </c>
      <c r="I209" s="203"/>
      <c r="J209" s="198"/>
      <c r="K209" s="198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138</v>
      </c>
      <c r="AU209" s="208" t="s">
        <v>86</v>
      </c>
      <c r="AV209" s="13" t="s">
        <v>86</v>
      </c>
      <c r="AW209" s="13" t="s">
        <v>32</v>
      </c>
      <c r="AX209" s="13" t="s">
        <v>84</v>
      </c>
      <c r="AY209" s="208" t="s">
        <v>130</v>
      </c>
    </row>
    <row r="210" spans="1:65" s="2" customFormat="1" ht="33" customHeight="1">
      <c r="A210" s="34"/>
      <c r="B210" s="35"/>
      <c r="C210" s="183" t="s">
        <v>273</v>
      </c>
      <c r="D210" s="183" t="s">
        <v>132</v>
      </c>
      <c r="E210" s="184" t="s">
        <v>274</v>
      </c>
      <c r="F210" s="185" t="s">
        <v>275</v>
      </c>
      <c r="G210" s="186" t="s">
        <v>276</v>
      </c>
      <c r="H210" s="187">
        <v>1305</v>
      </c>
      <c r="I210" s="188"/>
      <c r="J210" s="189">
        <f>ROUND(I210*H210,2)</f>
        <v>0</v>
      </c>
      <c r="K210" s="190"/>
      <c r="L210" s="39"/>
      <c r="M210" s="191" t="s">
        <v>1</v>
      </c>
      <c r="N210" s="192" t="s">
        <v>41</v>
      </c>
      <c r="O210" s="71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5" t="s">
        <v>136</v>
      </c>
      <c r="AT210" s="195" t="s">
        <v>132</v>
      </c>
      <c r="AU210" s="195" t="s">
        <v>86</v>
      </c>
      <c r="AY210" s="17" t="s">
        <v>130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17" t="s">
        <v>84</v>
      </c>
      <c r="BK210" s="196">
        <f>ROUND(I210*H210,2)</f>
        <v>0</v>
      </c>
      <c r="BL210" s="17" t="s">
        <v>136</v>
      </c>
      <c r="BM210" s="195" t="s">
        <v>277</v>
      </c>
    </row>
    <row r="211" spans="2:51" s="13" customFormat="1" ht="11.25">
      <c r="B211" s="197"/>
      <c r="C211" s="198"/>
      <c r="D211" s="199" t="s">
        <v>138</v>
      </c>
      <c r="E211" s="200" t="s">
        <v>1</v>
      </c>
      <c r="F211" s="201" t="s">
        <v>278</v>
      </c>
      <c r="G211" s="198"/>
      <c r="H211" s="202">
        <v>180</v>
      </c>
      <c r="I211" s="203"/>
      <c r="J211" s="198"/>
      <c r="K211" s="198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138</v>
      </c>
      <c r="AU211" s="208" t="s">
        <v>86</v>
      </c>
      <c r="AV211" s="13" t="s">
        <v>86</v>
      </c>
      <c r="AW211" s="13" t="s">
        <v>32</v>
      </c>
      <c r="AX211" s="13" t="s">
        <v>76</v>
      </c>
      <c r="AY211" s="208" t="s">
        <v>130</v>
      </c>
    </row>
    <row r="212" spans="2:51" s="13" customFormat="1" ht="11.25">
      <c r="B212" s="197"/>
      <c r="C212" s="198"/>
      <c r="D212" s="199" t="s">
        <v>138</v>
      </c>
      <c r="E212" s="200" t="s">
        <v>1</v>
      </c>
      <c r="F212" s="201" t="s">
        <v>279</v>
      </c>
      <c r="G212" s="198"/>
      <c r="H212" s="202">
        <v>72</v>
      </c>
      <c r="I212" s="203"/>
      <c r="J212" s="198"/>
      <c r="K212" s="198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138</v>
      </c>
      <c r="AU212" s="208" t="s">
        <v>86</v>
      </c>
      <c r="AV212" s="13" t="s">
        <v>86</v>
      </c>
      <c r="AW212" s="13" t="s">
        <v>32</v>
      </c>
      <c r="AX212" s="13" t="s">
        <v>76</v>
      </c>
      <c r="AY212" s="208" t="s">
        <v>130</v>
      </c>
    </row>
    <row r="213" spans="2:51" s="13" customFormat="1" ht="11.25">
      <c r="B213" s="197"/>
      <c r="C213" s="198"/>
      <c r="D213" s="199" t="s">
        <v>138</v>
      </c>
      <c r="E213" s="200" t="s">
        <v>1</v>
      </c>
      <c r="F213" s="201" t="s">
        <v>280</v>
      </c>
      <c r="G213" s="198"/>
      <c r="H213" s="202">
        <v>32</v>
      </c>
      <c r="I213" s="203"/>
      <c r="J213" s="198"/>
      <c r="K213" s="198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138</v>
      </c>
      <c r="AU213" s="208" t="s">
        <v>86</v>
      </c>
      <c r="AV213" s="13" t="s">
        <v>86</v>
      </c>
      <c r="AW213" s="13" t="s">
        <v>32</v>
      </c>
      <c r="AX213" s="13" t="s">
        <v>76</v>
      </c>
      <c r="AY213" s="208" t="s">
        <v>130</v>
      </c>
    </row>
    <row r="214" spans="2:51" s="13" customFormat="1" ht="11.25">
      <c r="B214" s="197"/>
      <c r="C214" s="198"/>
      <c r="D214" s="199" t="s">
        <v>138</v>
      </c>
      <c r="E214" s="200" t="s">
        <v>1</v>
      </c>
      <c r="F214" s="201" t="s">
        <v>281</v>
      </c>
      <c r="G214" s="198"/>
      <c r="H214" s="202">
        <v>225</v>
      </c>
      <c r="I214" s="203"/>
      <c r="J214" s="198"/>
      <c r="K214" s="198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138</v>
      </c>
      <c r="AU214" s="208" t="s">
        <v>86</v>
      </c>
      <c r="AV214" s="13" t="s">
        <v>86</v>
      </c>
      <c r="AW214" s="13" t="s">
        <v>32</v>
      </c>
      <c r="AX214" s="13" t="s">
        <v>76</v>
      </c>
      <c r="AY214" s="208" t="s">
        <v>130</v>
      </c>
    </row>
    <row r="215" spans="2:51" s="13" customFormat="1" ht="11.25">
      <c r="B215" s="197"/>
      <c r="C215" s="198"/>
      <c r="D215" s="199" t="s">
        <v>138</v>
      </c>
      <c r="E215" s="200" t="s">
        <v>1</v>
      </c>
      <c r="F215" s="201" t="s">
        <v>282</v>
      </c>
      <c r="G215" s="198"/>
      <c r="H215" s="202">
        <v>696</v>
      </c>
      <c r="I215" s="203"/>
      <c r="J215" s="198"/>
      <c r="K215" s="198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138</v>
      </c>
      <c r="AU215" s="208" t="s">
        <v>86</v>
      </c>
      <c r="AV215" s="13" t="s">
        <v>86</v>
      </c>
      <c r="AW215" s="13" t="s">
        <v>32</v>
      </c>
      <c r="AX215" s="13" t="s">
        <v>76</v>
      </c>
      <c r="AY215" s="208" t="s">
        <v>130</v>
      </c>
    </row>
    <row r="216" spans="2:51" s="13" customFormat="1" ht="11.25">
      <c r="B216" s="197"/>
      <c r="C216" s="198"/>
      <c r="D216" s="199" t="s">
        <v>138</v>
      </c>
      <c r="E216" s="200" t="s">
        <v>1</v>
      </c>
      <c r="F216" s="201" t="s">
        <v>283</v>
      </c>
      <c r="G216" s="198"/>
      <c r="H216" s="202">
        <v>100</v>
      </c>
      <c r="I216" s="203"/>
      <c r="J216" s="198"/>
      <c r="K216" s="198"/>
      <c r="L216" s="204"/>
      <c r="M216" s="205"/>
      <c r="N216" s="206"/>
      <c r="O216" s="206"/>
      <c r="P216" s="206"/>
      <c r="Q216" s="206"/>
      <c r="R216" s="206"/>
      <c r="S216" s="206"/>
      <c r="T216" s="207"/>
      <c r="AT216" s="208" t="s">
        <v>138</v>
      </c>
      <c r="AU216" s="208" t="s">
        <v>86</v>
      </c>
      <c r="AV216" s="13" t="s">
        <v>86</v>
      </c>
      <c r="AW216" s="13" t="s">
        <v>32</v>
      </c>
      <c r="AX216" s="13" t="s">
        <v>76</v>
      </c>
      <c r="AY216" s="208" t="s">
        <v>130</v>
      </c>
    </row>
    <row r="217" spans="2:51" s="14" customFormat="1" ht="11.25">
      <c r="B217" s="209"/>
      <c r="C217" s="210"/>
      <c r="D217" s="199" t="s">
        <v>138</v>
      </c>
      <c r="E217" s="211" t="s">
        <v>1</v>
      </c>
      <c r="F217" s="212" t="s">
        <v>164</v>
      </c>
      <c r="G217" s="210"/>
      <c r="H217" s="213">
        <v>1305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138</v>
      </c>
      <c r="AU217" s="219" t="s">
        <v>86</v>
      </c>
      <c r="AV217" s="14" t="s">
        <v>136</v>
      </c>
      <c r="AW217" s="14" t="s">
        <v>32</v>
      </c>
      <c r="AX217" s="14" t="s">
        <v>84</v>
      </c>
      <c r="AY217" s="219" t="s">
        <v>130</v>
      </c>
    </row>
    <row r="218" spans="1:65" s="2" customFormat="1" ht="37.9" customHeight="1">
      <c r="A218" s="34"/>
      <c r="B218" s="35"/>
      <c r="C218" s="183" t="s">
        <v>284</v>
      </c>
      <c r="D218" s="183" t="s">
        <v>132</v>
      </c>
      <c r="E218" s="184" t="s">
        <v>285</v>
      </c>
      <c r="F218" s="185" t="s">
        <v>286</v>
      </c>
      <c r="G218" s="186" t="s">
        <v>276</v>
      </c>
      <c r="H218" s="187">
        <v>419</v>
      </c>
      <c r="I218" s="188"/>
      <c r="J218" s="189">
        <f>ROUND(I218*H218,2)</f>
        <v>0</v>
      </c>
      <c r="K218" s="190"/>
      <c r="L218" s="39"/>
      <c r="M218" s="191" t="s">
        <v>1</v>
      </c>
      <c r="N218" s="192" t="s">
        <v>41</v>
      </c>
      <c r="O218" s="71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136</v>
      </c>
      <c r="AT218" s="195" t="s">
        <v>132</v>
      </c>
      <c r="AU218" s="195" t="s">
        <v>86</v>
      </c>
      <c r="AY218" s="17" t="s">
        <v>130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7" t="s">
        <v>84</v>
      </c>
      <c r="BK218" s="196">
        <f>ROUND(I218*H218,2)</f>
        <v>0</v>
      </c>
      <c r="BL218" s="17" t="s">
        <v>136</v>
      </c>
      <c r="BM218" s="195" t="s">
        <v>287</v>
      </c>
    </row>
    <row r="219" spans="2:51" s="13" customFormat="1" ht="11.25">
      <c r="B219" s="197"/>
      <c r="C219" s="198"/>
      <c r="D219" s="199" t="s">
        <v>138</v>
      </c>
      <c r="E219" s="200" t="s">
        <v>1</v>
      </c>
      <c r="F219" s="201" t="s">
        <v>288</v>
      </c>
      <c r="G219" s="198"/>
      <c r="H219" s="202">
        <v>99.2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138</v>
      </c>
      <c r="AU219" s="208" t="s">
        <v>86</v>
      </c>
      <c r="AV219" s="13" t="s">
        <v>86</v>
      </c>
      <c r="AW219" s="13" t="s">
        <v>32</v>
      </c>
      <c r="AX219" s="13" t="s">
        <v>76</v>
      </c>
      <c r="AY219" s="208" t="s">
        <v>130</v>
      </c>
    </row>
    <row r="220" spans="2:51" s="13" customFormat="1" ht="11.25">
      <c r="B220" s="197"/>
      <c r="C220" s="198"/>
      <c r="D220" s="199" t="s">
        <v>138</v>
      </c>
      <c r="E220" s="200" t="s">
        <v>1</v>
      </c>
      <c r="F220" s="201" t="s">
        <v>289</v>
      </c>
      <c r="G220" s="198"/>
      <c r="H220" s="202">
        <v>33</v>
      </c>
      <c r="I220" s="203"/>
      <c r="J220" s="198"/>
      <c r="K220" s="198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138</v>
      </c>
      <c r="AU220" s="208" t="s">
        <v>86</v>
      </c>
      <c r="AV220" s="13" t="s">
        <v>86</v>
      </c>
      <c r="AW220" s="13" t="s">
        <v>32</v>
      </c>
      <c r="AX220" s="13" t="s">
        <v>76</v>
      </c>
      <c r="AY220" s="208" t="s">
        <v>130</v>
      </c>
    </row>
    <row r="221" spans="2:51" s="13" customFormat="1" ht="11.25">
      <c r="B221" s="197"/>
      <c r="C221" s="198"/>
      <c r="D221" s="199" t="s">
        <v>138</v>
      </c>
      <c r="E221" s="200" t="s">
        <v>1</v>
      </c>
      <c r="F221" s="201" t="s">
        <v>290</v>
      </c>
      <c r="G221" s="198"/>
      <c r="H221" s="202">
        <v>102</v>
      </c>
      <c r="I221" s="203"/>
      <c r="J221" s="198"/>
      <c r="K221" s="198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138</v>
      </c>
      <c r="AU221" s="208" t="s">
        <v>86</v>
      </c>
      <c r="AV221" s="13" t="s">
        <v>86</v>
      </c>
      <c r="AW221" s="13" t="s">
        <v>32</v>
      </c>
      <c r="AX221" s="13" t="s">
        <v>76</v>
      </c>
      <c r="AY221" s="208" t="s">
        <v>130</v>
      </c>
    </row>
    <row r="222" spans="2:51" s="13" customFormat="1" ht="11.25">
      <c r="B222" s="197"/>
      <c r="C222" s="198"/>
      <c r="D222" s="199" t="s">
        <v>138</v>
      </c>
      <c r="E222" s="200" t="s">
        <v>1</v>
      </c>
      <c r="F222" s="201" t="s">
        <v>291</v>
      </c>
      <c r="G222" s="198"/>
      <c r="H222" s="202">
        <v>156.8</v>
      </c>
      <c r="I222" s="203"/>
      <c r="J222" s="198"/>
      <c r="K222" s="198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138</v>
      </c>
      <c r="AU222" s="208" t="s">
        <v>86</v>
      </c>
      <c r="AV222" s="13" t="s">
        <v>86</v>
      </c>
      <c r="AW222" s="13" t="s">
        <v>32</v>
      </c>
      <c r="AX222" s="13" t="s">
        <v>76</v>
      </c>
      <c r="AY222" s="208" t="s">
        <v>130</v>
      </c>
    </row>
    <row r="223" spans="2:51" s="13" customFormat="1" ht="11.25">
      <c r="B223" s="197"/>
      <c r="C223" s="198"/>
      <c r="D223" s="199" t="s">
        <v>138</v>
      </c>
      <c r="E223" s="200" t="s">
        <v>1</v>
      </c>
      <c r="F223" s="201" t="s">
        <v>292</v>
      </c>
      <c r="G223" s="198"/>
      <c r="H223" s="202">
        <v>28</v>
      </c>
      <c r="I223" s="203"/>
      <c r="J223" s="198"/>
      <c r="K223" s="198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138</v>
      </c>
      <c r="AU223" s="208" t="s">
        <v>86</v>
      </c>
      <c r="AV223" s="13" t="s">
        <v>86</v>
      </c>
      <c r="AW223" s="13" t="s">
        <v>32</v>
      </c>
      <c r="AX223" s="13" t="s">
        <v>76</v>
      </c>
      <c r="AY223" s="208" t="s">
        <v>130</v>
      </c>
    </row>
    <row r="224" spans="2:51" s="14" customFormat="1" ht="11.25">
      <c r="B224" s="209"/>
      <c r="C224" s="210"/>
      <c r="D224" s="199" t="s">
        <v>138</v>
      </c>
      <c r="E224" s="211" t="s">
        <v>1</v>
      </c>
      <c r="F224" s="212" t="s">
        <v>164</v>
      </c>
      <c r="G224" s="210"/>
      <c r="H224" s="213">
        <v>419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138</v>
      </c>
      <c r="AU224" s="219" t="s">
        <v>86</v>
      </c>
      <c r="AV224" s="14" t="s">
        <v>136</v>
      </c>
      <c r="AW224" s="14" t="s">
        <v>32</v>
      </c>
      <c r="AX224" s="14" t="s">
        <v>84</v>
      </c>
      <c r="AY224" s="219" t="s">
        <v>130</v>
      </c>
    </row>
    <row r="225" spans="1:65" s="2" customFormat="1" ht="37.9" customHeight="1">
      <c r="A225" s="34"/>
      <c r="B225" s="35"/>
      <c r="C225" s="183" t="s">
        <v>293</v>
      </c>
      <c r="D225" s="183" t="s">
        <v>132</v>
      </c>
      <c r="E225" s="184" t="s">
        <v>294</v>
      </c>
      <c r="F225" s="185" t="s">
        <v>295</v>
      </c>
      <c r="G225" s="186" t="s">
        <v>276</v>
      </c>
      <c r="H225" s="187">
        <v>258</v>
      </c>
      <c r="I225" s="188"/>
      <c r="J225" s="189">
        <f>ROUND(I225*H225,2)</f>
        <v>0</v>
      </c>
      <c r="K225" s="190"/>
      <c r="L225" s="39"/>
      <c r="M225" s="191" t="s">
        <v>1</v>
      </c>
      <c r="N225" s="192" t="s">
        <v>41</v>
      </c>
      <c r="O225" s="71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136</v>
      </c>
      <c r="AT225" s="195" t="s">
        <v>132</v>
      </c>
      <c r="AU225" s="195" t="s">
        <v>86</v>
      </c>
      <c r="AY225" s="17" t="s">
        <v>130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7" t="s">
        <v>84</v>
      </c>
      <c r="BK225" s="196">
        <f>ROUND(I225*H225,2)</f>
        <v>0</v>
      </c>
      <c r="BL225" s="17" t="s">
        <v>136</v>
      </c>
      <c r="BM225" s="195" t="s">
        <v>296</v>
      </c>
    </row>
    <row r="226" spans="2:51" s="13" customFormat="1" ht="11.25">
      <c r="B226" s="197"/>
      <c r="C226" s="198"/>
      <c r="D226" s="199" t="s">
        <v>138</v>
      </c>
      <c r="E226" s="200" t="s">
        <v>1</v>
      </c>
      <c r="F226" s="201" t="s">
        <v>297</v>
      </c>
      <c r="G226" s="198"/>
      <c r="H226" s="202">
        <v>258</v>
      </c>
      <c r="I226" s="203"/>
      <c r="J226" s="198"/>
      <c r="K226" s="198"/>
      <c r="L226" s="204"/>
      <c r="M226" s="205"/>
      <c r="N226" s="206"/>
      <c r="O226" s="206"/>
      <c r="P226" s="206"/>
      <c r="Q226" s="206"/>
      <c r="R226" s="206"/>
      <c r="S226" s="206"/>
      <c r="T226" s="207"/>
      <c r="AT226" s="208" t="s">
        <v>138</v>
      </c>
      <c r="AU226" s="208" t="s">
        <v>86</v>
      </c>
      <c r="AV226" s="13" t="s">
        <v>86</v>
      </c>
      <c r="AW226" s="13" t="s">
        <v>32</v>
      </c>
      <c r="AX226" s="13" t="s">
        <v>84</v>
      </c>
      <c r="AY226" s="208" t="s">
        <v>130</v>
      </c>
    </row>
    <row r="227" spans="1:65" s="2" customFormat="1" ht="24.2" customHeight="1">
      <c r="A227" s="34"/>
      <c r="B227" s="35"/>
      <c r="C227" s="183" t="s">
        <v>298</v>
      </c>
      <c r="D227" s="183" t="s">
        <v>132</v>
      </c>
      <c r="E227" s="184" t="s">
        <v>299</v>
      </c>
      <c r="F227" s="185" t="s">
        <v>300</v>
      </c>
      <c r="G227" s="186" t="s">
        <v>276</v>
      </c>
      <c r="H227" s="187">
        <v>21.6</v>
      </c>
      <c r="I227" s="188"/>
      <c r="J227" s="189">
        <f>ROUND(I227*H227,2)</f>
        <v>0</v>
      </c>
      <c r="K227" s="190"/>
      <c r="L227" s="39"/>
      <c r="M227" s="191" t="s">
        <v>1</v>
      </c>
      <c r="N227" s="192" t="s">
        <v>41</v>
      </c>
      <c r="O227" s="71"/>
      <c r="P227" s="193">
        <f>O227*H227</f>
        <v>0</v>
      </c>
      <c r="Q227" s="193">
        <v>0</v>
      </c>
      <c r="R227" s="193">
        <f>Q227*H227</f>
        <v>0</v>
      </c>
      <c r="S227" s="193">
        <v>0</v>
      </c>
      <c r="T227" s="194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5" t="s">
        <v>136</v>
      </c>
      <c r="AT227" s="195" t="s">
        <v>132</v>
      </c>
      <c r="AU227" s="195" t="s">
        <v>86</v>
      </c>
      <c r="AY227" s="17" t="s">
        <v>130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17" t="s">
        <v>84</v>
      </c>
      <c r="BK227" s="196">
        <f>ROUND(I227*H227,2)</f>
        <v>0</v>
      </c>
      <c r="BL227" s="17" t="s">
        <v>136</v>
      </c>
      <c r="BM227" s="195" t="s">
        <v>301</v>
      </c>
    </row>
    <row r="228" spans="2:51" s="13" customFormat="1" ht="11.25">
      <c r="B228" s="197"/>
      <c r="C228" s="198"/>
      <c r="D228" s="199" t="s">
        <v>138</v>
      </c>
      <c r="E228" s="200" t="s">
        <v>1</v>
      </c>
      <c r="F228" s="201" t="s">
        <v>302</v>
      </c>
      <c r="G228" s="198"/>
      <c r="H228" s="202">
        <v>21.6</v>
      </c>
      <c r="I228" s="203"/>
      <c r="J228" s="198"/>
      <c r="K228" s="198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138</v>
      </c>
      <c r="AU228" s="208" t="s">
        <v>86</v>
      </c>
      <c r="AV228" s="13" t="s">
        <v>86</v>
      </c>
      <c r="AW228" s="13" t="s">
        <v>32</v>
      </c>
      <c r="AX228" s="13" t="s">
        <v>84</v>
      </c>
      <c r="AY228" s="208" t="s">
        <v>130</v>
      </c>
    </row>
    <row r="229" spans="1:65" s="2" customFormat="1" ht="24.2" customHeight="1">
      <c r="A229" s="34"/>
      <c r="B229" s="35"/>
      <c r="C229" s="183" t="s">
        <v>303</v>
      </c>
      <c r="D229" s="183" t="s">
        <v>132</v>
      </c>
      <c r="E229" s="184" t="s">
        <v>304</v>
      </c>
      <c r="F229" s="185" t="s">
        <v>305</v>
      </c>
      <c r="G229" s="186" t="s">
        <v>276</v>
      </c>
      <c r="H229" s="187">
        <v>130.812</v>
      </c>
      <c r="I229" s="188"/>
      <c r="J229" s="189">
        <f>ROUND(I229*H229,2)</f>
        <v>0</v>
      </c>
      <c r="K229" s="190"/>
      <c r="L229" s="39"/>
      <c r="M229" s="191" t="s">
        <v>1</v>
      </c>
      <c r="N229" s="192" t="s">
        <v>41</v>
      </c>
      <c r="O229" s="71"/>
      <c r="P229" s="193">
        <f>O229*H229</f>
        <v>0</v>
      </c>
      <c r="Q229" s="193">
        <v>0</v>
      </c>
      <c r="R229" s="193">
        <f>Q229*H229</f>
        <v>0</v>
      </c>
      <c r="S229" s="193">
        <v>0</v>
      </c>
      <c r="T229" s="194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5" t="s">
        <v>136</v>
      </c>
      <c r="AT229" s="195" t="s">
        <v>132</v>
      </c>
      <c r="AU229" s="195" t="s">
        <v>86</v>
      </c>
      <c r="AY229" s="17" t="s">
        <v>130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7" t="s">
        <v>84</v>
      </c>
      <c r="BK229" s="196">
        <f>ROUND(I229*H229,2)</f>
        <v>0</v>
      </c>
      <c r="BL229" s="17" t="s">
        <v>136</v>
      </c>
      <c r="BM229" s="195" t="s">
        <v>306</v>
      </c>
    </row>
    <row r="230" spans="2:51" s="13" customFormat="1" ht="11.25">
      <c r="B230" s="197"/>
      <c r="C230" s="198"/>
      <c r="D230" s="199" t="s">
        <v>138</v>
      </c>
      <c r="E230" s="200" t="s">
        <v>1</v>
      </c>
      <c r="F230" s="201" t="s">
        <v>307</v>
      </c>
      <c r="G230" s="198"/>
      <c r="H230" s="202">
        <v>37.5</v>
      </c>
      <c r="I230" s="203"/>
      <c r="J230" s="198"/>
      <c r="K230" s="198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138</v>
      </c>
      <c r="AU230" s="208" t="s">
        <v>86</v>
      </c>
      <c r="AV230" s="13" t="s">
        <v>86</v>
      </c>
      <c r="AW230" s="13" t="s">
        <v>32</v>
      </c>
      <c r="AX230" s="13" t="s">
        <v>76</v>
      </c>
      <c r="AY230" s="208" t="s">
        <v>130</v>
      </c>
    </row>
    <row r="231" spans="2:51" s="13" customFormat="1" ht="11.25">
      <c r="B231" s="197"/>
      <c r="C231" s="198"/>
      <c r="D231" s="199" t="s">
        <v>138</v>
      </c>
      <c r="E231" s="200" t="s">
        <v>1</v>
      </c>
      <c r="F231" s="201" t="s">
        <v>308</v>
      </c>
      <c r="G231" s="198"/>
      <c r="H231" s="202">
        <v>51.84</v>
      </c>
      <c r="I231" s="203"/>
      <c r="J231" s="198"/>
      <c r="K231" s="198"/>
      <c r="L231" s="204"/>
      <c r="M231" s="205"/>
      <c r="N231" s="206"/>
      <c r="O231" s="206"/>
      <c r="P231" s="206"/>
      <c r="Q231" s="206"/>
      <c r="R231" s="206"/>
      <c r="S231" s="206"/>
      <c r="T231" s="207"/>
      <c r="AT231" s="208" t="s">
        <v>138</v>
      </c>
      <c r="AU231" s="208" t="s">
        <v>86</v>
      </c>
      <c r="AV231" s="13" t="s">
        <v>86</v>
      </c>
      <c r="AW231" s="13" t="s">
        <v>32</v>
      </c>
      <c r="AX231" s="13" t="s">
        <v>76</v>
      </c>
      <c r="AY231" s="208" t="s">
        <v>130</v>
      </c>
    </row>
    <row r="232" spans="2:51" s="13" customFormat="1" ht="11.25">
      <c r="B232" s="197"/>
      <c r="C232" s="198"/>
      <c r="D232" s="199" t="s">
        <v>138</v>
      </c>
      <c r="E232" s="200" t="s">
        <v>1</v>
      </c>
      <c r="F232" s="201" t="s">
        <v>309</v>
      </c>
      <c r="G232" s="198"/>
      <c r="H232" s="202">
        <v>41.472</v>
      </c>
      <c r="I232" s="203"/>
      <c r="J232" s="198"/>
      <c r="K232" s="198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138</v>
      </c>
      <c r="AU232" s="208" t="s">
        <v>86</v>
      </c>
      <c r="AV232" s="13" t="s">
        <v>86</v>
      </c>
      <c r="AW232" s="13" t="s">
        <v>32</v>
      </c>
      <c r="AX232" s="13" t="s">
        <v>76</v>
      </c>
      <c r="AY232" s="208" t="s">
        <v>130</v>
      </c>
    </row>
    <row r="233" spans="2:51" s="14" customFormat="1" ht="11.25">
      <c r="B233" s="209"/>
      <c r="C233" s="210"/>
      <c r="D233" s="199" t="s">
        <v>138</v>
      </c>
      <c r="E233" s="211" t="s">
        <v>1</v>
      </c>
      <c r="F233" s="212" t="s">
        <v>164</v>
      </c>
      <c r="G233" s="210"/>
      <c r="H233" s="213">
        <v>130.812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138</v>
      </c>
      <c r="AU233" s="219" t="s">
        <v>86</v>
      </c>
      <c r="AV233" s="14" t="s">
        <v>136</v>
      </c>
      <c r="AW233" s="14" t="s">
        <v>32</v>
      </c>
      <c r="AX233" s="14" t="s">
        <v>84</v>
      </c>
      <c r="AY233" s="219" t="s">
        <v>130</v>
      </c>
    </row>
    <row r="234" spans="1:65" s="2" customFormat="1" ht="33" customHeight="1">
      <c r="A234" s="34"/>
      <c r="B234" s="35"/>
      <c r="C234" s="183" t="s">
        <v>310</v>
      </c>
      <c r="D234" s="183" t="s">
        <v>132</v>
      </c>
      <c r="E234" s="184" t="s">
        <v>311</v>
      </c>
      <c r="F234" s="185" t="s">
        <v>312</v>
      </c>
      <c r="G234" s="186" t="s">
        <v>276</v>
      </c>
      <c r="H234" s="187">
        <v>182.285</v>
      </c>
      <c r="I234" s="188"/>
      <c r="J234" s="189">
        <f>ROUND(I234*H234,2)</f>
        <v>0</v>
      </c>
      <c r="K234" s="190"/>
      <c r="L234" s="39"/>
      <c r="M234" s="191" t="s">
        <v>1</v>
      </c>
      <c r="N234" s="192" t="s">
        <v>41</v>
      </c>
      <c r="O234" s="71"/>
      <c r="P234" s="193">
        <f>O234*H234</f>
        <v>0</v>
      </c>
      <c r="Q234" s="193">
        <v>0</v>
      </c>
      <c r="R234" s="193">
        <f>Q234*H234</f>
        <v>0</v>
      </c>
      <c r="S234" s="193">
        <v>0</v>
      </c>
      <c r="T234" s="194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5" t="s">
        <v>136</v>
      </c>
      <c r="AT234" s="195" t="s">
        <v>132</v>
      </c>
      <c r="AU234" s="195" t="s">
        <v>86</v>
      </c>
      <c r="AY234" s="17" t="s">
        <v>130</v>
      </c>
      <c r="BE234" s="196">
        <f>IF(N234="základní",J234,0)</f>
        <v>0</v>
      </c>
      <c r="BF234" s="196">
        <f>IF(N234="snížená",J234,0)</f>
        <v>0</v>
      </c>
      <c r="BG234" s="196">
        <f>IF(N234="zákl. přenesená",J234,0)</f>
        <v>0</v>
      </c>
      <c r="BH234" s="196">
        <f>IF(N234="sníž. přenesená",J234,0)</f>
        <v>0</v>
      </c>
      <c r="BI234" s="196">
        <f>IF(N234="nulová",J234,0)</f>
        <v>0</v>
      </c>
      <c r="BJ234" s="17" t="s">
        <v>84</v>
      </c>
      <c r="BK234" s="196">
        <f>ROUND(I234*H234,2)</f>
        <v>0</v>
      </c>
      <c r="BL234" s="17" t="s">
        <v>136</v>
      </c>
      <c r="BM234" s="195" t="s">
        <v>313</v>
      </c>
    </row>
    <row r="235" spans="2:51" s="13" customFormat="1" ht="11.25">
      <c r="B235" s="197"/>
      <c r="C235" s="198"/>
      <c r="D235" s="199" t="s">
        <v>138</v>
      </c>
      <c r="E235" s="200" t="s">
        <v>1</v>
      </c>
      <c r="F235" s="201" t="s">
        <v>314</v>
      </c>
      <c r="G235" s="198"/>
      <c r="H235" s="202">
        <v>38.4</v>
      </c>
      <c r="I235" s="203"/>
      <c r="J235" s="198"/>
      <c r="K235" s="198"/>
      <c r="L235" s="204"/>
      <c r="M235" s="205"/>
      <c r="N235" s="206"/>
      <c r="O235" s="206"/>
      <c r="P235" s="206"/>
      <c r="Q235" s="206"/>
      <c r="R235" s="206"/>
      <c r="S235" s="206"/>
      <c r="T235" s="207"/>
      <c r="AT235" s="208" t="s">
        <v>138</v>
      </c>
      <c r="AU235" s="208" t="s">
        <v>86</v>
      </c>
      <c r="AV235" s="13" t="s">
        <v>86</v>
      </c>
      <c r="AW235" s="13" t="s">
        <v>32</v>
      </c>
      <c r="AX235" s="13" t="s">
        <v>76</v>
      </c>
      <c r="AY235" s="208" t="s">
        <v>130</v>
      </c>
    </row>
    <row r="236" spans="2:51" s="13" customFormat="1" ht="11.25">
      <c r="B236" s="197"/>
      <c r="C236" s="198"/>
      <c r="D236" s="199" t="s">
        <v>138</v>
      </c>
      <c r="E236" s="200" t="s">
        <v>1</v>
      </c>
      <c r="F236" s="201" t="s">
        <v>315</v>
      </c>
      <c r="G236" s="198"/>
      <c r="H236" s="202">
        <v>143.885</v>
      </c>
      <c r="I236" s="203"/>
      <c r="J236" s="198"/>
      <c r="K236" s="198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138</v>
      </c>
      <c r="AU236" s="208" t="s">
        <v>86</v>
      </c>
      <c r="AV236" s="13" t="s">
        <v>86</v>
      </c>
      <c r="AW236" s="13" t="s">
        <v>32</v>
      </c>
      <c r="AX236" s="13" t="s">
        <v>76</v>
      </c>
      <c r="AY236" s="208" t="s">
        <v>130</v>
      </c>
    </row>
    <row r="237" spans="2:51" s="14" customFormat="1" ht="11.25">
      <c r="B237" s="209"/>
      <c r="C237" s="210"/>
      <c r="D237" s="199" t="s">
        <v>138</v>
      </c>
      <c r="E237" s="211" t="s">
        <v>1</v>
      </c>
      <c r="F237" s="212" t="s">
        <v>164</v>
      </c>
      <c r="G237" s="210"/>
      <c r="H237" s="213">
        <v>182.285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138</v>
      </c>
      <c r="AU237" s="219" t="s">
        <v>86</v>
      </c>
      <c r="AV237" s="14" t="s">
        <v>136</v>
      </c>
      <c r="AW237" s="14" t="s">
        <v>32</v>
      </c>
      <c r="AX237" s="14" t="s">
        <v>84</v>
      </c>
      <c r="AY237" s="219" t="s">
        <v>130</v>
      </c>
    </row>
    <row r="238" spans="1:65" s="2" customFormat="1" ht="33" customHeight="1">
      <c r="A238" s="34"/>
      <c r="B238" s="35"/>
      <c r="C238" s="183" t="s">
        <v>316</v>
      </c>
      <c r="D238" s="183" t="s">
        <v>132</v>
      </c>
      <c r="E238" s="184" t="s">
        <v>317</v>
      </c>
      <c r="F238" s="185" t="s">
        <v>318</v>
      </c>
      <c r="G238" s="186" t="s">
        <v>276</v>
      </c>
      <c r="H238" s="187">
        <v>951.04</v>
      </c>
      <c r="I238" s="188"/>
      <c r="J238" s="189">
        <f>ROUND(I238*H238,2)</f>
        <v>0</v>
      </c>
      <c r="K238" s="190"/>
      <c r="L238" s="39"/>
      <c r="M238" s="191" t="s">
        <v>1</v>
      </c>
      <c r="N238" s="192" t="s">
        <v>41</v>
      </c>
      <c r="O238" s="71"/>
      <c r="P238" s="193">
        <f>O238*H238</f>
        <v>0</v>
      </c>
      <c r="Q238" s="193">
        <v>0</v>
      </c>
      <c r="R238" s="193">
        <f>Q238*H238</f>
        <v>0</v>
      </c>
      <c r="S238" s="193">
        <v>0</v>
      </c>
      <c r="T238" s="19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5" t="s">
        <v>136</v>
      </c>
      <c r="AT238" s="195" t="s">
        <v>132</v>
      </c>
      <c r="AU238" s="195" t="s">
        <v>86</v>
      </c>
      <c r="AY238" s="17" t="s">
        <v>130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17" t="s">
        <v>84</v>
      </c>
      <c r="BK238" s="196">
        <f>ROUND(I238*H238,2)</f>
        <v>0</v>
      </c>
      <c r="BL238" s="17" t="s">
        <v>136</v>
      </c>
      <c r="BM238" s="195" t="s">
        <v>319</v>
      </c>
    </row>
    <row r="239" spans="2:51" s="13" customFormat="1" ht="11.25">
      <c r="B239" s="197"/>
      <c r="C239" s="198"/>
      <c r="D239" s="199" t="s">
        <v>138</v>
      </c>
      <c r="E239" s="200" t="s">
        <v>1</v>
      </c>
      <c r="F239" s="201" t="s">
        <v>320</v>
      </c>
      <c r="G239" s="198"/>
      <c r="H239" s="202">
        <v>244.8</v>
      </c>
      <c r="I239" s="203"/>
      <c r="J239" s="198"/>
      <c r="K239" s="198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138</v>
      </c>
      <c r="AU239" s="208" t="s">
        <v>86</v>
      </c>
      <c r="AV239" s="13" t="s">
        <v>86</v>
      </c>
      <c r="AW239" s="13" t="s">
        <v>32</v>
      </c>
      <c r="AX239" s="13" t="s">
        <v>76</v>
      </c>
      <c r="AY239" s="208" t="s">
        <v>130</v>
      </c>
    </row>
    <row r="240" spans="2:51" s="13" customFormat="1" ht="11.25">
      <c r="B240" s="197"/>
      <c r="C240" s="198"/>
      <c r="D240" s="199" t="s">
        <v>138</v>
      </c>
      <c r="E240" s="200" t="s">
        <v>1</v>
      </c>
      <c r="F240" s="201" t="s">
        <v>321</v>
      </c>
      <c r="G240" s="198"/>
      <c r="H240" s="202">
        <v>118.8</v>
      </c>
      <c r="I240" s="203"/>
      <c r="J240" s="198"/>
      <c r="K240" s="198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138</v>
      </c>
      <c r="AU240" s="208" t="s">
        <v>86</v>
      </c>
      <c r="AV240" s="13" t="s">
        <v>86</v>
      </c>
      <c r="AW240" s="13" t="s">
        <v>32</v>
      </c>
      <c r="AX240" s="13" t="s">
        <v>76</v>
      </c>
      <c r="AY240" s="208" t="s">
        <v>130</v>
      </c>
    </row>
    <row r="241" spans="2:51" s="13" customFormat="1" ht="11.25">
      <c r="B241" s="197"/>
      <c r="C241" s="198"/>
      <c r="D241" s="199" t="s">
        <v>138</v>
      </c>
      <c r="E241" s="200" t="s">
        <v>1</v>
      </c>
      <c r="F241" s="201" t="s">
        <v>322</v>
      </c>
      <c r="G241" s="198"/>
      <c r="H241" s="202">
        <v>497.2</v>
      </c>
      <c r="I241" s="203"/>
      <c r="J241" s="198"/>
      <c r="K241" s="198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138</v>
      </c>
      <c r="AU241" s="208" t="s">
        <v>86</v>
      </c>
      <c r="AV241" s="13" t="s">
        <v>86</v>
      </c>
      <c r="AW241" s="13" t="s">
        <v>32</v>
      </c>
      <c r="AX241" s="13" t="s">
        <v>76</v>
      </c>
      <c r="AY241" s="208" t="s">
        <v>130</v>
      </c>
    </row>
    <row r="242" spans="2:51" s="13" customFormat="1" ht="11.25">
      <c r="B242" s="197"/>
      <c r="C242" s="198"/>
      <c r="D242" s="199" t="s">
        <v>138</v>
      </c>
      <c r="E242" s="200" t="s">
        <v>1</v>
      </c>
      <c r="F242" s="201" t="s">
        <v>323</v>
      </c>
      <c r="G242" s="198"/>
      <c r="H242" s="202">
        <v>90.24</v>
      </c>
      <c r="I242" s="203"/>
      <c r="J242" s="198"/>
      <c r="K242" s="198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138</v>
      </c>
      <c r="AU242" s="208" t="s">
        <v>86</v>
      </c>
      <c r="AV242" s="13" t="s">
        <v>86</v>
      </c>
      <c r="AW242" s="13" t="s">
        <v>32</v>
      </c>
      <c r="AX242" s="13" t="s">
        <v>76</v>
      </c>
      <c r="AY242" s="208" t="s">
        <v>130</v>
      </c>
    </row>
    <row r="243" spans="2:51" s="14" customFormat="1" ht="11.25">
      <c r="B243" s="209"/>
      <c r="C243" s="210"/>
      <c r="D243" s="199" t="s">
        <v>138</v>
      </c>
      <c r="E243" s="211" t="s">
        <v>1</v>
      </c>
      <c r="F243" s="212" t="s">
        <v>164</v>
      </c>
      <c r="G243" s="210"/>
      <c r="H243" s="213">
        <v>951.04</v>
      </c>
      <c r="I243" s="214"/>
      <c r="J243" s="210"/>
      <c r="K243" s="210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138</v>
      </c>
      <c r="AU243" s="219" t="s">
        <v>86</v>
      </c>
      <c r="AV243" s="14" t="s">
        <v>136</v>
      </c>
      <c r="AW243" s="14" t="s">
        <v>32</v>
      </c>
      <c r="AX243" s="14" t="s">
        <v>84</v>
      </c>
      <c r="AY243" s="219" t="s">
        <v>130</v>
      </c>
    </row>
    <row r="244" spans="1:65" s="2" customFormat="1" ht="21.75" customHeight="1">
      <c r="A244" s="34"/>
      <c r="B244" s="35"/>
      <c r="C244" s="183" t="s">
        <v>324</v>
      </c>
      <c r="D244" s="183" t="s">
        <v>132</v>
      </c>
      <c r="E244" s="184" t="s">
        <v>325</v>
      </c>
      <c r="F244" s="185" t="s">
        <v>326</v>
      </c>
      <c r="G244" s="186" t="s">
        <v>276</v>
      </c>
      <c r="H244" s="187">
        <v>6.75</v>
      </c>
      <c r="I244" s="188"/>
      <c r="J244" s="189">
        <f>ROUND(I244*H244,2)</f>
        <v>0</v>
      </c>
      <c r="K244" s="190"/>
      <c r="L244" s="39"/>
      <c r="M244" s="191" t="s">
        <v>1</v>
      </c>
      <c r="N244" s="192" t="s">
        <v>41</v>
      </c>
      <c r="O244" s="71"/>
      <c r="P244" s="193">
        <f>O244*H244</f>
        <v>0</v>
      </c>
      <c r="Q244" s="193">
        <v>0</v>
      </c>
      <c r="R244" s="193">
        <f>Q244*H244</f>
        <v>0</v>
      </c>
      <c r="S244" s="193">
        <v>0</v>
      </c>
      <c r="T244" s="194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5" t="s">
        <v>136</v>
      </c>
      <c r="AT244" s="195" t="s">
        <v>132</v>
      </c>
      <c r="AU244" s="195" t="s">
        <v>86</v>
      </c>
      <c r="AY244" s="17" t="s">
        <v>130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17" t="s">
        <v>84</v>
      </c>
      <c r="BK244" s="196">
        <f>ROUND(I244*H244,2)</f>
        <v>0</v>
      </c>
      <c r="BL244" s="17" t="s">
        <v>136</v>
      </c>
      <c r="BM244" s="195" t="s">
        <v>327</v>
      </c>
    </row>
    <row r="245" spans="2:51" s="13" customFormat="1" ht="11.25">
      <c r="B245" s="197"/>
      <c r="C245" s="198"/>
      <c r="D245" s="199" t="s">
        <v>138</v>
      </c>
      <c r="E245" s="200" t="s">
        <v>1</v>
      </c>
      <c r="F245" s="201" t="s">
        <v>328</v>
      </c>
      <c r="G245" s="198"/>
      <c r="H245" s="202">
        <v>6.75</v>
      </c>
      <c r="I245" s="203"/>
      <c r="J245" s="198"/>
      <c r="K245" s="198"/>
      <c r="L245" s="204"/>
      <c r="M245" s="205"/>
      <c r="N245" s="206"/>
      <c r="O245" s="206"/>
      <c r="P245" s="206"/>
      <c r="Q245" s="206"/>
      <c r="R245" s="206"/>
      <c r="S245" s="206"/>
      <c r="T245" s="207"/>
      <c r="AT245" s="208" t="s">
        <v>138</v>
      </c>
      <c r="AU245" s="208" t="s">
        <v>86</v>
      </c>
      <c r="AV245" s="13" t="s">
        <v>86</v>
      </c>
      <c r="AW245" s="13" t="s">
        <v>32</v>
      </c>
      <c r="AX245" s="13" t="s">
        <v>84</v>
      </c>
      <c r="AY245" s="208" t="s">
        <v>130</v>
      </c>
    </row>
    <row r="246" spans="1:65" s="2" customFormat="1" ht="24.2" customHeight="1">
      <c r="A246" s="34"/>
      <c r="B246" s="35"/>
      <c r="C246" s="183" t="s">
        <v>329</v>
      </c>
      <c r="D246" s="183" t="s">
        <v>132</v>
      </c>
      <c r="E246" s="184" t="s">
        <v>330</v>
      </c>
      <c r="F246" s="185" t="s">
        <v>331</v>
      </c>
      <c r="G246" s="186" t="s">
        <v>215</v>
      </c>
      <c r="H246" s="187">
        <v>9</v>
      </c>
      <c r="I246" s="188"/>
      <c r="J246" s="189">
        <f>ROUND(I246*H246,2)</f>
        <v>0</v>
      </c>
      <c r="K246" s="190"/>
      <c r="L246" s="39"/>
      <c r="M246" s="191" t="s">
        <v>1</v>
      </c>
      <c r="N246" s="192" t="s">
        <v>41</v>
      </c>
      <c r="O246" s="71"/>
      <c r="P246" s="193">
        <f>O246*H246</f>
        <v>0</v>
      </c>
      <c r="Q246" s="193">
        <v>0</v>
      </c>
      <c r="R246" s="193">
        <f>Q246*H246</f>
        <v>0</v>
      </c>
      <c r="S246" s="193">
        <v>0</v>
      </c>
      <c r="T246" s="194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5" t="s">
        <v>136</v>
      </c>
      <c r="AT246" s="195" t="s">
        <v>132</v>
      </c>
      <c r="AU246" s="195" t="s">
        <v>86</v>
      </c>
      <c r="AY246" s="17" t="s">
        <v>130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17" t="s">
        <v>84</v>
      </c>
      <c r="BK246" s="196">
        <f>ROUND(I246*H246,2)</f>
        <v>0</v>
      </c>
      <c r="BL246" s="17" t="s">
        <v>136</v>
      </c>
      <c r="BM246" s="195" t="s">
        <v>332</v>
      </c>
    </row>
    <row r="247" spans="2:51" s="13" customFormat="1" ht="11.25">
      <c r="B247" s="197"/>
      <c r="C247" s="198"/>
      <c r="D247" s="199" t="s">
        <v>138</v>
      </c>
      <c r="E247" s="200" t="s">
        <v>1</v>
      </c>
      <c r="F247" s="201" t="s">
        <v>230</v>
      </c>
      <c r="G247" s="198"/>
      <c r="H247" s="202">
        <v>9</v>
      </c>
      <c r="I247" s="203"/>
      <c r="J247" s="198"/>
      <c r="K247" s="198"/>
      <c r="L247" s="204"/>
      <c r="M247" s="205"/>
      <c r="N247" s="206"/>
      <c r="O247" s="206"/>
      <c r="P247" s="206"/>
      <c r="Q247" s="206"/>
      <c r="R247" s="206"/>
      <c r="S247" s="206"/>
      <c r="T247" s="207"/>
      <c r="AT247" s="208" t="s">
        <v>138</v>
      </c>
      <c r="AU247" s="208" t="s">
        <v>86</v>
      </c>
      <c r="AV247" s="13" t="s">
        <v>86</v>
      </c>
      <c r="AW247" s="13" t="s">
        <v>32</v>
      </c>
      <c r="AX247" s="13" t="s">
        <v>84</v>
      </c>
      <c r="AY247" s="208" t="s">
        <v>130</v>
      </c>
    </row>
    <row r="248" spans="1:65" s="2" customFormat="1" ht="24.2" customHeight="1">
      <c r="A248" s="34"/>
      <c r="B248" s="35"/>
      <c r="C248" s="220" t="s">
        <v>333</v>
      </c>
      <c r="D248" s="220" t="s">
        <v>334</v>
      </c>
      <c r="E248" s="221" t="s">
        <v>335</v>
      </c>
      <c r="F248" s="222" t="s">
        <v>336</v>
      </c>
      <c r="G248" s="223" t="s">
        <v>215</v>
      </c>
      <c r="H248" s="224">
        <v>9.45</v>
      </c>
      <c r="I248" s="225"/>
      <c r="J248" s="226">
        <f>ROUND(I248*H248,2)</f>
        <v>0</v>
      </c>
      <c r="K248" s="227"/>
      <c r="L248" s="228"/>
      <c r="M248" s="229" t="s">
        <v>1</v>
      </c>
      <c r="N248" s="230" t="s">
        <v>41</v>
      </c>
      <c r="O248" s="71"/>
      <c r="P248" s="193">
        <f>O248*H248</f>
        <v>0</v>
      </c>
      <c r="Q248" s="193">
        <v>0.0782</v>
      </c>
      <c r="R248" s="193">
        <f>Q248*H248</f>
        <v>0.73899</v>
      </c>
      <c r="S248" s="193">
        <v>0</v>
      </c>
      <c r="T248" s="194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5" t="s">
        <v>224</v>
      </c>
      <c r="AT248" s="195" t="s">
        <v>334</v>
      </c>
      <c r="AU248" s="195" t="s">
        <v>86</v>
      </c>
      <c r="AY248" s="17" t="s">
        <v>130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17" t="s">
        <v>84</v>
      </c>
      <c r="BK248" s="196">
        <f>ROUND(I248*H248,2)</f>
        <v>0</v>
      </c>
      <c r="BL248" s="17" t="s">
        <v>136</v>
      </c>
      <c r="BM248" s="195" t="s">
        <v>337</v>
      </c>
    </row>
    <row r="249" spans="2:51" s="13" customFormat="1" ht="11.25">
      <c r="B249" s="197"/>
      <c r="C249" s="198"/>
      <c r="D249" s="199" t="s">
        <v>138</v>
      </c>
      <c r="E249" s="200" t="s">
        <v>1</v>
      </c>
      <c r="F249" s="201" t="s">
        <v>338</v>
      </c>
      <c r="G249" s="198"/>
      <c r="H249" s="202">
        <v>9.45</v>
      </c>
      <c r="I249" s="203"/>
      <c r="J249" s="198"/>
      <c r="K249" s="198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138</v>
      </c>
      <c r="AU249" s="208" t="s">
        <v>86</v>
      </c>
      <c r="AV249" s="13" t="s">
        <v>86</v>
      </c>
      <c r="AW249" s="13" t="s">
        <v>32</v>
      </c>
      <c r="AX249" s="13" t="s">
        <v>84</v>
      </c>
      <c r="AY249" s="208" t="s">
        <v>130</v>
      </c>
    </row>
    <row r="250" spans="1:65" s="2" customFormat="1" ht="21.75" customHeight="1">
      <c r="A250" s="34"/>
      <c r="B250" s="35"/>
      <c r="C250" s="183" t="s">
        <v>339</v>
      </c>
      <c r="D250" s="183" t="s">
        <v>132</v>
      </c>
      <c r="E250" s="184" t="s">
        <v>340</v>
      </c>
      <c r="F250" s="185" t="s">
        <v>341</v>
      </c>
      <c r="G250" s="186" t="s">
        <v>135</v>
      </c>
      <c r="H250" s="187">
        <v>416.8</v>
      </c>
      <c r="I250" s="188"/>
      <c r="J250" s="189">
        <f>ROUND(I250*H250,2)</f>
        <v>0</v>
      </c>
      <c r="K250" s="190"/>
      <c r="L250" s="39"/>
      <c r="M250" s="191" t="s">
        <v>1</v>
      </c>
      <c r="N250" s="192" t="s">
        <v>41</v>
      </c>
      <c r="O250" s="71"/>
      <c r="P250" s="193">
        <f>O250*H250</f>
        <v>0</v>
      </c>
      <c r="Q250" s="193">
        <v>0.00084</v>
      </c>
      <c r="R250" s="193">
        <f>Q250*H250</f>
        <v>0.35011200000000003</v>
      </c>
      <c r="S250" s="193">
        <v>0</v>
      </c>
      <c r="T250" s="19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5" t="s">
        <v>136</v>
      </c>
      <c r="AT250" s="195" t="s">
        <v>132</v>
      </c>
      <c r="AU250" s="195" t="s">
        <v>86</v>
      </c>
      <c r="AY250" s="17" t="s">
        <v>130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7" t="s">
        <v>84</v>
      </c>
      <c r="BK250" s="196">
        <f>ROUND(I250*H250,2)</f>
        <v>0</v>
      </c>
      <c r="BL250" s="17" t="s">
        <v>136</v>
      </c>
      <c r="BM250" s="195" t="s">
        <v>342</v>
      </c>
    </row>
    <row r="251" spans="2:51" s="13" customFormat="1" ht="11.25">
      <c r="B251" s="197"/>
      <c r="C251" s="198"/>
      <c r="D251" s="199" t="s">
        <v>138</v>
      </c>
      <c r="E251" s="200" t="s">
        <v>1</v>
      </c>
      <c r="F251" s="201" t="s">
        <v>343</v>
      </c>
      <c r="G251" s="198"/>
      <c r="H251" s="202">
        <v>144</v>
      </c>
      <c r="I251" s="203"/>
      <c r="J251" s="198"/>
      <c r="K251" s="198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138</v>
      </c>
      <c r="AU251" s="208" t="s">
        <v>86</v>
      </c>
      <c r="AV251" s="13" t="s">
        <v>86</v>
      </c>
      <c r="AW251" s="13" t="s">
        <v>32</v>
      </c>
      <c r="AX251" s="13" t="s">
        <v>76</v>
      </c>
      <c r="AY251" s="208" t="s">
        <v>130</v>
      </c>
    </row>
    <row r="252" spans="2:51" s="13" customFormat="1" ht="11.25">
      <c r="B252" s="197"/>
      <c r="C252" s="198"/>
      <c r="D252" s="199" t="s">
        <v>138</v>
      </c>
      <c r="E252" s="200" t="s">
        <v>1</v>
      </c>
      <c r="F252" s="201" t="s">
        <v>344</v>
      </c>
      <c r="G252" s="198"/>
      <c r="H252" s="202">
        <v>220</v>
      </c>
      <c r="I252" s="203"/>
      <c r="J252" s="198"/>
      <c r="K252" s="198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138</v>
      </c>
      <c r="AU252" s="208" t="s">
        <v>86</v>
      </c>
      <c r="AV252" s="13" t="s">
        <v>86</v>
      </c>
      <c r="AW252" s="13" t="s">
        <v>32</v>
      </c>
      <c r="AX252" s="13" t="s">
        <v>76</v>
      </c>
      <c r="AY252" s="208" t="s">
        <v>130</v>
      </c>
    </row>
    <row r="253" spans="2:51" s="13" customFormat="1" ht="11.25">
      <c r="B253" s="197"/>
      <c r="C253" s="198"/>
      <c r="D253" s="199" t="s">
        <v>138</v>
      </c>
      <c r="E253" s="200" t="s">
        <v>1</v>
      </c>
      <c r="F253" s="201" t="s">
        <v>345</v>
      </c>
      <c r="G253" s="198"/>
      <c r="H253" s="202">
        <v>52.8</v>
      </c>
      <c r="I253" s="203"/>
      <c r="J253" s="198"/>
      <c r="K253" s="198"/>
      <c r="L253" s="204"/>
      <c r="M253" s="205"/>
      <c r="N253" s="206"/>
      <c r="O253" s="206"/>
      <c r="P253" s="206"/>
      <c r="Q253" s="206"/>
      <c r="R253" s="206"/>
      <c r="S253" s="206"/>
      <c r="T253" s="207"/>
      <c r="AT253" s="208" t="s">
        <v>138</v>
      </c>
      <c r="AU253" s="208" t="s">
        <v>86</v>
      </c>
      <c r="AV253" s="13" t="s">
        <v>86</v>
      </c>
      <c r="AW253" s="13" t="s">
        <v>32</v>
      </c>
      <c r="AX253" s="13" t="s">
        <v>76</v>
      </c>
      <c r="AY253" s="208" t="s">
        <v>130</v>
      </c>
    </row>
    <row r="254" spans="2:51" s="14" customFormat="1" ht="11.25">
      <c r="B254" s="209"/>
      <c r="C254" s="210"/>
      <c r="D254" s="199" t="s">
        <v>138</v>
      </c>
      <c r="E254" s="211" t="s">
        <v>1</v>
      </c>
      <c r="F254" s="212" t="s">
        <v>164</v>
      </c>
      <c r="G254" s="210"/>
      <c r="H254" s="213">
        <v>416.8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138</v>
      </c>
      <c r="AU254" s="219" t="s">
        <v>86</v>
      </c>
      <c r="AV254" s="14" t="s">
        <v>136</v>
      </c>
      <c r="AW254" s="14" t="s">
        <v>32</v>
      </c>
      <c r="AX254" s="14" t="s">
        <v>84</v>
      </c>
      <c r="AY254" s="219" t="s">
        <v>130</v>
      </c>
    </row>
    <row r="255" spans="1:65" s="2" customFormat="1" ht="24.2" customHeight="1">
      <c r="A255" s="34"/>
      <c r="B255" s="35"/>
      <c r="C255" s="183" t="s">
        <v>346</v>
      </c>
      <c r="D255" s="183" t="s">
        <v>132</v>
      </c>
      <c r="E255" s="184" t="s">
        <v>347</v>
      </c>
      <c r="F255" s="185" t="s">
        <v>348</v>
      </c>
      <c r="G255" s="186" t="s">
        <v>135</v>
      </c>
      <c r="H255" s="187">
        <v>416.8</v>
      </c>
      <c r="I255" s="188"/>
      <c r="J255" s="189">
        <f>ROUND(I255*H255,2)</f>
        <v>0</v>
      </c>
      <c r="K255" s="190"/>
      <c r="L255" s="39"/>
      <c r="M255" s="191" t="s">
        <v>1</v>
      </c>
      <c r="N255" s="192" t="s">
        <v>41</v>
      </c>
      <c r="O255" s="71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136</v>
      </c>
      <c r="AT255" s="195" t="s">
        <v>132</v>
      </c>
      <c r="AU255" s="195" t="s">
        <v>86</v>
      </c>
      <c r="AY255" s="17" t="s">
        <v>130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7" t="s">
        <v>84</v>
      </c>
      <c r="BK255" s="196">
        <f>ROUND(I255*H255,2)</f>
        <v>0</v>
      </c>
      <c r="BL255" s="17" t="s">
        <v>136</v>
      </c>
      <c r="BM255" s="195" t="s">
        <v>349</v>
      </c>
    </row>
    <row r="256" spans="2:51" s="13" customFormat="1" ht="11.25">
      <c r="B256" s="197"/>
      <c r="C256" s="198"/>
      <c r="D256" s="199" t="s">
        <v>138</v>
      </c>
      <c r="E256" s="200" t="s">
        <v>1</v>
      </c>
      <c r="F256" s="201" t="s">
        <v>343</v>
      </c>
      <c r="G256" s="198"/>
      <c r="H256" s="202">
        <v>144</v>
      </c>
      <c r="I256" s="203"/>
      <c r="J256" s="198"/>
      <c r="K256" s="198"/>
      <c r="L256" s="204"/>
      <c r="M256" s="205"/>
      <c r="N256" s="206"/>
      <c r="O256" s="206"/>
      <c r="P256" s="206"/>
      <c r="Q256" s="206"/>
      <c r="R256" s="206"/>
      <c r="S256" s="206"/>
      <c r="T256" s="207"/>
      <c r="AT256" s="208" t="s">
        <v>138</v>
      </c>
      <c r="AU256" s="208" t="s">
        <v>86</v>
      </c>
      <c r="AV256" s="13" t="s">
        <v>86</v>
      </c>
      <c r="AW256" s="13" t="s">
        <v>32</v>
      </c>
      <c r="AX256" s="13" t="s">
        <v>76</v>
      </c>
      <c r="AY256" s="208" t="s">
        <v>130</v>
      </c>
    </row>
    <row r="257" spans="2:51" s="13" customFormat="1" ht="11.25">
      <c r="B257" s="197"/>
      <c r="C257" s="198"/>
      <c r="D257" s="199" t="s">
        <v>138</v>
      </c>
      <c r="E257" s="200" t="s">
        <v>1</v>
      </c>
      <c r="F257" s="201" t="s">
        <v>344</v>
      </c>
      <c r="G257" s="198"/>
      <c r="H257" s="202">
        <v>220</v>
      </c>
      <c r="I257" s="203"/>
      <c r="J257" s="198"/>
      <c r="K257" s="198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138</v>
      </c>
      <c r="AU257" s="208" t="s">
        <v>86</v>
      </c>
      <c r="AV257" s="13" t="s">
        <v>86</v>
      </c>
      <c r="AW257" s="13" t="s">
        <v>32</v>
      </c>
      <c r="AX257" s="13" t="s">
        <v>76</v>
      </c>
      <c r="AY257" s="208" t="s">
        <v>130</v>
      </c>
    </row>
    <row r="258" spans="2:51" s="13" customFormat="1" ht="11.25">
      <c r="B258" s="197"/>
      <c r="C258" s="198"/>
      <c r="D258" s="199" t="s">
        <v>138</v>
      </c>
      <c r="E258" s="200" t="s">
        <v>1</v>
      </c>
      <c r="F258" s="201" t="s">
        <v>345</v>
      </c>
      <c r="G258" s="198"/>
      <c r="H258" s="202">
        <v>52.8</v>
      </c>
      <c r="I258" s="203"/>
      <c r="J258" s="198"/>
      <c r="K258" s="198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138</v>
      </c>
      <c r="AU258" s="208" t="s">
        <v>86</v>
      </c>
      <c r="AV258" s="13" t="s">
        <v>86</v>
      </c>
      <c r="AW258" s="13" t="s">
        <v>32</v>
      </c>
      <c r="AX258" s="13" t="s">
        <v>76</v>
      </c>
      <c r="AY258" s="208" t="s">
        <v>130</v>
      </c>
    </row>
    <row r="259" spans="2:51" s="14" customFormat="1" ht="11.25">
      <c r="B259" s="209"/>
      <c r="C259" s="210"/>
      <c r="D259" s="199" t="s">
        <v>138</v>
      </c>
      <c r="E259" s="211" t="s">
        <v>1</v>
      </c>
      <c r="F259" s="212" t="s">
        <v>164</v>
      </c>
      <c r="G259" s="210"/>
      <c r="H259" s="213">
        <v>416.8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138</v>
      </c>
      <c r="AU259" s="219" t="s">
        <v>86</v>
      </c>
      <c r="AV259" s="14" t="s">
        <v>136</v>
      </c>
      <c r="AW259" s="14" t="s">
        <v>32</v>
      </c>
      <c r="AX259" s="14" t="s">
        <v>84</v>
      </c>
      <c r="AY259" s="219" t="s">
        <v>130</v>
      </c>
    </row>
    <row r="260" spans="1:65" s="2" customFormat="1" ht="24.2" customHeight="1">
      <c r="A260" s="34"/>
      <c r="B260" s="35"/>
      <c r="C260" s="183" t="s">
        <v>350</v>
      </c>
      <c r="D260" s="183" t="s">
        <v>132</v>
      </c>
      <c r="E260" s="184" t="s">
        <v>351</v>
      </c>
      <c r="F260" s="185" t="s">
        <v>352</v>
      </c>
      <c r="G260" s="186" t="s">
        <v>148</v>
      </c>
      <c r="H260" s="187">
        <v>80</v>
      </c>
      <c r="I260" s="188"/>
      <c r="J260" s="189">
        <f>ROUND(I260*H260,2)</f>
        <v>0</v>
      </c>
      <c r="K260" s="190"/>
      <c r="L260" s="39"/>
      <c r="M260" s="191" t="s">
        <v>1</v>
      </c>
      <c r="N260" s="192" t="s">
        <v>41</v>
      </c>
      <c r="O260" s="71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5" t="s">
        <v>136</v>
      </c>
      <c r="AT260" s="195" t="s">
        <v>132</v>
      </c>
      <c r="AU260" s="195" t="s">
        <v>86</v>
      </c>
      <c r="AY260" s="17" t="s">
        <v>130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7" t="s">
        <v>84</v>
      </c>
      <c r="BK260" s="196">
        <f>ROUND(I260*H260,2)</f>
        <v>0</v>
      </c>
      <c r="BL260" s="17" t="s">
        <v>136</v>
      </c>
      <c r="BM260" s="195" t="s">
        <v>353</v>
      </c>
    </row>
    <row r="261" spans="2:51" s="13" customFormat="1" ht="11.25">
      <c r="B261" s="197"/>
      <c r="C261" s="198"/>
      <c r="D261" s="199" t="s">
        <v>138</v>
      </c>
      <c r="E261" s="200" t="s">
        <v>1</v>
      </c>
      <c r="F261" s="201" t="s">
        <v>150</v>
      </c>
      <c r="G261" s="198"/>
      <c r="H261" s="202">
        <v>80</v>
      </c>
      <c r="I261" s="203"/>
      <c r="J261" s="198"/>
      <c r="K261" s="198"/>
      <c r="L261" s="204"/>
      <c r="M261" s="205"/>
      <c r="N261" s="206"/>
      <c r="O261" s="206"/>
      <c r="P261" s="206"/>
      <c r="Q261" s="206"/>
      <c r="R261" s="206"/>
      <c r="S261" s="206"/>
      <c r="T261" s="207"/>
      <c r="AT261" s="208" t="s">
        <v>138</v>
      </c>
      <c r="AU261" s="208" t="s">
        <v>86</v>
      </c>
      <c r="AV261" s="13" t="s">
        <v>86</v>
      </c>
      <c r="AW261" s="13" t="s">
        <v>32</v>
      </c>
      <c r="AX261" s="13" t="s">
        <v>84</v>
      </c>
      <c r="AY261" s="208" t="s">
        <v>130</v>
      </c>
    </row>
    <row r="262" spans="1:65" s="2" customFormat="1" ht="24.2" customHeight="1">
      <c r="A262" s="34"/>
      <c r="B262" s="35"/>
      <c r="C262" s="183" t="s">
        <v>354</v>
      </c>
      <c r="D262" s="183" t="s">
        <v>132</v>
      </c>
      <c r="E262" s="184" t="s">
        <v>355</v>
      </c>
      <c r="F262" s="185" t="s">
        <v>356</v>
      </c>
      <c r="G262" s="186" t="s">
        <v>148</v>
      </c>
      <c r="H262" s="187">
        <v>4</v>
      </c>
      <c r="I262" s="188"/>
      <c r="J262" s="189">
        <f>ROUND(I262*H262,2)</f>
        <v>0</v>
      </c>
      <c r="K262" s="190"/>
      <c r="L262" s="39"/>
      <c r="M262" s="191" t="s">
        <v>1</v>
      </c>
      <c r="N262" s="192" t="s">
        <v>41</v>
      </c>
      <c r="O262" s="71"/>
      <c r="P262" s="193">
        <f>O262*H262</f>
        <v>0</v>
      </c>
      <c r="Q262" s="193">
        <v>0</v>
      </c>
      <c r="R262" s="193">
        <f>Q262*H262</f>
        <v>0</v>
      </c>
      <c r="S262" s="193">
        <v>0</v>
      </c>
      <c r="T262" s="194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5" t="s">
        <v>136</v>
      </c>
      <c r="AT262" s="195" t="s">
        <v>132</v>
      </c>
      <c r="AU262" s="195" t="s">
        <v>86</v>
      </c>
      <c r="AY262" s="17" t="s">
        <v>130</v>
      </c>
      <c r="BE262" s="196">
        <f>IF(N262="základní",J262,0)</f>
        <v>0</v>
      </c>
      <c r="BF262" s="196">
        <f>IF(N262="snížená",J262,0)</f>
        <v>0</v>
      </c>
      <c r="BG262" s="196">
        <f>IF(N262="zákl. přenesená",J262,0)</f>
        <v>0</v>
      </c>
      <c r="BH262" s="196">
        <f>IF(N262="sníž. přenesená",J262,0)</f>
        <v>0</v>
      </c>
      <c r="BI262" s="196">
        <f>IF(N262="nulová",J262,0)</f>
        <v>0</v>
      </c>
      <c r="BJ262" s="17" t="s">
        <v>84</v>
      </c>
      <c r="BK262" s="196">
        <f>ROUND(I262*H262,2)</f>
        <v>0</v>
      </c>
      <c r="BL262" s="17" t="s">
        <v>136</v>
      </c>
      <c r="BM262" s="195" t="s">
        <v>357</v>
      </c>
    </row>
    <row r="263" spans="2:51" s="13" customFormat="1" ht="11.25">
      <c r="B263" s="197"/>
      <c r="C263" s="198"/>
      <c r="D263" s="199" t="s">
        <v>138</v>
      </c>
      <c r="E263" s="200" t="s">
        <v>1</v>
      </c>
      <c r="F263" s="201" t="s">
        <v>136</v>
      </c>
      <c r="G263" s="198"/>
      <c r="H263" s="202">
        <v>4</v>
      </c>
      <c r="I263" s="203"/>
      <c r="J263" s="198"/>
      <c r="K263" s="198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138</v>
      </c>
      <c r="AU263" s="208" t="s">
        <v>86</v>
      </c>
      <c r="AV263" s="13" t="s">
        <v>86</v>
      </c>
      <c r="AW263" s="13" t="s">
        <v>32</v>
      </c>
      <c r="AX263" s="13" t="s">
        <v>84</v>
      </c>
      <c r="AY263" s="208" t="s">
        <v>130</v>
      </c>
    </row>
    <row r="264" spans="1:65" s="2" customFormat="1" ht="24.2" customHeight="1">
      <c r="A264" s="34"/>
      <c r="B264" s="35"/>
      <c r="C264" s="183" t="s">
        <v>358</v>
      </c>
      <c r="D264" s="183" t="s">
        <v>132</v>
      </c>
      <c r="E264" s="184" t="s">
        <v>359</v>
      </c>
      <c r="F264" s="185" t="s">
        <v>360</v>
      </c>
      <c r="G264" s="186" t="s">
        <v>148</v>
      </c>
      <c r="H264" s="187">
        <v>4</v>
      </c>
      <c r="I264" s="188"/>
      <c r="J264" s="189">
        <f>ROUND(I264*H264,2)</f>
        <v>0</v>
      </c>
      <c r="K264" s="190"/>
      <c r="L264" s="39"/>
      <c r="M264" s="191" t="s">
        <v>1</v>
      </c>
      <c r="N264" s="192" t="s">
        <v>41</v>
      </c>
      <c r="O264" s="71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136</v>
      </c>
      <c r="AT264" s="195" t="s">
        <v>132</v>
      </c>
      <c r="AU264" s="195" t="s">
        <v>86</v>
      </c>
      <c r="AY264" s="17" t="s">
        <v>130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7" t="s">
        <v>84</v>
      </c>
      <c r="BK264" s="196">
        <f>ROUND(I264*H264,2)</f>
        <v>0</v>
      </c>
      <c r="BL264" s="17" t="s">
        <v>136</v>
      </c>
      <c r="BM264" s="195" t="s">
        <v>361</v>
      </c>
    </row>
    <row r="265" spans="2:51" s="13" customFormat="1" ht="11.25">
      <c r="B265" s="197"/>
      <c r="C265" s="198"/>
      <c r="D265" s="199" t="s">
        <v>138</v>
      </c>
      <c r="E265" s="200" t="s">
        <v>1</v>
      </c>
      <c r="F265" s="201" t="s">
        <v>136</v>
      </c>
      <c r="G265" s="198"/>
      <c r="H265" s="202">
        <v>4</v>
      </c>
      <c r="I265" s="203"/>
      <c r="J265" s="198"/>
      <c r="K265" s="198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138</v>
      </c>
      <c r="AU265" s="208" t="s">
        <v>86</v>
      </c>
      <c r="AV265" s="13" t="s">
        <v>86</v>
      </c>
      <c r="AW265" s="13" t="s">
        <v>32</v>
      </c>
      <c r="AX265" s="13" t="s">
        <v>84</v>
      </c>
      <c r="AY265" s="208" t="s">
        <v>130</v>
      </c>
    </row>
    <row r="266" spans="1:65" s="2" customFormat="1" ht="24.2" customHeight="1">
      <c r="A266" s="34"/>
      <c r="B266" s="35"/>
      <c r="C266" s="183" t="s">
        <v>362</v>
      </c>
      <c r="D266" s="183" t="s">
        <v>132</v>
      </c>
      <c r="E266" s="184" t="s">
        <v>363</v>
      </c>
      <c r="F266" s="185" t="s">
        <v>364</v>
      </c>
      <c r="G266" s="186" t="s">
        <v>135</v>
      </c>
      <c r="H266" s="187">
        <v>40</v>
      </c>
      <c r="I266" s="188"/>
      <c r="J266" s="189">
        <f>ROUND(I266*H266,2)</f>
        <v>0</v>
      </c>
      <c r="K266" s="190"/>
      <c r="L266" s="39"/>
      <c r="M266" s="191" t="s">
        <v>1</v>
      </c>
      <c r="N266" s="192" t="s">
        <v>41</v>
      </c>
      <c r="O266" s="71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5" t="s">
        <v>136</v>
      </c>
      <c r="AT266" s="195" t="s">
        <v>132</v>
      </c>
      <c r="AU266" s="195" t="s">
        <v>86</v>
      </c>
      <c r="AY266" s="17" t="s">
        <v>130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7" t="s">
        <v>84</v>
      </c>
      <c r="BK266" s="196">
        <f>ROUND(I266*H266,2)</f>
        <v>0</v>
      </c>
      <c r="BL266" s="17" t="s">
        <v>136</v>
      </c>
      <c r="BM266" s="195" t="s">
        <v>365</v>
      </c>
    </row>
    <row r="267" spans="2:51" s="13" customFormat="1" ht="11.25">
      <c r="B267" s="197"/>
      <c r="C267" s="198"/>
      <c r="D267" s="199" t="s">
        <v>138</v>
      </c>
      <c r="E267" s="200" t="s">
        <v>1</v>
      </c>
      <c r="F267" s="201" t="s">
        <v>144</v>
      </c>
      <c r="G267" s="198"/>
      <c r="H267" s="202">
        <v>40</v>
      </c>
      <c r="I267" s="203"/>
      <c r="J267" s="198"/>
      <c r="K267" s="198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138</v>
      </c>
      <c r="AU267" s="208" t="s">
        <v>86</v>
      </c>
      <c r="AV267" s="13" t="s">
        <v>86</v>
      </c>
      <c r="AW267" s="13" t="s">
        <v>32</v>
      </c>
      <c r="AX267" s="13" t="s">
        <v>84</v>
      </c>
      <c r="AY267" s="208" t="s">
        <v>130</v>
      </c>
    </row>
    <row r="268" spans="1:65" s="2" customFormat="1" ht="33" customHeight="1">
      <c r="A268" s="34"/>
      <c r="B268" s="35"/>
      <c r="C268" s="183" t="s">
        <v>366</v>
      </c>
      <c r="D268" s="183" t="s">
        <v>132</v>
      </c>
      <c r="E268" s="184" t="s">
        <v>367</v>
      </c>
      <c r="F268" s="185" t="s">
        <v>368</v>
      </c>
      <c r="G268" s="186" t="s">
        <v>148</v>
      </c>
      <c r="H268" s="187">
        <v>1120</v>
      </c>
      <c r="I268" s="188"/>
      <c r="J268" s="189">
        <f>ROUND(I268*H268,2)</f>
        <v>0</v>
      </c>
      <c r="K268" s="190"/>
      <c r="L268" s="39"/>
      <c r="M268" s="191" t="s">
        <v>1</v>
      </c>
      <c r="N268" s="192" t="s">
        <v>41</v>
      </c>
      <c r="O268" s="71"/>
      <c r="P268" s="193">
        <f>O268*H268</f>
        <v>0</v>
      </c>
      <c r="Q268" s="193">
        <v>0</v>
      </c>
      <c r="R268" s="193">
        <f>Q268*H268</f>
        <v>0</v>
      </c>
      <c r="S268" s="193">
        <v>0</v>
      </c>
      <c r="T268" s="194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5" t="s">
        <v>136</v>
      </c>
      <c r="AT268" s="195" t="s">
        <v>132</v>
      </c>
      <c r="AU268" s="195" t="s">
        <v>86</v>
      </c>
      <c r="AY268" s="17" t="s">
        <v>130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7" t="s">
        <v>84</v>
      </c>
      <c r="BK268" s="196">
        <f>ROUND(I268*H268,2)</f>
        <v>0</v>
      </c>
      <c r="BL268" s="17" t="s">
        <v>136</v>
      </c>
      <c r="BM268" s="195" t="s">
        <v>369</v>
      </c>
    </row>
    <row r="269" spans="2:51" s="13" customFormat="1" ht="11.25">
      <c r="B269" s="197"/>
      <c r="C269" s="198"/>
      <c r="D269" s="199" t="s">
        <v>138</v>
      </c>
      <c r="E269" s="200" t="s">
        <v>1</v>
      </c>
      <c r="F269" s="201" t="s">
        <v>370</v>
      </c>
      <c r="G269" s="198"/>
      <c r="H269" s="202">
        <v>1120</v>
      </c>
      <c r="I269" s="203"/>
      <c r="J269" s="198"/>
      <c r="K269" s="198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138</v>
      </c>
      <c r="AU269" s="208" t="s">
        <v>86</v>
      </c>
      <c r="AV269" s="13" t="s">
        <v>86</v>
      </c>
      <c r="AW269" s="13" t="s">
        <v>32</v>
      </c>
      <c r="AX269" s="13" t="s">
        <v>84</v>
      </c>
      <c r="AY269" s="208" t="s">
        <v>130</v>
      </c>
    </row>
    <row r="270" spans="1:65" s="2" customFormat="1" ht="33" customHeight="1">
      <c r="A270" s="34"/>
      <c r="B270" s="35"/>
      <c r="C270" s="183" t="s">
        <v>371</v>
      </c>
      <c r="D270" s="183" t="s">
        <v>132</v>
      </c>
      <c r="E270" s="184" t="s">
        <v>372</v>
      </c>
      <c r="F270" s="185" t="s">
        <v>373</v>
      </c>
      <c r="G270" s="186" t="s">
        <v>148</v>
      </c>
      <c r="H270" s="187">
        <v>56</v>
      </c>
      <c r="I270" s="188"/>
      <c r="J270" s="189">
        <f>ROUND(I270*H270,2)</f>
        <v>0</v>
      </c>
      <c r="K270" s="190"/>
      <c r="L270" s="39"/>
      <c r="M270" s="191" t="s">
        <v>1</v>
      </c>
      <c r="N270" s="192" t="s">
        <v>41</v>
      </c>
      <c r="O270" s="71"/>
      <c r="P270" s="193">
        <f>O270*H270</f>
        <v>0</v>
      </c>
      <c r="Q270" s="193">
        <v>0</v>
      </c>
      <c r="R270" s="193">
        <f>Q270*H270</f>
        <v>0</v>
      </c>
      <c r="S270" s="193">
        <v>0</v>
      </c>
      <c r="T270" s="194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5" t="s">
        <v>136</v>
      </c>
      <c r="AT270" s="195" t="s">
        <v>132</v>
      </c>
      <c r="AU270" s="195" t="s">
        <v>86</v>
      </c>
      <c r="AY270" s="17" t="s">
        <v>130</v>
      </c>
      <c r="BE270" s="196">
        <f>IF(N270="základní",J270,0)</f>
        <v>0</v>
      </c>
      <c r="BF270" s="196">
        <f>IF(N270="snížená",J270,0)</f>
        <v>0</v>
      </c>
      <c r="BG270" s="196">
        <f>IF(N270="zákl. přenesená",J270,0)</f>
        <v>0</v>
      </c>
      <c r="BH270" s="196">
        <f>IF(N270="sníž. přenesená",J270,0)</f>
        <v>0</v>
      </c>
      <c r="BI270" s="196">
        <f>IF(N270="nulová",J270,0)</f>
        <v>0</v>
      </c>
      <c r="BJ270" s="17" t="s">
        <v>84</v>
      </c>
      <c r="BK270" s="196">
        <f>ROUND(I270*H270,2)</f>
        <v>0</v>
      </c>
      <c r="BL270" s="17" t="s">
        <v>136</v>
      </c>
      <c r="BM270" s="195" t="s">
        <v>374</v>
      </c>
    </row>
    <row r="271" spans="2:51" s="13" customFormat="1" ht="11.25">
      <c r="B271" s="197"/>
      <c r="C271" s="198"/>
      <c r="D271" s="199" t="s">
        <v>138</v>
      </c>
      <c r="E271" s="200" t="s">
        <v>1</v>
      </c>
      <c r="F271" s="201" t="s">
        <v>375</v>
      </c>
      <c r="G271" s="198"/>
      <c r="H271" s="202">
        <v>56</v>
      </c>
      <c r="I271" s="203"/>
      <c r="J271" s="198"/>
      <c r="K271" s="198"/>
      <c r="L271" s="204"/>
      <c r="M271" s="205"/>
      <c r="N271" s="206"/>
      <c r="O271" s="206"/>
      <c r="P271" s="206"/>
      <c r="Q271" s="206"/>
      <c r="R271" s="206"/>
      <c r="S271" s="206"/>
      <c r="T271" s="207"/>
      <c r="AT271" s="208" t="s">
        <v>138</v>
      </c>
      <c r="AU271" s="208" t="s">
        <v>86</v>
      </c>
      <c r="AV271" s="13" t="s">
        <v>86</v>
      </c>
      <c r="AW271" s="13" t="s">
        <v>32</v>
      </c>
      <c r="AX271" s="13" t="s">
        <v>84</v>
      </c>
      <c r="AY271" s="208" t="s">
        <v>130</v>
      </c>
    </row>
    <row r="272" spans="1:65" s="2" customFormat="1" ht="24.2" customHeight="1">
      <c r="A272" s="34"/>
      <c r="B272" s="35"/>
      <c r="C272" s="183" t="s">
        <v>376</v>
      </c>
      <c r="D272" s="183" t="s">
        <v>132</v>
      </c>
      <c r="E272" s="184" t="s">
        <v>377</v>
      </c>
      <c r="F272" s="185" t="s">
        <v>378</v>
      </c>
      <c r="G272" s="186" t="s">
        <v>148</v>
      </c>
      <c r="H272" s="187">
        <v>56</v>
      </c>
      <c r="I272" s="188"/>
      <c r="J272" s="189">
        <f>ROUND(I272*H272,2)</f>
        <v>0</v>
      </c>
      <c r="K272" s="190"/>
      <c r="L272" s="39"/>
      <c r="M272" s="191" t="s">
        <v>1</v>
      </c>
      <c r="N272" s="192" t="s">
        <v>41</v>
      </c>
      <c r="O272" s="71"/>
      <c r="P272" s="193">
        <f>O272*H272</f>
        <v>0</v>
      </c>
      <c r="Q272" s="193">
        <v>0</v>
      </c>
      <c r="R272" s="193">
        <f>Q272*H272</f>
        <v>0</v>
      </c>
      <c r="S272" s="193">
        <v>0</v>
      </c>
      <c r="T272" s="194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5" t="s">
        <v>136</v>
      </c>
      <c r="AT272" s="195" t="s">
        <v>132</v>
      </c>
      <c r="AU272" s="195" t="s">
        <v>86</v>
      </c>
      <c r="AY272" s="17" t="s">
        <v>130</v>
      </c>
      <c r="BE272" s="196">
        <f>IF(N272="základní",J272,0)</f>
        <v>0</v>
      </c>
      <c r="BF272" s="196">
        <f>IF(N272="snížená",J272,0)</f>
        <v>0</v>
      </c>
      <c r="BG272" s="196">
        <f>IF(N272="zákl. přenesená",J272,0)</f>
        <v>0</v>
      </c>
      <c r="BH272" s="196">
        <f>IF(N272="sníž. přenesená",J272,0)</f>
        <v>0</v>
      </c>
      <c r="BI272" s="196">
        <f>IF(N272="nulová",J272,0)</f>
        <v>0</v>
      </c>
      <c r="BJ272" s="17" t="s">
        <v>84</v>
      </c>
      <c r="BK272" s="196">
        <f>ROUND(I272*H272,2)</f>
        <v>0</v>
      </c>
      <c r="BL272" s="17" t="s">
        <v>136</v>
      </c>
      <c r="BM272" s="195" t="s">
        <v>379</v>
      </c>
    </row>
    <row r="273" spans="2:51" s="13" customFormat="1" ht="11.25">
      <c r="B273" s="197"/>
      <c r="C273" s="198"/>
      <c r="D273" s="199" t="s">
        <v>138</v>
      </c>
      <c r="E273" s="200" t="s">
        <v>1</v>
      </c>
      <c r="F273" s="201" t="s">
        <v>375</v>
      </c>
      <c r="G273" s="198"/>
      <c r="H273" s="202">
        <v>56</v>
      </c>
      <c r="I273" s="203"/>
      <c r="J273" s="198"/>
      <c r="K273" s="198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138</v>
      </c>
      <c r="AU273" s="208" t="s">
        <v>86</v>
      </c>
      <c r="AV273" s="13" t="s">
        <v>86</v>
      </c>
      <c r="AW273" s="13" t="s">
        <v>32</v>
      </c>
      <c r="AX273" s="13" t="s">
        <v>84</v>
      </c>
      <c r="AY273" s="208" t="s">
        <v>130</v>
      </c>
    </row>
    <row r="274" spans="1:65" s="2" customFormat="1" ht="24.2" customHeight="1">
      <c r="A274" s="34"/>
      <c r="B274" s="35"/>
      <c r="C274" s="183" t="s">
        <v>380</v>
      </c>
      <c r="D274" s="183" t="s">
        <v>132</v>
      </c>
      <c r="E274" s="184" t="s">
        <v>381</v>
      </c>
      <c r="F274" s="185" t="s">
        <v>382</v>
      </c>
      <c r="G274" s="186" t="s">
        <v>135</v>
      </c>
      <c r="H274" s="187">
        <v>560</v>
      </c>
      <c r="I274" s="188"/>
      <c r="J274" s="189">
        <f>ROUND(I274*H274,2)</f>
        <v>0</v>
      </c>
      <c r="K274" s="190"/>
      <c r="L274" s="39"/>
      <c r="M274" s="191" t="s">
        <v>1</v>
      </c>
      <c r="N274" s="192" t="s">
        <v>41</v>
      </c>
      <c r="O274" s="71"/>
      <c r="P274" s="193">
        <f>O274*H274</f>
        <v>0</v>
      </c>
      <c r="Q274" s="193">
        <v>0</v>
      </c>
      <c r="R274" s="193">
        <f>Q274*H274</f>
        <v>0</v>
      </c>
      <c r="S274" s="193">
        <v>0</v>
      </c>
      <c r="T274" s="194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5" t="s">
        <v>136</v>
      </c>
      <c r="AT274" s="195" t="s">
        <v>132</v>
      </c>
      <c r="AU274" s="195" t="s">
        <v>86</v>
      </c>
      <c r="AY274" s="17" t="s">
        <v>130</v>
      </c>
      <c r="BE274" s="196">
        <f>IF(N274="základní",J274,0)</f>
        <v>0</v>
      </c>
      <c r="BF274" s="196">
        <f>IF(N274="snížená",J274,0)</f>
        <v>0</v>
      </c>
      <c r="BG274" s="196">
        <f>IF(N274="zákl. přenesená",J274,0)</f>
        <v>0</v>
      </c>
      <c r="BH274" s="196">
        <f>IF(N274="sníž. přenesená",J274,0)</f>
        <v>0</v>
      </c>
      <c r="BI274" s="196">
        <f>IF(N274="nulová",J274,0)</f>
        <v>0</v>
      </c>
      <c r="BJ274" s="17" t="s">
        <v>84</v>
      </c>
      <c r="BK274" s="196">
        <f>ROUND(I274*H274,2)</f>
        <v>0</v>
      </c>
      <c r="BL274" s="17" t="s">
        <v>136</v>
      </c>
      <c r="BM274" s="195" t="s">
        <v>383</v>
      </c>
    </row>
    <row r="275" spans="2:51" s="13" customFormat="1" ht="11.25">
      <c r="B275" s="197"/>
      <c r="C275" s="198"/>
      <c r="D275" s="199" t="s">
        <v>138</v>
      </c>
      <c r="E275" s="200" t="s">
        <v>1</v>
      </c>
      <c r="F275" s="201" t="s">
        <v>384</v>
      </c>
      <c r="G275" s="198"/>
      <c r="H275" s="202">
        <v>560</v>
      </c>
      <c r="I275" s="203"/>
      <c r="J275" s="198"/>
      <c r="K275" s="198"/>
      <c r="L275" s="204"/>
      <c r="M275" s="205"/>
      <c r="N275" s="206"/>
      <c r="O275" s="206"/>
      <c r="P275" s="206"/>
      <c r="Q275" s="206"/>
      <c r="R275" s="206"/>
      <c r="S275" s="206"/>
      <c r="T275" s="207"/>
      <c r="AT275" s="208" t="s">
        <v>138</v>
      </c>
      <c r="AU275" s="208" t="s">
        <v>86</v>
      </c>
      <c r="AV275" s="13" t="s">
        <v>86</v>
      </c>
      <c r="AW275" s="13" t="s">
        <v>32</v>
      </c>
      <c r="AX275" s="13" t="s">
        <v>84</v>
      </c>
      <c r="AY275" s="208" t="s">
        <v>130</v>
      </c>
    </row>
    <row r="276" spans="1:65" s="2" customFormat="1" ht="37.9" customHeight="1">
      <c r="A276" s="34"/>
      <c r="B276" s="35"/>
      <c r="C276" s="183" t="s">
        <v>385</v>
      </c>
      <c r="D276" s="183" t="s">
        <v>132</v>
      </c>
      <c r="E276" s="184" t="s">
        <v>386</v>
      </c>
      <c r="F276" s="185" t="s">
        <v>387</v>
      </c>
      <c r="G276" s="186" t="s">
        <v>276</v>
      </c>
      <c r="H276" s="187">
        <v>220</v>
      </c>
      <c r="I276" s="188"/>
      <c r="J276" s="189">
        <f>ROUND(I276*H276,2)</f>
        <v>0</v>
      </c>
      <c r="K276" s="190"/>
      <c r="L276" s="39"/>
      <c r="M276" s="191" t="s">
        <v>1</v>
      </c>
      <c r="N276" s="192" t="s">
        <v>41</v>
      </c>
      <c r="O276" s="71"/>
      <c r="P276" s="193">
        <f>O276*H276</f>
        <v>0</v>
      </c>
      <c r="Q276" s="193">
        <v>0</v>
      </c>
      <c r="R276" s="193">
        <f>Q276*H276</f>
        <v>0</v>
      </c>
      <c r="S276" s="193">
        <v>0</v>
      </c>
      <c r="T276" s="194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5" t="s">
        <v>136</v>
      </c>
      <c r="AT276" s="195" t="s">
        <v>132</v>
      </c>
      <c r="AU276" s="195" t="s">
        <v>86</v>
      </c>
      <c r="AY276" s="17" t="s">
        <v>130</v>
      </c>
      <c r="BE276" s="196">
        <f>IF(N276="základní",J276,0)</f>
        <v>0</v>
      </c>
      <c r="BF276" s="196">
        <f>IF(N276="snížená",J276,0)</f>
        <v>0</v>
      </c>
      <c r="BG276" s="196">
        <f>IF(N276="zákl. přenesená",J276,0)</f>
        <v>0</v>
      </c>
      <c r="BH276" s="196">
        <f>IF(N276="sníž. přenesená",J276,0)</f>
        <v>0</v>
      </c>
      <c r="BI276" s="196">
        <f>IF(N276="nulová",J276,0)</f>
        <v>0</v>
      </c>
      <c r="BJ276" s="17" t="s">
        <v>84</v>
      </c>
      <c r="BK276" s="196">
        <f>ROUND(I276*H276,2)</f>
        <v>0</v>
      </c>
      <c r="BL276" s="17" t="s">
        <v>136</v>
      </c>
      <c r="BM276" s="195" t="s">
        <v>388</v>
      </c>
    </row>
    <row r="277" spans="2:51" s="13" customFormat="1" ht="11.25">
      <c r="B277" s="197"/>
      <c r="C277" s="198"/>
      <c r="D277" s="199" t="s">
        <v>138</v>
      </c>
      <c r="E277" s="200" t="s">
        <v>1</v>
      </c>
      <c r="F277" s="201" t="s">
        <v>389</v>
      </c>
      <c r="G277" s="198"/>
      <c r="H277" s="202">
        <v>220</v>
      </c>
      <c r="I277" s="203"/>
      <c r="J277" s="198"/>
      <c r="K277" s="198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138</v>
      </c>
      <c r="AU277" s="208" t="s">
        <v>86</v>
      </c>
      <c r="AV277" s="13" t="s">
        <v>86</v>
      </c>
      <c r="AW277" s="13" t="s">
        <v>32</v>
      </c>
      <c r="AX277" s="13" t="s">
        <v>84</v>
      </c>
      <c r="AY277" s="208" t="s">
        <v>130</v>
      </c>
    </row>
    <row r="278" spans="1:65" s="2" customFormat="1" ht="37.9" customHeight="1">
      <c r="A278" s="34"/>
      <c r="B278" s="35"/>
      <c r="C278" s="183" t="s">
        <v>390</v>
      </c>
      <c r="D278" s="183" t="s">
        <v>132</v>
      </c>
      <c r="E278" s="184" t="s">
        <v>391</v>
      </c>
      <c r="F278" s="185" t="s">
        <v>392</v>
      </c>
      <c r="G278" s="186" t="s">
        <v>276</v>
      </c>
      <c r="H278" s="187">
        <v>2738.737</v>
      </c>
      <c r="I278" s="188"/>
      <c r="J278" s="189">
        <f>ROUND(I278*H278,2)</f>
        <v>0</v>
      </c>
      <c r="K278" s="190"/>
      <c r="L278" s="39"/>
      <c r="M278" s="191" t="s">
        <v>1</v>
      </c>
      <c r="N278" s="192" t="s">
        <v>41</v>
      </c>
      <c r="O278" s="71"/>
      <c r="P278" s="193">
        <f>O278*H278</f>
        <v>0</v>
      </c>
      <c r="Q278" s="193">
        <v>0</v>
      </c>
      <c r="R278" s="193">
        <f>Q278*H278</f>
        <v>0</v>
      </c>
      <c r="S278" s="193">
        <v>0</v>
      </c>
      <c r="T278" s="194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5" t="s">
        <v>136</v>
      </c>
      <c r="AT278" s="195" t="s">
        <v>132</v>
      </c>
      <c r="AU278" s="195" t="s">
        <v>86</v>
      </c>
      <c r="AY278" s="17" t="s">
        <v>130</v>
      </c>
      <c r="BE278" s="196">
        <f>IF(N278="základní",J278,0)</f>
        <v>0</v>
      </c>
      <c r="BF278" s="196">
        <f>IF(N278="snížená",J278,0)</f>
        <v>0</v>
      </c>
      <c r="BG278" s="196">
        <f>IF(N278="zákl. přenesená",J278,0)</f>
        <v>0</v>
      </c>
      <c r="BH278" s="196">
        <f>IF(N278="sníž. přenesená",J278,0)</f>
        <v>0</v>
      </c>
      <c r="BI278" s="196">
        <f>IF(N278="nulová",J278,0)</f>
        <v>0</v>
      </c>
      <c r="BJ278" s="17" t="s">
        <v>84</v>
      </c>
      <c r="BK278" s="196">
        <f>ROUND(I278*H278,2)</f>
        <v>0</v>
      </c>
      <c r="BL278" s="17" t="s">
        <v>136</v>
      </c>
      <c r="BM278" s="195" t="s">
        <v>393</v>
      </c>
    </row>
    <row r="279" spans="2:51" s="13" customFormat="1" ht="11.25">
      <c r="B279" s="197"/>
      <c r="C279" s="198"/>
      <c r="D279" s="199" t="s">
        <v>138</v>
      </c>
      <c r="E279" s="200" t="s">
        <v>1</v>
      </c>
      <c r="F279" s="201" t="s">
        <v>278</v>
      </c>
      <c r="G279" s="198"/>
      <c r="H279" s="202">
        <v>180</v>
      </c>
      <c r="I279" s="203"/>
      <c r="J279" s="198"/>
      <c r="K279" s="198"/>
      <c r="L279" s="204"/>
      <c r="M279" s="205"/>
      <c r="N279" s="206"/>
      <c r="O279" s="206"/>
      <c r="P279" s="206"/>
      <c r="Q279" s="206"/>
      <c r="R279" s="206"/>
      <c r="S279" s="206"/>
      <c r="T279" s="207"/>
      <c r="AT279" s="208" t="s">
        <v>138</v>
      </c>
      <c r="AU279" s="208" t="s">
        <v>86</v>
      </c>
      <c r="AV279" s="13" t="s">
        <v>86</v>
      </c>
      <c r="AW279" s="13" t="s">
        <v>32</v>
      </c>
      <c r="AX279" s="13" t="s">
        <v>76</v>
      </c>
      <c r="AY279" s="208" t="s">
        <v>130</v>
      </c>
    </row>
    <row r="280" spans="2:51" s="13" customFormat="1" ht="11.25">
      <c r="B280" s="197"/>
      <c r="C280" s="198"/>
      <c r="D280" s="199" t="s">
        <v>138</v>
      </c>
      <c r="E280" s="200" t="s">
        <v>1</v>
      </c>
      <c r="F280" s="201" t="s">
        <v>279</v>
      </c>
      <c r="G280" s="198"/>
      <c r="H280" s="202">
        <v>72</v>
      </c>
      <c r="I280" s="203"/>
      <c r="J280" s="198"/>
      <c r="K280" s="198"/>
      <c r="L280" s="204"/>
      <c r="M280" s="205"/>
      <c r="N280" s="206"/>
      <c r="O280" s="206"/>
      <c r="P280" s="206"/>
      <c r="Q280" s="206"/>
      <c r="R280" s="206"/>
      <c r="S280" s="206"/>
      <c r="T280" s="207"/>
      <c r="AT280" s="208" t="s">
        <v>138</v>
      </c>
      <c r="AU280" s="208" t="s">
        <v>86</v>
      </c>
      <c r="AV280" s="13" t="s">
        <v>86</v>
      </c>
      <c r="AW280" s="13" t="s">
        <v>32</v>
      </c>
      <c r="AX280" s="13" t="s">
        <v>76</v>
      </c>
      <c r="AY280" s="208" t="s">
        <v>130</v>
      </c>
    </row>
    <row r="281" spans="2:51" s="13" customFormat="1" ht="11.25">
      <c r="B281" s="197"/>
      <c r="C281" s="198"/>
      <c r="D281" s="199" t="s">
        <v>138</v>
      </c>
      <c r="E281" s="200" t="s">
        <v>1</v>
      </c>
      <c r="F281" s="201" t="s">
        <v>280</v>
      </c>
      <c r="G281" s="198"/>
      <c r="H281" s="202">
        <v>32</v>
      </c>
      <c r="I281" s="203"/>
      <c r="J281" s="198"/>
      <c r="K281" s="198"/>
      <c r="L281" s="204"/>
      <c r="M281" s="205"/>
      <c r="N281" s="206"/>
      <c r="O281" s="206"/>
      <c r="P281" s="206"/>
      <c r="Q281" s="206"/>
      <c r="R281" s="206"/>
      <c r="S281" s="206"/>
      <c r="T281" s="207"/>
      <c r="AT281" s="208" t="s">
        <v>138</v>
      </c>
      <c r="AU281" s="208" t="s">
        <v>86</v>
      </c>
      <c r="AV281" s="13" t="s">
        <v>86</v>
      </c>
      <c r="AW281" s="13" t="s">
        <v>32</v>
      </c>
      <c r="AX281" s="13" t="s">
        <v>76</v>
      </c>
      <c r="AY281" s="208" t="s">
        <v>130</v>
      </c>
    </row>
    <row r="282" spans="2:51" s="13" customFormat="1" ht="11.25">
      <c r="B282" s="197"/>
      <c r="C282" s="198"/>
      <c r="D282" s="199" t="s">
        <v>138</v>
      </c>
      <c r="E282" s="200" t="s">
        <v>1</v>
      </c>
      <c r="F282" s="201" t="s">
        <v>281</v>
      </c>
      <c r="G282" s="198"/>
      <c r="H282" s="202">
        <v>225</v>
      </c>
      <c r="I282" s="203"/>
      <c r="J282" s="198"/>
      <c r="K282" s="198"/>
      <c r="L282" s="204"/>
      <c r="M282" s="205"/>
      <c r="N282" s="206"/>
      <c r="O282" s="206"/>
      <c r="P282" s="206"/>
      <c r="Q282" s="206"/>
      <c r="R282" s="206"/>
      <c r="S282" s="206"/>
      <c r="T282" s="207"/>
      <c r="AT282" s="208" t="s">
        <v>138</v>
      </c>
      <c r="AU282" s="208" t="s">
        <v>86</v>
      </c>
      <c r="AV282" s="13" t="s">
        <v>86</v>
      </c>
      <c r="AW282" s="13" t="s">
        <v>32</v>
      </c>
      <c r="AX282" s="13" t="s">
        <v>76</v>
      </c>
      <c r="AY282" s="208" t="s">
        <v>130</v>
      </c>
    </row>
    <row r="283" spans="2:51" s="13" customFormat="1" ht="11.25">
      <c r="B283" s="197"/>
      <c r="C283" s="198"/>
      <c r="D283" s="199" t="s">
        <v>138</v>
      </c>
      <c r="E283" s="200" t="s">
        <v>1</v>
      </c>
      <c r="F283" s="201" t="s">
        <v>282</v>
      </c>
      <c r="G283" s="198"/>
      <c r="H283" s="202">
        <v>696</v>
      </c>
      <c r="I283" s="203"/>
      <c r="J283" s="198"/>
      <c r="K283" s="198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138</v>
      </c>
      <c r="AU283" s="208" t="s">
        <v>86</v>
      </c>
      <c r="AV283" s="13" t="s">
        <v>86</v>
      </c>
      <c r="AW283" s="13" t="s">
        <v>32</v>
      </c>
      <c r="AX283" s="13" t="s">
        <v>76</v>
      </c>
      <c r="AY283" s="208" t="s">
        <v>130</v>
      </c>
    </row>
    <row r="284" spans="2:51" s="13" customFormat="1" ht="11.25">
      <c r="B284" s="197"/>
      <c r="C284" s="198"/>
      <c r="D284" s="199" t="s">
        <v>138</v>
      </c>
      <c r="E284" s="200" t="s">
        <v>1</v>
      </c>
      <c r="F284" s="201" t="s">
        <v>283</v>
      </c>
      <c r="G284" s="198"/>
      <c r="H284" s="202">
        <v>100</v>
      </c>
      <c r="I284" s="203"/>
      <c r="J284" s="198"/>
      <c r="K284" s="198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138</v>
      </c>
      <c r="AU284" s="208" t="s">
        <v>86</v>
      </c>
      <c r="AV284" s="13" t="s">
        <v>86</v>
      </c>
      <c r="AW284" s="13" t="s">
        <v>32</v>
      </c>
      <c r="AX284" s="13" t="s">
        <v>76</v>
      </c>
      <c r="AY284" s="208" t="s">
        <v>130</v>
      </c>
    </row>
    <row r="285" spans="2:51" s="13" customFormat="1" ht="11.25">
      <c r="B285" s="197"/>
      <c r="C285" s="198"/>
      <c r="D285" s="199" t="s">
        <v>138</v>
      </c>
      <c r="E285" s="200" t="s">
        <v>1</v>
      </c>
      <c r="F285" s="201" t="s">
        <v>297</v>
      </c>
      <c r="G285" s="198"/>
      <c r="H285" s="202">
        <v>258</v>
      </c>
      <c r="I285" s="203"/>
      <c r="J285" s="198"/>
      <c r="K285" s="198"/>
      <c r="L285" s="204"/>
      <c r="M285" s="205"/>
      <c r="N285" s="206"/>
      <c r="O285" s="206"/>
      <c r="P285" s="206"/>
      <c r="Q285" s="206"/>
      <c r="R285" s="206"/>
      <c r="S285" s="206"/>
      <c r="T285" s="207"/>
      <c r="AT285" s="208" t="s">
        <v>138</v>
      </c>
      <c r="AU285" s="208" t="s">
        <v>86</v>
      </c>
      <c r="AV285" s="13" t="s">
        <v>86</v>
      </c>
      <c r="AW285" s="13" t="s">
        <v>32</v>
      </c>
      <c r="AX285" s="13" t="s">
        <v>76</v>
      </c>
      <c r="AY285" s="208" t="s">
        <v>130</v>
      </c>
    </row>
    <row r="286" spans="2:51" s="13" customFormat="1" ht="11.25">
      <c r="B286" s="197"/>
      <c r="C286" s="198"/>
      <c r="D286" s="199" t="s">
        <v>138</v>
      </c>
      <c r="E286" s="200" t="s">
        <v>1</v>
      </c>
      <c r="F286" s="201" t="s">
        <v>302</v>
      </c>
      <c r="G286" s="198"/>
      <c r="H286" s="202">
        <v>21.6</v>
      </c>
      <c r="I286" s="203"/>
      <c r="J286" s="198"/>
      <c r="K286" s="198"/>
      <c r="L286" s="204"/>
      <c r="M286" s="205"/>
      <c r="N286" s="206"/>
      <c r="O286" s="206"/>
      <c r="P286" s="206"/>
      <c r="Q286" s="206"/>
      <c r="R286" s="206"/>
      <c r="S286" s="206"/>
      <c r="T286" s="207"/>
      <c r="AT286" s="208" t="s">
        <v>138</v>
      </c>
      <c r="AU286" s="208" t="s">
        <v>86</v>
      </c>
      <c r="AV286" s="13" t="s">
        <v>86</v>
      </c>
      <c r="AW286" s="13" t="s">
        <v>32</v>
      </c>
      <c r="AX286" s="13" t="s">
        <v>76</v>
      </c>
      <c r="AY286" s="208" t="s">
        <v>130</v>
      </c>
    </row>
    <row r="287" spans="2:51" s="13" customFormat="1" ht="11.25">
      <c r="B287" s="197"/>
      <c r="C287" s="198"/>
      <c r="D287" s="199" t="s">
        <v>138</v>
      </c>
      <c r="E287" s="200" t="s">
        <v>1</v>
      </c>
      <c r="F287" s="201" t="s">
        <v>307</v>
      </c>
      <c r="G287" s="198"/>
      <c r="H287" s="202">
        <v>37.5</v>
      </c>
      <c r="I287" s="203"/>
      <c r="J287" s="198"/>
      <c r="K287" s="198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138</v>
      </c>
      <c r="AU287" s="208" t="s">
        <v>86</v>
      </c>
      <c r="AV287" s="13" t="s">
        <v>86</v>
      </c>
      <c r="AW287" s="13" t="s">
        <v>32</v>
      </c>
      <c r="AX287" s="13" t="s">
        <v>76</v>
      </c>
      <c r="AY287" s="208" t="s">
        <v>130</v>
      </c>
    </row>
    <row r="288" spans="2:51" s="13" customFormat="1" ht="11.25">
      <c r="B288" s="197"/>
      <c r="C288" s="198"/>
      <c r="D288" s="199" t="s">
        <v>138</v>
      </c>
      <c r="E288" s="200" t="s">
        <v>1</v>
      </c>
      <c r="F288" s="201" t="s">
        <v>308</v>
      </c>
      <c r="G288" s="198"/>
      <c r="H288" s="202">
        <v>51.84</v>
      </c>
      <c r="I288" s="203"/>
      <c r="J288" s="198"/>
      <c r="K288" s="198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138</v>
      </c>
      <c r="AU288" s="208" t="s">
        <v>86</v>
      </c>
      <c r="AV288" s="13" t="s">
        <v>86</v>
      </c>
      <c r="AW288" s="13" t="s">
        <v>32</v>
      </c>
      <c r="AX288" s="13" t="s">
        <v>76</v>
      </c>
      <c r="AY288" s="208" t="s">
        <v>130</v>
      </c>
    </row>
    <row r="289" spans="2:51" s="13" customFormat="1" ht="11.25">
      <c r="B289" s="197"/>
      <c r="C289" s="198"/>
      <c r="D289" s="199" t="s">
        <v>138</v>
      </c>
      <c r="E289" s="200" t="s">
        <v>1</v>
      </c>
      <c r="F289" s="201" t="s">
        <v>309</v>
      </c>
      <c r="G289" s="198"/>
      <c r="H289" s="202">
        <v>41.472</v>
      </c>
      <c r="I289" s="203"/>
      <c r="J289" s="198"/>
      <c r="K289" s="198"/>
      <c r="L289" s="204"/>
      <c r="M289" s="205"/>
      <c r="N289" s="206"/>
      <c r="O289" s="206"/>
      <c r="P289" s="206"/>
      <c r="Q289" s="206"/>
      <c r="R289" s="206"/>
      <c r="S289" s="206"/>
      <c r="T289" s="207"/>
      <c r="AT289" s="208" t="s">
        <v>138</v>
      </c>
      <c r="AU289" s="208" t="s">
        <v>86</v>
      </c>
      <c r="AV289" s="13" t="s">
        <v>86</v>
      </c>
      <c r="AW289" s="13" t="s">
        <v>32</v>
      </c>
      <c r="AX289" s="13" t="s">
        <v>76</v>
      </c>
      <c r="AY289" s="208" t="s">
        <v>130</v>
      </c>
    </row>
    <row r="290" spans="2:51" s="13" customFormat="1" ht="11.25">
      <c r="B290" s="197"/>
      <c r="C290" s="198"/>
      <c r="D290" s="199" t="s">
        <v>138</v>
      </c>
      <c r="E290" s="200" t="s">
        <v>1</v>
      </c>
      <c r="F290" s="201" t="s">
        <v>314</v>
      </c>
      <c r="G290" s="198"/>
      <c r="H290" s="202">
        <v>38.4</v>
      </c>
      <c r="I290" s="203"/>
      <c r="J290" s="198"/>
      <c r="K290" s="198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138</v>
      </c>
      <c r="AU290" s="208" t="s">
        <v>86</v>
      </c>
      <c r="AV290" s="13" t="s">
        <v>86</v>
      </c>
      <c r="AW290" s="13" t="s">
        <v>32</v>
      </c>
      <c r="AX290" s="13" t="s">
        <v>76</v>
      </c>
      <c r="AY290" s="208" t="s">
        <v>130</v>
      </c>
    </row>
    <row r="291" spans="2:51" s="13" customFormat="1" ht="11.25">
      <c r="B291" s="197"/>
      <c r="C291" s="198"/>
      <c r="D291" s="199" t="s">
        <v>138</v>
      </c>
      <c r="E291" s="200" t="s">
        <v>1</v>
      </c>
      <c r="F291" s="201" t="s">
        <v>315</v>
      </c>
      <c r="G291" s="198"/>
      <c r="H291" s="202">
        <v>143.885</v>
      </c>
      <c r="I291" s="203"/>
      <c r="J291" s="198"/>
      <c r="K291" s="198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138</v>
      </c>
      <c r="AU291" s="208" t="s">
        <v>86</v>
      </c>
      <c r="AV291" s="13" t="s">
        <v>86</v>
      </c>
      <c r="AW291" s="13" t="s">
        <v>32</v>
      </c>
      <c r="AX291" s="13" t="s">
        <v>76</v>
      </c>
      <c r="AY291" s="208" t="s">
        <v>130</v>
      </c>
    </row>
    <row r="292" spans="2:51" s="13" customFormat="1" ht="11.25">
      <c r="B292" s="197"/>
      <c r="C292" s="198"/>
      <c r="D292" s="199" t="s">
        <v>138</v>
      </c>
      <c r="E292" s="200" t="s">
        <v>1</v>
      </c>
      <c r="F292" s="201" t="s">
        <v>320</v>
      </c>
      <c r="G292" s="198"/>
      <c r="H292" s="202">
        <v>244.8</v>
      </c>
      <c r="I292" s="203"/>
      <c r="J292" s="198"/>
      <c r="K292" s="198"/>
      <c r="L292" s="204"/>
      <c r="M292" s="205"/>
      <c r="N292" s="206"/>
      <c r="O292" s="206"/>
      <c r="P292" s="206"/>
      <c r="Q292" s="206"/>
      <c r="R292" s="206"/>
      <c r="S292" s="206"/>
      <c r="T292" s="207"/>
      <c r="AT292" s="208" t="s">
        <v>138</v>
      </c>
      <c r="AU292" s="208" t="s">
        <v>86</v>
      </c>
      <c r="AV292" s="13" t="s">
        <v>86</v>
      </c>
      <c r="AW292" s="13" t="s">
        <v>32</v>
      </c>
      <c r="AX292" s="13" t="s">
        <v>76</v>
      </c>
      <c r="AY292" s="208" t="s">
        <v>130</v>
      </c>
    </row>
    <row r="293" spans="2:51" s="13" customFormat="1" ht="11.25">
      <c r="B293" s="197"/>
      <c r="C293" s="198"/>
      <c r="D293" s="199" t="s">
        <v>138</v>
      </c>
      <c r="E293" s="200" t="s">
        <v>1</v>
      </c>
      <c r="F293" s="201" t="s">
        <v>321</v>
      </c>
      <c r="G293" s="198"/>
      <c r="H293" s="202">
        <v>118.8</v>
      </c>
      <c r="I293" s="203"/>
      <c r="J293" s="198"/>
      <c r="K293" s="198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138</v>
      </c>
      <c r="AU293" s="208" t="s">
        <v>86</v>
      </c>
      <c r="AV293" s="13" t="s">
        <v>86</v>
      </c>
      <c r="AW293" s="13" t="s">
        <v>32</v>
      </c>
      <c r="AX293" s="13" t="s">
        <v>76</v>
      </c>
      <c r="AY293" s="208" t="s">
        <v>130</v>
      </c>
    </row>
    <row r="294" spans="2:51" s="13" customFormat="1" ht="11.25">
      <c r="B294" s="197"/>
      <c r="C294" s="198"/>
      <c r="D294" s="199" t="s">
        <v>138</v>
      </c>
      <c r="E294" s="200" t="s">
        <v>1</v>
      </c>
      <c r="F294" s="201" t="s">
        <v>322</v>
      </c>
      <c r="G294" s="198"/>
      <c r="H294" s="202">
        <v>497.2</v>
      </c>
      <c r="I294" s="203"/>
      <c r="J294" s="198"/>
      <c r="K294" s="198"/>
      <c r="L294" s="204"/>
      <c r="M294" s="205"/>
      <c r="N294" s="206"/>
      <c r="O294" s="206"/>
      <c r="P294" s="206"/>
      <c r="Q294" s="206"/>
      <c r="R294" s="206"/>
      <c r="S294" s="206"/>
      <c r="T294" s="207"/>
      <c r="AT294" s="208" t="s">
        <v>138</v>
      </c>
      <c r="AU294" s="208" t="s">
        <v>86</v>
      </c>
      <c r="AV294" s="13" t="s">
        <v>86</v>
      </c>
      <c r="AW294" s="13" t="s">
        <v>32</v>
      </c>
      <c r="AX294" s="13" t="s">
        <v>76</v>
      </c>
      <c r="AY294" s="208" t="s">
        <v>130</v>
      </c>
    </row>
    <row r="295" spans="2:51" s="13" customFormat="1" ht="11.25">
      <c r="B295" s="197"/>
      <c r="C295" s="198"/>
      <c r="D295" s="199" t="s">
        <v>138</v>
      </c>
      <c r="E295" s="200" t="s">
        <v>1</v>
      </c>
      <c r="F295" s="201" t="s">
        <v>323</v>
      </c>
      <c r="G295" s="198"/>
      <c r="H295" s="202">
        <v>90.24</v>
      </c>
      <c r="I295" s="203"/>
      <c r="J295" s="198"/>
      <c r="K295" s="198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138</v>
      </c>
      <c r="AU295" s="208" t="s">
        <v>86</v>
      </c>
      <c r="AV295" s="13" t="s">
        <v>86</v>
      </c>
      <c r="AW295" s="13" t="s">
        <v>32</v>
      </c>
      <c r="AX295" s="13" t="s">
        <v>76</v>
      </c>
      <c r="AY295" s="208" t="s">
        <v>130</v>
      </c>
    </row>
    <row r="296" spans="2:51" s="13" customFormat="1" ht="11.25">
      <c r="B296" s="197"/>
      <c r="C296" s="198"/>
      <c r="D296" s="199" t="s">
        <v>138</v>
      </c>
      <c r="E296" s="200" t="s">
        <v>1</v>
      </c>
      <c r="F296" s="201" t="s">
        <v>394</v>
      </c>
      <c r="G296" s="198"/>
      <c r="H296" s="202">
        <v>-110</v>
      </c>
      <c r="I296" s="203"/>
      <c r="J296" s="198"/>
      <c r="K296" s="198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138</v>
      </c>
      <c r="AU296" s="208" t="s">
        <v>86</v>
      </c>
      <c r="AV296" s="13" t="s">
        <v>86</v>
      </c>
      <c r="AW296" s="13" t="s">
        <v>32</v>
      </c>
      <c r="AX296" s="13" t="s">
        <v>76</v>
      </c>
      <c r="AY296" s="208" t="s">
        <v>130</v>
      </c>
    </row>
    <row r="297" spans="2:51" s="14" customFormat="1" ht="11.25">
      <c r="B297" s="209"/>
      <c r="C297" s="210"/>
      <c r="D297" s="199" t="s">
        <v>138</v>
      </c>
      <c r="E297" s="211" t="s">
        <v>1</v>
      </c>
      <c r="F297" s="212" t="s">
        <v>164</v>
      </c>
      <c r="G297" s="210"/>
      <c r="H297" s="213">
        <v>2738.7369999999996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138</v>
      </c>
      <c r="AU297" s="219" t="s">
        <v>86</v>
      </c>
      <c r="AV297" s="14" t="s">
        <v>136</v>
      </c>
      <c r="AW297" s="14" t="s">
        <v>32</v>
      </c>
      <c r="AX297" s="14" t="s">
        <v>84</v>
      </c>
      <c r="AY297" s="219" t="s">
        <v>130</v>
      </c>
    </row>
    <row r="298" spans="1:65" s="2" customFormat="1" ht="37.9" customHeight="1">
      <c r="A298" s="34"/>
      <c r="B298" s="35"/>
      <c r="C298" s="183" t="s">
        <v>395</v>
      </c>
      <c r="D298" s="183" t="s">
        <v>132</v>
      </c>
      <c r="E298" s="184" t="s">
        <v>396</v>
      </c>
      <c r="F298" s="185" t="s">
        <v>397</v>
      </c>
      <c r="G298" s="186" t="s">
        <v>276</v>
      </c>
      <c r="H298" s="187">
        <v>419</v>
      </c>
      <c r="I298" s="188"/>
      <c r="J298" s="189">
        <f>ROUND(I298*H298,2)</f>
        <v>0</v>
      </c>
      <c r="K298" s="190"/>
      <c r="L298" s="39"/>
      <c r="M298" s="191" t="s">
        <v>1</v>
      </c>
      <c r="N298" s="192" t="s">
        <v>41</v>
      </c>
      <c r="O298" s="71"/>
      <c r="P298" s="193">
        <f>O298*H298</f>
        <v>0</v>
      </c>
      <c r="Q298" s="193">
        <v>0</v>
      </c>
      <c r="R298" s="193">
        <f>Q298*H298</f>
        <v>0</v>
      </c>
      <c r="S298" s="193">
        <v>0</v>
      </c>
      <c r="T298" s="194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5" t="s">
        <v>136</v>
      </c>
      <c r="AT298" s="195" t="s">
        <v>132</v>
      </c>
      <c r="AU298" s="195" t="s">
        <v>86</v>
      </c>
      <c r="AY298" s="17" t="s">
        <v>130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7" t="s">
        <v>84</v>
      </c>
      <c r="BK298" s="196">
        <f>ROUND(I298*H298,2)</f>
        <v>0</v>
      </c>
      <c r="BL298" s="17" t="s">
        <v>136</v>
      </c>
      <c r="BM298" s="195" t="s">
        <v>398</v>
      </c>
    </row>
    <row r="299" spans="2:51" s="13" customFormat="1" ht="11.25">
      <c r="B299" s="197"/>
      <c r="C299" s="198"/>
      <c r="D299" s="199" t="s">
        <v>138</v>
      </c>
      <c r="E299" s="200" t="s">
        <v>1</v>
      </c>
      <c r="F299" s="201" t="s">
        <v>288</v>
      </c>
      <c r="G299" s="198"/>
      <c r="H299" s="202">
        <v>99.2</v>
      </c>
      <c r="I299" s="203"/>
      <c r="J299" s="198"/>
      <c r="K299" s="198"/>
      <c r="L299" s="204"/>
      <c r="M299" s="205"/>
      <c r="N299" s="206"/>
      <c r="O299" s="206"/>
      <c r="P299" s="206"/>
      <c r="Q299" s="206"/>
      <c r="R299" s="206"/>
      <c r="S299" s="206"/>
      <c r="T299" s="207"/>
      <c r="AT299" s="208" t="s">
        <v>138</v>
      </c>
      <c r="AU299" s="208" t="s">
        <v>86</v>
      </c>
      <c r="AV299" s="13" t="s">
        <v>86</v>
      </c>
      <c r="AW299" s="13" t="s">
        <v>32</v>
      </c>
      <c r="AX299" s="13" t="s">
        <v>76</v>
      </c>
      <c r="AY299" s="208" t="s">
        <v>130</v>
      </c>
    </row>
    <row r="300" spans="2:51" s="13" customFormat="1" ht="11.25">
      <c r="B300" s="197"/>
      <c r="C300" s="198"/>
      <c r="D300" s="199" t="s">
        <v>138</v>
      </c>
      <c r="E300" s="200" t="s">
        <v>1</v>
      </c>
      <c r="F300" s="201" t="s">
        <v>289</v>
      </c>
      <c r="G300" s="198"/>
      <c r="H300" s="202">
        <v>33</v>
      </c>
      <c r="I300" s="203"/>
      <c r="J300" s="198"/>
      <c r="K300" s="198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138</v>
      </c>
      <c r="AU300" s="208" t="s">
        <v>86</v>
      </c>
      <c r="AV300" s="13" t="s">
        <v>86</v>
      </c>
      <c r="AW300" s="13" t="s">
        <v>32</v>
      </c>
      <c r="AX300" s="13" t="s">
        <v>76</v>
      </c>
      <c r="AY300" s="208" t="s">
        <v>130</v>
      </c>
    </row>
    <row r="301" spans="2:51" s="13" customFormat="1" ht="11.25">
      <c r="B301" s="197"/>
      <c r="C301" s="198"/>
      <c r="D301" s="199" t="s">
        <v>138</v>
      </c>
      <c r="E301" s="200" t="s">
        <v>1</v>
      </c>
      <c r="F301" s="201" t="s">
        <v>290</v>
      </c>
      <c r="G301" s="198"/>
      <c r="H301" s="202">
        <v>102</v>
      </c>
      <c r="I301" s="203"/>
      <c r="J301" s="198"/>
      <c r="K301" s="198"/>
      <c r="L301" s="204"/>
      <c r="M301" s="205"/>
      <c r="N301" s="206"/>
      <c r="O301" s="206"/>
      <c r="P301" s="206"/>
      <c r="Q301" s="206"/>
      <c r="R301" s="206"/>
      <c r="S301" s="206"/>
      <c r="T301" s="207"/>
      <c r="AT301" s="208" t="s">
        <v>138</v>
      </c>
      <c r="AU301" s="208" t="s">
        <v>86</v>
      </c>
      <c r="AV301" s="13" t="s">
        <v>86</v>
      </c>
      <c r="AW301" s="13" t="s">
        <v>32</v>
      </c>
      <c r="AX301" s="13" t="s">
        <v>76</v>
      </c>
      <c r="AY301" s="208" t="s">
        <v>130</v>
      </c>
    </row>
    <row r="302" spans="2:51" s="13" customFormat="1" ht="11.25">
      <c r="B302" s="197"/>
      <c r="C302" s="198"/>
      <c r="D302" s="199" t="s">
        <v>138</v>
      </c>
      <c r="E302" s="200" t="s">
        <v>1</v>
      </c>
      <c r="F302" s="201" t="s">
        <v>291</v>
      </c>
      <c r="G302" s="198"/>
      <c r="H302" s="202">
        <v>156.8</v>
      </c>
      <c r="I302" s="203"/>
      <c r="J302" s="198"/>
      <c r="K302" s="198"/>
      <c r="L302" s="204"/>
      <c r="M302" s="205"/>
      <c r="N302" s="206"/>
      <c r="O302" s="206"/>
      <c r="P302" s="206"/>
      <c r="Q302" s="206"/>
      <c r="R302" s="206"/>
      <c r="S302" s="206"/>
      <c r="T302" s="207"/>
      <c r="AT302" s="208" t="s">
        <v>138</v>
      </c>
      <c r="AU302" s="208" t="s">
        <v>86</v>
      </c>
      <c r="AV302" s="13" t="s">
        <v>86</v>
      </c>
      <c r="AW302" s="13" t="s">
        <v>32</v>
      </c>
      <c r="AX302" s="13" t="s">
        <v>76</v>
      </c>
      <c r="AY302" s="208" t="s">
        <v>130</v>
      </c>
    </row>
    <row r="303" spans="2:51" s="13" customFormat="1" ht="11.25">
      <c r="B303" s="197"/>
      <c r="C303" s="198"/>
      <c r="D303" s="199" t="s">
        <v>138</v>
      </c>
      <c r="E303" s="200" t="s">
        <v>1</v>
      </c>
      <c r="F303" s="201" t="s">
        <v>292</v>
      </c>
      <c r="G303" s="198"/>
      <c r="H303" s="202">
        <v>28</v>
      </c>
      <c r="I303" s="203"/>
      <c r="J303" s="198"/>
      <c r="K303" s="198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138</v>
      </c>
      <c r="AU303" s="208" t="s">
        <v>86</v>
      </c>
      <c r="AV303" s="13" t="s">
        <v>86</v>
      </c>
      <c r="AW303" s="13" t="s">
        <v>32</v>
      </c>
      <c r="AX303" s="13" t="s">
        <v>76</v>
      </c>
      <c r="AY303" s="208" t="s">
        <v>130</v>
      </c>
    </row>
    <row r="304" spans="2:51" s="14" customFormat="1" ht="11.25">
      <c r="B304" s="209"/>
      <c r="C304" s="210"/>
      <c r="D304" s="199" t="s">
        <v>138</v>
      </c>
      <c r="E304" s="211" t="s">
        <v>1</v>
      </c>
      <c r="F304" s="212" t="s">
        <v>164</v>
      </c>
      <c r="G304" s="210"/>
      <c r="H304" s="213">
        <v>419</v>
      </c>
      <c r="I304" s="214"/>
      <c r="J304" s="210"/>
      <c r="K304" s="210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138</v>
      </c>
      <c r="AU304" s="219" t="s">
        <v>86</v>
      </c>
      <c r="AV304" s="14" t="s">
        <v>136</v>
      </c>
      <c r="AW304" s="14" t="s">
        <v>32</v>
      </c>
      <c r="AX304" s="14" t="s">
        <v>84</v>
      </c>
      <c r="AY304" s="219" t="s">
        <v>130</v>
      </c>
    </row>
    <row r="305" spans="1:65" s="2" customFormat="1" ht="37.9" customHeight="1">
      <c r="A305" s="34"/>
      <c r="B305" s="35"/>
      <c r="C305" s="183" t="s">
        <v>399</v>
      </c>
      <c r="D305" s="183" t="s">
        <v>132</v>
      </c>
      <c r="E305" s="184" t="s">
        <v>400</v>
      </c>
      <c r="F305" s="185" t="s">
        <v>401</v>
      </c>
      <c r="G305" s="186" t="s">
        <v>276</v>
      </c>
      <c r="H305" s="187">
        <v>13693.685</v>
      </c>
      <c r="I305" s="188"/>
      <c r="J305" s="189">
        <f>ROUND(I305*H305,2)</f>
        <v>0</v>
      </c>
      <c r="K305" s="190"/>
      <c r="L305" s="39"/>
      <c r="M305" s="191" t="s">
        <v>1</v>
      </c>
      <c r="N305" s="192" t="s">
        <v>41</v>
      </c>
      <c r="O305" s="71"/>
      <c r="P305" s="193">
        <f>O305*H305</f>
        <v>0</v>
      </c>
      <c r="Q305" s="193">
        <v>0</v>
      </c>
      <c r="R305" s="193">
        <f>Q305*H305</f>
        <v>0</v>
      </c>
      <c r="S305" s="193">
        <v>0</v>
      </c>
      <c r="T305" s="194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5" t="s">
        <v>136</v>
      </c>
      <c r="AT305" s="195" t="s">
        <v>132</v>
      </c>
      <c r="AU305" s="195" t="s">
        <v>86</v>
      </c>
      <c r="AY305" s="17" t="s">
        <v>130</v>
      </c>
      <c r="BE305" s="196">
        <f>IF(N305="základní",J305,0)</f>
        <v>0</v>
      </c>
      <c r="BF305" s="196">
        <f>IF(N305="snížená",J305,0)</f>
        <v>0</v>
      </c>
      <c r="BG305" s="196">
        <f>IF(N305="zákl. přenesená",J305,0)</f>
        <v>0</v>
      </c>
      <c r="BH305" s="196">
        <f>IF(N305="sníž. přenesená",J305,0)</f>
        <v>0</v>
      </c>
      <c r="BI305" s="196">
        <f>IF(N305="nulová",J305,0)</f>
        <v>0</v>
      </c>
      <c r="BJ305" s="17" t="s">
        <v>84</v>
      </c>
      <c r="BK305" s="196">
        <f>ROUND(I305*H305,2)</f>
        <v>0</v>
      </c>
      <c r="BL305" s="17" t="s">
        <v>136</v>
      </c>
      <c r="BM305" s="195" t="s">
        <v>402</v>
      </c>
    </row>
    <row r="306" spans="2:51" s="13" customFormat="1" ht="11.25">
      <c r="B306" s="197"/>
      <c r="C306" s="198"/>
      <c r="D306" s="199" t="s">
        <v>138</v>
      </c>
      <c r="E306" s="200" t="s">
        <v>1</v>
      </c>
      <c r="F306" s="201" t="s">
        <v>403</v>
      </c>
      <c r="G306" s="198"/>
      <c r="H306" s="202">
        <v>13693.685</v>
      </c>
      <c r="I306" s="203"/>
      <c r="J306" s="198"/>
      <c r="K306" s="198"/>
      <c r="L306" s="204"/>
      <c r="M306" s="205"/>
      <c r="N306" s="206"/>
      <c r="O306" s="206"/>
      <c r="P306" s="206"/>
      <c r="Q306" s="206"/>
      <c r="R306" s="206"/>
      <c r="S306" s="206"/>
      <c r="T306" s="207"/>
      <c r="AT306" s="208" t="s">
        <v>138</v>
      </c>
      <c r="AU306" s="208" t="s">
        <v>86</v>
      </c>
      <c r="AV306" s="13" t="s">
        <v>86</v>
      </c>
      <c r="AW306" s="13" t="s">
        <v>32</v>
      </c>
      <c r="AX306" s="13" t="s">
        <v>84</v>
      </c>
      <c r="AY306" s="208" t="s">
        <v>130</v>
      </c>
    </row>
    <row r="307" spans="1:65" s="2" customFormat="1" ht="44.25" customHeight="1">
      <c r="A307" s="34"/>
      <c r="B307" s="35"/>
      <c r="C307" s="183" t="s">
        <v>404</v>
      </c>
      <c r="D307" s="183" t="s">
        <v>132</v>
      </c>
      <c r="E307" s="184" t="s">
        <v>405</v>
      </c>
      <c r="F307" s="185" t="s">
        <v>406</v>
      </c>
      <c r="G307" s="186" t="s">
        <v>276</v>
      </c>
      <c r="H307" s="187">
        <v>2095</v>
      </c>
      <c r="I307" s="188"/>
      <c r="J307" s="189">
        <f>ROUND(I307*H307,2)</f>
        <v>0</v>
      </c>
      <c r="K307" s="190"/>
      <c r="L307" s="39"/>
      <c r="M307" s="191" t="s">
        <v>1</v>
      </c>
      <c r="N307" s="192" t="s">
        <v>41</v>
      </c>
      <c r="O307" s="71"/>
      <c r="P307" s="193">
        <f>O307*H307</f>
        <v>0</v>
      </c>
      <c r="Q307" s="193">
        <v>0</v>
      </c>
      <c r="R307" s="193">
        <f>Q307*H307</f>
        <v>0</v>
      </c>
      <c r="S307" s="193">
        <v>0</v>
      </c>
      <c r="T307" s="194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5" t="s">
        <v>136</v>
      </c>
      <c r="AT307" s="195" t="s">
        <v>132</v>
      </c>
      <c r="AU307" s="195" t="s">
        <v>86</v>
      </c>
      <c r="AY307" s="17" t="s">
        <v>130</v>
      </c>
      <c r="BE307" s="196">
        <f>IF(N307="základní",J307,0)</f>
        <v>0</v>
      </c>
      <c r="BF307" s="196">
        <f>IF(N307="snížená",J307,0)</f>
        <v>0</v>
      </c>
      <c r="BG307" s="196">
        <f>IF(N307="zákl. přenesená",J307,0)</f>
        <v>0</v>
      </c>
      <c r="BH307" s="196">
        <f>IF(N307="sníž. přenesená",J307,0)</f>
        <v>0</v>
      </c>
      <c r="BI307" s="196">
        <f>IF(N307="nulová",J307,0)</f>
        <v>0</v>
      </c>
      <c r="BJ307" s="17" t="s">
        <v>84</v>
      </c>
      <c r="BK307" s="196">
        <f>ROUND(I307*H307,2)</f>
        <v>0</v>
      </c>
      <c r="BL307" s="17" t="s">
        <v>136</v>
      </c>
      <c r="BM307" s="195" t="s">
        <v>407</v>
      </c>
    </row>
    <row r="308" spans="2:51" s="13" customFormat="1" ht="11.25">
      <c r="B308" s="197"/>
      <c r="C308" s="198"/>
      <c r="D308" s="199" t="s">
        <v>138</v>
      </c>
      <c r="E308" s="200" t="s">
        <v>1</v>
      </c>
      <c r="F308" s="201" t="s">
        <v>408</v>
      </c>
      <c r="G308" s="198"/>
      <c r="H308" s="202">
        <v>2095</v>
      </c>
      <c r="I308" s="203"/>
      <c r="J308" s="198"/>
      <c r="K308" s="198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138</v>
      </c>
      <c r="AU308" s="208" t="s">
        <v>86</v>
      </c>
      <c r="AV308" s="13" t="s">
        <v>86</v>
      </c>
      <c r="AW308" s="13" t="s">
        <v>32</v>
      </c>
      <c r="AX308" s="13" t="s">
        <v>84</v>
      </c>
      <c r="AY308" s="208" t="s">
        <v>130</v>
      </c>
    </row>
    <row r="309" spans="1:65" s="2" customFormat="1" ht="24.2" customHeight="1">
      <c r="A309" s="34"/>
      <c r="B309" s="35"/>
      <c r="C309" s="183" t="s">
        <v>409</v>
      </c>
      <c r="D309" s="183" t="s">
        <v>132</v>
      </c>
      <c r="E309" s="184" t="s">
        <v>410</v>
      </c>
      <c r="F309" s="185" t="s">
        <v>411</v>
      </c>
      <c r="G309" s="186" t="s">
        <v>276</v>
      </c>
      <c r="H309" s="187">
        <v>110</v>
      </c>
      <c r="I309" s="188"/>
      <c r="J309" s="189">
        <f>ROUND(I309*H309,2)</f>
        <v>0</v>
      </c>
      <c r="K309" s="190"/>
      <c r="L309" s="39"/>
      <c r="M309" s="191" t="s">
        <v>1</v>
      </c>
      <c r="N309" s="192" t="s">
        <v>41</v>
      </c>
      <c r="O309" s="71"/>
      <c r="P309" s="193">
        <f>O309*H309</f>
        <v>0</v>
      </c>
      <c r="Q309" s="193">
        <v>0</v>
      </c>
      <c r="R309" s="193">
        <f>Q309*H309</f>
        <v>0</v>
      </c>
      <c r="S309" s="193">
        <v>0</v>
      </c>
      <c r="T309" s="194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5" t="s">
        <v>136</v>
      </c>
      <c r="AT309" s="195" t="s">
        <v>132</v>
      </c>
      <c r="AU309" s="195" t="s">
        <v>86</v>
      </c>
      <c r="AY309" s="17" t="s">
        <v>130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7" t="s">
        <v>84</v>
      </c>
      <c r="BK309" s="196">
        <f>ROUND(I309*H309,2)</f>
        <v>0</v>
      </c>
      <c r="BL309" s="17" t="s">
        <v>136</v>
      </c>
      <c r="BM309" s="195" t="s">
        <v>412</v>
      </c>
    </row>
    <row r="310" spans="1:65" s="2" customFormat="1" ht="37.9" customHeight="1">
      <c r="A310" s="34"/>
      <c r="B310" s="35"/>
      <c r="C310" s="183" t="s">
        <v>413</v>
      </c>
      <c r="D310" s="183" t="s">
        <v>132</v>
      </c>
      <c r="E310" s="184" t="s">
        <v>414</v>
      </c>
      <c r="F310" s="185" t="s">
        <v>415</v>
      </c>
      <c r="G310" s="186" t="s">
        <v>276</v>
      </c>
      <c r="H310" s="187">
        <v>886.5</v>
      </c>
      <c r="I310" s="188"/>
      <c r="J310" s="189">
        <f>ROUND(I310*H310,2)</f>
        <v>0</v>
      </c>
      <c r="K310" s="190"/>
      <c r="L310" s="39"/>
      <c r="M310" s="191" t="s">
        <v>1</v>
      </c>
      <c r="N310" s="192" t="s">
        <v>41</v>
      </c>
      <c r="O310" s="71"/>
      <c r="P310" s="193">
        <f>O310*H310</f>
        <v>0</v>
      </c>
      <c r="Q310" s="193">
        <v>0</v>
      </c>
      <c r="R310" s="193">
        <f>Q310*H310</f>
        <v>0</v>
      </c>
      <c r="S310" s="193">
        <v>0</v>
      </c>
      <c r="T310" s="194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5" t="s">
        <v>136</v>
      </c>
      <c r="AT310" s="195" t="s">
        <v>132</v>
      </c>
      <c r="AU310" s="195" t="s">
        <v>86</v>
      </c>
      <c r="AY310" s="17" t="s">
        <v>130</v>
      </c>
      <c r="BE310" s="196">
        <f>IF(N310="základní",J310,0)</f>
        <v>0</v>
      </c>
      <c r="BF310" s="196">
        <f>IF(N310="snížená",J310,0)</f>
        <v>0</v>
      </c>
      <c r="BG310" s="196">
        <f>IF(N310="zákl. přenesená",J310,0)</f>
        <v>0</v>
      </c>
      <c r="BH310" s="196">
        <f>IF(N310="sníž. přenesená",J310,0)</f>
        <v>0</v>
      </c>
      <c r="BI310" s="196">
        <f>IF(N310="nulová",J310,0)</f>
        <v>0</v>
      </c>
      <c r="BJ310" s="17" t="s">
        <v>84</v>
      </c>
      <c r="BK310" s="196">
        <f>ROUND(I310*H310,2)</f>
        <v>0</v>
      </c>
      <c r="BL310" s="17" t="s">
        <v>136</v>
      </c>
      <c r="BM310" s="195" t="s">
        <v>416</v>
      </c>
    </row>
    <row r="311" spans="2:51" s="13" customFormat="1" ht="11.25">
      <c r="B311" s="197"/>
      <c r="C311" s="198"/>
      <c r="D311" s="199" t="s">
        <v>138</v>
      </c>
      <c r="E311" s="200" t="s">
        <v>1</v>
      </c>
      <c r="F311" s="201" t="s">
        <v>417</v>
      </c>
      <c r="G311" s="198"/>
      <c r="H311" s="202">
        <v>90</v>
      </c>
      <c r="I311" s="203"/>
      <c r="J311" s="198"/>
      <c r="K311" s="198"/>
      <c r="L311" s="204"/>
      <c r="M311" s="205"/>
      <c r="N311" s="206"/>
      <c r="O311" s="206"/>
      <c r="P311" s="206"/>
      <c r="Q311" s="206"/>
      <c r="R311" s="206"/>
      <c r="S311" s="206"/>
      <c r="T311" s="207"/>
      <c r="AT311" s="208" t="s">
        <v>138</v>
      </c>
      <c r="AU311" s="208" t="s">
        <v>86</v>
      </c>
      <c r="AV311" s="13" t="s">
        <v>86</v>
      </c>
      <c r="AW311" s="13" t="s">
        <v>32</v>
      </c>
      <c r="AX311" s="13" t="s">
        <v>76</v>
      </c>
      <c r="AY311" s="208" t="s">
        <v>130</v>
      </c>
    </row>
    <row r="312" spans="2:51" s="13" customFormat="1" ht="11.25">
      <c r="B312" s="197"/>
      <c r="C312" s="198"/>
      <c r="D312" s="199" t="s">
        <v>138</v>
      </c>
      <c r="E312" s="200" t="s">
        <v>1</v>
      </c>
      <c r="F312" s="201" t="s">
        <v>418</v>
      </c>
      <c r="G312" s="198"/>
      <c r="H312" s="202">
        <v>36</v>
      </c>
      <c r="I312" s="203"/>
      <c r="J312" s="198"/>
      <c r="K312" s="198"/>
      <c r="L312" s="204"/>
      <c r="M312" s="205"/>
      <c r="N312" s="206"/>
      <c r="O312" s="206"/>
      <c r="P312" s="206"/>
      <c r="Q312" s="206"/>
      <c r="R312" s="206"/>
      <c r="S312" s="206"/>
      <c r="T312" s="207"/>
      <c r="AT312" s="208" t="s">
        <v>138</v>
      </c>
      <c r="AU312" s="208" t="s">
        <v>86</v>
      </c>
      <c r="AV312" s="13" t="s">
        <v>86</v>
      </c>
      <c r="AW312" s="13" t="s">
        <v>32</v>
      </c>
      <c r="AX312" s="13" t="s">
        <v>76</v>
      </c>
      <c r="AY312" s="208" t="s">
        <v>130</v>
      </c>
    </row>
    <row r="313" spans="2:51" s="13" customFormat="1" ht="11.25">
      <c r="B313" s="197"/>
      <c r="C313" s="198"/>
      <c r="D313" s="199" t="s">
        <v>138</v>
      </c>
      <c r="E313" s="200" t="s">
        <v>1</v>
      </c>
      <c r="F313" s="201" t="s">
        <v>419</v>
      </c>
      <c r="G313" s="198"/>
      <c r="H313" s="202">
        <v>16</v>
      </c>
      <c r="I313" s="203"/>
      <c r="J313" s="198"/>
      <c r="K313" s="198"/>
      <c r="L313" s="204"/>
      <c r="M313" s="205"/>
      <c r="N313" s="206"/>
      <c r="O313" s="206"/>
      <c r="P313" s="206"/>
      <c r="Q313" s="206"/>
      <c r="R313" s="206"/>
      <c r="S313" s="206"/>
      <c r="T313" s="207"/>
      <c r="AT313" s="208" t="s">
        <v>138</v>
      </c>
      <c r="AU313" s="208" t="s">
        <v>86</v>
      </c>
      <c r="AV313" s="13" t="s">
        <v>86</v>
      </c>
      <c r="AW313" s="13" t="s">
        <v>32</v>
      </c>
      <c r="AX313" s="13" t="s">
        <v>76</v>
      </c>
      <c r="AY313" s="208" t="s">
        <v>130</v>
      </c>
    </row>
    <row r="314" spans="2:51" s="13" customFormat="1" ht="11.25">
      <c r="B314" s="197"/>
      <c r="C314" s="198"/>
      <c r="D314" s="199" t="s">
        <v>138</v>
      </c>
      <c r="E314" s="200" t="s">
        <v>1</v>
      </c>
      <c r="F314" s="201" t="s">
        <v>420</v>
      </c>
      <c r="G314" s="198"/>
      <c r="H314" s="202">
        <v>112.5</v>
      </c>
      <c r="I314" s="203"/>
      <c r="J314" s="198"/>
      <c r="K314" s="198"/>
      <c r="L314" s="204"/>
      <c r="M314" s="205"/>
      <c r="N314" s="206"/>
      <c r="O314" s="206"/>
      <c r="P314" s="206"/>
      <c r="Q314" s="206"/>
      <c r="R314" s="206"/>
      <c r="S314" s="206"/>
      <c r="T314" s="207"/>
      <c r="AT314" s="208" t="s">
        <v>138</v>
      </c>
      <c r="AU314" s="208" t="s">
        <v>86</v>
      </c>
      <c r="AV314" s="13" t="s">
        <v>86</v>
      </c>
      <c r="AW314" s="13" t="s">
        <v>32</v>
      </c>
      <c r="AX314" s="13" t="s">
        <v>76</v>
      </c>
      <c r="AY314" s="208" t="s">
        <v>130</v>
      </c>
    </row>
    <row r="315" spans="2:51" s="13" customFormat="1" ht="11.25">
      <c r="B315" s="197"/>
      <c r="C315" s="198"/>
      <c r="D315" s="199" t="s">
        <v>138</v>
      </c>
      <c r="E315" s="200" t="s">
        <v>1</v>
      </c>
      <c r="F315" s="201" t="s">
        <v>421</v>
      </c>
      <c r="G315" s="198"/>
      <c r="H315" s="202">
        <v>348</v>
      </c>
      <c r="I315" s="203"/>
      <c r="J315" s="198"/>
      <c r="K315" s="198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138</v>
      </c>
      <c r="AU315" s="208" t="s">
        <v>86</v>
      </c>
      <c r="AV315" s="13" t="s">
        <v>86</v>
      </c>
      <c r="AW315" s="13" t="s">
        <v>32</v>
      </c>
      <c r="AX315" s="13" t="s">
        <v>76</v>
      </c>
      <c r="AY315" s="208" t="s">
        <v>130</v>
      </c>
    </row>
    <row r="316" spans="2:51" s="13" customFormat="1" ht="11.25">
      <c r="B316" s="197"/>
      <c r="C316" s="198"/>
      <c r="D316" s="199" t="s">
        <v>138</v>
      </c>
      <c r="E316" s="200" t="s">
        <v>1</v>
      </c>
      <c r="F316" s="201" t="s">
        <v>422</v>
      </c>
      <c r="G316" s="198"/>
      <c r="H316" s="202">
        <v>60</v>
      </c>
      <c r="I316" s="203"/>
      <c r="J316" s="198"/>
      <c r="K316" s="198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138</v>
      </c>
      <c r="AU316" s="208" t="s">
        <v>86</v>
      </c>
      <c r="AV316" s="13" t="s">
        <v>86</v>
      </c>
      <c r="AW316" s="13" t="s">
        <v>32</v>
      </c>
      <c r="AX316" s="13" t="s">
        <v>76</v>
      </c>
      <c r="AY316" s="208" t="s">
        <v>130</v>
      </c>
    </row>
    <row r="317" spans="2:51" s="13" customFormat="1" ht="11.25">
      <c r="B317" s="197"/>
      <c r="C317" s="198"/>
      <c r="D317" s="199" t="s">
        <v>138</v>
      </c>
      <c r="E317" s="200" t="s">
        <v>1</v>
      </c>
      <c r="F317" s="201" t="s">
        <v>423</v>
      </c>
      <c r="G317" s="198"/>
      <c r="H317" s="202">
        <v>224</v>
      </c>
      <c r="I317" s="203"/>
      <c r="J317" s="198"/>
      <c r="K317" s="198"/>
      <c r="L317" s="204"/>
      <c r="M317" s="205"/>
      <c r="N317" s="206"/>
      <c r="O317" s="206"/>
      <c r="P317" s="206"/>
      <c r="Q317" s="206"/>
      <c r="R317" s="206"/>
      <c r="S317" s="206"/>
      <c r="T317" s="207"/>
      <c r="AT317" s="208" t="s">
        <v>138</v>
      </c>
      <c r="AU317" s="208" t="s">
        <v>86</v>
      </c>
      <c r="AV317" s="13" t="s">
        <v>86</v>
      </c>
      <c r="AW317" s="13" t="s">
        <v>32</v>
      </c>
      <c r="AX317" s="13" t="s">
        <v>76</v>
      </c>
      <c r="AY317" s="208" t="s">
        <v>130</v>
      </c>
    </row>
    <row r="318" spans="2:51" s="14" customFormat="1" ht="11.25">
      <c r="B318" s="209"/>
      <c r="C318" s="210"/>
      <c r="D318" s="199" t="s">
        <v>138</v>
      </c>
      <c r="E318" s="211" t="s">
        <v>1</v>
      </c>
      <c r="F318" s="212" t="s">
        <v>164</v>
      </c>
      <c r="G318" s="210"/>
      <c r="H318" s="213">
        <v>886.5</v>
      </c>
      <c r="I318" s="214"/>
      <c r="J318" s="210"/>
      <c r="K318" s="210"/>
      <c r="L318" s="215"/>
      <c r="M318" s="216"/>
      <c r="N318" s="217"/>
      <c r="O318" s="217"/>
      <c r="P318" s="217"/>
      <c r="Q318" s="217"/>
      <c r="R318" s="217"/>
      <c r="S318" s="217"/>
      <c r="T318" s="218"/>
      <c r="AT318" s="219" t="s">
        <v>138</v>
      </c>
      <c r="AU318" s="219" t="s">
        <v>86</v>
      </c>
      <c r="AV318" s="14" t="s">
        <v>136</v>
      </c>
      <c r="AW318" s="14" t="s">
        <v>32</v>
      </c>
      <c r="AX318" s="14" t="s">
        <v>84</v>
      </c>
      <c r="AY318" s="219" t="s">
        <v>130</v>
      </c>
    </row>
    <row r="319" spans="1:65" s="2" customFormat="1" ht="16.5" customHeight="1">
      <c r="A319" s="34"/>
      <c r="B319" s="35"/>
      <c r="C319" s="220" t="s">
        <v>424</v>
      </c>
      <c r="D319" s="220" t="s">
        <v>334</v>
      </c>
      <c r="E319" s="221" t="s">
        <v>425</v>
      </c>
      <c r="F319" s="222" t="s">
        <v>426</v>
      </c>
      <c r="G319" s="223" t="s">
        <v>427</v>
      </c>
      <c r="H319" s="224">
        <v>1507.05</v>
      </c>
      <c r="I319" s="225"/>
      <c r="J319" s="226">
        <f>ROUND(I319*H319,2)</f>
        <v>0</v>
      </c>
      <c r="K319" s="227"/>
      <c r="L319" s="228"/>
      <c r="M319" s="229" t="s">
        <v>1</v>
      </c>
      <c r="N319" s="230" t="s">
        <v>41</v>
      </c>
      <c r="O319" s="71"/>
      <c r="P319" s="193">
        <f>O319*H319</f>
        <v>0</v>
      </c>
      <c r="Q319" s="193">
        <v>1</v>
      </c>
      <c r="R319" s="193">
        <f>Q319*H319</f>
        <v>1507.05</v>
      </c>
      <c r="S319" s="193">
        <v>0</v>
      </c>
      <c r="T319" s="194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5" t="s">
        <v>224</v>
      </c>
      <c r="AT319" s="195" t="s">
        <v>334</v>
      </c>
      <c r="AU319" s="195" t="s">
        <v>86</v>
      </c>
      <c r="AY319" s="17" t="s">
        <v>130</v>
      </c>
      <c r="BE319" s="196">
        <f>IF(N319="základní",J319,0)</f>
        <v>0</v>
      </c>
      <c r="BF319" s="196">
        <f>IF(N319="snížená",J319,0)</f>
        <v>0</v>
      </c>
      <c r="BG319" s="196">
        <f>IF(N319="zákl. přenesená",J319,0)</f>
        <v>0</v>
      </c>
      <c r="BH319" s="196">
        <f>IF(N319="sníž. přenesená",J319,0)</f>
        <v>0</v>
      </c>
      <c r="BI319" s="196">
        <f>IF(N319="nulová",J319,0)</f>
        <v>0</v>
      </c>
      <c r="BJ319" s="17" t="s">
        <v>84</v>
      </c>
      <c r="BK319" s="196">
        <f>ROUND(I319*H319,2)</f>
        <v>0</v>
      </c>
      <c r="BL319" s="17" t="s">
        <v>136</v>
      </c>
      <c r="BM319" s="195" t="s">
        <v>428</v>
      </c>
    </row>
    <row r="320" spans="2:51" s="13" customFormat="1" ht="11.25">
      <c r="B320" s="197"/>
      <c r="C320" s="198"/>
      <c r="D320" s="199" t="s">
        <v>138</v>
      </c>
      <c r="E320" s="200" t="s">
        <v>1</v>
      </c>
      <c r="F320" s="201" t="s">
        <v>429</v>
      </c>
      <c r="G320" s="198"/>
      <c r="H320" s="202">
        <v>1507.05</v>
      </c>
      <c r="I320" s="203"/>
      <c r="J320" s="198"/>
      <c r="K320" s="198"/>
      <c r="L320" s="204"/>
      <c r="M320" s="205"/>
      <c r="N320" s="206"/>
      <c r="O320" s="206"/>
      <c r="P320" s="206"/>
      <c r="Q320" s="206"/>
      <c r="R320" s="206"/>
      <c r="S320" s="206"/>
      <c r="T320" s="207"/>
      <c r="AT320" s="208" t="s">
        <v>138</v>
      </c>
      <c r="AU320" s="208" t="s">
        <v>86</v>
      </c>
      <c r="AV320" s="13" t="s">
        <v>86</v>
      </c>
      <c r="AW320" s="13" t="s">
        <v>32</v>
      </c>
      <c r="AX320" s="13" t="s">
        <v>84</v>
      </c>
      <c r="AY320" s="208" t="s">
        <v>130</v>
      </c>
    </row>
    <row r="321" spans="1:65" s="2" customFormat="1" ht="16.5" customHeight="1">
      <c r="A321" s="34"/>
      <c r="B321" s="35"/>
      <c r="C321" s="183" t="s">
        <v>430</v>
      </c>
      <c r="D321" s="183" t="s">
        <v>132</v>
      </c>
      <c r="E321" s="184" t="s">
        <v>431</v>
      </c>
      <c r="F321" s="185" t="s">
        <v>432</v>
      </c>
      <c r="G321" s="186" t="s">
        <v>276</v>
      </c>
      <c r="H321" s="187">
        <v>110</v>
      </c>
      <c r="I321" s="188"/>
      <c r="J321" s="189">
        <f>ROUND(I321*H321,2)</f>
        <v>0</v>
      </c>
      <c r="K321" s="190"/>
      <c r="L321" s="39"/>
      <c r="M321" s="191" t="s">
        <v>1</v>
      </c>
      <c r="N321" s="192" t="s">
        <v>41</v>
      </c>
      <c r="O321" s="71"/>
      <c r="P321" s="193">
        <f>O321*H321</f>
        <v>0</v>
      </c>
      <c r="Q321" s="193">
        <v>0</v>
      </c>
      <c r="R321" s="193">
        <f>Q321*H321</f>
        <v>0</v>
      </c>
      <c r="S321" s="193">
        <v>0</v>
      </c>
      <c r="T321" s="194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5" t="s">
        <v>136</v>
      </c>
      <c r="AT321" s="195" t="s">
        <v>132</v>
      </c>
      <c r="AU321" s="195" t="s">
        <v>86</v>
      </c>
      <c r="AY321" s="17" t="s">
        <v>130</v>
      </c>
      <c r="BE321" s="196">
        <f>IF(N321="základní",J321,0)</f>
        <v>0</v>
      </c>
      <c r="BF321" s="196">
        <f>IF(N321="snížená",J321,0)</f>
        <v>0</v>
      </c>
      <c r="BG321" s="196">
        <f>IF(N321="zákl. přenesená",J321,0)</f>
        <v>0</v>
      </c>
      <c r="BH321" s="196">
        <f>IF(N321="sníž. přenesená",J321,0)</f>
        <v>0</v>
      </c>
      <c r="BI321" s="196">
        <f>IF(N321="nulová",J321,0)</f>
        <v>0</v>
      </c>
      <c r="BJ321" s="17" t="s">
        <v>84</v>
      </c>
      <c r="BK321" s="196">
        <f>ROUND(I321*H321,2)</f>
        <v>0</v>
      </c>
      <c r="BL321" s="17" t="s">
        <v>136</v>
      </c>
      <c r="BM321" s="195" t="s">
        <v>433</v>
      </c>
    </row>
    <row r="322" spans="2:51" s="13" customFormat="1" ht="11.25">
      <c r="B322" s="197"/>
      <c r="C322" s="198"/>
      <c r="D322" s="199" t="s">
        <v>138</v>
      </c>
      <c r="E322" s="200" t="s">
        <v>1</v>
      </c>
      <c r="F322" s="201" t="s">
        <v>434</v>
      </c>
      <c r="G322" s="198"/>
      <c r="H322" s="202">
        <v>110</v>
      </c>
      <c r="I322" s="203"/>
      <c r="J322" s="198"/>
      <c r="K322" s="198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138</v>
      </c>
      <c r="AU322" s="208" t="s">
        <v>86</v>
      </c>
      <c r="AV322" s="13" t="s">
        <v>86</v>
      </c>
      <c r="AW322" s="13" t="s">
        <v>32</v>
      </c>
      <c r="AX322" s="13" t="s">
        <v>84</v>
      </c>
      <c r="AY322" s="208" t="s">
        <v>130</v>
      </c>
    </row>
    <row r="323" spans="1:65" s="2" customFormat="1" ht="16.5" customHeight="1">
      <c r="A323" s="34"/>
      <c r="B323" s="35"/>
      <c r="C323" s="183" t="s">
        <v>435</v>
      </c>
      <c r="D323" s="183" t="s">
        <v>132</v>
      </c>
      <c r="E323" s="184" t="s">
        <v>436</v>
      </c>
      <c r="F323" s="185" t="s">
        <v>437</v>
      </c>
      <c r="G323" s="186" t="s">
        <v>276</v>
      </c>
      <c r="H323" s="187">
        <v>2848.737</v>
      </c>
      <c r="I323" s="188"/>
      <c r="J323" s="189">
        <f>ROUND(I323*H323,2)</f>
        <v>0</v>
      </c>
      <c r="K323" s="190"/>
      <c r="L323" s="39"/>
      <c r="M323" s="191" t="s">
        <v>1</v>
      </c>
      <c r="N323" s="192" t="s">
        <v>41</v>
      </c>
      <c r="O323" s="71"/>
      <c r="P323" s="193">
        <f>O323*H323</f>
        <v>0</v>
      </c>
      <c r="Q323" s="193">
        <v>0</v>
      </c>
      <c r="R323" s="193">
        <f>Q323*H323</f>
        <v>0</v>
      </c>
      <c r="S323" s="193">
        <v>0</v>
      </c>
      <c r="T323" s="194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5" t="s">
        <v>136</v>
      </c>
      <c r="AT323" s="195" t="s">
        <v>132</v>
      </c>
      <c r="AU323" s="195" t="s">
        <v>86</v>
      </c>
      <c r="AY323" s="17" t="s">
        <v>130</v>
      </c>
      <c r="BE323" s="196">
        <f>IF(N323="základní",J323,0)</f>
        <v>0</v>
      </c>
      <c r="BF323" s="196">
        <f>IF(N323="snížená",J323,0)</f>
        <v>0</v>
      </c>
      <c r="BG323" s="196">
        <f>IF(N323="zákl. přenesená",J323,0)</f>
        <v>0</v>
      </c>
      <c r="BH323" s="196">
        <f>IF(N323="sníž. přenesená",J323,0)</f>
        <v>0</v>
      </c>
      <c r="BI323" s="196">
        <f>IF(N323="nulová",J323,0)</f>
        <v>0</v>
      </c>
      <c r="BJ323" s="17" t="s">
        <v>84</v>
      </c>
      <c r="BK323" s="196">
        <f>ROUND(I323*H323,2)</f>
        <v>0</v>
      </c>
      <c r="BL323" s="17" t="s">
        <v>136</v>
      </c>
      <c r="BM323" s="195" t="s">
        <v>438</v>
      </c>
    </row>
    <row r="324" spans="2:51" s="13" customFormat="1" ht="11.25">
      <c r="B324" s="197"/>
      <c r="C324" s="198"/>
      <c r="D324" s="199" t="s">
        <v>138</v>
      </c>
      <c r="E324" s="200" t="s">
        <v>1</v>
      </c>
      <c r="F324" s="201" t="s">
        <v>439</v>
      </c>
      <c r="G324" s="198"/>
      <c r="H324" s="202">
        <v>2848.737</v>
      </c>
      <c r="I324" s="203"/>
      <c r="J324" s="198"/>
      <c r="K324" s="198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138</v>
      </c>
      <c r="AU324" s="208" t="s">
        <v>86</v>
      </c>
      <c r="AV324" s="13" t="s">
        <v>86</v>
      </c>
      <c r="AW324" s="13" t="s">
        <v>32</v>
      </c>
      <c r="AX324" s="13" t="s">
        <v>84</v>
      </c>
      <c r="AY324" s="208" t="s">
        <v>130</v>
      </c>
    </row>
    <row r="325" spans="1:65" s="2" customFormat="1" ht="24.2" customHeight="1">
      <c r="A325" s="34"/>
      <c r="B325" s="35"/>
      <c r="C325" s="183" t="s">
        <v>440</v>
      </c>
      <c r="D325" s="183" t="s">
        <v>132</v>
      </c>
      <c r="E325" s="184" t="s">
        <v>441</v>
      </c>
      <c r="F325" s="185" t="s">
        <v>442</v>
      </c>
      <c r="G325" s="186" t="s">
        <v>276</v>
      </c>
      <c r="H325" s="187">
        <v>419</v>
      </c>
      <c r="I325" s="188"/>
      <c r="J325" s="189">
        <f>ROUND(I325*H325,2)</f>
        <v>0</v>
      </c>
      <c r="K325" s="190"/>
      <c r="L325" s="39"/>
      <c r="M325" s="191" t="s">
        <v>1</v>
      </c>
      <c r="N325" s="192" t="s">
        <v>41</v>
      </c>
      <c r="O325" s="71"/>
      <c r="P325" s="193">
        <f>O325*H325</f>
        <v>0</v>
      </c>
      <c r="Q325" s="193">
        <v>0</v>
      </c>
      <c r="R325" s="193">
        <f>Q325*H325</f>
        <v>0</v>
      </c>
      <c r="S325" s="193">
        <v>0</v>
      </c>
      <c r="T325" s="194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5" t="s">
        <v>136</v>
      </c>
      <c r="AT325" s="195" t="s">
        <v>132</v>
      </c>
      <c r="AU325" s="195" t="s">
        <v>86</v>
      </c>
      <c r="AY325" s="17" t="s">
        <v>130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7" t="s">
        <v>84</v>
      </c>
      <c r="BK325" s="196">
        <f>ROUND(I325*H325,2)</f>
        <v>0</v>
      </c>
      <c r="BL325" s="17" t="s">
        <v>136</v>
      </c>
      <c r="BM325" s="195" t="s">
        <v>443</v>
      </c>
    </row>
    <row r="326" spans="2:51" s="13" customFormat="1" ht="11.25">
      <c r="B326" s="197"/>
      <c r="C326" s="198"/>
      <c r="D326" s="199" t="s">
        <v>138</v>
      </c>
      <c r="E326" s="200" t="s">
        <v>1</v>
      </c>
      <c r="F326" s="201" t="s">
        <v>444</v>
      </c>
      <c r="G326" s="198"/>
      <c r="H326" s="202">
        <v>419</v>
      </c>
      <c r="I326" s="203"/>
      <c r="J326" s="198"/>
      <c r="K326" s="198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138</v>
      </c>
      <c r="AU326" s="208" t="s">
        <v>86</v>
      </c>
      <c r="AV326" s="13" t="s">
        <v>86</v>
      </c>
      <c r="AW326" s="13" t="s">
        <v>32</v>
      </c>
      <c r="AX326" s="13" t="s">
        <v>84</v>
      </c>
      <c r="AY326" s="208" t="s">
        <v>130</v>
      </c>
    </row>
    <row r="327" spans="1:65" s="2" customFormat="1" ht="24.2" customHeight="1">
      <c r="A327" s="34"/>
      <c r="B327" s="35"/>
      <c r="C327" s="183" t="s">
        <v>445</v>
      </c>
      <c r="D327" s="183" t="s">
        <v>132</v>
      </c>
      <c r="E327" s="184" t="s">
        <v>446</v>
      </c>
      <c r="F327" s="185" t="s">
        <v>447</v>
      </c>
      <c r="G327" s="186" t="s">
        <v>276</v>
      </c>
      <c r="H327" s="187">
        <v>1143.938</v>
      </c>
      <c r="I327" s="188"/>
      <c r="J327" s="189">
        <f>ROUND(I327*H327,2)</f>
        <v>0</v>
      </c>
      <c r="K327" s="190"/>
      <c r="L327" s="39"/>
      <c r="M327" s="191" t="s">
        <v>1</v>
      </c>
      <c r="N327" s="192" t="s">
        <v>41</v>
      </c>
      <c r="O327" s="71"/>
      <c r="P327" s="193">
        <f>O327*H327</f>
        <v>0</v>
      </c>
      <c r="Q327" s="193">
        <v>0</v>
      </c>
      <c r="R327" s="193">
        <f>Q327*H327</f>
        <v>0</v>
      </c>
      <c r="S327" s="193">
        <v>0</v>
      </c>
      <c r="T327" s="194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5" t="s">
        <v>136</v>
      </c>
      <c r="AT327" s="195" t="s">
        <v>132</v>
      </c>
      <c r="AU327" s="195" t="s">
        <v>86</v>
      </c>
      <c r="AY327" s="17" t="s">
        <v>130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17" t="s">
        <v>84</v>
      </c>
      <c r="BK327" s="196">
        <f>ROUND(I327*H327,2)</f>
        <v>0</v>
      </c>
      <c r="BL327" s="17" t="s">
        <v>136</v>
      </c>
      <c r="BM327" s="195" t="s">
        <v>448</v>
      </c>
    </row>
    <row r="328" spans="2:51" s="13" customFormat="1" ht="11.25">
      <c r="B328" s="197"/>
      <c r="C328" s="198"/>
      <c r="D328" s="199" t="s">
        <v>138</v>
      </c>
      <c r="E328" s="200" t="s">
        <v>1</v>
      </c>
      <c r="F328" s="201" t="s">
        <v>449</v>
      </c>
      <c r="G328" s="198"/>
      <c r="H328" s="202">
        <v>220.32</v>
      </c>
      <c r="I328" s="203"/>
      <c r="J328" s="198"/>
      <c r="K328" s="198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138</v>
      </c>
      <c r="AU328" s="208" t="s">
        <v>86</v>
      </c>
      <c r="AV328" s="13" t="s">
        <v>86</v>
      </c>
      <c r="AW328" s="13" t="s">
        <v>32</v>
      </c>
      <c r="AX328" s="13" t="s">
        <v>76</v>
      </c>
      <c r="AY328" s="208" t="s">
        <v>130</v>
      </c>
    </row>
    <row r="329" spans="2:51" s="13" customFormat="1" ht="11.25">
      <c r="B329" s="197"/>
      <c r="C329" s="198"/>
      <c r="D329" s="199" t="s">
        <v>138</v>
      </c>
      <c r="E329" s="200" t="s">
        <v>1</v>
      </c>
      <c r="F329" s="201" t="s">
        <v>450</v>
      </c>
      <c r="G329" s="198"/>
      <c r="H329" s="202">
        <v>105.6</v>
      </c>
      <c r="I329" s="203"/>
      <c r="J329" s="198"/>
      <c r="K329" s="198"/>
      <c r="L329" s="204"/>
      <c r="M329" s="205"/>
      <c r="N329" s="206"/>
      <c r="O329" s="206"/>
      <c r="P329" s="206"/>
      <c r="Q329" s="206"/>
      <c r="R329" s="206"/>
      <c r="S329" s="206"/>
      <c r="T329" s="207"/>
      <c r="AT329" s="208" t="s">
        <v>138</v>
      </c>
      <c r="AU329" s="208" t="s">
        <v>86</v>
      </c>
      <c r="AV329" s="13" t="s">
        <v>86</v>
      </c>
      <c r="AW329" s="13" t="s">
        <v>32</v>
      </c>
      <c r="AX329" s="13" t="s">
        <v>76</v>
      </c>
      <c r="AY329" s="208" t="s">
        <v>130</v>
      </c>
    </row>
    <row r="330" spans="2:51" s="13" customFormat="1" ht="11.25">
      <c r="B330" s="197"/>
      <c r="C330" s="198"/>
      <c r="D330" s="199" t="s">
        <v>138</v>
      </c>
      <c r="E330" s="200" t="s">
        <v>1</v>
      </c>
      <c r="F330" s="201" t="s">
        <v>451</v>
      </c>
      <c r="G330" s="198"/>
      <c r="H330" s="202">
        <v>452</v>
      </c>
      <c r="I330" s="203"/>
      <c r="J330" s="198"/>
      <c r="K330" s="198"/>
      <c r="L330" s="204"/>
      <c r="M330" s="205"/>
      <c r="N330" s="206"/>
      <c r="O330" s="206"/>
      <c r="P330" s="206"/>
      <c r="Q330" s="206"/>
      <c r="R330" s="206"/>
      <c r="S330" s="206"/>
      <c r="T330" s="207"/>
      <c r="AT330" s="208" t="s">
        <v>138</v>
      </c>
      <c r="AU330" s="208" t="s">
        <v>86</v>
      </c>
      <c r="AV330" s="13" t="s">
        <v>86</v>
      </c>
      <c r="AW330" s="13" t="s">
        <v>32</v>
      </c>
      <c r="AX330" s="13" t="s">
        <v>76</v>
      </c>
      <c r="AY330" s="208" t="s">
        <v>130</v>
      </c>
    </row>
    <row r="331" spans="2:51" s="13" customFormat="1" ht="11.25">
      <c r="B331" s="197"/>
      <c r="C331" s="198"/>
      <c r="D331" s="199" t="s">
        <v>138</v>
      </c>
      <c r="E331" s="200" t="s">
        <v>1</v>
      </c>
      <c r="F331" s="201" t="s">
        <v>452</v>
      </c>
      <c r="G331" s="198"/>
      <c r="H331" s="202">
        <v>82.72</v>
      </c>
      <c r="I331" s="203"/>
      <c r="J331" s="198"/>
      <c r="K331" s="198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138</v>
      </c>
      <c r="AU331" s="208" t="s">
        <v>86</v>
      </c>
      <c r="AV331" s="13" t="s">
        <v>86</v>
      </c>
      <c r="AW331" s="13" t="s">
        <v>32</v>
      </c>
      <c r="AX331" s="13" t="s">
        <v>76</v>
      </c>
      <c r="AY331" s="208" t="s">
        <v>130</v>
      </c>
    </row>
    <row r="332" spans="2:51" s="13" customFormat="1" ht="11.25">
      <c r="B332" s="197"/>
      <c r="C332" s="198"/>
      <c r="D332" s="199" t="s">
        <v>138</v>
      </c>
      <c r="E332" s="200" t="s">
        <v>1</v>
      </c>
      <c r="F332" s="201" t="s">
        <v>453</v>
      </c>
      <c r="G332" s="198"/>
      <c r="H332" s="202">
        <v>35.84</v>
      </c>
      <c r="I332" s="203"/>
      <c r="J332" s="198"/>
      <c r="K332" s="198"/>
      <c r="L332" s="204"/>
      <c r="M332" s="205"/>
      <c r="N332" s="206"/>
      <c r="O332" s="206"/>
      <c r="P332" s="206"/>
      <c r="Q332" s="206"/>
      <c r="R332" s="206"/>
      <c r="S332" s="206"/>
      <c r="T332" s="207"/>
      <c r="AT332" s="208" t="s">
        <v>138</v>
      </c>
      <c r="AU332" s="208" t="s">
        <v>86</v>
      </c>
      <c r="AV332" s="13" t="s">
        <v>86</v>
      </c>
      <c r="AW332" s="13" t="s">
        <v>32</v>
      </c>
      <c r="AX332" s="13" t="s">
        <v>76</v>
      </c>
      <c r="AY332" s="208" t="s">
        <v>130</v>
      </c>
    </row>
    <row r="333" spans="2:51" s="13" customFormat="1" ht="11.25">
      <c r="B333" s="197"/>
      <c r="C333" s="198"/>
      <c r="D333" s="199" t="s">
        <v>138</v>
      </c>
      <c r="E333" s="200" t="s">
        <v>1</v>
      </c>
      <c r="F333" s="201" t="s">
        <v>454</v>
      </c>
      <c r="G333" s="198"/>
      <c r="H333" s="202">
        <v>107.914</v>
      </c>
      <c r="I333" s="203"/>
      <c r="J333" s="198"/>
      <c r="K333" s="198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138</v>
      </c>
      <c r="AU333" s="208" t="s">
        <v>86</v>
      </c>
      <c r="AV333" s="13" t="s">
        <v>86</v>
      </c>
      <c r="AW333" s="13" t="s">
        <v>32</v>
      </c>
      <c r="AX333" s="13" t="s">
        <v>76</v>
      </c>
      <c r="AY333" s="208" t="s">
        <v>130</v>
      </c>
    </row>
    <row r="334" spans="2:51" s="13" customFormat="1" ht="11.25">
      <c r="B334" s="197"/>
      <c r="C334" s="198"/>
      <c r="D334" s="199" t="s">
        <v>138</v>
      </c>
      <c r="E334" s="200" t="s">
        <v>1</v>
      </c>
      <c r="F334" s="201" t="s">
        <v>455</v>
      </c>
      <c r="G334" s="198"/>
      <c r="H334" s="202">
        <v>35</v>
      </c>
      <c r="I334" s="203"/>
      <c r="J334" s="198"/>
      <c r="K334" s="198"/>
      <c r="L334" s="204"/>
      <c r="M334" s="205"/>
      <c r="N334" s="206"/>
      <c r="O334" s="206"/>
      <c r="P334" s="206"/>
      <c r="Q334" s="206"/>
      <c r="R334" s="206"/>
      <c r="S334" s="206"/>
      <c r="T334" s="207"/>
      <c r="AT334" s="208" t="s">
        <v>138</v>
      </c>
      <c r="AU334" s="208" t="s">
        <v>86</v>
      </c>
      <c r="AV334" s="13" t="s">
        <v>86</v>
      </c>
      <c r="AW334" s="13" t="s">
        <v>32</v>
      </c>
      <c r="AX334" s="13" t="s">
        <v>76</v>
      </c>
      <c r="AY334" s="208" t="s">
        <v>130</v>
      </c>
    </row>
    <row r="335" spans="2:51" s="13" customFormat="1" ht="11.25">
      <c r="B335" s="197"/>
      <c r="C335" s="198"/>
      <c r="D335" s="199" t="s">
        <v>138</v>
      </c>
      <c r="E335" s="200" t="s">
        <v>1</v>
      </c>
      <c r="F335" s="201" t="s">
        <v>456</v>
      </c>
      <c r="G335" s="198"/>
      <c r="H335" s="202">
        <v>47.52</v>
      </c>
      <c r="I335" s="203"/>
      <c r="J335" s="198"/>
      <c r="K335" s="198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138</v>
      </c>
      <c r="AU335" s="208" t="s">
        <v>86</v>
      </c>
      <c r="AV335" s="13" t="s">
        <v>86</v>
      </c>
      <c r="AW335" s="13" t="s">
        <v>32</v>
      </c>
      <c r="AX335" s="13" t="s">
        <v>76</v>
      </c>
      <c r="AY335" s="208" t="s">
        <v>130</v>
      </c>
    </row>
    <row r="336" spans="2:51" s="13" customFormat="1" ht="11.25">
      <c r="B336" s="197"/>
      <c r="C336" s="198"/>
      <c r="D336" s="199" t="s">
        <v>138</v>
      </c>
      <c r="E336" s="200" t="s">
        <v>1</v>
      </c>
      <c r="F336" s="201" t="s">
        <v>457</v>
      </c>
      <c r="G336" s="198"/>
      <c r="H336" s="202">
        <v>36.864</v>
      </c>
      <c r="I336" s="203"/>
      <c r="J336" s="198"/>
      <c r="K336" s="198"/>
      <c r="L336" s="204"/>
      <c r="M336" s="205"/>
      <c r="N336" s="206"/>
      <c r="O336" s="206"/>
      <c r="P336" s="206"/>
      <c r="Q336" s="206"/>
      <c r="R336" s="206"/>
      <c r="S336" s="206"/>
      <c r="T336" s="207"/>
      <c r="AT336" s="208" t="s">
        <v>138</v>
      </c>
      <c r="AU336" s="208" t="s">
        <v>86</v>
      </c>
      <c r="AV336" s="13" t="s">
        <v>86</v>
      </c>
      <c r="AW336" s="13" t="s">
        <v>32</v>
      </c>
      <c r="AX336" s="13" t="s">
        <v>76</v>
      </c>
      <c r="AY336" s="208" t="s">
        <v>130</v>
      </c>
    </row>
    <row r="337" spans="2:51" s="13" customFormat="1" ht="11.25">
      <c r="B337" s="197"/>
      <c r="C337" s="198"/>
      <c r="D337" s="199" t="s">
        <v>138</v>
      </c>
      <c r="E337" s="200" t="s">
        <v>1</v>
      </c>
      <c r="F337" s="201" t="s">
        <v>458</v>
      </c>
      <c r="G337" s="198"/>
      <c r="H337" s="202">
        <v>20.16</v>
      </c>
      <c r="I337" s="203"/>
      <c r="J337" s="198"/>
      <c r="K337" s="198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138</v>
      </c>
      <c r="AU337" s="208" t="s">
        <v>86</v>
      </c>
      <c r="AV337" s="13" t="s">
        <v>86</v>
      </c>
      <c r="AW337" s="13" t="s">
        <v>32</v>
      </c>
      <c r="AX337" s="13" t="s">
        <v>76</v>
      </c>
      <c r="AY337" s="208" t="s">
        <v>130</v>
      </c>
    </row>
    <row r="338" spans="2:51" s="14" customFormat="1" ht="11.25">
      <c r="B338" s="209"/>
      <c r="C338" s="210"/>
      <c r="D338" s="199" t="s">
        <v>138</v>
      </c>
      <c r="E338" s="211" t="s">
        <v>1</v>
      </c>
      <c r="F338" s="212" t="s">
        <v>164</v>
      </c>
      <c r="G338" s="210"/>
      <c r="H338" s="213">
        <v>1143.938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138</v>
      </c>
      <c r="AU338" s="219" t="s">
        <v>86</v>
      </c>
      <c r="AV338" s="14" t="s">
        <v>136</v>
      </c>
      <c r="AW338" s="14" t="s">
        <v>32</v>
      </c>
      <c r="AX338" s="14" t="s">
        <v>84</v>
      </c>
      <c r="AY338" s="219" t="s">
        <v>130</v>
      </c>
    </row>
    <row r="339" spans="1:65" s="2" customFormat="1" ht="16.5" customHeight="1">
      <c r="A339" s="34"/>
      <c r="B339" s="35"/>
      <c r="C339" s="220" t="s">
        <v>459</v>
      </c>
      <c r="D339" s="220" t="s">
        <v>334</v>
      </c>
      <c r="E339" s="221" t="s">
        <v>425</v>
      </c>
      <c r="F339" s="222" t="s">
        <v>426</v>
      </c>
      <c r="G339" s="223" t="s">
        <v>427</v>
      </c>
      <c r="H339" s="224">
        <v>1944.695</v>
      </c>
      <c r="I339" s="225"/>
      <c r="J339" s="226">
        <f>ROUND(I339*H339,2)</f>
        <v>0</v>
      </c>
      <c r="K339" s="227"/>
      <c r="L339" s="228"/>
      <c r="M339" s="229" t="s">
        <v>1</v>
      </c>
      <c r="N339" s="230" t="s">
        <v>41</v>
      </c>
      <c r="O339" s="71"/>
      <c r="P339" s="193">
        <f>O339*H339</f>
        <v>0</v>
      </c>
      <c r="Q339" s="193">
        <v>1</v>
      </c>
      <c r="R339" s="193">
        <f>Q339*H339</f>
        <v>1944.695</v>
      </c>
      <c r="S339" s="193">
        <v>0</v>
      </c>
      <c r="T339" s="194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5" t="s">
        <v>224</v>
      </c>
      <c r="AT339" s="195" t="s">
        <v>334</v>
      </c>
      <c r="AU339" s="195" t="s">
        <v>86</v>
      </c>
      <c r="AY339" s="17" t="s">
        <v>130</v>
      </c>
      <c r="BE339" s="196">
        <f>IF(N339="základní",J339,0)</f>
        <v>0</v>
      </c>
      <c r="BF339" s="196">
        <f>IF(N339="snížená",J339,0)</f>
        <v>0</v>
      </c>
      <c r="BG339" s="196">
        <f>IF(N339="zákl. přenesená",J339,0)</f>
        <v>0</v>
      </c>
      <c r="BH339" s="196">
        <f>IF(N339="sníž. přenesená",J339,0)</f>
        <v>0</v>
      </c>
      <c r="BI339" s="196">
        <f>IF(N339="nulová",J339,0)</f>
        <v>0</v>
      </c>
      <c r="BJ339" s="17" t="s">
        <v>84</v>
      </c>
      <c r="BK339" s="196">
        <f>ROUND(I339*H339,2)</f>
        <v>0</v>
      </c>
      <c r="BL339" s="17" t="s">
        <v>136</v>
      </c>
      <c r="BM339" s="195" t="s">
        <v>460</v>
      </c>
    </row>
    <row r="340" spans="2:51" s="13" customFormat="1" ht="11.25">
      <c r="B340" s="197"/>
      <c r="C340" s="198"/>
      <c r="D340" s="199" t="s">
        <v>138</v>
      </c>
      <c r="E340" s="200" t="s">
        <v>1</v>
      </c>
      <c r="F340" s="201" t="s">
        <v>461</v>
      </c>
      <c r="G340" s="198"/>
      <c r="H340" s="202">
        <v>1944.695</v>
      </c>
      <c r="I340" s="203"/>
      <c r="J340" s="198"/>
      <c r="K340" s="198"/>
      <c r="L340" s="204"/>
      <c r="M340" s="205"/>
      <c r="N340" s="206"/>
      <c r="O340" s="206"/>
      <c r="P340" s="206"/>
      <c r="Q340" s="206"/>
      <c r="R340" s="206"/>
      <c r="S340" s="206"/>
      <c r="T340" s="207"/>
      <c r="AT340" s="208" t="s">
        <v>138</v>
      </c>
      <c r="AU340" s="208" t="s">
        <v>86</v>
      </c>
      <c r="AV340" s="13" t="s">
        <v>86</v>
      </c>
      <c r="AW340" s="13" t="s">
        <v>32</v>
      </c>
      <c r="AX340" s="13" t="s">
        <v>84</v>
      </c>
      <c r="AY340" s="208" t="s">
        <v>130</v>
      </c>
    </row>
    <row r="341" spans="1:65" s="2" customFormat="1" ht="24.2" customHeight="1">
      <c r="A341" s="34"/>
      <c r="B341" s="35"/>
      <c r="C341" s="183" t="s">
        <v>462</v>
      </c>
      <c r="D341" s="183" t="s">
        <v>132</v>
      </c>
      <c r="E341" s="184" t="s">
        <v>463</v>
      </c>
      <c r="F341" s="185" t="s">
        <v>464</v>
      </c>
      <c r="G341" s="186" t="s">
        <v>148</v>
      </c>
      <c r="H341" s="187">
        <v>4</v>
      </c>
      <c r="I341" s="188"/>
      <c r="J341" s="189">
        <f>ROUND(I341*H341,2)</f>
        <v>0</v>
      </c>
      <c r="K341" s="190"/>
      <c r="L341" s="39"/>
      <c r="M341" s="191" t="s">
        <v>1</v>
      </c>
      <c r="N341" s="192" t="s">
        <v>41</v>
      </c>
      <c r="O341" s="71"/>
      <c r="P341" s="193">
        <f>O341*H341</f>
        <v>0</v>
      </c>
      <c r="Q341" s="193">
        <v>0</v>
      </c>
      <c r="R341" s="193">
        <f>Q341*H341</f>
        <v>0</v>
      </c>
      <c r="S341" s="193">
        <v>0</v>
      </c>
      <c r="T341" s="194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5" t="s">
        <v>136</v>
      </c>
      <c r="AT341" s="195" t="s">
        <v>132</v>
      </c>
      <c r="AU341" s="195" t="s">
        <v>86</v>
      </c>
      <c r="AY341" s="17" t="s">
        <v>130</v>
      </c>
      <c r="BE341" s="196">
        <f>IF(N341="základní",J341,0)</f>
        <v>0</v>
      </c>
      <c r="BF341" s="196">
        <f>IF(N341="snížená",J341,0)</f>
        <v>0</v>
      </c>
      <c r="BG341" s="196">
        <f>IF(N341="zákl. přenesená",J341,0)</f>
        <v>0</v>
      </c>
      <c r="BH341" s="196">
        <f>IF(N341="sníž. přenesená",J341,0)</f>
        <v>0</v>
      </c>
      <c r="BI341" s="196">
        <f>IF(N341="nulová",J341,0)</f>
        <v>0</v>
      </c>
      <c r="BJ341" s="17" t="s">
        <v>84</v>
      </c>
      <c r="BK341" s="196">
        <f>ROUND(I341*H341,2)</f>
        <v>0</v>
      </c>
      <c r="BL341" s="17" t="s">
        <v>136</v>
      </c>
      <c r="BM341" s="195" t="s">
        <v>465</v>
      </c>
    </row>
    <row r="342" spans="2:51" s="13" customFormat="1" ht="11.25">
      <c r="B342" s="197"/>
      <c r="C342" s="198"/>
      <c r="D342" s="199" t="s">
        <v>138</v>
      </c>
      <c r="E342" s="200" t="s">
        <v>1</v>
      </c>
      <c r="F342" s="201" t="s">
        <v>136</v>
      </c>
      <c r="G342" s="198"/>
      <c r="H342" s="202">
        <v>4</v>
      </c>
      <c r="I342" s="203"/>
      <c r="J342" s="198"/>
      <c r="K342" s="198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138</v>
      </c>
      <c r="AU342" s="208" t="s">
        <v>86</v>
      </c>
      <c r="AV342" s="13" t="s">
        <v>86</v>
      </c>
      <c r="AW342" s="13" t="s">
        <v>32</v>
      </c>
      <c r="AX342" s="13" t="s">
        <v>84</v>
      </c>
      <c r="AY342" s="208" t="s">
        <v>130</v>
      </c>
    </row>
    <row r="343" spans="1:65" s="2" customFormat="1" ht="24.2" customHeight="1">
      <c r="A343" s="34"/>
      <c r="B343" s="35"/>
      <c r="C343" s="183" t="s">
        <v>466</v>
      </c>
      <c r="D343" s="183" t="s">
        <v>132</v>
      </c>
      <c r="E343" s="184" t="s">
        <v>467</v>
      </c>
      <c r="F343" s="185" t="s">
        <v>468</v>
      </c>
      <c r="G343" s="186" t="s">
        <v>276</v>
      </c>
      <c r="H343" s="187">
        <v>141.799</v>
      </c>
      <c r="I343" s="188"/>
      <c r="J343" s="189">
        <f>ROUND(I343*H343,2)</f>
        <v>0</v>
      </c>
      <c r="K343" s="190"/>
      <c r="L343" s="39"/>
      <c r="M343" s="191" t="s">
        <v>1</v>
      </c>
      <c r="N343" s="192" t="s">
        <v>41</v>
      </c>
      <c r="O343" s="71"/>
      <c r="P343" s="193">
        <f>O343*H343</f>
        <v>0</v>
      </c>
      <c r="Q343" s="193">
        <v>0</v>
      </c>
      <c r="R343" s="193">
        <f>Q343*H343</f>
        <v>0</v>
      </c>
      <c r="S343" s="193">
        <v>0</v>
      </c>
      <c r="T343" s="194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5" t="s">
        <v>136</v>
      </c>
      <c r="AT343" s="195" t="s">
        <v>132</v>
      </c>
      <c r="AU343" s="195" t="s">
        <v>86</v>
      </c>
      <c r="AY343" s="17" t="s">
        <v>130</v>
      </c>
      <c r="BE343" s="196">
        <f>IF(N343="základní",J343,0)</f>
        <v>0</v>
      </c>
      <c r="BF343" s="196">
        <f>IF(N343="snížená",J343,0)</f>
        <v>0</v>
      </c>
      <c r="BG343" s="196">
        <f>IF(N343="zákl. přenesená",J343,0)</f>
        <v>0</v>
      </c>
      <c r="BH343" s="196">
        <f>IF(N343="sníž. přenesená",J343,0)</f>
        <v>0</v>
      </c>
      <c r="BI343" s="196">
        <f>IF(N343="nulová",J343,0)</f>
        <v>0</v>
      </c>
      <c r="BJ343" s="17" t="s">
        <v>84</v>
      </c>
      <c r="BK343" s="196">
        <f>ROUND(I343*H343,2)</f>
        <v>0</v>
      </c>
      <c r="BL343" s="17" t="s">
        <v>136</v>
      </c>
      <c r="BM343" s="195" t="s">
        <v>469</v>
      </c>
    </row>
    <row r="344" spans="2:51" s="13" customFormat="1" ht="11.25">
      <c r="B344" s="197"/>
      <c r="C344" s="198"/>
      <c r="D344" s="199" t="s">
        <v>138</v>
      </c>
      <c r="E344" s="200" t="s">
        <v>1</v>
      </c>
      <c r="F344" s="201" t="s">
        <v>470</v>
      </c>
      <c r="G344" s="198"/>
      <c r="H344" s="202">
        <v>24.48</v>
      </c>
      <c r="I344" s="203"/>
      <c r="J344" s="198"/>
      <c r="K344" s="198"/>
      <c r="L344" s="204"/>
      <c r="M344" s="205"/>
      <c r="N344" s="206"/>
      <c r="O344" s="206"/>
      <c r="P344" s="206"/>
      <c r="Q344" s="206"/>
      <c r="R344" s="206"/>
      <c r="S344" s="206"/>
      <c r="T344" s="207"/>
      <c r="AT344" s="208" t="s">
        <v>138</v>
      </c>
      <c r="AU344" s="208" t="s">
        <v>86</v>
      </c>
      <c r="AV344" s="13" t="s">
        <v>86</v>
      </c>
      <c r="AW344" s="13" t="s">
        <v>32</v>
      </c>
      <c r="AX344" s="13" t="s">
        <v>76</v>
      </c>
      <c r="AY344" s="208" t="s">
        <v>130</v>
      </c>
    </row>
    <row r="345" spans="2:51" s="13" customFormat="1" ht="11.25">
      <c r="B345" s="197"/>
      <c r="C345" s="198"/>
      <c r="D345" s="199" t="s">
        <v>138</v>
      </c>
      <c r="E345" s="200" t="s">
        <v>1</v>
      </c>
      <c r="F345" s="201" t="s">
        <v>471</v>
      </c>
      <c r="G345" s="198"/>
      <c r="H345" s="202">
        <v>13.2</v>
      </c>
      <c r="I345" s="203"/>
      <c r="J345" s="198"/>
      <c r="K345" s="198"/>
      <c r="L345" s="204"/>
      <c r="M345" s="205"/>
      <c r="N345" s="206"/>
      <c r="O345" s="206"/>
      <c r="P345" s="206"/>
      <c r="Q345" s="206"/>
      <c r="R345" s="206"/>
      <c r="S345" s="206"/>
      <c r="T345" s="207"/>
      <c r="AT345" s="208" t="s">
        <v>138</v>
      </c>
      <c r="AU345" s="208" t="s">
        <v>86</v>
      </c>
      <c r="AV345" s="13" t="s">
        <v>86</v>
      </c>
      <c r="AW345" s="13" t="s">
        <v>32</v>
      </c>
      <c r="AX345" s="13" t="s">
        <v>76</v>
      </c>
      <c r="AY345" s="208" t="s">
        <v>130</v>
      </c>
    </row>
    <row r="346" spans="2:51" s="13" customFormat="1" ht="11.25">
      <c r="B346" s="197"/>
      <c r="C346" s="198"/>
      <c r="D346" s="199" t="s">
        <v>138</v>
      </c>
      <c r="E346" s="200" t="s">
        <v>1</v>
      </c>
      <c r="F346" s="201" t="s">
        <v>472</v>
      </c>
      <c r="G346" s="198"/>
      <c r="H346" s="202">
        <v>45.2</v>
      </c>
      <c r="I346" s="203"/>
      <c r="J346" s="198"/>
      <c r="K346" s="198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138</v>
      </c>
      <c r="AU346" s="208" t="s">
        <v>86</v>
      </c>
      <c r="AV346" s="13" t="s">
        <v>86</v>
      </c>
      <c r="AW346" s="13" t="s">
        <v>32</v>
      </c>
      <c r="AX346" s="13" t="s">
        <v>76</v>
      </c>
      <c r="AY346" s="208" t="s">
        <v>130</v>
      </c>
    </row>
    <row r="347" spans="2:51" s="13" customFormat="1" ht="11.25">
      <c r="B347" s="197"/>
      <c r="C347" s="198"/>
      <c r="D347" s="199" t="s">
        <v>138</v>
      </c>
      <c r="E347" s="200" t="s">
        <v>1</v>
      </c>
      <c r="F347" s="201" t="s">
        <v>473</v>
      </c>
      <c r="G347" s="198"/>
      <c r="H347" s="202">
        <v>7.52</v>
      </c>
      <c r="I347" s="203"/>
      <c r="J347" s="198"/>
      <c r="K347" s="198"/>
      <c r="L347" s="204"/>
      <c r="M347" s="205"/>
      <c r="N347" s="206"/>
      <c r="O347" s="206"/>
      <c r="P347" s="206"/>
      <c r="Q347" s="206"/>
      <c r="R347" s="206"/>
      <c r="S347" s="206"/>
      <c r="T347" s="207"/>
      <c r="AT347" s="208" t="s">
        <v>138</v>
      </c>
      <c r="AU347" s="208" t="s">
        <v>86</v>
      </c>
      <c r="AV347" s="13" t="s">
        <v>86</v>
      </c>
      <c r="AW347" s="13" t="s">
        <v>32</v>
      </c>
      <c r="AX347" s="13" t="s">
        <v>76</v>
      </c>
      <c r="AY347" s="208" t="s">
        <v>130</v>
      </c>
    </row>
    <row r="348" spans="2:51" s="13" customFormat="1" ht="11.25">
      <c r="B348" s="197"/>
      <c r="C348" s="198"/>
      <c r="D348" s="199" t="s">
        <v>138</v>
      </c>
      <c r="E348" s="200" t="s">
        <v>1</v>
      </c>
      <c r="F348" s="201" t="s">
        <v>474</v>
      </c>
      <c r="G348" s="198"/>
      <c r="H348" s="202">
        <v>2.56</v>
      </c>
      <c r="I348" s="203"/>
      <c r="J348" s="198"/>
      <c r="K348" s="198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138</v>
      </c>
      <c r="AU348" s="208" t="s">
        <v>86</v>
      </c>
      <c r="AV348" s="13" t="s">
        <v>86</v>
      </c>
      <c r="AW348" s="13" t="s">
        <v>32</v>
      </c>
      <c r="AX348" s="13" t="s">
        <v>76</v>
      </c>
      <c r="AY348" s="208" t="s">
        <v>130</v>
      </c>
    </row>
    <row r="349" spans="2:51" s="13" customFormat="1" ht="11.25">
      <c r="B349" s="197"/>
      <c r="C349" s="198"/>
      <c r="D349" s="199" t="s">
        <v>138</v>
      </c>
      <c r="E349" s="200" t="s">
        <v>1</v>
      </c>
      <c r="F349" s="201" t="s">
        <v>475</v>
      </c>
      <c r="G349" s="198"/>
      <c r="H349" s="202">
        <v>35.971</v>
      </c>
      <c r="I349" s="203"/>
      <c r="J349" s="198"/>
      <c r="K349" s="198"/>
      <c r="L349" s="204"/>
      <c r="M349" s="205"/>
      <c r="N349" s="206"/>
      <c r="O349" s="206"/>
      <c r="P349" s="206"/>
      <c r="Q349" s="206"/>
      <c r="R349" s="206"/>
      <c r="S349" s="206"/>
      <c r="T349" s="207"/>
      <c r="AT349" s="208" t="s">
        <v>138</v>
      </c>
      <c r="AU349" s="208" t="s">
        <v>86</v>
      </c>
      <c r="AV349" s="13" t="s">
        <v>86</v>
      </c>
      <c r="AW349" s="13" t="s">
        <v>32</v>
      </c>
      <c r="AX349" s="13" t="s">
        <v>76</v>
      </c>
      <c r="AY349" s="208" t="s">
        <v>130</v>
      </c>
    </row>
    <row r="350" spans="2:51" s="13" customFormat="1" ht="11.25">
      <c r="B350" s="197"/>
      <c r="C350" s="198"/>
      <c r="D350" s="199" t="s">
        <v>138</v>
      </c>
      <c r="E350" s="200" t="s">
        <v>1</v>
      </c>
      <c r="F350" s="201" t="s">
        <v>476</v>
      </c>
      <c r="G350" s="198"/>
      <c r="H350" s="202">
        <v>2.5</v>
      </c>
      <c r="I350" s="203"/>
      <c r="J350" s="198"/>
      <c r="K350" s="198"/>
      <c r="L350" s="204"/>
      <c r="M350" s="205"/>
      <c r="N350" s="206"/>
      <c r="O350" s="206"/>
      <c r="P350" s="206"/>
      <c r="Q350" s="206"/>
      <c r="R350" s="206"/>
      <c r="S350" s="206"/>
      <c r="T350" s="207"/>
      <c r="AT350" s="208" t="s">
        <v>138</v>
      </c>
      <c r="AU350" s="208" t="s">
        <v>86</v>
      </c>
      <c r="AV350" s="13" t="s">
        <v>86</v>
      </c>
      <c r="AW350" s="13" t="s">
        <v>32</v>
      </c>
      <c r="AX350" s="13" t="s">
        <v>76</v>
      </c>
      <c r="AY350" s="208" t="s">
        <v>130</v>
      </c>
    </row>
    <row r="351" spans="2:51" s="13" customFormat="1" ht="11.25">
      <c r="B351" s="197"/>
      <c r="C351" s="198"/>
      <c r="D351" s="199" t="s">
        <v>138</v>
      </c>
      <c r="E351" s="200" t="s">
        <v>1</v>
      </c>
      <c r="F351" s="201" t="s">
        <v>477</v>
      </c>
      <c r="G351" s="198"/>
      <c r="H351" s="202">
        <v>4.32</v>
      </c>
      <c r="I351" s="203"/>
      <c r="J351" s="198"/>
      <c r="K351" s="198"/>
      <c r="L351" s="204"/>
      <c r="M351" s="205"/>
      <c r="N351" s="206"/>
      <c r="O351" s="206"/>
      <c r="P351" s="206"/>
      <c r="Q351" s="206"/>
      <c r="R351" s="206"/>
      <c r="S351" s="206"/>
      <c r="T351" s="207"/>
      <c r="AT351" s="208" t="s">
        <v>138</v>
      </c>
      <c r="AU351" s="208" t="s">
        <v>86</v>
      </c>
      <c r="AV351" s="13" t="s">
        <v>86</v>
      </c>
      <c r="AW351" s="13" t="s">
        <v>32</v>
      </c>
      <c r="AX351" s="13" t="s">
        <v>76</v>
      </c>
      <c r="AY351" s="208" t="s">
        <v>130</v>
      </c>
    </row>
    <row r="352" spans="2:51" s="13" customFormat="1" ht="11.25">
      <c r="B352" s="197"/>
      <c r="C352" s="198"/>
      <c r="D352" s="199" t="s">
        <v>138</v>
      </c>
      <c r="E352" s="200" t="s">
        <v>1</v>
      </c>
      <c r="F352" s="201" t="s">
        <v>478</v>
      </c>
      <c r="G352" s="198"/>
      <c r="H352" s="202">
        <v>4.608</v>
      </c>
      <c r="I352" s="203"/>
      <c r="J352" s="198"/>
      <c r="K352" s="198"/>
      <c r="L352" s="204"/>
      <c r="M352" s="205"/>
      <c r="N352" s="206"/>
      <c r="O352" s="206"/>
      <c r="P352" s="206"/>
      <c r="Q352" s="206"/>
      <c r="R352" s="206"/>
      <c r="S352" s="206"/>
      <c r="T352" s="207"/>
      <c r="AT352" s="208" t="s">
        <v>138</v>
      </c>
      <c r="AU352" s="208" t="s">
        <v>86</v>
      </c>
      <c r="AV352" s="13" t="s">
        <v>86</v>
      </c>
      <c r="AW352" s="13" t="s">
        <v>32</v>
      </c>
      <c r="AX352" s="13" t="s">
        <v>76</v>
      </c>
      <c r="AY352" s="208" t="s">
        <v>130</v>
      </c>
    </row>
    <row r="353" spans="2:51" s="13" customFormat="1" ht="11.25">
      <c r="B353" s="197"/>
      <c r="C353" s="198"/>
      <c r="D353" s="199" t="s">
        <v>138</v>
      </c>
      <c r="E353" s="200" t="s">
        <v>1</v>
      </c>
      <c r="F353" s="201" t="s">
        <v>479</v>
      </c>
      <c r="G353" s="198"/>
      <c r="H353" s="202">
        <v>1.44</v>
      </c>
      <c r="I353" s="203"/>
      <c r="J353" s="198"/>
      <c r="K353" s="198"/>
      <c r="L353" s="204"/>
      <c r="M353" s="205"/>
      <c r="N353" s="206"/>
      <c r="O353" s="206"/>
      <c r="P353" s="206"/>
      <c r="Q353" s="206"/>
      <c r="R353" s="206"/>
      <c r="S353" s="206"/>
      <c r="T353" s="207"/>
      <c r="AT353" s="208" t="s">
        <v>138</v>
      </c>
      <c r="AU353" s="208" t="s">
        <v>86</v>
      </c>
      <c r="AV353" s="13" t="s">
        <v>86</v>
      </c>
      <c r="AW353" s="13" t="s">
        <v>32</v>
      </c>
      <c r="AX353" s="13" t="s">
        <v>76</v>
      </c>
      <c r="AY353" s="208" t="s">
        <v>130</v>
      </c>
    </row>
    <row r="354" spans="2:51" s="14" customFormat="1" ht="11.25">
      <c r="B354" s="209"/>
      <c r="C354" s="210"/>
      <c r="D354" s="199" t="s">
        <v>138</v>
      </c>
      <c r="E354" s="211" t="s">
        <v>1</v>
      </c>
      <c r="F354" s="212" t="s">
        <v>164</v>
      </c>
      <c r="G354" s="210"/>
      <c r="H354" s="213">
        <v>141.79899999999998</v>
      </c>
      <c r="I354" s="214"/>
      <c r="J354" s="210"/>
      <c r="K354" s="210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138</v>
      </c>
      <c r="AU354" s="219" t="s">
        <v>86</v>
      </c>
      <c r="AV354" s="14" t="s">
        <v>136</v>
      </c>
      <c r="AW354" s="14" t="s">
        <v>32</v>
      </c>
      <c r="AX354" s="14" t="s">
        <v>84</v>
      </c>
      <c r="AY354" s="219" t="s">
        <v>130</v>
      </c>
    </row>
    <row r="355" spans="1:65" s="2" customFormat="1" ht="16.5" customHeight="1">
      <c r="A355" s="34"/>
      <c r="B355" s="35"/>
      <c r="C355" s="220" t="s">
        <v>480</v>
      </c>
      <c r="D355" s="220" t="s">
        <v>334</v>
      </c>
      <c r="E355" s="221" t="s">
        <v>481</v>
      </c>
      <c r="F355" s="222" t="s">
        <v>482</v>
      </c>
      <c r="G355" s="223" t="s">
        <v>427</v>
      </c>
      <c r="H355" s="224">
        <v>241.058</v>
      </c>
      <c r="I355" s="225"/>
      <c r="J355" s="226">
        <f>ROUND(I355*H355,2)</f>
        <v>0</v>
      </c>
      <c r="K355" s="227"/>
      <c r="L355" s="228"/>
      <c r="M355" s="229" t="s">
        <v>1</v>
      </c>
      <c r="N355" s="230" t="s">
        <v>41</v>
      </c>
      <c r="O355" s="71"/>
      <c r="P355" s="193">
        <f>O355*H355</f>
        <v>0</v>
      </c>
      <c r="Q355" s="193">
        <v>1</v>
      </c>
      <c r="R355" s="193">
        <f>Q355*H355</f>
        <v>241.058</v>
      </c>
      <c r="S355" s="193">
        <v>0</v>
      </c>
      <c r="T355" s="194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5" t="s">
        <v>224</v>
      </c>
      <c r="AT355" s="195" t="s">
        <v>334</v>
      </c>
      <c r="AU355" s="195" t="s">
        <v>86</v>
      </c>
      <c r="AY355" s="17" t="s">
        <v>130</v>
      </c>
      <c r="BE355" s="196">
        <f>IF(N355="základní",J355,0)</f>
        <v>0</v>
      </c>
      <c r="BF355" s="196">
        <f>IF(N355="snížená",J355,0)</f>
        <v>0</v>
      </c>
      <c r="BG355" s="196">
        <f>IF(N355="zákl. přenesená",J355,0)</f>
        <v>0</v>
      </c>
      <c r="BH355" s="196">
        <f>IF(N355="sníž. přenesená",J355,0)</f>
        <v>0</v>
      </c>
      <c r="BI355" s="196">
        <f>IF(N355="nulová",J355,0)</f>
        <v>0</v>
      </c>
      <c r="BJ355" s="17" t="s">
        <v>84</v>
      </c>
      <c r="BK355" s="196">
        <f>ROUND(I355*H355,2)</f>
        <v>0</v>
      </c>
      <c r="BL355" s="17" t="s">
        <v>136</v>
      </c>
      <c r="BM355" s="195" t="s">
        <v>483</v>
      </c>
    </row>
    <row r="356" spans="2:51" s="13" customFormat="1" ht="11.25">
      <c r="B356" s="197"/>
      <c r="C356" s="198"/>
      <c r="D356" s="199" t="s">
        <v>138</v>
      </c>
      <c r="E356" s="200" t="s">
        <v>1</v>
      </c>
      <c r="F356" s="201" t="s">
        <v>484</v>
      </c>
      <c r="G356" s="198"/>
      <c r="H356" s="202">
        <v>241.058</v>
      </c>
      <c r="I356" s="203"/>
      <c r="J356" s="198"/>
      <c r="K356" s="198"/>
      <c r="L356" s="204"/>
      <c r="M356" s="205"/>
      <c r="N356" s="206"/>
      <c r="O356" s="206"/>
      <c r="P356" s="206"/>
      <c r="Q356" s="206"/>
      <c r="R356" s="206"/>
      <c r="S356" s="206"/>
      <c r="T356" s="207"/>
      <c r="AT356" s="208" t="s">
        <v>138</v>
      </c>
      <c r="AU356" s="208" t="s">
        <v>86</v>
      </c>
      <c r="AV356" s="13" t="s">
        <v>86</v>
      </c>
      <c r="AW356" s="13" t="s">
        <v>32</v>
      </c>
      <c r="AX356" s="13" t="s">
        <v>84</v>
      </c>
      <c r="AY356" s="208" t="s">
        <v>130</v>
      </c>
    </row>
    <row r="357" spans="1:65" s="2" customFormat="1" ht="33" customHeight="1">
      <c r="A357" s="34"/>
      <c r="B357" s="35"/>
      <c r="C357" s="183" t="s">
        <v>485</v>
      </c>
      <c r="D357" s="183" t="s">
        <v>132</v>
      </c>
      <c r="E357" s="184" t="s">
        <v>486</v>
      </c>
      <c r="F357" s="185" t="s">
        <v>487</v>
      </c>
      <c r="G357" s="186" t="s">
        <v>135</v>
      </c>
      <c r="H357" s="187">
        <v>1999.2</v>
      </c>
      <c r="I357" s="188"/>
      <c r="J357" s="189">
        <f>ROUND(I357*H357,2)</f>
        <v>0</v>
      </c>
      <c r="K357" s="190"/>
      <c r="L357" s="39"/>
      <c r="M357" s="191" t="s">
        <v>1</v>
      </c>
      <c r="N357" s="192" t="s">
        <v>41</v>
      </c>
      <c r="O357" s="71"/>
      <c r="P357" s="193">
        <f>O357*H357</f>
        <v>0</v>
      </c>
      <c r="Q357" s="193">
        <v>0</v>
      </c>
      <c r="R357" s="193">
        <f>Q357*H357</f>
        <v>0</v>
      </c>
      <c r="S357" s="193">
        <v>0</v>
      </c>
      <c r="T357" s="194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5" t="s">
        <v>136</v>
      </c>
      <c r="AT357" s="195" t="s">
        <v>132</v>
      </c>
      <c r="AU357" s="195" t="s">
        <v>86</v>
      </c>
      <c r="AY357" s="17" t="s">
        <v>130</v>
      </c>
      <c r="BE357" s="196">
        <f>IF(N357="základní",J357,0)</f>
        <v>0</v>
      </c>
      <c r="BF357" s="196">
        <f>IF(N357="snížená",J357,0)</f>
        <v>0</v>
      </c>
      <c r="BG357" s="196">
        <f>IF(N357="zákl. přenesená",J357,0)</f>
        <v>0</v>
      </c>
      <c r="BH357" s="196">
        <f>IF(N357="sníž. přenesená",J357,0)</f>
        <v>0</v>
      </c>
      <c r="BI357" s="196">
        <f>IF(N357="nulová",J357,0)</f>
        <v>0</v>
      </c>
      <c r="BJ357" s="17" t="s">
        <v>84</v>
      </c>
      <c r="BK357" s="196">
        <f>ROUND(I357*H357,2)</f>
        <v>0</v>
      </c>
      <c r="BL357" s="17" t="s">
        <v>136</v>
      </c>
      <c r="BM357" s="195" t="s">
        <v>488</v>
      </c>
    </row>
    <row r="358" spans="2:51" s="13" customFormat="1" ht="11.25">
      <c r="B358" s="197"/>
      <c r="C358" s="198"/>
      <c r="D358" s="199" t="s">
        <v>138</v>
      </c>
      <c r="E358" s="200" t="s">
        <v>1</v>
      </c>
      <c r="F358" s="201" t="s">
        <v>489</v>
      </c>
      <c r="G358" s="198"/>
      <c r="H358" s="202">
        <v>1711.2</v>
      </c>
      <c r="I358" s="203"/>
      <c r="J358" s="198"/>
      <c r="K358" s="198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138</v>
      </c>
      <c r="AU358" s="208" t="s">
        <v>86</v>
      </c>
      <c r="AV358" s="13" t="s">
        <v>86</v>
      </c>
      <c r="AW358" s="13" t="s">
        <v>32</v>
      </c>
      <c r="AX358" s="13" t="s">
        <v>76</v>
      </c>
      <c r="AY358" s="208" t="s">
        <v>130</v>
      </c>
    </row>
    <row r="359" spans="2:51" s="13" customFormat="1" ht="11.25">
      <c r="B359" s="197"/>
      <c r="C359" s="198"/>
      <c r="D359" s="199" t="s">
        <v>138</v>
      </c>
      <c r="E359" s="200" t="s">
        <v>1</v>
      </c>
      <c r="F359" s="201" t="s">
        <v>490</v>
      </c>
      <c r="G359" s="198"/>
      <c r="H359" s="202">
        <v>224</v>
      </c>
      <c r="I359" s="203"/>
      <c r="J359" s="198"/>
      <c r="K359" s="198"/>
      <c r="L359" s="204"/>
      <c r="M359" s="205"/>
      <c r="N359" s="206"/>
      <c r="O359" s="206"/>
      <c r="P359" s="206"/>
      <c r="Q359" s="206"/>
      <c r="R359" s="206"/>
      <c r="S359" s="206"/>
      <c r="T359" s="207"/>
      <c r="AT359" s="208" t="s">
        <v>138</v>
      </c>
      <c r="AU359" s="208" t="s">
        <v>86</v>
      </c>
      <c r="AV359" s="13" t="s">
        <v>86</v>
      </c>
      <c r="AW359" s="13" t="s">
        <v>32</v>
      </c>
      <c r="AX359" s="13" t="s">
        <v>76</v>
      </c>
      <c r="AY359" s="208" t="s">
        <v>130</v>
      </c>
    </row>
    <row r="360" spans="2:51" s="13" customFormat="1" ht="11.25">
      <c r="B360" s="197"/>
      <c r="C360" s="198"/>
      <c r="D360" s="199" t="s">
        <v>138</v>
      </c>
      <c r="E360" s="200" t="s">
        <v>1</v>
      </c>
      <c r="F360" s="201" t="s">
        <v>491</v>
      </c>
      <c r="G360" s="198"/>
      <c r="H360" s="202">
        <v>64</v>
      </c>
      <c r="I360" s="203"/>
      <c r="J360" s="198"/>
      <c r="K360" s="198"/>
      <c r="L360" s="204"/>
      <c r="M360" s="205"/>
      <c r="N360" s="206"/>
      <c r="O360" s="206"/>
      <c r="P360" s="206"/>
      <c r="Q360" s="206"/>
      <c r="R360" s="206"/>
      <c r="S360" s="206"/>
      <c r="T360" s="207"/>
      <c r="AT360" s="208" t="s">
        <v>138</v>
      </c>
      <c r="AU360" s="208" t="s">
        <v>86</v>
      </c>
      <c r="AV360" s="13" t="s">
        <v>86</v>
      </c>
      <c r="AW360" s="13" t="s">
        <v>32</v>
      </c>
      <c r="AX360" s="13" t="s">
        <v>76</v>
      </c>
      <c r="AY360" s="208" t="s">
        <v>130</v>
      </c>
    </row>
    <row r="361" spans="2:51" s="14" customFormat="1" ht="11.25">
      <c r="B361" s="209"/>
      <c r="C361" s="210"/>
      <c r="D361" s="199" t="s">
        <v>138</v>
      </c>
      <c r="E361" s="211" t="s">
        <v>1</v>
      </c>
      <c r="F361" s="212" t="s">
        <v>164</v>
      </c>
      <c r="G361" s="210"/>
      <c r="H361" s="213">
        <v>1999.2</v>
      </c>
      <c r="I361" s="214"/>
      <c r="J361" s="210"/>
      <c r="K361" s="210"/>
      <c r="L361" s="215"/>
      <c r="M361" s="216"/>
      <c r="N361" s="217"/>
      <c r="O361" s="217"/>
      <c r="P361" s="217"/>
      <c r="Q361" s="217"/>
      <c r="R361" s="217"/>
      <c r="S361" s="217"/>
      <c r="T361" s="218"/>
      <c r="AT361" s="219" t="s">
        <v>138</v>
      </c>
      <c r="AU361" s="219" t="s">
        <v>86</v>
      </c>
      <c r="AV361" s="14" t="s">
        <v>136</v>
      </c>
      <c r="AW361" s="14" t="s">
        <v>32</v>
      </c>
      <c r="AX361" s="14" t="s">
        <v>84</v>
      </c>
      <c r="AY361" s="219" t="s">
        <v>130</v>
      </c>
    </row>
    <row r="362" spans="1:65" s="2" customFormat="1" ht="24.2" customHeight="1">
      <c r="A362" s="34"/>
      <c r="B362" s="35"/>
      <c r="C362" s="183" t="s">
        <v>492</v>
      </c>
      <c r="D362" s="183" t="s">
        <v>132</v>
      </c>
      <c r="E362" s="184" t="s">
        <v>493</v>
      </c>
      <c r="F362" s="185" t="s">
        <v>494</v>
      </c>
      <c r="G362" s="186" t="s">
        <v>135</v>
      </c>
      <c r="H362" s="187">
        <v>1999.2</v>
      </c>
      <c r="I362" s="188"/>
      <c r="J362" s="189">
        <f>ROUND(I362*H362,2)</f>
        <v>0</v>
      </c>
      <c r="K362" s="190"/>
      <c r="L362" s="39"/>
      <c r="M362" s="191" t="s">
        <v>1</v>
      </c>
      <c r="N362" s="192" t="s">
        <v>41</v>
      </c>
      <c r="O362" s="71"/>
      <c r="P362" s="193">
        <f>O362*H362</f>
        <v>0</v>
      </c>
      <c r="Q362" s="193">
        <v>0</v>
      </c>
      <c r="R362" s="193">
        <f>Q362*H362</f>
        <v>0</v>
      </c>
      <c r="S362" s="193">
        <v>0</v>
      </c>
      <c r="T362" s="194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5" t="s">
        <v>136</v>
      </c>
      <c r="AT362" s="195" t="s">
        <v>132</v>
      </c>
      <c r="AU362" s="195" t="s">
        <v>86</v>
      </c>
      <c r="AY362" s="17" t="s">
        <v>130</v>
      </c>
      <c r="BE362" s="196">
        <f>IF(N362="základní",J362,0)</f>
        <v>0</v>
      </c>
      <c r="BF362" s="196">
        <f>IF(N362="snížená",J362,0)</f>
        <v>0</v>
      </c>
      <c r="BG362" s="196">
        <f>IF(N362="zákl. přenesená",J362,0)</f>
        <v>0</v>
      </c>
      <c r="BH362" s="196">
        <f>IF(N362="sníž. přenesená",J362,0)</f>
        <v>0</v>
      </c>
      <c r="BI362" s="196">
        <f>IF(N362="nulová",J362,0)</f>
        <v>0</v>
      </c>
      <c r="BJ362" s="17" t="s">
        <v>84</v>
      </c>
      <c r="BK362" s="196">
        <f>ROUND(I362*H362,2)</f>
        <v>0</v>
      </c>
      <c r="BL362" s="17" t="s">
        <v>136</v>
      </c>
      <c r="BM362" s="195" t="s">
        <v>495</v>
      </c>
    </row>
    <row r="363" spans="2:51" s="13" customFormat="1" ht="11.25">
      <c r="B363" s="197"/>
      <c r="C363" s="198"/>
      <c r="D363" s="199" t="s">
        <v>138</v>
      </c>
      <c r="E363" s="200" t="s">
        <v>1</v>
      </c>
      <c r="F363" s="201" t="s">
        <v>496</v>
      </c>
      <c r="G363" s="198"/>
      <c r="H363" s="202">
        <v>1999.2</v>
      </c>
      <c r="I363" s="203"/>
      <c r="J363" s="198"/>
      <c r="K363" s="198"/>
      <c r="L363" s="204"/>
      <c r="M363" s="205"/>
      <c r="N363" s="206"/>
      <c r="O363" s="206"/>
      <c r="P363" s="206"/>
      <c r="Q363" s="206"/>
      <c r="R363" s="206"/>
      <c r="S363" s="206"/>
      <c r="T363" s="207"/>
      <c r="AT363" s="208" t="s">
        <v>138</v>
      </c>
      <c r="AU363" s="208" t="s">
        <v>86</v>
      </c>
      <c r="AV363" s="13" t="s">
        <v>86</v>
      </c>
      <c r="AW363" s="13" t="s">
        <v>32</v>
      </c>
      <c r="AX363" s="13" t="s">
        <v>84</v>
      </c>
      <c r="AY363" s="208" t="s">
        <v>130</v>
      </c>
    </row>
    <row r="364" spans="1:65" s="2" customFormat="1" ht="16.5" customHeight="1">
      <c r="A364" s="34"/>
      <c r="B364" s="35"/>
      <c r="C364" s="220" t="s">
        <v>497</v>
      </c>
      <c r="D364" s="220" t="s">
        <v>334</v>
      </c>
      <c r="E364" s="221" t="s">
        <v>498</v>
      </c>
      <c r="F364" s="222" t="s">
        <v>499</v>
      </c>
      <c r="G364" s="223" t="s">
        <v>500</v>
      </c>
      <c r="H364" s="224">
        <v>219.912</v>
      </c>
      <c r="I364" s="225"/>
      <c r="J364" s="226">
        <f>ROUND(I364*H364,2)</f>
        <v>0</v>
      </c>
      <c r="K364" s="227"/>
      <c r="L364" s="228"/>
      <c r="M364" s="229" t="s">
        <v>1</v>
      </c>
      <c r="N364" s="230" t="s">
        <v>41</v>
      </c>
      <c r="O364" s="71"/>
      <c r="P364" s="193">
        <f>O364*H364</f>
        <v>0</v>
      </c>
      <c r="Q364" s="193">
        <v>0.001</v>
      </c>
      <c r="R364" s="193">
        <f>Q364*H364</f>
        <v>0.21991200000000002</v>
      </c>
      <c r="S364" s="193">
        <v>0</v>
      </c>
      <c r="T364" s="194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5" t="s">
        <v>224</v>
      </c>
      <c r="AT364" s="195" t="s">
        <v>334</v>
      </c>
      <c r="AU364" s="195" t="s">
        <v>86</v>
      </c>
      <c r="AY364" s="17" t="s">
        <v>130</v>
      </c>
      <c r="BE364" s="196">
        <f>IF(N364="základní",J364,0)</f>
        <v>0</v>
      </c>
      <c r="BF364" s="196">
        <f>IF(N364="snížená",J364,0)</f>
        <v>0</v>
      </c>
      <c r="BG364" s="196">
        <f>IF(N364="zákl. přenesená",J364,0)</f>
        <v>0</v>
      </c>
      <c r="BH364" s="196">
        <f>IF(N364="sníž. přenesená",J364,0)</f>
        <v>0</v>
      </c>
      <c r="BI364" s="196">
        <f>IF(N364="nulová",J364,0)</f>
        <v>0</v>
      </c>
      <c r="BJ364" s="17" t="s">
        <v>84</v>
      </c>
      <c r="BK364" s="196">
        <f>ROUND(I364*H364,2)</f>
        <v>0</v>
      </c>
      <c r="BL364" s="17" t="s">
        <v>136</v>
      </c>
      <c r="BM364" s="195" t="s">
        <v>501</v>
      </c>
    </row>
    <row r="365" spans="2:51" s="13" customFormat="1" ht="11.25">
      <c r="B365" s="197"/>
      <c r="C365" s="198"/>
      <c r="D365" s="199" t="s">
        <v>138</v>
      </c>
      <c r="E365" s="200" t="s">
        <v>1</v>
      </c>
      <c r="F365" s="201" t="s">
        <v>502</v>
      </c>
      <c r="G365" s="198"/>
      <c r="H365" s="202">
        <v>219.912</v>
      </c>
      <c r="I365" s="203"/>
      <c r="J365" s="198"/>
      <c r="K365" s="198"/>
      <c r="L365" s="204"/>
      <c r="M365" s="205"/>
      <c r="N365" s="206"/>
      <c r="O365" s="206"/>
      <c r="P365" s="206"/>
      <c r="Q365" s="206"/>
      <c r="R365" s="206"/>
      <c r="S365" s="206"/>
      <c r="T365" s="207"/>
      <c r="AT365" s="208" t="s">
        <v>138</v>
      </c>
      <c r="AU365" s="208" t="s">
        <v>86</v>
      </c>
      <c r="AV365" s="13" t="s">
        <v>86</v>
      </c>
      <c r="AW365" s="13" t="s">
        <v>32</v>
      </c>
      <c r="AX365" s="13" t="s">
        <v>84</v>
      </c>
      <c r="AY365" s="208" t="s">
        <v>130</v>
      </c>
    </row>
    <row r="366" spans="1:65" s="2" customFormat="1" ht="33" customHeight="1">
      <c r="A366" s="34"/>
      <c r="B366" s="35"/>
      <c r="C366" s="183" t="s">
        <v>503</v>
      </c>
      <c r="D366" s="183" t="s">
        <v>132</v>
      </c>
      <c r="E366" s="184" t="s">
        <v>504</v>
      </c>
      <c r="F366" s="185" t="s">
        <v>505</v>
      </c>
      <c r="G366" s="186" t="s">
        <v>148</v>
      </c>
      <c r="H366" s="187">
        <v>6</v>
      </c>
      <c r="I366" s="188"/>
      <c r="J366" s="189">
        <f aca="true" t="shared" si="0" ref="J366:J371">ROUND(I366*H366,2)</f>
        <v>0</v>
      </c>
      <c r="K366" s="190"/>
      <c r="L366" s="39"/>
      <c r="M366" s="191" t="s">
        <v>1</v>
      </c>
      <c r="N366" s="192" t="s">
        <v>41</v>
      </c>
      <c r="O366" s="71"/>
      <c r="P366" s="193">
        <f aca="true" t="shared" si="1" ref="P366:P371">O366*H366</f>
        <v>0</v>
      </c>
      <c r="Q366" s="193">
        <v>0</v>
      </c>
      <c r="R366" s="193">
        <f aca="true" t="shared" si="2" ref="R366:R371">Q366*H366</f>
        <v>0</v>
      </c>
      <c r="S366" s="193">
        <v>0</v>
      </c>
      <c r="T366" s="194">
        <f aca="true" t="shared" si="3" ref="T366:T371"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5" t="s">
        <v>136</v>
      </c>
      <c r="AT366" s="195" t="s">
        <v>132</v>
      </c>
      <c r="AU366" s="195" t="s">
        <v>86</v>
      </c>
      <c r="AY366" s="17" t="s">
        <v>130</v>
      </c>
      <c r="BE366" s="196">
        <f aca="true" t="shared" si="4" ref="BE366:BE371">IF(N366="základní",J366,0)</f>
        <v>0</v>
      </c>
      <c r="BF366" s="196">
        <f aca="true" t="shared" si="5" ref="BF366:BF371">IF(N366="snížená",J366,0)</f>
        <v>0</v>
      </c>
      <c r="BG366" s="196">
        <f aca="true" t="shared" si="6" ref="BG366:BG371">IF(N366="zákl. přenesená",J366,0)</f>
        <v>0</v>
      </c>
      <c r="BH366" s="196">
        <f aca="true" t="shared" si="7" ref="BH366:BH371">IF(N366="sníž. přenesená",J366,0)</f>
        <v>0</v>
      </c>
      <c r="BI366" s="196">
        <f aca="true" t="shared" si="8" ref="BI366:BI371">IF(N366="nulová",J366,0)</f>
        <v>0</v>
      </c>
      <c r="BJ366" s="17" t="s">
        <v>84</v>
      </c>
      <c r="BK366" s="196">
        <f aca="true" t="shared" si="9" ref="BK366:BK371">ROUND(I366*H366,2)</f>
        <v>0</v>
      </c>
      <c r="BL366" s="17" t="s">
        <v>136</v>
      </c>
      <c r="BM366" s="195" t="s">
        <v>506</v>
      </c>
    </row>
    <row r="367" spans="1:65" s="2" customFormat="1" ht="16.5" customHeight="1">
      <c r="A367" s="34"/>
      <c r="B367" s="35"/>
      <c r="C367" s="220" t="s">
        <v>507</v>
      </c>
      <c r="D367" s="220" t="s">
        <v>334</v>
      </c>
      <c r="E367" s="221" t="s">
        <v>508</v>
      </c>
      <c r="F367" s="222" t="s">
        <v>509</v>
      </c>
      <c r="G367" s="223" t="s">
        <v>276</v>
      </c>
      <c r="H367" s="224">
        <v>6</v>
      </c>
      <c r="I367" s="225"/>
      <c r="J367" s="226">
        <f t="shared" si="0"/>
        <v>0</v>
      </c>
      <c r="K367" s="227"/>
      <c r="L367" s="228"/>
      <c r="M367" s="229" t="s">
        <v>1</v>
      </c>
      <c r="N367" s="230" t="s">
        <v>41</v>
      </c>
      <c r="O367" s="71"/>
      <c r="P367" s="193">
        <f t="shared" si="1"/>
        <v>0</v>
      </c>
      <c r="Q367" s="193">
        <v>0.22</v>
      </c>
      <c r="R367" s="193">
        <f t="shared" si="2"/>
        <v>1.32</v>
      </c>
      <c r="S367" s="193">
        <v>0</v>
      </c>
      <c r="T367" s="194">
        <f t="shared" si="3"/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5" t="s">
        <v>224</v>
      </c>
      <c r="AT367" s="195" t="s">
        <v>334</v>
      </c>
      <c r="AU367" s="195" t="s">
        <v>86</v>
      </c>
      <c r="AY367" s="17" t="s">
        <v>130</v>
      </c>
      <c r="BE367" s="196">
        <f t="shared" si="4"/>
        <v>0</v>
      </c>
      <c r="BF367" s="196">
        <f t="shared" si="5"/>
        <v>0</v>
      </c>
      <c r="BG367" s="196">
        <f t="shared" si="6"/>
        <v>0</v>
      </c>
      <c r="BH367" s="196">
        <f t="shared" si="7"/>
        <v>0</v>
      </c>
      <c r="BI367" s="196">
        <f t="shared" si="8"/>
        <v>0</v>
      </c>
      <c r="BJ367" s="17" t="s">
        <v>84</v>
      </c>
      <c r="BK367" s="196">
        <f t="shared" si="9"/>
        <v>0</v>
      </c>
      <c r="BL367" s="17" t="s">
        <v>136</v>
      </c>
      <c r="BM367" s="195" t="s">
        <v>510</v>
      </c>
    </row>
    <row r="368" spans="1:65" s="2" customFormat="1" ht="24.2" customHeight="1">
      <c r="A368" s="34"/>
      <c r="B368" s="35"/>
      <c r="C368" s="183" t="s">
        <v>511</v>
      </c>
      <c r="D368" s="183" t="s">
        <v>132</v>
      </c>
      <c r="E368" s="184" t="s">
        <v>512</v>
      </c>
      <c r="F368" s="185" t="s">
        <v>513</v>
      </c>
      <c r="G368" s="186" t="s">
        <v>148</v>
      </c>
      <c r="H368" s="187">
        <v>6</v>
      </c>
      <c r="I368" s="188"/>
      <c r="J368" s="189">
        <f t="shared" si="0"/>
        <v>0</v>
      </c>
      <c r="K368" s="190"/>
      <c r="L368" s="39"/>
      <c r="M368" s="191" t="s">
        <v>1</v>
      </c>
      <c r="N368" s="192" t="s">
        <v>41</v>
      </c>
      <c r="O368" s="71"/>
      <c r="P368" s="193">
        <f t="shared" si="1"/>
        <v>0</v>
      </c>
      <c r="Q368" s="193">
        <v>0</v>
      </c>
      <c r="R368" s="193">
        <f t="shared" si="2"/>
        <v>0</v>
      </c>
      <c r="S368" s="193">
        <v>0</v>
      </c>
      <c r="T368" s="194">
        <f t="shared" si="3"/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5" t="s">
        <v>136</v>
      </c>
      <c r="AT368" s="195" t="s">
        <v>132</v>
      </c>
      <c r="AU368" s="195" t="s">
        <v>86</v>
      </c>
      <c r="AY368" s="17" t="s">
        <v>130</v>
      </c>
      <c r="BE368" s="196">
        <f t="shared" si="4"/>
        <v>0</v>
      </c>
      <c r="BF368" s="196">
        <f t="shared" si="5"/>
        <v>0</v>
      </c>
      <c r="BG368" s="196">
        <f t="shared" si="6"/>
        <v>0</v>
      </c>
      <c r="BH368" s="196">
        <f t="shared" si="7"/>
        <v>0</v>
      </c>
      <c r="BI368" s="196">
        <f t="shared" si="8"/>
        <v>0</v>
      </c>
      <c r="BJ368" s="17" t="s">
        <v>84</v>
      </c>
      <c r="BK368" s="196">
        <f t="shared" si="9"/>
        <v>0</v>
      </c>
      <c r="BL368" s="17" t="s">
        <v>136</v>
      </c>
      <c r="BM368" s="195" t="s">
        <v>514</v>
      </c>
    </row>
    <row r="369" spans="1:65" s="2" customFormat="1" ht="16.5" customHeight="1">
      <c r="A369" s="34"/>
      <c r="B369" s="35"/>
      <c r="C369" s="220" t="s">
        <v>515</v>
      </c>
      <c r="D369" s="220" t="s">
        <v>334</v>
      </c>
      <c r="E369" s="221" t="s">
        <v>516</v>
      </c>
      <c r="F369" s="222" t="s">
        <v>517</v>
      </c>
      <c r="G369" s="223" t="s">
        <v>148</v>
      </c>
      <c r="H369" s="224">
        <v>3</v>
      </c>
      <c r="I369" s="225"/>
      <c r="J369" s="226">
        <f t="shared" si="0"/>
        <v>0</v>
      </c>
      <c r="K369" s="227"/>
      <c r="L369" s="228"/>
      <c r="M369" s="229" t="s">
        <v>1</v>
      </c>
      <c r="N369" s="230" t="s">
        <v>41</v>
      </c>
      <c r="O369" s="71"/>
      <c r="P369" s="193">
        <f t="shared" si="1"/>
        <v>0</v>
      </c>
      <c r="Q369" s="193">
        <v>3E-05</v>
      </c>
      <c r="R369" s="193">
        <f t="shared" si="2"/>
        <v>9E-05</v>
      </c>
      <c r="S369" s="193">
        <v>0</v>
      </c>
      <c r="T369" s="194">
        <f t="shared" si="3"/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5" t="s">
        <v>224</v>
      </c>
      <c r="AT369" s="195" t="s">
        <v>334</v>
      </c>
      <c r="AU369" s="195" t="s">
        <v>86</v>
      </c>
      <c r="AY369" s="17" t="s">
        <v>130</v>
      </c>
      <c r="BE369" s="196">
        <f t="shared" si="4"/>
        <v>0</v>
      </c>
      <c r="BF369" s="196">
        <f t="shared" si="5"/>
        <v>0</v>
      </c>
      <c r="BG369" s="196">
        <f t="shared" si="6"/>
        <v>0</v>
      </c>
      <c r="BH369" s="196">
        <f t="shared" si="7"/>
        <v>0</v>
      </c>
      <c r="BI369" s="196">
        <f t="shared" si="8"/>
        <v>0</v>
      </c>
      <c r="BJ369" s="17" t="s">
        <v>84</v>
      </c>
      <c r="BK369" s="196">
        <f t="shared" si="9"/>
        <v>0</v>
      </c>
      <c r="BL369" s="17" t="s">
        <v>136</v>
      </c>
      <c r="BM369" s="195" t="s">
        <v>518</v>
      </c>
    </row>
    <row r="370" spans="1:65" s="2" customFormat="1" ht="16.5" customHeight="1">
      <c r="A370" s="34"/>
      <c r="B370" s="35"/>
      <c r="C370" s="220" t="s">
        <v>519</v>
      </c>
      <c r="D370" s="220" t="s">
        <v>334</v>
      </c>
      <c r="E370" s="221" t="s">
        <v>520</v>
      </c>
      <c r="F370" s="222" t="s">
        <v>521</v>
      </c>
      <c r="G370" s="223" t="s">
        <v>148</v>
      </c>
      <c r="H370" s="224">
        <v>3</v>
      </c>
      <c r="I370" s="225"/>
      <c r="J370" s="226">
        <f t="shared" si="0"/>
        <v>0</v>
      </c>
      <c r="K370" s="227"/>
      <c r="L370" s="228"/>
      <c r="M370" s="229" t="s">
        <v>1</v>
      </c>
      <c r="N370" s="230" t="s">
        <v>41</v>
      </c>
      <c r="O370" s="71"/>
      <c r="P370" s="193">
        <f t="shared" si="1"/>
        <v>0</v>
      </c>
      <c r="Q370" s="193">
        <v>0.015</v>
      </c>
      <c r="R370" s="193">
        <f t="shared" si="2"/>
        <v>0.045</v>
      </c>
      <c r="S370" s="193">
        <v>0</v>
      </c>
      <c r="T370" s="194">
        <f t="shared" si="3"/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5" t="s">
        <v>224</v>
      </c>
      <c r="AT370" s="195" t="s">
        <v>334</v>
      </c>
      <c r="AU370" s="195" t="s">
        <v>86</v>
      </c>
      <c r="AY370" s="17" t="s">
        <v>130</v>
      </c>
      <c r="BE370" s="196">
        <f t="shared" si="4"/>
        <v>0</v>
      </c>
      <c r="BF370" s="196">
        <f t="shared" si="5"/>
        <v>0</v>
      </c>
      <c r="BG370" s="196">
        <f t="shared" si="6"/>
        <v>0</v>
      </c>
      <c r="BH370" s="196">
        <f t="shared" si="7"/>
        <v>0</v>
      </c>
      <c r="BI370" s="196">
        <f t="shared" si="8"/>
        <v>0</v>
      </c>
      <c r="BJ370" s="17" t="s">
        <v>84</v>
      </c>
      <c r="BK370" s="196">
        <f t="shared" si="9"/>
        <v>0</v>
      </c>
      <c r="BL370" s="17" t="s">
        <v>136</v>
      </c>
      <c r="BM370" s="195" t="s">
        <v>522</v>
      </c>
    </row>
    <row r="371" spans="1:65" s="2" customFormat="1" ht="24.2" customHeight="1">
      <c r="A371" s="34"/>
      <c r="B371" s="35"/>
      <c r="C371" s="183" t="s">
        <v>523</v>
      </c>
      <c r="D371" s="183" t="s">
        <v>132</v>
      </c>
      <c r="E371" s="184" t="s">
        <v>524</v>
      </c>
      <c r="F371" s="185" t="s">
        <v>525</v>
      </c>
      <c r="G371" s="186" t="s">
        <v>148</v>
      </c>
      <c r="H371" s="187">
        <v>18</v>
      </c>
      <c r="I371" s="188"/>
      <c r="J371" s="189">
        <f t="shared" si="0"/>
        <v>0</v>
      </c>
      <c r="K371" s="190"/>
      <c r="L371" s="39"/>
      <c r="M371" s="191" t="s">
        <v>1</v>
      </c>
      <c r="N371" s="192" t="s">
        <v>41</v>
      </c>
      <c r="O371" s="71"/>
      <c r="P371" s="193">
        <f t="shared" si="1"/>
        <v>0</v>
      </c>
      <c r="Q371" s="193">
        <v>5E-05</v>
      </c>
      <c r="R371" s="193">
        <f t="shared" si="2"/>
        <v>0.0009000000000000001</v>
      </c>
      <c r="S371" s="193">
        <v>0</v>
      </c>
      <c r="T371" s="194">
        <f t="shared" si="3"/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5" t="s">
        <v>136</v>
      </c>
      <c r="AT371" s="195" t="s">
        <v>132</v>
      </c>
      <c r="AU371" s="195" t="s">
        <v>86</v>
      </c>
      <c r="AY371" s="17" t="s">
        <v>130</v>
      </c>
      <c r="BE371" s="196">
        <f t="shared" si="4"/>
        <v>0</v>
      </c>
      <c r="BF371" s="196">
        <f t="shared" si="5"/>
        <v>0</v>
      </c>
      <c r="BG371" s="196">
        <f t="shared" si="6"/>
        <v>0</v>
      </c>
      <c r="BH371" s="196">
        <f t="shared" si="7"/>
        <v>0</v>
      </c>
      <c r="BI371" s="196">
        <f t="shared" si="8"/>
        <v>0</v>
      </c>
      <c r="BJ371" s="17" t="s">
        <v>84</v>
      </c>
      <c r="BK371" s="196">
        <f t="shared" si="9"/>
        <v>0</v>
      </c>
      <c r="BL371" s="17" t="s">
        <v>136</v>
      </c>
      <c r="BM371" s="195" t="s">
        <v>526</v>
      </c>
    </row>
    <row r="372" spans="2:51" s="13" customFormat="1" ht="11.25">
      <c r="B372" s="197"/>
      <c r="C372" s="198"/>
      <c r="D372" s="199" t="s">
        <v>138</v>
      </c>
      <c r="E372" s="200" t="s">
        <v>1</v>
      </c>
      <c r="F372" s="201" t="s">
        <v>527</v>
      </c>
      <c r="G372" s="198"/>
      <c r="H372" s="202">
        <v>18</v>
      </c>
      <c r="I372" s="203"/>
      <c r="J372" s="198"/>
      <c r="K372" s="198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138</v>
      </c>
      <c r="AU372" s="208" t="s">
        <v>86</v>
      </c>
      <c r="AV372" s="13" t="s">
        <v>86</v>
      </c>
      <c r="AW372" s="13" t="s">
        <v>32</v>
      </c>
      <c r="AX372" s="13" t="s">
        <v>84</v>
      </c>
      <c r="AY372" s="208" t="s">
        <v>130</v>
      </c>
    </row>
    <row r="373" spans="1:65" s="2" customFormat="1" ht="21.75" customHeight="1">
      <c r="A373" s="34"/>
      <c r="B373" s="35"/>
      <c r="C373" s="220" t="s">
        <v>528</v>
      </c>
      <c r="D373" s="220" t="s">
        <v>334</v>
      </c>
      <c r="E373" s="221" t="s">
        <v>529</v>
      </c>
      <c r="F373" s="222" t="s">
        <v>530</v>
      </c>
      <c r="G373" s="223" t="s">
        <v>148</v>
      </c>
      <c r="H373" s="224">
        <v>18</v>
      </c>
      <c r="I373" s="225"/>
      <c r="J373" s="226">
        <f>ROUND(I373*H373,2)</f>
        <v>0</v>
      </c>
      <c r="K373" s="227"/>
      <c r="L373" s="228"/>
      <c r="M373" s="229" t="s">
        <v>1</v>
      </c>
      <c r="N373" s="230" t="s">
        <v>41</v>
      </c>
      <c r="O373" s="71"/>
      <c r="P373" s="193">
        <f>O373*H373</f>
        <v>0</v>
      </c>
      <c r="Q373" s="193">
        <v>0.00472</v>
      </c>
      <c r="R373" s="193">
        <f>Q373*H373</f>
        <v>0.08496000000000001</v>
      </c>
      <c r="S373" s="193">
        <v>0</v>
      </c>
      <c r="T373" s="194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5" t="s">
        <v>224</v>
      </c>
      <c r="AT373" s="195" t="s">
        <v>334</v>
      </c>
      <c r="AU373" s="195" t="s">
        <v>86</v>
      </c>
      <c r="AY373" s="17" t="s">
        <v>130</v>
      </c>
      <c r="BE373" s="196">
        <f>IF(N373="základní",J373,0)</f>
        <v>0</v>
      </c>
      <c r="BF373" s="196">
        <f>IF(N373="snížená",J373,0)</f>
        <v>0</v>
      </c>
      <c r="BG373" s="196">
        <f>IF(N373="zákl. přenesená",J373,0)</f>
        <v>0</v>
      </c>
      <c r="BH373" s="196">
        <f>IF(N373="sníž. přenesená",J373,0)</f>
        <v>0</v>
      </c>
      <c r="BI373" s="196">
        <f>IF(N373="nulová",J373,0)</f>
        <v>0</v>
      </c>
      <c r="BJ373" s="17" t="s">
        <v>84</v>
      </c>
      <c r="BK373" s="196">
        <f>ROUND(I373*H373,2)</f>
        <v>0</v>
      </c>
      <c r="BL373" s="17" t="s">
        <v>136</v>
      </c>
      <c r="BM373" s="195" t="s">
        <v>531</v>
      </c>
    </row>
    <row r="374" spans="2:63" s="12" customFormat="1" ht="22.9" customHeight="1">
      <c r="B374" s="167"/>
      <c r="C374" s="168"/>
      <c r="D374" s="169" t="s">
        <v>75</v>
      </c>
      <c r="E374" s="181" t="s">
        <v>86</v>
      </c>
      <c r="F374" s="181" t="s">
        <v>532</v>
      </c>
      <c r="G374" s="168"/>
      <c r="H374" s="168"/>
      <c r="I374" s="171"/>
      <c r="J374" s="182">
        <f>BK374</f>
        <v>0</v>
      </c>
      <c r="K374" s="168"/>
      <c r="L374" s="173"/>
      <c r="M374" s="174"/>
      <c r="N374" s="175"/>
      <c r="O374" s="175"/>
      <c r="P374" s="176">
        <f>SUM(P375:P406)</f>
        <v>0</v>
      </c>
      <c r="Q374" s="175"/>
      <c r="R374" s="176">
        <f>SUM(R375:R406)</f>
        <v>548.57195793</v>
      </c>
      <c r="S374" s="175"/>
      <c r="T374" s="177">
        <f>SUM(T375:T406)</f>
        <v>0</v>
      </c>
      <c r="AR374" s="178" t="s">
        <v>84</v>
      </c>
      <c r="AT374" s="179" t="s">
        <v>75</v>
      </c>
      <c r="AU374" s="179" t="s">
        <v>84</v>
      </c>
      <c r="AY374" s="178" t="s">
        <v>130</v>
      </c>
      <c r="BK374" s="180">
        <f>SUM(BK375:BK406)</f>
        <v>0</v>
      </c>
    </row>
    <row r="375" spans="1:65" s="2" customFormat="1" ht="33" customHeight="1">
      <c r="A375" s="34"/>
      <c r="B375" s="35"/>
      <c r="C375" s="183" t="s">
        <v>533</v>
      </c>
      <c r="D375" s="183" t="s">
        <v>132</v>
      </c>
      <c r="E375" s="184" t="s">
        <v>534</v>
      </c>
      <c r="F375" s="185" t="s">
        <v>535</v>
      </c>
      <c r="G375" s="186" t="s">
        <v>215</v>
      </c>
      <c r="H375" s="187">
        <v>1198.04</v>
      </c>
      <c r="I375" s="188"/>
      <c r="J375" s="189">
        <f>ROUND(I375*H375,2)</f>
        <v>0</v>
      </c>
      <c r="K375" s="190"/>
      <c r="L375" s="39"/>
      <c r="M375" s="191" t="s">
        <v>1</v>
      </c>
      <c r="N375" s="192" t="s">
        <v>41</v>
      </c>
      <c r="O375" s="71"/>
      <c r="P375" s="193">
        <f>O375*H375</f>
        <v>0</v>
      </c>
      <c r="Q375" s="193">
        <v>0.2044</v>
      </c>
      <c r="R375" s="193">
        <f>Q375*H375</f>
        <v>244.87937599999998</v>
      </c>
      <c r="S375" s="193">
        <v>0</v>
      </c>
      <c r="T375" s="194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5" t="s">
        <v>136</v>
      </c>
      <c r="AT375" s="195" t="s">
        <v>132</v>
      </c>
      <c r="AU375" s="195" t="s">
        <v>86</v>
      </c>
      <c r="AY375" s="17" t="s">
        <v>130</v>
      </c>
      <c r="BE375" s="196">
        <f>IF(N375="základní",J375,0)</f>
        <v>0</v>
      </c>
      <c r="BF375" s="196">
        <f>IF(N375="snížená",J375,0)</f>
        <v>0</v>
      </c>
      <c r="BG375" s="196">
        <f>IF(N375="zákl. přenesená",J375,0)</f>
        <v>0</v>
      </c>
      <c r="BH375" s="196">
        <f>IF(N375="sníž. přenesená",J375,0)</f>
        <v>0</v>
      </c>
      <c r="BI375" s="196">
        <f>IF(N375="nulová",J375,0)</f>
        <v>0</v>
      </c>
      <c r="BJ375" s="17" t="s">
        <v>84</v>
      </c>
      <c r="BK375" s="196">
        <f>ROUND(I375*H375,2)</f>
        <v>0</v>
      </c>
      <c r="BL375" s="17" t="s">
        <v>136</v>
      </c>
      <c r="BM375" s="195" t="s">
        <v>536</v>
      </c>
    </row>
    <row r="376" spans="2:51" s="13" customFormat="1" ht="11.25">
      <c r="B376" s="197"/>
      <c r="C376" s="198"/>
      <c r="D376" s="199" t="s">
        <v>138</v>
      </c>
      <c r="E376" s="200" t="s">
        <v>1</v>
      </c>
      <c r="F376" s="201" t="s">
        <v>537</v>
      </c>
      <c r="G376" s="198"/>
      <c r="H376" s="202">
        <v>1198.04</v>
      </c>
      <c r="I376" s="203"/>
      <c r="J376" s="198"/>
      <c r="K376" s="198"/>
      <c r="L376" s="204"/>
      <c r="M376" s="205"/>
      <c r="N376" s="206"/>
      <c r="O376" s="206"/>
      <c r="P376" s="206"/>
      <c r="Q376" s="206"/>
      <c r="R376" s="206"/>
      <c r="S376" s="206"/>
      <c r="T376" s="207"/>
      <c r="AT376" s="208" t="s">
        <v>138</v>
      </c>
      <c r="AU376" s="208" t="s">
        <v>86</v>
      </c>
      <c r="AV376" s="13" t="s">
        <v>86</v>
      </c>
      <c r="AW376" s="13" t="s">
        <v>32</v>
      </c>
      <c r="AX376" s="13" t="s">
        <v>84</v>
      </c>
      <c r="AY376" s="208" t="s">
        <v>130</v>
      </c>
    </row>
    <row r="377" spans="1:65" s="2" customFormat="1" ht="21.75" customHeight="1">
      <c r="A377" s="34"/>
      <c r="B377" s="35"/>
      <c r="C377" s="183" t="s">
        <v>538</v>
      </c>
      <c r="D377" s="183" t="s">
        <v>132</v>
      </c>
      <c r="E377" s="184" t="s">
        <v>539</v>
      </c>
      <c r="F377" s="185" t="s">
        <v>540</v>
      </c>
      <c r="G377" s="186" t="s">
        <v>148</v>
      </c>
      <c r="H377" s="187">
        <v>6</v>
      </c>
      <c r="I377" s="188"/>
      <c r="J377" s="189">
        <f>ROUND(I377*H377,2)</f>
        <v>0</v>
      </c>
      <c r="K377" s="190"/>
      <c r="L377" s="39"/>
      <c r="M377" s="191" t="s">
        <v>1</v>
      </c>
      <c r="N377" s="192" t="s">
        <v>41</v>
      </c>
      <c r="O377" s="71"/>
      <c r="P377" s="193">
        <f>O377*H377</f>
        <v>0</v>
      </c>
      <c r="Q377" s="193">
        <v>0.31422</v>
      </c>
      <c r="R377" s="193">
        <f>Q377*H377</f>
        <v>1.88532</v>
      </c>
      <c r="S377" s="193">
        <v>0</v>
      </c>
      <c r="T377" s="194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5" t="s">
        <v>136</v>
      </c>
      <c r="AT377" s="195" t="s">
        <v>132</v>
      </c>
      <c r="AU377" s="195" t="s">
        <v>86</v>
      </c>
      <c r="AY377" s="17" t="s">
        <v>130</v>
      </c>
      <c r="BE377" s="196">
        <f>IF(N377="základní",J377,0)</f>
        <v>0</v>
      </c>
      <c r="BF377" s="196">
        <f>IF(N377="snížená",J377,0)</f>
        <v>0</v>
      </c>
      <c r="BG377" s="196">
        <f>IF(N377="zákl. přenesená",J377,0)</f>
        <v>0</v>
      </c>
      <c r="BH377" s="196">
        <f>IF(N377="sníž. přenesená",J377,0)</f>
        <v>0</v>
      </c>
      <c r="BI377" s="196">
        <f>IF(N377="nulová",J377,0)</f>
        <v>0</v>
      </c>
      <c r="BJ377" s="17" t="s">
        <v>84</v>
      </c>
      <c r="BK377" s="196">
        <f>ROUND(I377*H377,2)</f>
        <v>0</v>
      </c>
      <c r="BL377" s="17" t="s">
        <v>136</v>
      </c>
      <c r="BM377" s="195" t="s">
        <v>541</v>
      </c>
    </row>
    <row r="378" spans="2:51" s="13" customFormat="1" ht="11.25">
      <c r="B378" s="197"/>
      <c r="C378" s="198"/>
      <c r="D378" s="199" t="s">
        <v>138</v>
      </c>
      <c r="E378" s="200" t="s">
        <v>1</v>
      </c>
      <c r="F378" s="201" t="s">
        <v>542</v>
      </c>
      <c r="G378" s="198"/>
      <c r="H378" s="202">
        <v>6</v>
      </c>
      <c r="I378" s="203"/>
      <c r="J378" s="198"/>
      <c r="K378" s="198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138</v>
      </c>
      <c r="AU378" s="208" t="s">
        <v>86</v>
      </c>
      <c r="AV378" s="13" t="s">
        <v>86</v>
      </c>
      <c r="AW378" s="13" t="s">
        <v>32</v>
      </c>
      <c r="AX378" s="13" t="s">
        <v>84</v>
      </c>
      <c r="AY378" s="208" t="s">
        <v>130</v>
      </c>
    </row>
    <row r="379" spans="1:65" s="2" customFormat="1" ht="24.2" customHeight="1">
      <c r="A379" s="34"/>
      <c r="B379" s="35"/>
      <c r="C379" s="183" t="s">
        <v>543</v>
      </c>
      <c r="D379" s="183" t="s">
        <v>132</v>
      </c>
      <c r="E379" s="184" t="s">
        <v>544</v>
      </c>
      <c r="F379" s="185" t="s">
        <v>545</v>
      </c>
      <c r="G379" s="186" t="s">
        <v>135</v>
      </c>
      <c r="H379" s="187">
        <v>1797.06</v>
      </c>
      <c r="I379" s="188"/>
      <c r="J379" s="189">
        <f>ROUND(I379*H379,2)</f>
        <v>0</v>
      </c>
      <c r="K379" s="190"/>
      <c r="L379" s="39"/>
      <c r="M379" s="191" t="s">
        <v>1</v>
      </c>
      <c r="N379" s="192" t="s">
        <v>41</v>
      </c>
      <c r="O379" s="71"/>
      <c r="P379" s="193">
        <f>O379*H379</f>
        <v>0</v>
      </c>
      <c r="Q379" s="193">
        <v>0.0001</v>
      </c>
      <c r="R379" s="193">
        <f>Q379*H379</f>
        <v>0.179706</v>
      </c>
      <c r="S379" s="193">
        <v>0</v>
      </c>
      <c r="T379" s="194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5" t="s">
        <v>136</v>
      </c>
      <c r="AT379" s="195" t="s">
        <v>132</v>
      </c>
      <c r="AU379" s="195" t="s">
        <v>86</v>
      </c>
      <c r="AY379" s="17" t="s">
        <v>130</v>
      </c>
      <c r="BE379" s="196">
        <f>IF(N379="základní",J379,0)</f>
        <v>0</v>
      </c>
      <c r="BF379" s="196">
        <f>IF(N379="snížená",J379,0)</f>
        <v>0</v>
      </c>
      <c r="BG379" s="196">
        <f>IF(N379="zákl. přenesená",J379,0)</f>
        <v>0</v>
      </c>
      <c r="BH379" s="196">
        <f>IF(N379="sníž. přenesená",J379,0)</f>
        <v>0</v>
      </c>
      <c r="BI379" s="196">
        <f>IF(N379="nulová",J379,0)</f>
        <v>0</v>
      </c>
      <c r="BJ379" s="17" t="s">
        <v>84</v>
      </c>
      <c r="BK379" s="196">
        <f>ROUND(I379*H379,2)</f>
        <v>0</v>
      </c>
      <c r="BL379" s="17" t="s">
        <v>136</v>
      </c>
      <c r="BM379" s="195" t="s">
        <v>546</v>
      </c>
    </row>
    <row r="380" spans="2:51" s="13" customFormat="1" ht="11.25">
      <c r="B380" s="197"/>
      <c r="C380" s="198"/>
      <c r="D380" s="199" t="s">
        <v>138</v>
      </c>
      <c r="E380" s="200" t="s">
        <v>1</v>
      </c>
      <c r="F380" s="201" t="s">
        <v>547</v>
      </c>
      <c r="G380" s="198"/>
      <c r="H380" s="202">
        <v>1797.06</v>
      </c>
      <c r="I380" s="203"/>
      <c r="J380" s="198"/>
      <c r="K380" s="198"/>
      <c r="L380" s="204"/>
      <c r="M380" s="205"/>
      <c r="N380" s="206"/>
      <c r="O380" s="206"/>
      <c r="P380" s="206"/>
      <c r="Q380" s="206"/>
      <c r="R380" s="206"/>
      <c r="S380" s="206"/>
      <c r="T380" s="207"/>
      <c r="AT380" s="208" t="s">
        <v>138</v>
      </c>
      <c r="AU380" s="208" t="s">
        <v>86</v>
      </c>
      <c r="AV380" s="13" t="s">
        <v>86</v>
      </c>
      <c r="AW380" s="13" t="s">
        <v>32</v>
      </c>
      <c r="AX380" s="13" t="s">
        <v>84</v>
      </c>
      <c r="AY380" s="208" t="s">
        <v>130</v>
      </c>
    </row>
    <row r="381" spans="1:65" s="2" customFormat="1" ht="24.2" customHeight="1">
      <c r="A381" s="34"/>
      <c r="B381" s="35"/>
      <c r="C381" s="220" t="s">
        <v>548</v>
      </c>
      <c r="D381" s="220" t="s">
        <v>334</v>
      </c>
      <c r="E381" s="221" t="s">
        <v>549</v>
      </c>
      <c r="F381" s="222" t="s">
        <v>550</v>
      </c>
      <c r="G381" s="223" t="s">
        <v>135</v>
      </c>
      <c r="H381" s="224">
        <v>1976.766</v>
      </c>
      <c r="I381" s="225"/>
      <c r="J381" s="226">
        <f>ROUND(I381*H381,2)</f>
        <v>0</v>
      </c>
      <c r="K381" s="227"/>
      <c r="L381" s="228"/>
      <c r="M381" s="229" t="s">
        <v>1</v>
      </c>
      <c r="N381" s="230" t="s">
        <v>41</v>
      </c>
      <c r="O381" s="71"/>
      <c r="P381" s="193">
        <f>O381*H381</f>
        <v>0</v>
      </c>
      <c r="Q381" s="193">
        <v>0.0003</v>
      </c>
      <c r="R381" s="193">
        <f>Q381*H381</f>
        <v>0.5930297999999999</v>
      </c>
      <c r="S381" s="193">
        <v>0</v>
      </c>
      <c r="T381" s="194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5" t="s">
        <v>224</v>
      </c>
      <c r="AT381" s="195" t="s">
        <v>334</v>
      </c>
      <c r="AU381" s="195" t="s">
        <v>86</v>
      </c>
      <c r="AY381" s="17" t="s">
        <v>130</v>
      </c>
      <c r="BE381" s="196">
        <f>IF(N381="základní",J381,0)</f>
        <v>0</v>
      </c>
      <c r="BF381" s="196">
        <f>IF(N381="snížená",J381,0)</f>
        <v>0</v>
      </c>
      <c r="BG381" s="196">
        <f>IF(N381="zákl. přenesená",J381,0)</f>
        <v>0</v>
      </c>
      <c r="BH381" s="196">
        <f>IF(N381="sníž. přenesená",J381,0)</f>
        <v>0</v>
      </c>
      <c r="BI381" s="196">
        <f>IF(N381="nulová",J381,0)</f>
        <v>0</v>
      </c>
      <c r="BJ381" s="17" t="s">
        <v>84</v>
      </c>
      <c r="BK381" s="196">
        <f>ROUND(I381*H381,2)</f>
        <v>0</v>
      </c>
      <c r="BL381" s="17" t="s">
        <v>136</v>
      </c>
      <c r="BM381" s="195" t="s">
        <v>551</v>
      </c>
    </row>
    <row r="382" spans="1:65" s="2" customFormat="1" ht="24.2" customHeight="1">
      <c r="A382" s="34"/>
      <c r="B382" s="35"/>
      <c r="C382" s="183" t="s">
        <v>552</v>
      </c>
      <c r="D382" s="183" t="s">
        <v>132</v>
      </c>
      <c r="E382" s="184" t="s">
        <v>553</v>
      </c>
      <c r="F382" s="185" t="s">
        <v>554</v>
      </c>
      <c r="G382" s="186" t="s">
        <v>276</v>
      </c>
      <c r="H382" s="187">
        <v>102.64</v>
      </c>
      <c r="I382" s="188"/>
      <c r="J382" s="189">
        <f>ROUND(I382*H382,2)</f>
        <v>0</v>
      </c>
      <c r="K382" s="190"/>
      <c r="L382" s="39"/>
      <c r="M382" s="191" t="s">
        <v>1</v>
      </c>
      <c r="N382" s="192" t="s">
        <v>41</v>
      </c>
      <c r="O382" s="71"/>
      <c r="P382" s="193">
        <f>O382*H382</f>
        <v>0</v>
      </c>
      <c r="Q382" s="193">
        <v>1.98</v>
      </c>
      <c r="R382" s="193">
        <f>Q382*H382</f>
        <v>203.2272</v>
      </c>
      <c r="S382" s="193">
        <v>0</v>
      </c>
      <c r="T382" s="194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5" t="s">
        <v>136</v>
      </c>
      <c r="AT382" s="195" t="s">
        <v>132</v>
      </c>
      <c r="AU382" s="195" t="s">
        <v>86</v>
      </c>
      <c r="AY382" s="17" t="s">
        <v>130</v>
      </c>
      <c r="BE382" s="196">
        <f>IF(N382="základní",J382,0)</f>
        <v>0</v>
      </c>
      <c r="BF382" s="196">
        <f>IF(N382="snížená",J382,0)</f>
        <v>0</v>
      </c>
      <c r="BG382" s="196">
        <f>IF(N382="zákl. přenesená",J382,0)</f>
        <v>0</v>
      </c>
      <c r="BH382" s="196">
        <f>IF(N382="sníž. přenesená",J382,0)</f>
        <v>0</v>
      </c>
      <c r="BI382" s="196">
        <f>IF(N382="nulová",J382,0)</f>
        <v>0</v>
      </c>
      <c r="BJ382" s="17" t="s">
        <v>84</v>
      </c>
      <c r="BK382" s="196">
        <f>ROUND(I382*H382,2)</f>
        <v>0</v>
      </c>
      <c r="BL382" s="17" t="s">
        <v>136</v>
      </c>
      <c r="BM382" s="195" t="s">
        <v>555</v>
      </c>
    </row>
    <row r="383" spans="2:51" s="13" customFormat="1" ht="11.25">
      <c r="B383" s="197"/>
      <c r="C383" s="198"/>
      <c r="D383" s="199" t="s">
        <v>138</v>
      </c>
      <c r="E383" s="200" t="s">
        <v>1</v>
      </c>
      <c r="F383" s="201" t="s">
        <v>556</v>
      </c>
      <c r="G383" s="198"/>
      <c r="H383" s="202">
        <v>85.2</v>
      </c>
      <c r="I383" s="203"/>
      <c r="J383" s="198"/>
      <c r="K383" s="198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138</v>
      </c>
      <c r="AU383" s="208" t="s">
        <v>86</v>
      </c>
      <c r="AV383" s="13" t="s">
        <v>86</v>
      </c>
      <c r="AW383" s="13" t="s">
        <v>32</v>
      </c>
      <c r="AX383" s="13" t="s">
        <v>76</v>
      </c>
      <c r="AY383" s="208" t="s">
        <v>130</v>
      </c>
    </row>
    <row r="384" spans="2:51" s="13" customFormat="1" ht="11.25">
      <c r="B384" s="197"/>
      <c r="C384" s="198"/>
      <c r="D384" s="199" t="s">
        <v>138</v>
      </c>
      <c r="E384" s="200" t="s">
        <v>1</v>
      </c>
      <c r="F384" s="201" t="s">
        <v>557</v>
      </c>
      <c r="G384" s="198"/>
      <c r="H384" s="202">
        <v>7.84</v>
      </c>
      <c r="I384" s="203"/>
      <c r="J384" s="198"/>
      <c r="K384" s="198"/>
      <c r="L384" s="204"/>
      <c r="M384" s="205"/>
      <c r="N384" s="206"/>
      <c r="O384" s="206"/>
      <c r="P384" s="206"/>
      <c r="Q384" s="206"/>
      <c r="R384" s="206"/>
      <c r="S384" s="206"/>
      <c r="T384" s="207"/>
      <c r="AT384" s="208" t="s">
        <v>138</v>
      </c>
      <c r="AU384" s="208" t="s">
        <v>86</v>
      </c>
      <c r="AV384" s="13" t="s">
        <v>86</v>
      </c>
      <c r="AW384" s="13" t="s">
        <v>32</v>
      </c>
      <c r="AX384" s="13" t="s">
        <v>76</v>
      </c>
      <c r="AY384" s="208" t="s">
        <v>130</v>
      </c>
    </row>
    <row r="385" spans="2:51" s="13" customFormat="1" ht="11.25">
      <c r="B385" s="197"/>
      <c r="C385" s="198"/>
      <c r="D385" s="199" t="s">
        <v>138</v>
      </c>
      <c r="E385" s="200" t="s">
        <v>1</v>
      </c>
      <c r="F385" s="201" t="s">
        <v>558</v>
      </c>
      <c r="G385" s="198"/>
      <c r="H385" s="202">
        <v>9.6</v>
      </c>
      <c r="I385" s="203"/>
      <c r="J385" s="198"/>
      <c r="K385" s="198"/>
      <c r="L385" s="204"/>
      <c r="M385" s="205"/>
      <c r="N385" s="206"/>
      <c r="O385" s="206"/>
      <c r="P385" s="206"/>
      <c r="Q385" s="206"/>
      <c r="R385" s="206"/>
      <c r="S385" s="206"/>
      <c r="T385" s="207"/>
      <c r="AT385" s="208" t="s">
        <v>138</v>
      </c>
      <c r="AU385" s="208" t="s">
        <v>86</v>
      </c>
      <c r="AV385" s="13" t="s">
        <v>86</v>
      </c>
      <c r="AW385" s="13" t="s">
        <v>32</v>
      </c>
      <c r="AX385" s="13" t="s">
        <v>76</v>
      </c>
      <c r="AY385" s="208" t="s">
        <v>130</v>
      </c>
    </row>
    <row r="386" spans="2:51" s="14" customFormat="1" ht="11.25">
      <c r="B386" s="209"/>
      <c r="C386" s="210"/>
      <c r="D386" s="199" t="s">
        <v>138</v>
      </c>
      <c r="E386" s="211" t="s">
        <v>1</v>
      </c>
      <c r="F386" s="212" t="s">
        <v>164</v>
      </c>
      <c r="G386" s="210"/>
      <c r="H386" s="213">
        <v>102.64</v>
      </c>
      <c r="I386" s="214"/>
      <c r="J386" s="210"/>
      <c r="K386" s="210"/>
      <c r="L386" s="215"/>
      <c r="M386" s="216"/>
      <c r="N386" s="217"/>
      <c r="O386" s="217"/>
      <c r="P386" s="217"/>
      <c r="Q386" s="217"/>
      <c r="R386" s="217"/>
      <c r="S386" s="217"/>
      <c r="T386" s="218"/>
      <c r="AT386" s="219" t="s">
        <v>138</v>
      </c>
      <c r="AU386" s="219" t="s">
        <v>86</v>
      </c>
      <c r="AV386" s="14" t="s">
        <v>136</v>
      </c>
      <c r="AW386" s="14" t="s">
        <v>32</v>
      </c>
      <c r="AX386" s="14" t="s">
        <v>84</v>
      </c>
      <c r="AY386" s="219" t="s">
        <v>130</v>
      </c>
    </row>
    <row r="387" spans="1:65" s="2" customFormat="1" ht="24.2" customHeight="1">
      <c r="A387" s="34"/>
      <c r="B387" s="35"/>
      <c r="C387" s="183" t="s">
        <v>559</v>
      </c>
      <c r="D387" s="183" t="s">
        <v>132</v>
      </c>
      <c r="E387" s="184" t="s">
        <v>560</v>
      </c>
      <c r="F387" s="185" t="s">
        <v>561</v>
      </c>
      <c r="G387" s="186" t="s">
        <v>276</v>
      </c>
      <c r="H387" s="187">
        <v>7.59</v>
      </c>
      <c r="I387" s="188"/>
      <c r="J387" s="189">
        <f>ROUND(I387*H387,2)</f>
        <v>0</v>
      </c>
      <c r="K387" s="190"/>
      <c r="L387" s="39"/>
      <c r="M387" s="191" t="s">
        <v>1</v>
      </c>
      <c r="N387" s="192" t="s">
        <v>41</v>
      </c>
      <c r="O387" s="71"/>
      <c r="P387" s="193">
        <f>O387*H387</f>
        <v>0</v>
      </c>
      <c r="Q387" s="193">
        <v>2.47214</v>
      </c>
      <c r="R387" s="193">
        <f>Q387*H387</f>
        <v>18.7635426</v>
      </c>
      <c r="S387" s="193">
        <v>0</v>
      </c>
      <c r="T387" s="194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5" t="s">
        <v>136</v>
      </c>
      <c r="AT387" s="195" t="s">
        <v>132</v>
      </c>
      <c r="AU387" s="195" t="s">
        <v>86</v>
      </c>
      <c r="AY387" s="17" t="s">
        <v>130</v>
      </c>
      <c r="BE387" s="196">
        <f>IF(N387="základní",J387,0)</f>
        <v>0</v>
      </c>
      <c r="BF387" s="196">
        <f>IF(N387="snížená",J387,0)</f>
        <v>0</v>
      </c>
      <c r="BG387" s="196">
        <f>IF(N387="zákl. přenesená",J387,0)</f>
        <v>0</v>
      </c>
      <c r="BH387" s="196">
        <f>IF(N387="sníž. přenesená",J387,0)</f>
        <v>0</v>
      </c>
      <c r="BI387" s="196">
        <f>IF(N387="nulová",J387,0)</f>
        <v>0</v>
      </c>
      <c r="BJ387" s="17" t="s">
        <v>84</v>
      </c>
      <c r="BK387" s="196">
        <f>ROUND(I387*H387,2)</f>
        <v>0</v>
      </c>
      <c r="BL387" s="17" t="s">
        <v>136</v>
      </c>
      <c r="BM387" s="195" t="s">
        <v>562</v>
      </c>
    </row>
    <row r="388" spans="2:51" s="13" customFormat="1" ht="11.25">
      <c r="B388" s="197"/>
      <c r="C388" s="198"/>
      <c r="D388" s="199" t="s">
        <v>138</v>
      </c>
      <c r="E388" s="200" t="s">
        <v>1</v>
      </c>
      <c r="F388" s="201" t="s">
        <v>563</v>
      </c>
      <c r="G388" s="198"/>
      <c r="H388" s="202">
        <v>7.59</v>
      </c>
      <c r="I388" s="203"/>
      <c r="J388" s="198"/>
      <c r="K388" s="198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138</v>
      </c>
      <c r="AU388" s="208" t="s">
        <v>86</v>
      </c>
      <c r="AV388" s="13" t="s">
        <v>86</v>
      </c>
      <c r="AW388" s="13" t="s">
        <v>32</v>
      </c>
      <c r="AX388" s="13" t="s">
        <v>84</v>
      </c>
      <c r="AY388" s="208" t="s">
        <v>130</v>
      </c>
    </row>
    <row r="389" spans="1:65" s="2" customFormat="1" ht="24.2" customHeight="1">
      <c r="A389" s="34"/>
      <c r="B389" s="35"/>
      <c r="C389" s="183" t="s">
        <v>564</v>
      </c>
      <c r="D389" s="183" t="s">
        <v>132</v>
      </c>
      <c r="E389" s="184" t="s">
        <v>565</v>
      </c>
      <c r="F389" s="185" t="s">
        <v>566</v>
      </c>
      <c r="G389" s="186" t="s">
        <v>276</v>
      </c>
      <c r="H389" s="187">
        <v>30.87</v>
      </c>
      <c r="I389" s="188"/>
      <c r="J389" s="189">
        <f>ROUND(I389*H389,2)</f>
        <v>0</v>
      </c>
      <c r="K389" s="190"/>
      <c r="L389" s="39"/>
      <c r="M389" s="191" t="s">
        <v>1</v>
      </c>
      <c r="N389" s="192" t="s">
        <v>41</v>
      </c>
      <c r="O389" s="71"/>
      <c r="P389" s="193">
        <f>O389*H389</f>
        <v>0</v>
      </c>
      <c r="Q389" s="193">
        <v>2.45329</v>
      </c>
      <c r="R389" s="193">
        <f>Q389*H389</f>
        <v>75.7330623</v>
      </c>
      <c r="S389" s="193">
        <v>0</v>
      </c>
      <c r="T389" s="194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5" t="s">
        <v>136</v>
      </c>
      <c r="AT389" s="195" t="s">
        <v>132</v>
      </c>
      <c r="AU389" s="195" t="s">
        <v>86</v>
      </c>
      <c r="AY389" s="17" t="s">
        <v>130</v>
      </c>
      <c r="BE389" s="196">
        <f>IF(N389="základní",J389,0)</f>
        <v>0</v>
      </c>
      <c r="BF389" s="196">
        <f>IF(N389="snížená",J389,0)</f>
        <v>0</v>
      </c>
      <c r="BG389" s="196">
        <f>IF(N389="zákl. přenesená",J389,0)</f>
        <v>0</v>
      </c>
      <c r="BH389" s="196">
        <f>IF(N389="sníž. přenesená",J389,0)</f>
        <v>0</v>
      </c>
      <c r="BI389" s="196">
        <f>IF(N389="nulová",J389,0)</f>
        <v>0</v>
      </c>
      <c r="BJ389" s="17" t="s">
        <v>84</v>
      </c>
      <c r="BK389" s="196">
        <f>ROUND(I389*H389,2)</f>
        <v>0</v>
      </c>
      <c r="BL389" s="17" t="s">
        <v>136</v>
      </c>
      <c r="BM389" s="195" t="s">
        <v>567</v>
      </c>
    </row>
    <row r="390" spans="2:51" s="13" customFormat="1" ht="11.25">
      <c r="B390" s="197"/>
      <c r="C390" s="198"/>
      <c r="D390" s="199" t="s">
        <v>138</v>
      </c>
      <c r="E390" s="200" t="s">
        <v>1</v>
      </c>
      <c r="F390" s="201" t="s">
        <v>568</v>
      </c>
      <c r="G390" s="198"/>
      <c r="H390" s="202">
        <v>28.8</v>
      </c>
      <c r="I390" s="203"/>
      <c r="J390" s="198"/>
      <c r="K390" s="198"/>
      <c r="L390" s="204"/>
      <c r="M390" s="205"/>
      <c r="N390" s="206"/>
      <c r="O390" s="206"/>
      <c r="P390" s="206"/>
      <c r="Q390" s="206"/>
      <c r="R390" s="206"/>
      <c r="S390" s="206"/>
      <c r="T390" s="207"/>
      <c r="AT390" s="208" t="s">
        <v>138</v>
      </c>
      <c r="AU390" s="208" t="s">
        <v>86</v>
      </c>
      <c r="AV390" s="13" t="s">
        <v>86</v>
      </c>
      <c r="AW390" s="13" t="s">
        <v>32</v>
      </c>
      <c r="AX390" s="13" t="s">
        <v>76</v>
      </c>
      <c r="AY390" s="208" t="s">
        <v>130</v>
      </c>
    </row>
    <row r="391" spans="2:51" s="13" customFormat="1" ht="11.25">
      <c r="B391" s="197"/>
      <c r="C391" s="198"/>
      <c r="D391" s="199" t="s">
        <v>138</v>
      </c>
      <c r="E391" s="200" t="s">
        <v>1</v>
      </c>
      <c r="F391" s="201" t="s">
        <v>569</v>
      </c>
      <c r="G391" s="198"/>
      <c r="H391" s="202">
        <v>2.07</v>
      </c>
      <c r="I391" s="203"/>
      <c r="J391" s="198"/>
      <c r="K391" s="198"/>
      <c r="L391" s="204"/>
      <c r="M391" s="205"/>
      <c r="N391" s="206"/>
      <c r="O391" s="206"/>
      <c r="P391" s="206"/>
      <c r="Q391" s="206"/>
      <c r="R391" s="206"/>
      <c r="S391" s="206"/>
      <c r="T391" s="207"/>
      <c r="AT391" s="208" t="s">
        <v>138</v>
      </c>
      <c r="AU391" s="208" t="s">
        <v>86</v>
      </c>
      <c r="AV391" s="13" t="s">
        <v>86</v>
      </c>
      <c r="AW391" s="13" t="s">
        <v>32</v>
      </c>
      <c r="AX391" s="13" t="s">
        <v>76</v>
      </c>
      <c r="AY391" s="208" t="s">
        <v>130</v>
      </c>
    </row>
    <row r="392" spans="2:51" s="14" customFormat="1" ht="11.25">
      <c r="B392" s="209"/>
      <c r="C392" s="210"/>
      <c r="D392" s="199" t="s">
        <v>138</v>
      </c>
      <c r="E392" s="211" t="s">
        <v>1</v>
      </c>
      <c r="F392" s="212" t="s">
        <v>164</v>
      </c>
      <c r="G392" s="210"/>
      <c r="H392" s="213">
        <v>30.87</v>
      </c>
      <c r="I392" s="214"/>
      <c r="J392" s="210"/>
      <c r="K392" s="210"/>
      <c r="L392" s="215"/>
      <c r="M392" s="216"/>
      <c r="N392" s="217"/>
      <c r="O392" s="217"/>
      <c r="P392" s="217"/>
      <c r="Q392" s="217"/>
      <c r="R392" s="217"/>
      <c r="S392" s="217"/>
      <c r="T392" s="218"/>
      <c r="AT392" s="219" t="s">
        <v>138</v>
      </c>
      <c r="AU392" s="219" t="s">
        <v>86</v>
      </c>
      <c r="AV392" s="14" t="s">
        <v>136</v>
      </c>
      <c r="AW392" s="14" t="s">
        <v>32</v>
      </c>
      <c r="AX392" s="14" t="s">
        <v>84</v>
      </c>
      <c r="AY392" s="219" t="s">
        <v>130</v>
      </c>
    </row>
    <row r="393" spans="1:65" s="2" customFormat="1" ht="16.5" customHeight="1">
      <c r="A393" s="34"/>
      <c r="B393" s="35"/>
      <c r="C393" s="183" t="s">
        <v>570</v>
      </c>
      <c r="D393" s="183" t="s">
        <v>132</v>
      </c>
      <c r="E393" s="184" t="s">
        <v>571</v>
      </c>
      <c r="F393" s="185" t="s">
        <v>572</v>
      </c>
      <c r="G393" s="186" t="s">
        <v>135</v>
      </c>
      <c r="H393" s="187">
        <v>135.62</v>
      </c>
      <c r="I393" s="188"/>
      <c r="J393" s="189">
        <f>ROUND(I393*H393,2)</f>
        <v>0</v>
      </c>
      <c r="K393" s="190"/>
      <c r="L393" s="39"/>
      <c r="M393" s="191" t="s">
        <v>1</v>
      </c>
      <c r="N393" s="192" t="s">
        <v>41</v>
      </c>
      <c r="O393" s="71"/>
      <c r="P393" s="193">
        <f>O393*H393</f>
        <v>0</v>
      </c>
      <c r="Q393" s="193">
        <v>0.00269</v>
      </c>
      <c r="R393" s="193">
        <f>Q393*H393</f>
        <v>0.3648178</v>
      </c>
      <c r="S393" s="193">
        <v>0</v>
      </c>
      <c r="T393" s="194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5" t="s">
        <v>136</v>
      </c>
      <c r="AT393" s="195" t="s">
        <v>132</v>
      </c>
      <c r="AU393" s="195" t="s">
        <v>86</v>
      </c>
      <c r="AY393" s="17" t="s">
        <v>130</v>
      </c>
      <c r="BE393" s="196">
        <f>IF(N393="základní",J393,0)</f>
        <v>0</v>
      </c>
      <c r="BF393" s="196">
        <f>IF(N393="snížená",J393,0)</f>
        <v>0</v>
      </c>
      <c r="BG393" s="196">
        <f>IF(N393="zákl. přenesená",J393,0)</f>
        <v>0</v>
      </c>
      <c r="BH393" s="196">
        <f>IF(N393="sníž. přenesená",J393,0)</f>
        <v>0</v>
      </c>
      <c r="BI393" s="196">
        <f>IF(N393="nulová",J393,0)</f>
        <v>0</v>
      </c>
      <c r="BJ393" s="17" t="s">
        <v>84</v>
      </c>
      <c r="BK393" s="196">
        <f>ROUND(I393*H393,2)</f>
        <v>0</v>
      </c>
      <c r="BL393" s="17" t="s">
        <v>136</v>
      </c>
      <c r="BM393" s="195" t="s">
        <v>573</v>
      </c>
    </row>
    <row r="394" spans="2:51" s="13" customFormat="1" ht="11.25">
      <c r="B394" s="197"/>
      <c r="C394" s="198"/>
      <c r="D394" s="199" t="s">
        <v>138</v>
      </c>
      <c r="E394" s="200" t="s">
        <v>1</v>
      </c>
      <c r="F394" s="201" t="s">
        <v>574</v>
      </c>
      <c r="G394" s="198"/>
      <c r="H394" s="202">
        <v>128.72</v>
      </c>
      <c r="I394" s="203"/>
      <c r="J394" s="198"/>
      <c r="K394" s="198"/>
      <c r="L394" s="204"/>
      <c r="M394" s="205"/>
      <c r="N394" s="206"/>
      <c r="O394" s="206"/>
      <c r="P394" s="206"/>
      <c r="Q394" s="206"/>
      <c r="R394" s="206"/>
      <c r="S394" s="206"/>
      <c r="T394" s="207"/>
      <c r="AT394" s="208" t="s">
        <v>138</v>
      </c>
      <c r="AU394" s="208" t="s">
        <v>86</v>
      </c>
      <c r="AV394" s="13" t="s">
        <v>86</v>
      </c>
      <c r="AW394" s="13" t="s">
        <v>32</v>
      </c>
      <c r="AX394" s="13" t="s">
        <v>76</v>
      </c>
      <c r="AY394" s="208" t="s">
        <v>130</v>
      </c>
    </row>
    <row r="395" spans="2:51" s="13" customFormat="1" ht="11.25">
      <c r="B395" s="197"/>
      <c r="C395" s="198"/>
      <c r="D395" s="199" t="s">
        <v>138</v>
      </c>
      <c r="E395" s="200" t="s">
        <v>1</v>
      </c>
      <c r="F395" s="201" t="s">
        <v>575</v>
      </c>
      <c r="G395" s="198"/>
      <c r="H395" s="202">
        <v>6.9</v>
      </c>
      <c r="I395" s="203"/>
      <c r="J395" s="198"/>
      <c r="K395" s="198"/>
      <c r="L395" s="204"/>
      <c r="M395" s="205"/>
      <c r="N395" s="206"/>
      <c r="O395" s="206"/>
      <c r="P395" s="206"/>
      <c r="Q395" s="206"/>
      <c r="R395" s="206"/>
      <c r="S395" s="206"/>
      <c r="T395" s="207"/>
      <c r="AT395" s="208" t="s">
        <v>138</v>
      </c>
      <c r="AU395" s="208" t="s">
        <v>86</v>
      </c>
      <c r="AV395" s="13" t="s">
        <v>86</v>
      </c>
      <c r="AW395" s="13" t="s">
        <v>32</v>
      </c>
      <c r="AX395" s="13" t="s">
        <v>76</v>
      </c>
      <c r="AY395" s="208" t="s">
        <v>130</v>
      </c>
    </row>
    <row r="396" spans="2:51" s="14" customFormat="1" ht="11.25">
      <c r="B396" s="209"/>
      <c r="C396" s="210"/>
      <c r="D396" s="199" t="s">
        <v>138</v>
      </c>
      <c r="E396" s="211" t="s">
        <v>1</v>
      </c>
      <c r="F396" s="212" t="s">
        <v>164</v>
      </c>
      <c r="G396" s="210"/>
      <c r="H396" s="213">
        <v>135.62</v>
      </c>
      <c r="I396" s="214"/>
      <c r="J396" s="210"/>
      <c r="K396" s="210"/>
      <c r="L396" s="215"/>
      <c r="M396" s="216"/>
      <c r="N396" s="217"/>
      <c r="O396" s="217"/>
      <c r="P396" s="217"/>
      <c r="Q396" s="217"/>
      <c r="R396" s="217"/>
      <c r="S396" s="217"/>
      <c r="T396" s="218"/>
      <c r="AT396" s="219" t="s">
        <v>138</v>
      </c>
      <c r="AU396" s="219" t="s">
        <v>86</v>
      </c>
      <c r="AV396" s="14" t="s">
        <v>136</v>
      </c>
      <c r="AW396" s="14" t="s">
        <v>32</v>
      </c>
      <c r="AX396" s="14" t="s">
        <v>84</v>
      </c>
      <c r="AY396" s="219" t="s">
        <v>130</v>
      </c>
    </row>
    <row r="397" spans="1:65" s="2" customFormat="1" ht="16.5" customHeight="1">
      <c r="A397" s="34"/>
      <c r="B397" s="35"/>
      <c r="C397" s="183" t="s">
        <v>576</v>
      </c>
      <c r="D397" s="183" t="s">
        <v>132</v>
      </c>
      <c r="E397" s="184" t="s">
        <v>577</v>
      </c>
      <c r="F397" s="185" t="s">
        <v>578</v>
      </c>
      <c r="G397" s="186" t="s">
        <v>135</v>
      </c>
      <c r="H397" s="187">
        <v>135.62</v>
      </c>
      <c r="I397" s="188"/>
      <c r="J397" s="189">
        <f>ROUND(I397*H397,2)</f>
        <v>0</v>
      </c>
      <c r="K397" s="190"/>
      <c r="L397" s="39"/>
      <c r="M397" s="191" t="s">
        <v>1</v>
      </c>
      <c r="N397" s="192" t="s">
        <v>41</v>
      </c>
      <c r="O397" s="71"/>
      <c r="P397" s="193">
        <f>O397*H397</f>
        <v>0</v>
      </c>
      <c r="Q397" s="193">
        <v>0</v>
      </c>
      <c r="R397" s="193">
        <f>Q397*H397</f>
        <v>0</v>
      </c>
      <c r="S397" s="193">
        <v>0</v>
      </c>
      <c r="T397" s="194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5" t="s">
        <v>136</v>
      </c>
      <c r="AT397" s="195" t="s">
        <v>132</v>
      </c>
      <c r="AU397" s="195" t="s">
        <v>86</v>
      </c>
      <c r="AY397" s="17" t="s">
        <v>130</v>
      </c>
      <c r="BE397" s="196">
        <f>IF(N397="základní",J397,0)</f>
        <v>0</v>
      </c>
      <c r="BF397" s="196">
        <f>IF(N397="snížená",J397,0)</f>
        <v>0</v>
      </c>
      <c r="BG397" s="196">
        <f>IF(N397="zákl. přenesená",J397,0)</f>
        <v>0</v>
      </c>
      <c r="BH397" s="196">
        <f>IF(N397="sníž. přenesená",J397,0)</f>
        <v>0</v>
      </c>
      <c r="BI397" s="196">
        <f>IF(N397="nulová",J397,0)</f>
        <v>0</v>
      </c>
      <c r="BJ397" s="17" t="s">
        <v>84</v>
      </c>
      <c r="BK397" s="196">
        <f>ROUND(I397*H397,2)</f>
        <v>0</v>
      </c>
      <c r="BL397" s="17" t="s">
        <v>136</v>
      </c>
      <c r="BM397" s="195" t="s">
        <v>579</v>
      </c>
    </row>
    <row r="398" spans="2:51" s="13" customFormat="1" ht="11.25">
      <c r="B398" s="197"/>
      <c r="C398" s="198"/>
      <c r="D398" s="199" t="s">
        <v>138</v>
      </c>
      <c r="E398" s="200" t="s">
        <v>1</v>
      </c>
      <c r="F398" s="201" t="s">
        <v>574</v>
      </c>
      <c r="G398" s="198"/>
      <c r="H398" s="202">
        <v>128.72</v>
      </c>
      <c r="I398" s="203"/>
      <c r="J398" s="198"/>
      <c r="K398" s="198"/>
      <c r="L398" s="204"/>
      <c r="M398" s="205"/>
      <c r="N398" s="206"/>
      <c r="O398" s="206"/>
      <c r="P398" s="206"/>
      <c r="Q398" s="206"/>
      <c r="R398" s="206"/>
      <c r="S398" s="206"/>
      <c r="T398" s="207"/>
      <c r="AT398" s="208" t="s">
        <v>138</v>
      </c>
      <c r="AU398" s="208" t="s">
        <v>86</v>
      </c>
      <c r="AV398" s="13" t="s">
        <v>86</v>
      </c>
      <c r="AW398" s="13" t="s">
        <v>32</v>
      </c>
      <c r="AX398" s="13" t="s">
        <v>76</v>
      </c>
      <c r="AY398" s="208" t="s">
        <v>130</v>
      </c>
    </row>
    <row r="399" spans="2:51" s="13" customFormat="1" ht="11.25">
      <c r="B399" s="197"/>
      <c r="C399" s="198"/>
      <c r="D399" s="199" t="s">
        <v>138</v>
      </c>
      <c r="E399" s="200" t="s">
        <v>1</v>
      </c>
      <c r="F399" s="201" t="s">
        <v>575</v>
      </c>
      <c r="G399" s="198"/>
      <c r="H399" s="202">
        <v>6.9</v>
      </c>
      <c r="I399" s="203"/>
      <c r="J399" s="198"/>
      <c r="K399" s="198"/>
      <c r="L399" s="204"/>
      <c r="M399" s="205"/>
      <c r="N399" s="206"/>
      <c r="O399" s="206"/>
      <c r="P399" s="206"/>
      <c r="Q399" s="206"/>
      <c r="R399" s="206"/>
      <c r="S399" s="206"/>
      <c r="T399" s="207"/>
      <c r="AT399" s="208" t="s">
        <v>138</v>
      </c>
      <c r="AU399" s="208" t="s">
        <v>86</v>
      </c>
      <c r="AV399" s="13" t="s">
        <v>86</v>
      </c>
      <c r="AW399" s="13" t="s">
        <v>32</v>
      </c>
      <c r="AX399" s="13" t="s">
        <v>76</v>
      </c>
      <c r="AY399" s="208" t="s">
        <v>130</v>
      </c>
    </row>
    <row r="400" spans="2:51" s="14" customFormat="1" ht="11.25">
      <c r="B400" s="209"/>
      <c r="C400" s="210"/>
      <c r="D400" s="199" t="s">
        <v>138</v>
      </c>
      <c r="E400" s="211" t="s">
        <v>1</v>
      </c>
      <c r="F400" s="212" t="s">
        <v>164</v>
      </c>
      <c r="G400" s="210"/>
      <c r="H400" s="213">
        <v>135.62</v>
      </c>
      <c r="I400" s="214"/>
      <c r="J400" s="210"/>
      <c r="K400" s="210"/>
      <c r="L400" s="215"/>
      <c r="M400" s="216"/>
      <c r="N400" s="217"/>
      <c r="O400" s="217"/>
      <c r="P400" s="217"/>
      <c r="Q400" s="217"/>
      <c r="R400" s="217"/>
      <c r="S400" s="217"/>
      <c r="T400" s="218"/>
      <c r="AT400" s="219" t="s">
        <v>138</v>
      </c>
      <c r="AU400" s="219" t="s">
        <v>86</v>
      </c>
      <c r="AV400" s="14" t="s">
        <v>136</v>
      </c>
      <c r="AW400" s="14" t="s">
        <v>32</v>
      </c>
      <c r="AX400" s="14" t="s">
        <v>84</v>
      </c>
      <c r="AY400" s="219" t="s">
        <v>130</v>
      </c>
    </row>
    <row r="401" spans="1:65" s="2" customFormat="1" ht="24.2" customHeight="1">
      <c r="A401" s="34"/>
      <c r="B401" s="35"/>
      <c r="C401" s="183" t="s">
        <v>580</v>
      </c>
      <c r="D401" s="183" t="s">
        <v>132</v>
      </c>
      <c r="E401" s="184" t="s">
        <v>581</v>
      </c>
      <c r="F401" s="185" t="s">
        <v>582</v>
      </c>
      <c r="G401" s="186" t="s">
        <v>427</v>
      </c>
      <c r="H401" s="187">
        <v>0.309</v>
      </c>
      <c r="I401" s="188"/>
      <c r="J401" s="189">
        <f>ROUND(I401*H401,2)</f>
        <v>0</v>
      </c>
      <c r="K401" s="190"/>
      <c r="L401" s="39"/>
      <c r="M401" s="191" t="s">
        <v>1</v>
      </c>
      <c r="N401" s="192" t="s">
        <v>41</v>
      </c>
      <c r="O401" s="71"/>
      <c r="P401" s="193">
        <f>O401*H401</f>
        <v>0</v>
      </c>
      <c r="Q401" s="193">
        <v>1.05917</v>
      </c>
      <c r="R401" s="193">
        <f>Q401*H401</f>
        <v>0.32728353</v>
      </c>
      <c r="S401" s="193">
        <v>0</v>
      </c>
      <c r="T401" s="194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5" t="s">
        <v>136</v>
      </c>
      <c r="AT401" s="195" t="s">
        <v>132</v>
      </c>
      <c r="AU401" s="195" t="s">
        <v>86</v>
      </c>
      <c r="AY401" s="17" t="s">
        <v>130</v>
      </c>
      <c r="BE401" s="196">
        <f>IF(N401="základní",J401,0)</f>
        <v>0</v>
      </c>
      <c r="BF401" s="196">
        <f>IF(N401="snížená",J401,0)</f>
        <v>0</v>
      </c>
      <c r="BG401" s="196">
        <f>IF(N401="zákl. přenesená",J401,0)</f>
        <v>0</v>
      </c>
      <c r="BH401" s="196">
        <f>IF(N401="sníž. přenesená",J401,0)</f>
        <v>0</v>
      </c>
      <c r="BI401" s="196">
        <f>IF(N401="nulová",J401,0)</f>
        <v>0</v>
      </c>
      <c r="BJ401" s="17" t="s">
        <v>84</v>
      </c>
      <c r="BK401" s="196">
        <f>ROUND(I401*H401,2)</f>
        <v>0</v>
      </c>
      <c r="BL401" s="17" t="s">
        <v>136</v>
      </c>
      <c r="BM401" s="195" t="s">
        <v>583</v>
      </c>
    </row>
    <row r="402" spans="2:51" s="13" customFormat="1" ht="11.25">
      <c r="B402" s="197"/>
      <c r="C402" s="198"/>
      <c r="D402" s="199" t="s">
        <v>138</v>
      </c>
      <c r="E402" s="200" t="s">
        <v>1</v>
      </c>
      <c r="F402" s="201" t="s">
        <v>584</v>
      </c>
      <c r="G402" s="198"/>
      <c r="H402" s="202">
        <v>0.309</v>
      </c>
      <c r="I402" s="203"/>
      <c r="J402" s="198"/>
      <c r="K402" s="198"/>
      <c r="L402" s="204"/>
      <c r="M402" s="205"/>
      <c r="N402" s="206"/>
      <c r="O402" s="206"/>
      <c r="P402" s="206"/>
      <c r="Q402" s="206"/>
      <c r="R402" s="206"/>
      <c r="S402" s="206"/>
      <c r="T402" s="207"/>
      <c r="AT402" s="208" t="s">
        <v>138</v>
      </c>
      <c r="AU402" s="208" t="s">
        <v>86</v>
      </c>
      <c r="AV402" s="13" t="s">
        <v>86</v>
      </c>
      <c r="AW402" s="13" t="s">
        <v>32</v>
      </c>
      <c r="AX402" s="13" t="s">
        <v>84</v>
      </c>
      <c r="AY402" s="208" t="s">
        <v>130</v>
      </c>
    </row>
    <row r="403" spans="1:65" s="2" customFormat="1" ht="21.75" customHeight="1">
      <c r="A403" s="34"/>
      <c r="B403" s="35"/>
      <c r="C403" s="183" t="s">
        <v>585</v>
      </c>
      <c r="D403" s="183" t="s">
        <v>132</v>
      </c>
      <c r="E403" s="184" t="s">
        <v>586</v>
      </c>
      <c r="F403" s="185" t="s">
        <v>587</v>
      </c>
      <c r="G403" s="186" t="s">
        <v>427</v>
      </c>
      <c r="H403" s="187">
        <v>2.47</v>
      </c>
      <c r="I403" s="188"/>
      <c r="J403" s="189">
        <f>ROUND(I403*H403,2)</f>
        <v>0</v>
      </c>
      <c r="K403" s="190"/>
      <c r="L403" s="39"/>
      <c r="M403" s="191" t="s">
        <v>1</v>
      </c>
      <c r="N403" s="192" t="s">
        <v>41</v>
      </c>
      <c r="O403" s="71"/>
      <c r="P403" s="193">
        <f>O403*H403</f>
        <v>0</v>
      </c>
      <c r="Q403" s="193">
        <v>1.06017</v>
      </c>
      <c r="R403" s="193">
        <f>Q403*H403</f>
        <v>2.6186199000000006</v>
      </c>
      <c r="S403" s="193">
        <v>0</v>
      </c>
      <c r="T403" s="194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5" t="s">
        <v>136</v>
      </c>
      <c r="AT403" s="195" t="s">
        <v>132</v>
      </c>
      <c r="AU403" s="195" t="s">
        <v>86</v>
      </c>
      <c r="AY403" s="17" t="s">
        <v>130</v>
      </c>
      <c r="BE403" s="196">
        <f>IF(N403="základní",J403,0)</f>
        <v>0</v>
      </c>
      <c r="BF403" s="196">
        <f>IF(N403="snížená",J403,0)</f>
        <v>0</v>
      </c>
      <c r="BG403" s="196">
        <f>IF(N403="zákl. přenesená",J403,0)</f>
        <v>0</v>
      </c>
      <c r="BH403" s="196">
        <f>IF(N403="sníž. přenesená",J403,0)</f>
        <v>0</v>
      </c>
      <c r="BI403" s="196">
        <f>IF(N403="nulová",J403,0)</f>
        <v>0</v>
      </c>
      <c r="BJ403" s="17" t="s">
        <v>84</v>
      </c>
      <c r="BK403" s="196">
        <f>ROUND(I403*H403,2)</f>
        <v>0</v>
      </c>
      <c r="BL403" s="17" t="s">
        <v>136</v>
      </c>
      <c r="BM403" s="195" t="s">
        <v>588</v>
      </c>
    </row>
    <row r="404" spans="2:51" s="13" customFormat="1" ht="11.25">
      <c r="B404" s="197"/>
      <c r="C404" s="198"/>
      <c r="D404" s="199" t="s">
        <v>138</v>
      </c>
      <c r="E404" s="200" t="s">
        <v>1</v>
      </c>
      <c r="F404" s="201" t="s">
        <v>589</v>
      </c>
      <c r="G404" s="198"/>
      <c r="H404" s="202">
        <v>2.47</v>
      </c>
      <c r="I404" s="203"/>
      <c r="J404" s="198"/>
      <c r="K404" s="198"/>
      <c r="L404" s="204"/>
      <c r="M404" s="205"/>
      <c r="N404" s="206"/>
      <c r="O404" s="206"/>
      <c r="P404" s="206"/>
      <c r="Q404" s="206"/>
      <c r="R404" s="206"/>
      <c r="S404" s="206"/>
      <c r="T404" s="207"/>
      <c r="AT404" s="208" t="s">
        <v>138</v>
      </c>
      <c r="AU404" s="208" t="s">
        <v>86</v>
      </c>
      <c r="AV404" s="13" t="s">
        <v>86</v>
      </c>
      <c r="AW404" s="13" t="s">
        <v>32</v>
      </c>
      <c r="AX404" s="13" t="s">
        <v>84</v>
      </c>
      <c r="AY404" s="208" t="s">
        <v>130</v>
      </c>
    </row>
    <row r="405" spans="1:65" s="2" customFormat="1" ht="24.2" customHeight="1">
      <c r="A405" s="34"/>
      <c r="B405" s="35"/>
      <c r="C405" s="183" t="s">
        <v>590</v>
      </c>
      <c r="D405" s="183" t="s">
        <v>132</v>
      </c>
      <c r="E405" s="184" t="s">
        <v>591</v>
      </c>
      <c r="F405" s="185" t="s">
        <v>592</v>
      </c>
      <c r="G405" s="186" t="s">
        <v>148</v>
      </c>
      <c r="H405" s="187">
        <v>10</v>
      </c>
      <c r="I405" s="188"/>
      <c r="J405" s="189">
        <f>ROUND(I405*H405,2)</f>
        <v>0</v>
      </c>
      <c r="K405" s="190"/>
      <c r="L405" s="39"/>
      <c r="M405" s="191" t="s">
        <v>1</v>
      </c>
      <c r="N405" s="192" t="s">
        <v>41</v>
      </c>
      <c r="O405" s="71"/>
      <c r="P405" s="193">
        <f>O405*H405</f>
        <v>0</v>
      </c>
      <c r="Q405" s="193">
        <v>0</v>
      </c>
      <c r="R405" s="193">
        <f>Q405*H405</f>
        <v>0</v>
      </c>
      <c r="S405" s="193">
        <v>0</v>
      </c>
      <c r="T405" s="194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95" t="s">
        <v>136</v>
      </c>
      <c r="AT405" s="195" t="s">
        <v>132</v>
      </c>
      <c r="AU405" s="195" t="s">
        <v>86</v>
      </c>
      <c r="AY405" s="17" t="s">
        <v>130</v>
      </c>
      <c r="BE405" s="196">
        <f>IF(N405="základní",J405,0)</f>
        <v>0</v>
      </c>
      <c r="BF405" s="196">
        <f>IF(N405="snížená",J405,0)</f>
        <v>0</v>
      </c>
      <c r="BG405" s="196">
        <f>IF(N405="zákl. přenesená",J405,0)</f>
        <v>0</v>
      </c>
      <c r="BH405" s="196">
        <f>IF(N405="sníž. přenesená",J405,0)</f>
        <v>0</v>
      </c>
      <c r="BI405" s="196">
        <f>IF(N405="nulová",J405,0)</f>
        <v>0</v>
      </c>
      <c r="BJ405" s="17" t="s">
        <v>84</v>
      </c>
      <c r="BK405" s="196">
        <f>ROUND(I405*H405,2)</f>
        <v>0</v>
      </c>
      <c r="BL405" s="17" t="s">
        <v>136</v>
      </c>
      <c r="BM405" s="195" t="s">
        <v>593</v>
      </c>
    </row>
    <row r="406" spans="2:51" s="13" customFormat="1" ht="11.25">
      <c r="B406" s="197"/>
      <c r="C406" s="198"/>
      <c r="D406" s="199" t="s">
        <v>138</v>
      </c>
      <c r="E406" s="200" t="s">
        <v>1</v>
      </c>
      <c r="F406" s="201" t="s">
        <v>178</v>
      </c>
      <c r="G406" s="198"/>
      <c r="H406" s="202">
        <v>10</v>
      </c>
      <c r="I406" s="203"/>
      <c r="J406" s="198"/>
      <c r="K406" s="198"/>
      <c r="L406" s="204"/>
      <c r="M406" s="205"/>
      <c r="N406" s="206"/>
      <c r="O406" s="206"/>
      <c r="P406" s="206"/>
      <c r="Q406" s="206"/>
      <c r="R406" s="206"/>
      <c r="S406" s="206"/>
      <c r="T406" s="207"/>
      <c r="AT406" s="208" t="s">
        <v>138</v>
      </c>
      <c r="AU406" s="208" t="s">
        <v>86</v>
      </c>
      <c r="AV406" s="13" t="s">
        <v>86</v>
      </c>
      <c r="AW406" s="13" t="s">
        <v>32</v>
      </c>
      <c r="AX406" s="13" t="s">
        <v>84</v>
      </c>
      <c r="AY406" s="208" t="s">
        <v>130</v>
      </c>
    </row>
    <row r="407" spans="2:63" s="12" customFormat="1" ht="22.9" customHeight="1">
      <c r="B407" s="167"/>
      <c r="C407" s="168"/>
      <c r="D407" s="169" t="s">
        <v>75</v>
      </c>
      <c r="E407" s="181" t="s">
        <v>594</v>
      </c>
      <c r="F407" s="181" t="s">
        <v>595</v>
      </c>
      <c r="G407" s="168"/>
      <c r="H407" s="168"/>
      <c r="I407" s="171"/>
      <c r="J407" s="182">
        <f>BK407</f>
        <v>0</v>
      </c>
      <c r="K407" s="168"/>
      <c r="L407" s="173"/>
      <c r="M407" s="174"/>
      <c r="N407" s="175"/>
      <c r="O407" s="175"/>
      <c r="P407" s="176">
        <f>SUM(P408:P424)</f>
        <v>0</v>
      </c>
      <c r="Q407" s="175"/>
      <c r="R407" s="176">
        <f>SUM(R408:R424)</f>
        <v>458.880221</v>
      </c>
      <c r="S407" s="175"/>
      <c r="T407" s="177">
        <f>SUM(T408:T424)</f>
        <v>0</v>
      </c>
      <c r="AR407" s="178" t="s">
        <v>84</v>
      </c>
      <c r="AT407" s="179" t="s">
        <v>75</v>
      </c>
      <c r="AU407" s="179" t="s">
        <v>84</v>
      </c>
      <c r="AY407" s="178" t="s">
        <v>130</v>
      </c>
      <c r="BK407" s="180">
        <f>SUM(BK408:BK424)</f>
        <v>0</v>
      </c>
    </row>
    <row r="408" spans="1:65" s="2" customFormat="1" ht="33" customHeight="1">
      <c r="A408" s="34"/>
      <c r="B408" s="35"/>
      <c r="C408" s="183" t="s">
        <v>596</v>
      </c>
      <c r="D408" s="183" t="s">
        <v>132</v>
      </c>
      <c r="E408" s="184" t="s">
        <v>597</v>
      </c>
      <c r="F408" s="185" t="s">
        <v>598</v>
      </c>
      <c r="G408" s="186" t="s">
        <v>135</v>
      </c>
      <c r="H408" s="187">
        <v>112</v>
      </c>
      <c r="I408" s="188"/>
      <c r="J408" s="189">
        <f>ROUND(I408*H408,2)</f>
        <v>0</v>
      </c>
      <c r="K408" s="190"/>
      <c r="L408" s="39"/>
      <c r="M408" s="191" t="s">
        <v>1</v>
      </c>
      <c r="N408" s="192" t="s">
        <v>41</v>
      </c>
      <c r="O408" s="71"/>
      <c r="P408" s="193">
        <f>O408*H408</f>
        <v>0</v>
      </c>
      <c r="Q408" s="193">
        <v>0.45195</v>
      </c>
      <c r="R408" s="193">
        <f>Q408*H408</f>
        <v>50.6184</v>
      </c>
      <c r="S408" s="193">
        <v>0</v>
      </c>
      <c r="T408" s="194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5" t="s">
        <v>136</v>
      </c>
      <c r="AT408" s="195" t="s">
        <v>132</v>
      </c>
      <c r="AU408" s="195" t="s">
        <v>86</v>
      </c>
      <c r="AY408" s="17" t="s">
        <v>130</v>
      </c>
      <c r="BE408" s="196">
        <f>IF(N408="základní",J408,0)</f>
        <v>0</v>
      </c>
      <c r="BF408" s="196">
        <f>IF(N408="snížená",J408,0)</f>
        <v>0</v>
      </c>
      <c r="BG408" s="196">
        <f>IF(N408="zákl. přenesená",J408,0)</f>
        <v>0</v>
      </c>
      <c r="BH408" s="196">
        <f>IF(N408="sníž. přenesená",J408,0)</f>
        <v>0</v>
      </c>
      <c r="BI408" s="196">
        <f>IF(N408="nulová",J408,0)</f>
        <v>0</v>
      </c>
      <c r="BJ408" s="17" t="s">
        <v>84</v>
      </c>
      <c r="BK408" s="196">
        <f>ROUND(I408*H408,2)</f>
        <v>0</v>
      </c>
      <c r="BL408" s="17" t="s">
        <v>136</v>
      </c>
      <c r="BM408" s="195" t="s">
        <v>599</v>
      </c>
    </row>
    <row r="409" spans="2:51" s="13" customFormat="1" ht="11.25">
      <c r="B409" s="197"/>
      <c r="C409" s="198"/>
      <c r="D409" s="199" t="s">
        <v>138</v>
      </c>
      <c r="E409" s="200" t="s">
        <v>1</v>
      </c>
      <c r="F409" s="201" t="s">
        <v>600</v>
      </c>
      <c r="G409" s="198"/>
      <c r="H409" s="202">
        <v>112</v>
      </c>
      <c r="I409" s="203"/>
      <c r="J409" s="198"/>
      <c r="K409" s="198"/>
      <c r="L409" s="204"/>
      <c r="M409" s="205"/>
      <c r="N409" s="206"/>
      <c r="O409" s="206"/>
      <c r="P409" s="206"/>
      <c r="Q409" s="206"/>
      <c r="R409" s="206"/>
      <c r="S409" s="206"/>
      <c r="T409" s="207"/>
      <c r="AT409" s="208" t="s">
        <v>138</v>
      </c>
      <c r="AU409" s="208" t="s">
        <v>86</v>
      </c>
      <c r="AV409" s="13" t="s">
        <v>86</v>
      </c>
      <c r="AW409" s="13" t="s">
        <v>32</v>
      </c>
      <c r="AX409" s="13" t="s">
        <v>84</v>
      </c>
      <c r="AY409" s="208" t="s">
        <v>130</v>
      </c>
    </row>
    <row r="410" spans="1:65" s="2" customFormat="1" ht="16.5" customHeight="1">
      <c r="A410" s="34"/>
      <c r="B410" s="35"/>
      <c r="C410" s="183" t="s">
        <v>601</v>
      </c>
      <c r="D410" s="183" t="s">
        <v>132</v>
      </c>
      <c r="E410" s="184" t="s">
        <v>602</v>
      </c>
      <c r="F410" s="185" t="s">
        <v>603</v>
      </c>
      <c r="G410" s="186" t="s">
        <v>427</v>
      </c>
      <c r="H410" s="187">
        <v>0.224</v>
      </c>
      <c r="I410" s="188"/>
      <c r="J410" s="189">
        <f>ROUND(I410*H410,2)</f>
        <v>0</v>
      </c>
      <c r="K410" s="190"/>
      <c r="L410" s="39"/>
      <c r="M410" s="191" t="s">
        <v>1</v>
      </c>
      <c r="N410" s="192" t="s">
        <v>41</v>
      </c>
      <c r="O410" s="71"/>
      <c r="P410" s="193">
        <f>O410*H410</f>
        <v>0</v>
      </c>
      <c r="Q410" s="193">
        <v>1.04922</v>
      </c>
      <c r="R410" s="193">
        <f>Q410*H410</f>
        <v>0.23502528</v>
      </c>
      <c r="S410" s="193">
        <v>0</v>
      </c>
      <c r="T410" s="194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5" t="s">
        <v>136</v>
      </c>
      <c r="AT410" s="195" t="s">
        <v>132</v>
      </c>
      <c r="AU410" s="195" t="s">
        <v>86</v>
      </c>
      <c r="AY410" s="17" t="s">
        <v>130</v>
      </c>
      <c r="BE410" s="196">
        <f>IF(N410="základní",J410,0)</f>
        <v>0</v>
      </c>
      <c r="BF410" s="196">
        <f>IF(N410="snížená",J410,0)</f>
        <v>0</v>
      </c>
      <c r="BG410" s="196">
        <f>IF(N410="zákl. přenesená",J410,0)</f>
        <v>0</v>
      </c>
      <c r="BH410" s="196">
        <f>IF(N410="sníž. přenesená",J410,0)</f>
        <v>0</v>
      </c>
      <c r="BI410" s="196">
        <f>IF(N410="nulová",J410,0)</f>
        <v>0</v>
      </c>
      <c r="BJ410" s="17" t="s">
        <v>84</v>
      </c>
      <c r="BK410" s="196">
        <f>ROUND(I410*H410,2)</f>
        <v>0</v>
      </c>
      <c r="BL410" s="17" t="s">
        <v>136</v>
      </c>
      <c r="BM410" s="195" t="s">
        <v>604</v>
      </c>
    </row>
    <row r="411" spans="2:51" s="13" customFormat="1" ht="11.25">
      <c r="B411" s="197"/>
      <c r="C411" s="198"/>
      <c r="D411" s="199" t="s">
        <v>138</v>
      </c>
      <c r="E411" s="200" t="s">
        <v>1</v>
      </c>
      <c r="F411" s="201" t="s">
        <v>605</v>
      </c>
      <c r="G411" s="198"/>
      <c r="H411" s="202">
        <v>0.224</v>
      </c>
      <c r="I411" s="203"/>
      <c r="J411" s="198"/>
      <c r="K411" s="198"/>
      <c r="L411" s="204"/>
      <c r="M411" s="205"/>
      <c r="N411" s="206"/>
      <c r="O411" s="206"/>
      <c r="P411" s="206"/>
      <c r="Q411" s="206"/>
      <c r="R411" s="206"/>
      <c r="S411" s="206"/>
      <c r="T411" s="207"/>
      <c r="AT411" s="208" t="s">
        <v>138</v>
      </c>
      <c r="AU411" s="208" t="s">
        <v>86</v>
      </c>
      <c r="AV411" s="13" t="s">
        <v>86</v>
      </c>
      <c r="AW411" s="13" t="s">
        <v>32</v>
      </c>
      <c r="AX411" s="13" t="s">
        <v>84</v>
      </c>
      <c r="AY411" s="208" t="s">
        <v>130</v>
      </c>
    </row>
    <row r="412" spans="1:65" s="2" customFormat="1" ht="21.75" customHeight="1">
      <c r="A412" s="34"/>
      <c r="B412" s="35"/>
      <c r="C412" s="183" t="s">
        <v>606</v>
      </c>
      <c r="D412" s="183" t="s">
        <v>132</v>
      </c>
      <c r="E412" s="184" t="s">
        <v>607</v>
      </c>
      <c r="F412" s="185" t="s">
        <v>608</v>
      </c>
      <c r="G412" s="186" t="s">
        <v>215</v>
      </c>
      <c r="H412" s="187">
        <v>80</v>
      </c>
      <c r="I412" s="188"/>
      <c r="J412" s="189">
        <f>ROUND(I412*H412,2)</f>
        <v>0</v>
      </c>
      <c r="K412" s="190"/>
      <c r="L412" s="39"/>
      <c r="M412" s="191" t="s">
        <v>1</v>
      </c>
      <c r="N412" s="192" t="s">
        <v>41</v>
      </c>
      <c r="O412" s="71"/>
      <c r="P412" s="193">
        <f>O412*H412</f>
        <v>0</v>
      </c>
      <c r="Q412" s="193">
        <v>0</v>
      </c>
      <c r="R412" s="193">
        <f>Q412*H412</f>
        <v>0</v>
      </c>
      <c r="S412" s="193">
        <v>0</v>
      </c>
      <c r="T412" s="194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5" t="s">
        <v>136</v>
      </c>
      <c r="AT412" s="195" t="s">
        <v>132</v>
      </c>
      <c r="AU412" s="195" t="s">
        <v>86</v>
      </c>
      <c r="AY412" s="17" t="s">
        <v>130</v>
      </c>
      <c r="BE412" s="196">
        <f>IF(N412="základní",J412,0)</f>
        <v>0</v>
      </c>
      <c r="BF412" s="196">
        <f>IF(N412="snížená",J412,0)</f>
        <v>0</v>
      </c>
      <c r="BG412" s="196">
        <f>IF(N412="zákl. přenesená",J412,0)</f>
        <v>0</v>
      </c>
      <c r="BH412" s="196">
        <f>IF(N412="sníž. přenesená",J412,0)</f>
        <v>0</v>
      </c>
      <c r="BI412" s="196">
        <f>IF(N412="nulová",J412,0)</f>
        <v>0</v>
      </c>
      <c r="BJ412" s="17" t="s">
        <v>84</v>
      </c>
      <c r="BK412" s="196">
        <f>ROUND(I412*H412,2)</f>
        <v>0</v>
      </c>
      <c r="BL412" s="17" t="s">
        <v>136</v>
      </c>
      <c r="BM412" s="195" t="s">
        <v>609</v>
      </c>
    </row>
    <row r="413" spans="1:65" s="2" customFormat="1" ht="24.2" customHeight="1">
      <c r="A413" s="34"/>
      <c r="B413" s="35"/>
      <c r="C413" s="183" t="s">
        <v>610</v>
      </c>
      <c r="D413" s="183" t="s">
        <v>132</v>
      </c>
      <c r="E413" s="184" t="s">
        <v>611</v>
      </c>
      <c r="F413" s="185" t="s">
        <v>612</v>
      </c>
      <c r="G413" s="186" t="s">
        <v>148</v>
      </c>
      <c r="H413" s="187">
        <v>2124.242</v>
      </c>
      <c r="I413" s="188"/>
      <c r="J413" s="189">
        <f>ROUND(I413*H413,2)</f>
        <v>0</v>
      </c>
      <c r="K413" s="190"/>
      <c r="L413" s="39"/>
      <c r="M413" s="191" t="s">
        <v>1</v>
      </c>
      <c r="N413" s="192" t="s">
        <v>41</v>
      </c>
      <c r="O413" s="71"/>
      <c r="P413" s="193">
        <f>O413*H413</f>
        <v>0</v>
      </c>
      <c r="Q413" s="193">
        <v>0.08266</v>
      </c>
      <c r="R413" s="193">
        <f>Q413*H413</f>
        <v>175.58984372</v>
      </c>
      <c r="S413" s="193">
        <v>0</v>
      </c>
      <c r="T413" s="194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5" t="s">
        <v>136</v>
      </c>
      <c r="AT413" s="195" t="s">
        <v>132</v>
      </c>
      <c r="AU413" s="195" t="s">
        <v>86</v>
      </c>
      <c r="AY413" s="17" t="s">
        <v>130</v>
      </c>
      <c r="BE413" s="196">
        <f>IF(N413="základní",J413,0)</f>
        <v>0</v>
      </c>
      <c r="BF413" s="196">
        <f>IF(N413="snížená",J413,0)</f>
        <v>0</v>
      </c>
      <c r="BG413" s="196">
        <f>IF(N413="zákl. přenesená",J413,0)</f>
        <v>0</v>
      </c>
      <c r="BH413" s="196">
        <f>IF(N413="sníž. přenesená",J413,0)</f>
        <v>0</v>
      </c>
      <c r="BI413" s="196">
        <f>IF(N413="nulová",J413,0)</f>
        <v>0</v>
      </c>
      <c r="BJ413" s="17" t="s">
        <v>84</v>
      </c>
      <c r="BK413" s="196">
        <f>ROUND(I413*H413,2)</f>
        <v>0</v>
      </c>
      <c r="BL413" s="17" t="s">
        <v>136</v>
      </c>
      <c r="BM413" s="195" t="s">
        <v>613</v>
      </c>
    </row>
    <row r="414" spans="2:51" s="13" customFormat="1" ht="11.25">
      <c r="B414" s="197"/>
      <c r="C414" s="198"/>
      <c r="D414" s="199" t="s">
        <v>138</v>
      </c>
      <c r="E414" s="200" t="s">
        <v>1</v>
      </c>
      <c r="F414" s="201" t="s">
        <v>614</v>
      </c>
      <c r="G414" s="198"/>
      <c r="H414" s="202">
        <v>750.303</v>
      </c>
      <c r="I414" s="203"/>
      <c r="J414" s="198"/>
      <c r="K414" s="198"/>
      <c r="L414" s="204"/>
      <c r="M414" s="205"/>
      <c r="N414" s="206"/>
      <c r="O414" s="206"/>
      <c r="P414" s="206"/>
      <c r="Q414" s="206"/>
      <c r="R414" s="206"/>
      <c r="S414" s="206"/>
      <c r="T414" s="207"/>
      <c r="AT414" s="208" t="s">
        <v>138</v>
      </c>
      <c r="AU414" s="208" t="s">
        <v>86</v>
      </c>
      <c r="AV414" s="13" t="s">
        <v>86</v>
      </c>
      <c r="AW414" s="13" t="s">
        <v>32</v>
      </c>
      <c r="AX414" s="13" t="s">
        <v>76</v>
      </c>
      <c r="AY414" s="208" t="s">
        <v>130</v>
      </c>
    </row>
    <row r="415" spans="2:51" s="13" customFormat="1" ht="11.25">
      <c r="B415" s="197"/>
      <c r="C415" s="198"/>
      <c r="D415" s="199" t="s">
        <v>138</v>
      </c>
      <c r="E415" s="200" t="s">
        <v>1</v>
      </c>
      <c r="F415" s="201" t="s">
        <v>615</v>
      </c>
      <c r="G415" s="198"/>
      <c r="H415" s="202">
        <v>312.727</v>
      </c>
      <c r="I415" s="203"/>
      <c r="J415" s="198"/>
      <c r="K415" s="198"/>
      <c r="L415" s="204"/>
      <c r="M415" s="205"/>
      <c r="N415" s="206"/>
      <c r="O415" s="206"/>
      <c r="P415" s="206"/>
      <c r="Q415" s="206"/>
      <c r="R415" s="206"/>
      <c r="S415" s="206"/>
      <c r="T415" s="207"/>
      <c r="AT415" s="208" t="s">
        <v>138</v>
      </c>
      <c r="AU415" s="208" t="s">
        <v>86</v>
      </c>
      <c r="AV415" s="13" t="s">
        <v>86</v>
      </c>
      <c r="AW415" s="13" t="s">
        <v>32</v>
      </c>
      <c r="AX415" s="13" t="s">
        <v>76</v>
      </c>
      <c r="AY415" s="208" t="s">
        <v>130</v>
      </c>
    </row>
    <row r="416" spans="2:51" s="13" customFormat="1" ht="11.25">
      <c r="B416" s="197"/>
      <c r="C416" s="198"/>
      <c r="D416" s="199" t="s">
        <v>138</v>
      </c>
      <c r="E416" s="200" t="s">
        <v>1</v>
      </c>
      <c r="F416" s="201" t="s">
        <v>616</v>
      </c>
      <c r="G416" s="198"/>
      <c r="H416" s="202">
        <v>398.182</v>
      </c>
      <c r="I416" s="203"/>
      <c r="J416" s="198"/>
      <c r="K416" s="198"/>
      <c r="L416" s="204"/>
      <c r="M416" s="205"/>
      <c r="N416" s="206"/>
      <c r="O416" s="206"/>
      <c r="P416" s="206"/>
      <c r="Q416" s="206"/>
      <c r="R416" s="206"/>
      <c r="S416" s="206"/>
      <c r="T416" s="207"/>
      <c r="AT416" s="208" t="s">
        <v>138</v>
      </c>
      <c r="AU416" s="208" t="s">
        <v>86</v>
      </c>
      <c r="AV416" s="13" t="s">
        <v>86</v>
      </c>
      <c r="AW416" s="13" t="s">
        <v>32</v>
      </c>
      <c r="AX416" s="13" t="s">
        <v>76</v>
      </c>
      <c r="AY416" s="208" t="s">
        <v>130</v>
      </c>
    </row>
    <row r="417" spans="2:51" s="13" customFormat="1" ht="11.25">
      <c r="B417" s="197"/>
      <c r="C417" s="198"/>
      <c r="D417" s="199" t="s">
        <v>138</v>
      </c>
      <c r="E417" s="200" t="s">
        <v>1</v>
      </c>
      <c r="F417" s="201" t="s">
        <v>617</v>
      </c>
      <c r="G417" s="198"/>
      <c r="H417" s="202">
        <v>663.03</v>
      </c>
      <c r="I417" s="203"/>
      <c r="J417" s="198"/>
      <c r="K417" s="198"/>
      <c r="L417" s="204"/>
      <c r="M417" s="205"/>
      <c r="N417" s="206"/>
      <c r="O417" s="206"/>
      <c r="P417" s="206"/>
      <c r="Q417" s="206"/>
      <c r="R417" s="206"/>
      <c r="S417" s="206"/>
      <c r="T417" s="207"/>
      <c r="AT417" s="208" t="s">
        <v>138</v>
      </c>
      <c r="AU417" s="208" t="s">
        <v>86</v>
      </c>
      <c r="AV417" s="13" t="s">
        <v>86</v>
      </c>
      <c r="AW417" s="13" t="s">
        <v>32</v>
      </c>
      <c r="AX417" s="13" t="s">
        <v>76</v>
      </c>
      <c r="AY417" s="208" t="s">
        <v>130</v>
      </c>
    </row>
    <row r="418" spans="2:51" s="14" customFormat="1" ht="11.25">
      <c r="B418" s="209"/>
      <c r="C418" s="210"/>
      <c r="D418" s="199" t="s">
        <v>138</v>
      </c>
      <c r="E418" s="211" t="s">
        <v>1</v>
      </c>
      <c r="F418" s="212" t="s">
        <v>164</v>
      </c>
      <c r="G418" s="210"/>
      <c r="H418" s="213">
        <v>2124.242</v>
      </c>
      <c r="I418" s="214"/>
      <c r="J418" s="210"/>
      <c r="K418" s="210"/>
      <c r="L418" s="215"/>
      <c r="M418" s="216"/>
      <c r="N418" s="217"/>
      <c r="O418" s="217"/>
      <c r="P418" s="217"/>
      <c r="Q418" s="217"/>
      <c r="R418" s="217"/>
      <c r="S418" s="217"/>
      <c r="T418" s="218"/>
      <c r="AT418" s="219" t="s">
        <v>138</v>
      </c>
      <c r="AU418" s="219" t="s">
        <v>86</v>
      </c>
      <c r="AV418" s="14" t="s">
        <v>136</v>
      </c>
      <c r="AW418" s="14" t="s">
        <v>32</v>
      </c>
      <c r="AX418" s="14" t="s">
        <v>84</v>
      </c>
      <c r="AY418" s="219" t="s">
        <v>130</v>
      </c>
    </row>
    <row r="419" spans="1:65" s="2" customFormat="1" ht="21.75" customHeight="1">
      <c r="A419" s="34"/>
      <c r="B419" s="35"/>
      <c r="C419" s="220" t="s">
        <v>618</v>
      </c>
      <c r="D419" s="220" t="s">
        <v>334</v>
      </c>
      <c r="E419" s="221" t="s">
        <v>619</v>
      </c>
      <c r="F419" s="222" t="s">
        <v>620</v>
      </c>
      <c r="G419" s="223" t="s">
        <v>148</v>
      </c>
      <c r="H419" s="224">
        <v>2230.452</v>
      </c>
      <c r="I419" s="225"/>
      <c r="J419" s="226">
        <f>ROUND(I419*H419,2)</f>
        <v>0</v>
      </c>
      <c r="K419" s="227"/>
      <c r="L419" s="228"/>
      <c r="M419" s="229" t="s">
        <v>1</v>
      </c>
      <c r="N419" s="230" t="s">
        <v>41</v>
      </c>
      <c r="O419" s="71"/>
      <c r="P419" s="193">
        <f>O419*H419</f>
        <v>0</v>
      </c>
      <c r="Q419" s="193">
        <v>0.016</v>
      </c>
      <c r="R419" s="193">
        <f>Q419*H419</f>
        <v>35.687232</v>
      </c>
      <c r="S419" s="193">
        <v>0</v>
      </c>
      <c r="T419" s="194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5" t="s">
        <v>224</v>
      </c>
      <c r="AT419" s="195" t="s">
        <v>334</v>
      </c>
      <c r="AU419" s="195" t="s">
        <v>86</v>
      </c>
      <c r="AY419" s="17" t="s">
        <v>130</v>
      </c>
      <c r="BE419" s="196">
        <f>IF(N419="základní",J419,0)</f>
        <v>0</v>
      </c>
      <c r="BF419" s="196">
        <f>IF(N419="snížená",J419,0)</f>
        <v>0</v>
      </c>
      <c r="BG419" s="196">
        <f>IF(N419="zákl. přenesená",J419,0)</f>
        <v>0</v>
      </c>
      <c r="BH419" s="196">
        <f>IF(N419="sníž. přenesená",J419,0)</f>
        <v>0</v>
      </c>
      <c r="BI419" s="196">
        <f>IF(N419="nulová",J419,0)</f>
        <v>0</v>
      </c>
      <c r="BJ419" s="17" t="s">
        <v>84</v>
      </c>
      <c r="BK419" s="196">
        <f>ROUND(I419*H419,2)</f>
        <v>0</v>
      </c>
      <c r="BL419" s="17" t="s">
        <v>136</v>
      </c>
      <c r="BM419" s="195" t="s">
        <v>621</v>
      </c>
    </row>
    <row r="420" spans="2:51" s="13" customFormat="1" ht="11.25">
      <c r="B420" s="197"/>
      <c r="C420" s="198"/>
      <c r="D420" s="199" t="s">
        <v>138</v>
      </c>
      <c r="E420" s="200" t="s">
        <v>1</v>
      </c>
      <c r="F420" s="201" t="s">
        <v>622</v>
      </c>
      <c r="G420" s="198"/>
      <c r="H420" s="202">
        <v>2230.452</v>
      </c>
      <c r="I420" s="203"/>
      <c r="J420" s="198"/>
      <c r="K420" s="198"/>
      <c r="L420" s="204"/>
      <c r="M420" s="205"/>
      <c r="N420" s="206"/>
      <c r="O420" s="206"/>
      <c r="P420" s="206"/>
      <c r="Q420" s="206"/>
      <c r="R420" s="206"/>
      <c r="S420" s="206"/>
      <c r="T420" s="207"/>
      <c r="AT420" s="208" t="s">
        <v>138</v>
      </c>
      <c r="AU420" s="208" t="s">
        <v>86</v>
      </c>
      <c r="AV420" s="13" t="s">
        <v>86</v>
      </c>
      <c r="AW420" s="13" t="s">
        <v>32</v>
      </c>
      <c r="AX420" s="13" t="s">
        <v>84</v>
      </c>
      <c r="AY420" s="208" t="s">
        <v>130</v>
      </c>
    </row>
    <row r="421" spans="1:65" s="2" customFormat="1" ht="24.2" customHeight="1">
      <c r="A421" s="34"/>
      <c r="B421" s="35"/>
      <c r="C421" s="183" t="s">
        <v>623</v>
      </c>
      <c r="D421" s="183" t="s">
        <v>132</v>
      </c>
      <c r="E421" s="184" t="s">
        <v>624</v>
      </c>
      <c r="F421" s="185" t="s">
        <v>625</v>
      </c>
      <c r="G421" s="186" t="s">
        <v>148</v>
      </c>
      <c r="H421" s="187">
        <v>148</v>
      </c>
      <c r="I421" s="188"/>
      <c r="J421" s="189">
        <f>ROUND(I421*H421,2)</f>
        <v>0</v>
      </c>
      <c r="K421" s="190"/>
      <c r="L421" s="39"/>
      <c r="M421" s="191" t="s">
        <v>1</v>
      </c>
      <c r="N421" s="192" t="s">
        <v>41</v>
      </c>
      <c r="O421" s="71"/>
      <c r="P421" s="193">
        <f>O421*H421</f>
        <v>0</v>
      </c>
      <c r="Q421" s="193">
        <v>0.09249</v>
      </c>
      <c r="R421" s="193">
        <f>Q421*H421</f>
        <v>13.68852</v>
      </c>
      <c r="S421" s="193">
        <v>0</v>
      </c>
      <c r="T421" s="194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95" t="s">
        <v>261</v>
      </c>
      <c r="AT421" s="195" t="s">
        <v>132</v>
      </c>
      <c r="AU421" s="195" t="s">
        <v>86</v>
      </c>
      <c r="AY421" s="17" t="s">
        <v>130</v>
      </c>
      <c r="BE421" s="196">
        <f>IF(N421="základní",J421,0)</f>
        <v>0</v>
      </c>
      <c r="BF421" s="196">
        <f>IF(N421="snížená",J421,0)</f>
        <v>0</v>
      </c>
      <c r="BG421" s="196">
        <f>IF(N421="zákl. přenesená",J421,0)</f>
        <v>0</v>
      </c>
      <c r="BH421" s="196">
        <f>IF(N421="sníž. přenesená",J421,0)</f>
        <v>0</v>
      </c>
      <c r="BI421" s="196">
        <f>IF(N421="nulová",J421,0)</f>
        <v>0</v>
      </c>
      <c r="BJ421" s="17" t="s">
        <v>84</v>
      </c>
      <c r="BK421" s="196">
        <f>ROUND(I421*H421,2)</f>
        <v>0</v>
      </c>
      <c r="BL421" s="17" t="s">
        <v>261</v>
      </c>
      <c r="BM421" s="195" t="s">
        <v>626</v>
      </c>
    </row>
    <row r="422" spans="2:51" s="13" customFormat="1" ht="11.25">
      <c r="B422" s="197"/>
      <c r="C422" s="198"/>
      <c r="D422" s="199" t="s">
        <v>138</v>
      </c>
      <c r="E422" s="200" t="s">
        <v>1</v>
      </c>
      <c r="F422" s="201" t="s">
        <v>627</v>
      </c>
      <c r="G422" s="198"/>
      <c r="H422" s="202">
        <v>148</v>
      </c>
      <c r="I422" s="203"/>
      <c r="J422" s="198"/>
      <c r="K422" s="198"/>
      <c r="L422" s="204"/>
      <c r="M422" s="205"/>
      <c r="N422" s="206"/>
      <c r="O422" s="206"/>
      <c r="P422" s="206"/>
      <c r="Q422" s="206"/>
      <c r="R422" s="206"/>
      <c r="S422" s="206"/>
      <c r="T422" s="207"/>
      <c r="AT422" s="208" t="s">
        <v>138</v>
      </c>
      <c r="AU422" s="208" t="s">
        <v>86</v>
      </c>
      <c r="AV422" s="13" t="s">
        <v>86</v>
      </c>
      <c r="AW422" s="13" t="s">
        <v>32</v>
      </c>
      <c r="AX422" s="13" t="s">
        <v>84</v>
      </c>
      <c r="AY422" s="208" t="s">
        <v>130</v>
      </c>
    </row>
    <row r="423" spans="1:65" s="2" customFormat="1" ht="16.5" customHeight="1">
      <c r="A423" s="34"/>
      <c r="B423" s="35"/>
      <c r="C423" s="220" t="s">
        <v>628</v>
      </c>
      <c r="D423" s="220" t="s">
        <v>334</v>
      </c>
      <c r="E423" s="221" t="s">
        <v>629</v>
      </c>
      <c r="F423" s="222" t="s">
        <v>630</v>
      </c>
      <c r="G423" s="223" t="s">
        <v>148</v>
      </c>
      <c r="H423" s="224">
        <v>155.4</v>
      </c>
      <c r="I423" s="225"/>
      <c r="J423" s="226">
        <f>ROUND(I423*H423,2)</f>
        <v>0</v>
      </c>
      <c r="K423" s="227"/>
      <c r="L423" s="228"/>
      <c r="M423" s="229" t="s">
        <v>1</v>
      </c>
      <c r="N423" s="230" t="s">
        <v>41</v>
      </c>
      <c r="O423" s="71"/>
      <c r="P423" s="193">
        <f>O423*H423</f>
        <v>0</v>
      </c>
      <c r="Q423" s="193">
        <v>1.178</v>
      </c>
      <c r="R423" s="193">
        <f>Q423*H423</f>
        <v>183.06119999999999</v>
      </c>
      <c r="S423" s="193">
        <v>0</v>
      </c>
      <c r="T423" s="194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5" t="s">
        <v>390</v>
      </c>
      <c r="AT423" s="195" t="s">
        <v>334</v>
      </c>
      <c r="AU423" s="195" t="s">
        <v>86</v>
      </c>
      <c r="AY423" s="17" t="s">
        <v>130</v>
      </c>
      <c r="BE423" s="196">
        <f>IF(N423="základní",J423,0)</f>
        <v>0</v>
      </c>
      <c r="BF423" s="196">
        <f>IF(N423="snížená",J423,0)</f>
        <v>0</v>
      </c>
      <c r="BG423" s="196">
        <f>IF(N423="zákl. přenesená",J423,0)</f>
        <v>0</v>
      </c>
      <c r="BH423" s="196">
        <f>IF(N423="sníž. přenesená",J423,0)</f>
        <v>0</v>
      </c>
      <c r="BI423" s="196">
        <f>IF(N423="nulová",J423,0)</f>
        <v>0</v>
      </c>
      <c r="BJ423" s="17" t="s">
        <v>84</v>
      </c>
      <c r="BK423" s="196">
        <f>ROUND(I423*H423,2)</f>
        <v>0</v>
      </c>
      <c r="BL423" s="17" t="s">
        <v>261</v>
      </c>
      <c r="BM423" s="195" t="s">
        <v>631</v>
      </c>
    </row>
    <row r="424" spans="2:51" s="13" customFormat="1" ht="11.25">
      <c r="B424" s="197"/>
      <c r="C424" s="198"/>
      <c r="D424" s="199" t="s">
        <v>138</v>
      </c>
      <c r="E424" s="200" t="s">
        <v>1</v>
      </c>
      <c r="F424" s="201" t="s">
        <v>632</v>
      </c>
      <c r="G424" s="198"/>
      <c r="H424" s="202">
        <v>155.4</v>
      </c>
      <c r="I424" s="203"/>
      <c r="J424" s="198"/>
      <c r="K424" s="198"/>
      <c r="L424" s="204"/>
      <c r="M424" s="205"/>
      <c r="N424" s="206"/>
      <c r="O424" s="206"/>
      <c r="P424" s="206"/>
      <c r="Q424" s="206"/>
      <c r="R424" s="206"/>
      <c r="S424" s="206"/>
      <c r="T424" s="207"/>
      <c r="AT424" s="208" t="s">
        <v>138</v>
      </c>
      <c r="AU424" s="208" t="s">
        <v>86</v>
      </c>
      <c r="AV424" s="13" t="s">
        <v>86</v>
      </c>
      <c r="AW424" s="13" t="s">
        <v>32</v>
      </c>
      <c r="AX424" s="13" t="s">
        <v>84</v>
      </c>
      <c r="AY424" s="208" t="s">
        <v>130</v>
      </c>
    </row>
    <row r="425" spans="2:63" s="12" customFormat="1" ht="22.9" customHeight="1">
      <c r="B425" s="167"/>
      <c r="C425" s="168"/>
      <c r="D425" s="169" t="s">
        <v>75</v>
      </c>
      <c r="E425" s="181" t="s">
        <v>136</v>
      </c>
      <c r="F425" s="181" t="s">
        <v>633</v>
      </c>
      <c r="G425" s="168"/>
      <c r="H425" s="168"/>
      <c r="I425" s="171"/>
      <c r="J425" s="182">
        <f>BK425</f>
        <v>0</v>
      </c>
      <c r="K425" s="168"/>
      <c r="L425" s="173"/>
      <c r="M425" s="174"/>
      <c r="N425" s="175"/>
      <c r="O425" s="175"/>
      <c r="P425" s="176">
        <f>SUM(P426:P429)</f>
        <v>0</v>
      </c>
      <c r="Q425" s="175"/>
      <c r="R425" s="176">
        <f>SUM(R426:R429)</f>
        <v>3.95526</v>
      </c>
      <c r="S425" s="175"/>
      <c r="T425" s="177">
        <f>SUM(T426:T429)</f>
        <v>0</v>
      </c>
      <c r="AR425" s="178" t="s">
        <v>84</v>
      </c>
      <c r="AT425" s="179" t="s">
        <v>75</v>
      </c>
      <c r="AU425" s="179" t="s">
        <v>84</v>
      </c>
      <c r="AY425" s="178" t="s">
        <v>130</v>
      </c>
      <c r="BK425" s="180">
        <f>SUM(BK426:BK429)</f>
        <v>0</v>
      </c>
    </row>
    <row r="426" spans="1:65" s="2" customFormat="1" ht="24.2" customHeight="1">
      <c r="A426" s="34"/>
      <c r="B426" s="35"/>
      <c r="C426" s="183" t="s">
        <v>634</v>
      </c>
      <c r="D426" s="183" t="s">
        <v>132</v>
      </c>
      <c r="E426" s="184" t="s">
        <v>635</v>
      </c>
      <c r="F426" s="185" t="s">
        <v>636</v>
      </c>
      <c r="G426" s="186" t="s">
        <v>148</v>
      </c>
      <c r="H426" s="187">
        <v>3</v>
      </c>
      <c r="I426" s="188"/>
      <c r="J426" s="189">
        <f>ROUND(I426*H426,2)</f>
        <v>0</v>
      </c>
      <c r="K426" s="190"/>
      <c r="L426" s="39"/>
      <c r="M426" s="191" t="s">
        <v>1</v>
      </c>
      <c r="N426" s="192" t="s">
        <v>41</v>
      </c>
      <c r="O426" s="71"/>
      <c r="P426" s="193">
        <f>O426*H426</f>
        <v>0</v>
      </c>
      <c r="Q426" s="193">
        <v>0.08642</v>
      </c>
      <c r="R426" s="193">
        <f>Q426*H426</f>
        <v>0.25926</v>
      </c>
      <c r="S426" s="193">
        <v>0</v>
      </c>
      <c r="T426" s="194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5" t="s">
        <v>136</v>
      </c>
      <c r="AT426" s="195" t="s">
        <v>132</v>
      </c>
      <c r="AU426" s="195" t="s">
        <v>86</v>
      </c>
      <c r="AY426" s="17" t="s">
        <v>130</v>
      </c>
      <c r="BE426" s="196">
        <f>IF(N426="základní",J426,0)</f>
        <v>0</v>
      </c>
      <c r="BF426" s="196">
        <f>IF(N426="snížená",J426,0)</f>
        <v>0</v>
      </c>
      <c r="BG426" s="196">
        <f>IF(N426="zákl. přenesená",J426,0)</f>
        <v>0</v>
      </c>
      <c r="BH426" s="196">
        <f>IF(N426="sníž. přenesená",J426,0)</f>
        <v>0</v>
      </c>
      <c r="BI426" s="196">
        <f>IF(N426="nulová",J426,0)</f>
        <v>0</v>
      </c>
      <c r="BJ426" s="17" t="s">
        <v>84</v>
      </c>
      <c r="BK426" s="196">
        <f>ROUND(I426*H426,2)</f>
        <v>0</v>
      </c>
      <c r="BL426" s="17" t="s">
        <v>136</v>
      </c>
      <c r="BM426" s="195" t="s">
        <v>637</v>
      </c>
    </row>
    <row r="427" spans="2:51" s="13" customFormat="1" ht="11.25">
      <c r="B427" s="197"/>
      <c r="C427" s="198"/>
      <c r="D427" s="199" t="s">
        <v>138</v>
      </c>
      <c r="E427" s="200" t="s">
        <v>1</v>
      </c>
      <c r="F427" s="201" t="s">
        <v>594</v>
      </c>
      <c r="G427" s="198"/>
      <c r="H427" s="202">
        <v>3</v>
      </c>
      <c r="I427" s="203"/>
      <c r="J427" s="198"/>
      <c r="K427" s="198"/>
      <c r="L427" s="204"/>
      <c r="M427" s="205"/>
      <c r="N427" s="206"/>
      <c r="O427" s="206"/>
      <c r="P427" s="206"/>
      <c r="Q427" s="206"/>
      <c r="R427" s="206"/>
      <c r="S427" s="206"/>
      <c r="T427" s="207"/>
      <c r="AT427" s="208" t="s">
        <v>138</v>
      </c>
      <c r="AU427" s="208" t="s">
        <v>86</v>
      </c>
      <c r="AV427" s="13" t="s">
        <v>86</v>
      </c>
      <c r="AW427" s="13" t="s">
        <v>32</v>
      </c>
      <c r="AX427" s="13" t="s">
        <v>84</v>
      </c>
      <c r="AY427" s="208" t="s">
        <v>130</v>
      </c>
    </row>
    <row r="428" spans="1:65" s="2" customFormat="1" ht="24.2" customHeight="1">
      <c r="A428" s="34"/>
      <c r="B428" s="35"/>
      <c r="C428" s="220" t="s">
        <v>638</v>
      </c>
      <c r="D428" s="220" t="s">
        <v>334</v>
      </c>
      <c r="E428" s="221" t="s">
        <v>639</v>
      </c>
      <c r="F428" s="222" t="s">
        <v>640</v>
      </c>
      <c r="G428" s="223" t="s">
        <v>148</v>
      </c>
      <c r="H428" s="224">
        <v>3.3</v>
      </c>
      <c r="I428" s="225"/>
      <c r="J428" s="226">
        <f>ROUND(I428*H428,2)</f>
        <v>0</v>
      </c>
      <c r="K428" s="227"/>
      <c r="L428" s="228"/>
      <c r="M428" s="229" t="s">
        <v>1</v>
      </c>
      <c r="N428" s="230" t="s">
        <v>41</v>
      </c>
      <c r="O428" s="71"/>
      <c r="P428" s="193">
        <f>O428*H428</f>
        <v>0</v>
      </c>
      <c r="Q428" s="193">
        <v>1.12</v>
      </c>
      <c r="R428" s="193">
        <f>Q428*H428</f>
        <v>3.696</v>
      </c>
      <c r="S428" s="193">
        <v>0</v>
      </c>
      <c r="T428" s="194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5" t="s">
        <v>224</v>
      </c>
      <c r="AT428" s="195" t="s">
        <v>334</v>
      </c>
      <c r="AU428" s="195" t="s">
        <v>86</v>
      </c>
      <c r="AY428" s="17" t="s">
        <v>130</v>
      </c>
      <c r="BE428" s="196">
        <f>IF(N428="základní",J428,0)</f>
        <v>0</v>
      </c>
      <c r="BF428" s="196">
        <f>IF(N428="snížená",J428,0)</f>
        <v>0</v>
      </c>
      <c r="BG428" s="196">
        <f>IF(N428="zákl. přenesená",J428,0)</f>
        <v>0</v>
      </c>
      <c r="BH428" s="196">
        <f>IF(N428="sníž. přenesená",J428,0)</f>
        <v>0</v>
      </c>
      <c r="BI428" s="196">
        <f>IF(N428="nulová",J428,0)</f>
        <v>0</v>
      </c>
      <c r="BJ428" s="17" t="s">
        <v>84</v>
      </c>
      <c r="BK428" s="196">
        <f>ROUND(I428*H428,2)</f>
        <v>0</v>
      </c>
      <c r="BL428" s="17" t="s">
        <v>136</v>
      </c>
      <c r="BM428" s="195" t="s">
        <v>641</v>
      </c>
    </row>
    <row r="429" spans="2:51" s="13" customFormat="1" ht="11.25">
      <c r="B429" s="197"/>
      <c r="C429" s="198"/>
      <c r="D429" s="199" t="s">
        <v>138</v>
      </c>
      <c r="E429" s="200" t="s">
        <v>1</v>
      </c>
      <c r="F429" s="201" t="s">
        <v>642</v>
      </c>
      <c r="G429" s="198"/>
      <c r="H429" s="202">
        <v>3.3</v>
      </c>
      <c r="I429" s="203"/>
      <c r="J429" s="198"/>
      <c r="K429" s="198"/>
      <c r="L429" s="204"/>
      <c r="M429" s="205"/>
      <c r="N429" s="206"/>
      <c r="O429" s="206"/>
      <c r="P429" s="206"/>
      <c r="Q429" s="206"/>
      <c r="R429" s="206"/>
      <c r="S429" s="206"/>
      <c r="T429" s="207"/>
      <c r="AT429" s="208" t="s">
        <v>138</v>
      </c>
      <c r="AU429" s="208" t="s">
        <v>86</v>
      </c>
      <c r="AV429" s="13" t="s">
        <v>86</v>
      </c>
      <c r="AW429" s="13" t="s">
        <v>32</v>
      </c>
      <c r="AX429" s="13" t="s">
        <v>84</v>
      </c>
      <c r="AY429" s="208" t="s">
        <v>130</v>
      </c>
    </row>
    <row r="430" spans="2:63" s="12" customFormat="1" ht="22.9" customHeight="1">
      <c r="B430" s="167"/>
      <c r="C430" s="168"/>
      <c r="D430" s="169" t="s">
        <v>75</v>
      </c>
      <c r="E430" s="181" t="s">
        <v>643</v>
      </c>
      <c r="F430" s="181" t="s">
        <v>644</v>
      </c>
      <c r="G430" s="168"/>
      <c r="H430" s="168"/>
      <c r="I430" s="171"/>
      <c r="J430" s="182">
        <f>BK430</f>
        <v>0</v>
      </c>
      <c r="K430" s="168"/>
      <c r="L430" s="173"/>
      <c r="M430" s="174"/>
      <c r="N430" s="175"/>
      <c r="O430" s="175"/>
      <c r="P430" s="176">
        <f>SUM(P431:P519)</f>
        <v>0</v>
      </c>
      <c r="Q430" s="175"/>
      <c r="R430" s="176">
        <f>SUM(R431:R519)</f>
        <v>471.1172074</v>
      </c>
      <c r="S430" s="175"/>
      <c r="T430" s="177">
        <f>SUM(T431:T519)</f>
        <v>0</v>
      </c>
      <c r="AR430" s="178" t="s">
        <v>84</v>
      </c>
      <c r="AT430" s="179" t="s">
        <v>75</v>
      </c>
      <c r="AU430" s="179" t="s">
        <v>84</v>
      </c>
      <c r="AY430" s="178" t="s">
        <v>130</v>
      </c>
      <c r="BK430" s="180">
        <f>SUM(BK431:BK519)</f>
        <v>0</v>
      </c>
    </row>
    <row r="431" spans="1:65" s="2" customFormat="1" ht="21.75" customHeight="1">
      <c r="A431" s="34"/>
      <c r="B431" s="35"/>
      <c r="C431" s="183" t="s">
        <v>645</v>
      </c>
      <c r="D431" s="183" t="s">
        <v>132</v>
      </c>
      <c r="E431" s="184" t="s">
        <v>646</v>
      </c>
      <c r="F431" s="185" t="s">
        <v>647</v>
      </c>
      <c r="G431" s="186" t="s">
        <v>135</v>
      </c>
      <c r="H431" s="187">
        <v>1833.03</v>
      </c>
      <c r="I431" s="188"/>
      <c r="J431" s="189">
        <f>ROUND(I431*H431,2)</f>
        <v>0</v>
      </c>
      <c r="K431" s="190"/>
      <c r="L431" s="39"/>
      <c r="M431" s="191" t="s">
        <v>1</v>
      </c>
      <c r="N431" s="192" t="s">
        <v>41</v>
      </c>
      <c r="O431" s="71"/>
      <c r="P431" s="193">
        <f>O431*H431</f>
        <v>0</v>
      </c>
      <c r="Q431" s="193">
        <v>0</v>
      </c>
      <c r="R431" s="193">
        <f>Q431*H431</f>
        <v>0</v>
      </c>
      <c r="S431" s="193">
        <v>0</v>
      </c>
      <c r="T431" s="194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5" t="s">
        <v>136</v>
      </c>
      <c r="AT431" s="195" t="s">
        <v>132</v>
      </c>
      <c r="AU431" s="195" t="s">
        <v>86</v>
      </c>
      <c r="AY431" s="17" t="s">
        <v>130</v>
      </c>
      <c r="BE431" s="196">
        <f>IF(N431="základní",J431,0)</f>
        <v>0</v>
      </c>
      <c r="BF431" s="196">
        <f>IF(N431="snížená",J431,0)</f>
        <v>0</v>
      </c>
      <c r="BG431" s="196">
        <f>IF(N431="zákl. přenesená",J431,0)</f>
        <v>0</v>
      </c>
      <c r="BH431" s="196">
        <f>IF(N431="sníž. přenesená",J431,0)</f>
        <v>0</v>
      </c>
      <c r="BI431" s="196">
        <f>IF(N431="nulová",J431,0)</f>
        <v>0</v>
      </c>
      <c r="BJ431" s="17" t="s">
        <v>84</v>
      </c>
      <c r="BK431" s="196">
        <f>ROUND(I431*H431,2)</f>
        <v>0</v>
      </c>
      <c r="BL431" s="17" t="s">
        <v>136</v>
      </c>
      <c r="BM431" s="195" t="s">
        <v>648</v>
      </c>
    </row>
    <row r="432" spans="2:51" s="13" customFormat="1" ht="11.25">
      <c r="B432" s="197"/>
      <c r="C432" s="198"/>
      <c r="D432" s="199" t="s">
        <v>138</v>
      </c>
      <c r="E432" s="200" t="s">
        <v>1</v>
      </c>
      <c r="F432" s="201" t="s">
        <v>649</v>
      </c>
      <c r="G432" s="198"/>
      <c r="H432" s="202">
        <v>1833.03</v>
      </c>
      <c r="I432" s="203"/>
      <c r="J432" s="198"/>
      <c r="K432" s="198"/>
      <c r="L432" s="204"/>
      <c r="M432" s="205"/>
      <c r="N432" s="206"/>
      <c r="O432" s="206"/>
      <c r="P432" s="206"/>
      <c r="Q432" s="206"/>
      <c r="R432" s="206"/>
      <c r="S432" s="206"/>
      <c r="T432" s="207"/>
      <c r="AT432" s="208" t="s">
        <v>138</v>
      </c>
      <c r="AU432" s="208" t="s">
        <v>86</v>
      </c>
      <c r="AV432" s="13" t="s">
        <v>86</v>
      </c>
      <c r="AW432" s="13" t="s">
        <v>32</v>
      </c>
      <c r="AX432" s="13" t="s">
        <v>84</v>
      </c>
      <c r="AY432" s="208" t="s">
        <v>130</v>
      </c>
    </row>
    <row r="433" spans="1:65" s="2" customFormat="1" ht="21.75" customHeight="1">
      <c r="A433" s="34"/>
      <c r="B433" s="35"/>
      <c r="C433" s="183" t="s">
        <v>650</v>
      </c>
      <c r="D433" s="183" t="s">
        <v>132</v>
      </c>
      <c r="E433" s="184" t="s">
        <v>651</v>
      </c>
      <c r="F433" s="185" t="s">
        <v>652</v>
      </c>
      <c r="G433" s="186" t="s">
        <v>135</v>
      </c>
      <c r="H433" s="187">
        <v>67.5</v>
      </c>
      <c r="I433" s="188"/>
      <c r="J433" s="189">
        <f>ROUND(I433*H433,2)</f>
        <v>0</v>
      </c>
      <c r="K433" s="190"/>
      <c r="L433" s="39"/>
      <c r="M433" s="191" t="s">
        <v>1</v>
      </c>
      <c r="N433" s="192" t="s">
        <v>41</v>
      </c>
      <c r="O433" s="71"/>
      <c r="P433" s="193">
        <f>O433*H433</f>
        <v>0</v>
      </c>
      <c r="Q433" s="193">
        <v>0</v>
      </c>
      <c r="R433" s="193">
        <f>Q433*H433</f>
        <v>0</v>
      </c>
      <c r="S433" s="193">
        <v>0</v>
      </c>
      <c r="T433" s="194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5" t="s">
        <v>136</v>
      </c>
      <c r="AT433" s="195" t="s">
        <v>132</v>
      </c>
      <c r="AU433" s="195" t="s">
        <v>86</v>
      </c>
      <c r="AY433" s="17" t="s">
        <v>130</v>
      </c>
      <c r="BE433" s="196">
        <f>IF(N433="základní",J433,0)</f>
        <v>0</v>
      </c>
      <c r="BF433" s="196">
        <f>IF(N433="snížená",J433,0)</f>
        <v>0</v>
      </c>
      <c r="BG433" s="196">
        <f>IF(N433="zákl. přenesená",J433,0)</f>
        <v>0</v>
      </c>
      <c r="BH433" s="196">
        <f>IF(N433="sníž. přenesená",J433,0)</f>
        <v>0</v>
      </c>
      <c r="BI433" s="196">
        <f>IF(N433="nulová",J433,0)</f>
        <v>0</v>
      </c>
      <c r="BJ433" s="17" t="s">
        <v>84</v>
      </c>
      <c r="BK433" s="196">
        <f>ROUND(I433*H433,2)</f>
        <v>0</v>
      </c>
      <c r="BL433" s="17" t="s">
        <v>136</v>
      </c>
      <c r="BM433" s="195" t="s">
        <v>653</v>
      </c>
    </row>
    <row r="434" spans="2:51" s="13" customFormat="1" ht="11.25">
      <c r="B434" s="197"/>
      <c r="C434" s="198"/>
      <c r="D434" s="199" t="s">
        <v>138</v>
      </c>
      <c r="E434" s="200" t="s">
        <v>1</v>
      </c>
      <c r="F434" s="201" t="s">
        <v>654</v>
      </c>
      <c r="G434" s="198"/>
      <c r="H434" s="202">
        <v>67.5</v>
      </c>
      <c r="I434" s="203"/>
      <c r="J434" s="198"/>
      <c r="K434" s="198"/>
      <c r="L434" s="204"/>
      <c r="M434" s="205"/>
      <c r="N434" s="206"/>
      <c r="O434" s="206"/>
      <c r="P434" s="206"/>
      <c r="Q434" s="206"/>
      <c r="R434" s="206"/>
      <c r="S434" s="206"/>
      <c r="T434" s="207"/>
      <c r="AT434" s="208" t="s">
        <v>138</v>
      </c>
      <c r="AU434" s="208" t="s">
        <v>86</v>
      </c>
      <c r="AV434" s="13" t="s">
        <v>86</v>
      </c>
      <c r="AW434" s="13" t="s">
        <v>32</v>
      </c>
      <c r="AX434" s="13" t="s">
        <v>84</v>
      </c>
      <c r="AY434" s="208" t="s">
        <v>130</v>
      </c>
    </row>
    <row r="435" spans="1:65" s="2" customFormat="1" ht="16.5" customHeight="1">
      <c r="A435" s="34"/>
      <c r="B435" s="35"/>
      <c r="C435" s="183" t="s">
        <v>655</v>
      </c>
      <c r="D435" s="183" t="s">
        <v>132</v>
      </c>
      <c r="E435" s="184" t="s">
        <v>656</v>
      </c>
      <c r="F435" s="185" t="s">
        <v>657</v>
      </c>
      <c r="G435" s="186" t="s">
        <v>135</v>
      </c>
      <c r="H435" s="187">
        <v>3815.46</v>
      </c>
      <c r="I435" s="188"/>
      <c r="J435" s="189">
        <f>ROUND(I435*H435,2)</f>
        <v>0</v>
      </c>
      <c r="K435" s="190"/>
      <c r="L435" s="39"/>
      <c r="M435" s="191" t="s">
        <v>1</v>
      </c>
      <c r="N435" s="192" t="s">
        <v>41</v>
      </c>
      <c r="O435" s="71"/>
      <c r="P435" s="193">
        <f>O435*H435</f>
        <v>0</v>
      </c>
      <c r="Q435" s="193">
        <v>0</v>
      </c>
      <c r="R435" s="193">
        <f>Q435*H435</f>
        <v>0</v>
      </c>
      <c r="S435" s="193">
        <v>0</v>
      </c>
      <c r="T435" s="194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95" t="s">
        <v>136</v>
      </c>
      <c r="AT435" s="195" t="s">
        <v>132</v>
      </c>
      <c r="AU435" s="195" t="s">
        <v>86</v>
      </c>
      <c r="AY435" s="17" t="s">
        <v>130</v>
      </c>
      <c r="BE435" s="196">
        <f>IF(N435="základní",J435,0)</f>
        <v>0</v>
      </c>
      <c r="BF435" s="196">
        <f>IF(N435="snížená",J435,0)</f>
        <v>0</v>
      </c>
      <c r="BG435" s="196">
        <f>IF(N435="zákl. přenesená",J435,0)</f>
        <v>0</v>
      </c>
      <c r="BH435" s="196">
        <f>IF(N435="sníž. přenesená",J435,0)</f>
        <v>0</v>
      </c>
      <c r="BI435" s="196">
        <f>IF(N435="nulová",J435,0)</f>
        <v>0</v>
      </c>
      <c r="BJ435" s="17" t="s">
        <v>84</v>
      </c>
      <c r="BK435" s="196">
        <f>ROUND(I435*H435,2)</f>
        <v>0</v>
      </c>
      <c r="BL435" s="17" t="s">
        <v>136</v>
      </c>
      <c r="BM435" s="195" t="s">
        <v>658</v>
      </c>
    </row>
    <row r="436" spans="2:51" s="13" customFormat="1" ht="11.25">
      <c r="B436" s="197"/>
      <c r="C436" s="198"/>
      <c r="D436" s="199" t="s">
        <v>138</v>
      </c>
      <c r="E436" s="200" t="s">
        <v>1</v>
      </c>
      <c r="F436" s="201" t="s">
        <v>659</v>
      </c>
      <c r="G436" s="198"/>
      <c r="H436" s="202">
        <v>3666.06</v>
      </c>
      <c r="I436" s="203"/>
      <c r="J436" s="198"/>
      <c r="K436" s="198"/>
      <c r="L436" s="204"/>
      <c r="M436" s="205"/>
      <c r="N436" s="206"/>
      <c r="O436" s="206"/>
      <c r="P436" s="206"/>
      <c r="Q436" s="206"/>
      <c r="R436" s="206"/>
      <c r="S436" s="206"/>
      <c r="T436" s="207"/>
      <c r="AT436" s="208" t="s">
        <v>138</v>
      </c>
      <c r="AU436" s="208" t="s">
        <v>86</v>
      </c>
      <c r="AV436" s="13" t="s">
        <v>86</v>
      </c>
      <c r="AW436" s="13" t="s">
        <v>32</v>
      </c>
      <c r="AX436" s="13" t="s">
        <v>76</v>
      </c>
      <c r="AY436" s="208" t="s">
        <v>130</v>
      </c>
    </row>
    <row r="437" spans="2:51" s="13" customFormat="1" ht="11.25">
      <c r="B437" s="197"/>
      <c r="C437" s="198"/>
      <c r="D437" s="199" t="s">
        <v>138</v>
      </c>
      <c r="E437" s="200" t="s">
        <v>1</v>
      </c>
      <c r="F437" s="201" t="s">
        <v>660</v>
      </c>
      <c r="G437" s="198"/>
      <c r="H437" s="202">
        <v>45.1</v>
      </c>
      <c r="I437" s="203"/>
      <c r="J437" s="198"/>
      <c r="K437" s="198"/>
      <c r="L437" s="204"/>
      <c r="M437" s="205"/>
      <c r="N437" s="206"/>
      <c r="O437" s="206"/>
      <c r="P437" s="206"/>
      <c r="Q437" s="206"/>
      <c r="R437" s="206"/>
      <c r="S437" s="206"/>
      <c r="T437" s="207"/>
      <c r="AT437" s="208" t="s">
        <v>138</v>
      </c>
      <c r="AU437" s="208" t="s">
        <v>86</v>
      </c>
      <c r="AV437" s="13" t="s">
        <v>86</v>
      </c>
      <c r="AW437" s="13" t="s">
        <v>32</v>
      </c>
      <c r="AX437" s="13" t="s">
        <v>76</v>
      </c>
      <c r="AY437" s="208" t="s">
        <v>130</v>
      </c>
    </row>
    <row r="438" spans="2:51" s="13" customFormat="1" ht="11.25">
      <c r="B438" s="197"/>
      <c r="C438" s="198"/>
      <c r="D438" s="199" t="s">
        <v>138</v>
      </c>
      <c r="E438" s="200" t="s">
        <v>1</v>
      </c>
      <c r="F438" s="201" t="s">
        <v>661</v>
      </c>
      <c r="G438" s="198"/>
      <c r="H438" s="202">
        <v>104.3</v>
      </c>
      <c r="I438" s="203"/>
      <c r="J438" s="198"/>
      <c r="K438" s="198"/>
      <c r="L438" s="204"/>
      <c r="M438" s="205"/>
      <c r="N438" s="206"/>
      <c r="O438" s="206"/>
      <c r="P438" s="206"/>
      <c r="Q438" s="206"/>
      <c r="R438" s="206"/>
      <c r="S438" s="206"/>
      <c r="T438" s="207"/>
      <c r="AT438" s="208" t="s">
        <v>138</v>
      </c>
      <c r="AU438" s="208" t="s">
        <v>86</v>
      </c>
      <c r="AV438" s="13" t="s">
        <v>86</v>
      </c>
      <c r="AW438" s="13" t="s">
        <v>32</v>
      </c>
      <c r="AX438" s="13" t="s">
        <v>76</v>
      </c>
      <c r="AY438" s="208" t="s">
        <v>130</v>
      </c>
    </row>
    <row r="439" spans="2:51" s="14" customFormat="1" ht="11.25">
      <c r="B439" s="209"/>
      <c r="C439" s="210"/>
      <c r="D439" s="199" t="s">
        <v>138</v>
      </c>
      <c r="E439" s="211" t="s">
        <v>1</v>
      </c>
      <c r="F439" s="212" t="s">
        <v>164</v>
      </c>
      <c r="G439" s="210"/>
      <c r="H439" s="213">
        <v>3815.46</v>
      </c>
      <c r="I439" s="214"/>
      <c r="J439" s="210"/>
      <c r="K439" s="210"/>
      <c r="L439" s="215"/>
      <c r="M439" s="216"/>
      <c r="N439" s="217"/>
      <c r="O439" s="217"/>
      <c r="P439" s="217"/>
      <c r="Q439" s="217"/>
      <c r="R439" s="217"/>
      <c r="S439" s="217"/>
      <c r="T439" s="218"/>
      <c r="AT439" s="219" t="s">
        <v>138</v>
      </c>
      <c r="AU439" s="219" t="s">
        <v>86</v>
      </c>
      <c r="AV439" s="14" t="s">
        <v>136</v>
      </c>
      <c r="AW439" s="14" t="s">
        <v>32</v>
      </c>
      <c r="AX439" s="14" t="s">
        <v>84</v>
      </c>
      <c r="AY439" s="219" t="s">
        <v>130</v>
      </c>
    </row>
    <row r="440" spans="1:65" s="2" customFormat="1" ht="24.2" customHeight="1">
      <c r="A440" s="34"/>
      <c r="B440" s="35"/>
      <c r="C440" s="183" t="s">
        <v>662</v>
      </c>
      <c r="D440" s="183" t="s">
        <v>132</v>
      </c>
      <c r="E440" s="184" t="s">
        <v>663</v>
      </c>
      <c r="F440" s="185" t="s">
        <v>664</v>
      </c>
      <c r="G440" s="186" t="s">
        <v>135</v>
      </c>
      <c r="H440" s="187">
        <v>1047.5</v>
      </c>
      <c r="I440" s="188"/>
      <c r="J440" s="189">
        <f>ROUND(I440*H440,2)</f>
        <v>0</v>
      </c>
      <c r="K440" s="190"/>
      <c r="L440" s="39"/>
      <c r="M440" s="191" t="s">
        <v>1</v>
      </c>
      <c r="N440" s="192" t="s">
        <v>41</v>
      </c>
      <c r="O440" s="71"/>
      <c r="P440" s="193">
        <f>O440*H440</f>
        <v>0</v>
      </c>
      <c r="Q440" s="193">
        <v>0</v>
      </c>
      <c r="R440" s="193">
        <f>Q440*H440</f>
        <v>0</v>
      </c>
      <c r="S440" s="193">
        <v>0</v>
      </c>
      <c r="T440" s="194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95" t="s">
        <v>136</v>
      </c>
      <c r="AT440" s="195" t="s">
        <v>132</v>
      </c>
      <c r="AU440" s="195" t="s">
        <v>86</v>
      </c>
      <c r="AY440" s="17" t="s">
        <v>130</v>
      </c>
      <c r="BE440" s="196">
        <f>IF(N440="základní",J440,0)</f>
        <v>0</v>
      </c>
      <c r="BF440" s="196">
        <f>IF(N440="snížená",J440,0)</f>
        <v>0</v>
      </c>
      <c r="BG440" s="196">
        <f>IF(N440="zákl. přenesená",J440,0)</f>
        <v>0</v>
      </c>
      <c r="BH440" s="196">
        <f>IF(N440="sníž. přenesená",J440,0)</f>
        <v>0</v>
      </c>
      <c r="BI440" s="196">
        <f>IF(N440="nulová",J440,0)</f>
        <v>0</v>
      </c>
      <c r="BJ440" s="17" t="s">
        <v>84</v>
      </c>
      <c r="BK440" s="196">
        <f>ROUND(I440*H440,2)</f>
        <v>0</v>
      </c>
      <c r="BL440" s="17" t="s">
        <v>136</v>
      </c>
      <c r="BM440" s="195" t="s">
        <v>665</v>
      </c>
    </row>
    <row r="441" spans="2:51" s="13" customFormat="1" ht="11.25">
      <c r="B441" s="197"/>
      <c r="C441" s="198"/>
      <c r="D441" s="199" t="s">
        <v>138</v>
      </c>
      <c r="E441" s="200" t="s">
        <v>1</v>
      </c>
      <c r="F441" s="201" t="s">
        <v>666</v>
      </c>
      <c r="G441" s="198"/>
      <c r="H441" s="202">
        <v>248</v>
      </c>
      <c r="I441" s="203"/>
      <c r="J441" s="198"/>
      <c r="K441" s="198"/>
      <c r="L441" s="204"/>
      <c r="M441" s="205"/>
      <c r="N441" s="206"/>
      <c r="O441" s="206"/>
      <c r="P441" s="206"/>
      <c r="Q441" s="206"/>
      <c r="R441" s="206"/>
      <c r="S441" s="206"/>
      <c r="T441" s="207"/>
      <c r="AT441" s="208" t="s">
        <v>138</v>
      </c>
      <c r="AU441" s="208" t="s">
        <v>86</v>
      </c>
      <c r="AV441" s="13" t="s">
        <v>86</v>
      </c>
      <c r="AW441" s="13" t="s">
        <v>32</v>
      </c>
      <c r="AX441" s="13" t="s">
        <v>76</v>
      </c>
      <c r="AY441" s="208" t="s">
        <v>130</v>
      </c>
    </row>
    <row r="442" spans="2:51" s="13" customFormat="1" ht="11.25">
      <c r="B442" s="197"/>
      <c r="C442" s="198"/>
      <c r="D442" s="199" t="s">
        <v>138</v>
      </c>
      <c r="E442" s="200" t="s">
        <v>1</v>
      </c>
      <c r="F442" s="201" t="s">
        <v>667</v>
      </c>
      <c r="G442" s="198"/>
      <c r="H442" s="202">
        <v>82.5</v>
      </c>
      <c r="I442" s="203"/>
      <c r="J442" s="198"/>
      <c r="K442" s="198"/>
      <c r="L442" s="204"/>
      <c r="M442" s="205"/>
      <c r="N442" s="206"/>
      <c r="O442" s="206"/>
      <c r="P442" s="206"/>
      <c r="Q442" s="206"/>
      <c r="R442" s="206"/>
      <c r="S442" s="206"/>
      <c r="T442" s="207"/>
      <c r="AT442" s="208" t="s">
        <v>138</v>
      </c>
      <c r="AU442" s="208" t="s">
        <v>86</v>
      </c>
      <c r="AV442" s="13" t="s">
        <v>86</v>
      </c>
      <c r="AW442" s="13" t="s">
        <v>32</v>
      </c>
      <c r="AX442" s="13" t="s">
        <v>76</v>
      </c>
      <c r="AY442" s="208" t="s">
        <v>130</v>
      </c>
    </row>
    <row r="443" spans="2:51" s="13" customFormat="1" ht="11.25">
      <c r="B443" s="197"/>
      <c r="C443" s="198"/>
      <c r="D443" s="199" t="s">
        <v>138</v>
      </c>
      <c r="E443" s="200" t="s">
        <v>1</v>
      </c>
      <c r="F443" s="201" t="s">
        <v>668</v>
      </c>
      <c r="G443" s="198"/>
      <c r="H443" s="202">
        <v>255</v>
      </c>
      <c r="I443" s="203"/>
      <c r="J443" s="198"/>
      <c r="K443" s="198"/>
      <c r="L443" s="204"/>
      <c r="M443" s="205"/>
      <c r="N443" s="206"/>
      <c r="O443" s="206"/>
      <c r="P443" s="206"/>
      <c r="Q443" s="206"/>
      <c r="R443" s="206"/>
      <c r="S443" s="206"/>
      <c r="T443" s="207"/>
      <c r="AT443" s="208" t="s">
        <v>138</v>
      </c>
      <c r="AU443" s="208" t="s">
        <v>86</v>
      </c>
      <c r="AV443" s="13" t="s">
        <v>86</v>
      </c>
      <c r="AW443" s="13" t="s">
        <v>32</v>
      </c>
      <c r="AX443" s="13" t="s">
        <v>76</v>
      </c>
      <c r="AY443" s="208" t="s">
        <v>130</v>
      </c>
    </row>
    <row r="444" spans="2:51" s="13" customFormat="1" ht="11.25">
      <c r="B444" s="197"/>
      <c r="C444" s="198"/>
      <c r="D444" s="199" t="s">
        <v>138</v>
      </c>
      <c r="E444" s="200" t="s">
        <v>1</v>
      </c>
      <c r="F444" s="201" t="s">
        <v>669</v>
      </c>
      <c r="G444" s="198"/>
      <c r="H444" s="202">
        <v>392</v>
      </c>
      <c r="I444" s="203"/>
      <c r="J444" s="198"/>
      <c r="K444" s="198"/>
      <c r="L444" s="204"/>
      <c r="M444" s="205"/>
      <c r="N444" s="206"/>
      <c r="O444" s="206"/>
      <c r="P444" s="206"/>
      <c r="Q444" s="206"/>
      <c r="R444" s="206"/>
      <c r="S444" s="206"/>
      <c r="T444" s="207"/>
      <c r="AT444" s="208" t="s">
        <v>138</v>
      </c>
      <c r="AU444" s="208" t="s">
        <v>86</v>
      </c>
      <c r="AV444" s="13" t="s">
        <v>86</v>
      </c>
      <c r="AW444" s="13" t="s">
        <v>32</v>
      </c>
      <c r="AX444" s="13" t="s">
        <v>76</v>
      </c>
      <c r="AY444" s="208" t="s">
        <v>130</v>
      </c>
    </row>
    <row r="445" spans="2:51" s="13" customFormat="1" ht="11.25">
      <c r="B445" s="197"/>
      <c r="C445" s="198"/>
      <c r="D445" s="199" t="s">
        <v>138</v>
      </c>
      <c r="E445" s="200" t="s">
        <v>1</v>
      </c>
      <c r="F445" s="201" t="s">
        <v>670</v>
      </c>
      <c r="G445" s="198"/>
      <c r="H445" s="202">
        <v>70</v>
      </c>
      <c r="I445" s="203"/>
      <c r="J445" s="198"/>
      <c r="K445" s="198"/>
      <c r="L445" s="204"/>
      <c r="M445" s="205"/>
      <c r="N445" s="206"/>
      <c r="O445" s="206"/>
      <c r="P445" s="206"/>
      <c r="Q445" s="206"/>
      <c r="R445" s="206"/>
      <c r="S445" s="206"/>
      <c r="T445" s="207"/>
      <c r="AT445" s="208" t="s">
        <v>138</v>
      </c>
      <c r="AU445" s="208" t="s">
        <v>86</v>
      </c>
      <c r="AV445" s="13" t="s">
        <v>86</v>
      </c>
      <c r="AW445" s="13" t="s">
        <v>32</v>
      </c>
      <c r="AX445" s="13" t="s">
        <v>76</v>
      </c>
      <c r="AY445" s="208" t="s">
        <v>130</v>
      </c>
    </row>
    <row r="446" spans="2:51" s="14" customFormat="1" ht="11.25">
      <c r="B446" s="209"/>
      <c r="C446" s="210"/>
      <c r="D446" s="199" t="s">
        <v>138</v>
      </c>
      <c r="E446" s="211" t="s">
        <v>1</v>
      </c>
      <c r="F446" s="212" t="s">
        <v>164</v>
      </c>
      <c r="G446" s="210"/>
      <c r="H446" s="213">
        <v>1047.5</v>
      </c>
      <c r="I446" s="214"/>
      <c r="J446" s="210"/>
      <c r="K446" s="210"/>
      <c r="L446" s="215"/>
      <c r="M446" s="216"/>
      <c r="N446" s="217"/>
      <c r="O446" s="217"/>
      <c r="P446" s="217"/>
      <c r="Q446" s="217"/>
      <c r="R446" s="217"/>
      <c r="S446" s="217"/>
      <c r="T446" s="218"/>
      <c r="AT446" s="219" t="s">
        <v>138</v>
      </c>
      <c r="AU446" s="219" t="s">
        <v>86</v>
      </c>
      <c r="AV446" s="14" t="s">
        <v>136</v>
      </c>
      <c r="AW446" s="14" t="s">
        <v>32</v>
      </c>
      <c r="AX446" s="14" t="s">
        <v>84</v>
      </c>
      <c r="AY446" s="219" t="s">
        <v>130</v>
      </c>
    </row>
    <row r="447" spans="1:65" s="2" customFormat="1" ht="33" customHeight="1">
      <c r="A447" s="34"/>
      <c r="B447" s="35"/>
      <c r="C447" s="183" t="s">
        <v>671</v>
      </c>
      <c r="D447" s="183" t="s">
        <v>132</v>
      </c>
      <c r="E447" s="184" t="s">
        <v>672</v>
      </c>
      <c r="F447" s="185" t="s">
        <v>673</v>
      </c>
      <c r="G447" s="186" t="s">
        <v>135</v>
      </c>
      <c r="H447" s="187">
        <v>24.75</v>
      </c>
      <c r="I447" s="188"/>
      <c r="J447" s="189">
        <f>ROUND(I447*H447,2)</f>
        <v>0</v>
      </c>
      <c r="K447" s="190"/>
      <c r="L447" s="39"/>
      <c r="M447" s="191" t="s">
        <v>1</v>
      </c>
      <c r="N447" s="192" t="s">
        <v>41</v>
      </c>
      <c r="O447" s="71"/>
      <c r="P447" s="193">
        <f>O447*H447</f>
        <v>0</v>
      </c>
      <c r="Q447" s="193">
        <v>0</v>
      </c>
      <c r="R447" s="193">
        <f>Q447*H447</f>
        <v>0</v>
      </c>
      <c r="S447" s="193">
        <v>0</v>
      </c>
      <c r="T447" s="194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5" t="s">
        <v>136</v>
      </c>
      <c r="AT447" s="195" t="s">
        <v>132</v>
      </c>
      <c r="AU447" s="195" t="s">
        <v>86</v>
      </c>
      <c r="AY447" s="17" t="s">
        <v>130</v>
      </c>
      <c r="BE447" s="196">
        <f>IF(N447="základní",J447,0)</f>
        <v>0</v>
      </c>
      <c r="BF447" s="196">
        <f>IF(N447="snížená",J447,0)</f>
        <v>0</v>
      </c>
      <c r="BG447" s="196">
        <f>IF(N447="zákl. přenesená",J447,0)</f>
        <v>0</v>
      </c>
      <c r="BH447" s="196">
        <f>IF(N447="sníž. přenesená",J447,0)</f>
        <v>0</v>
      </c>
      <c r="BI447" s="196">
        <f>IF(N447="nulová",J447,0)</f>
        <v>0</v>
      </c>
      <c r="BJ447" s="17" t="s">
        <v>84</v>
      </c>
      <c r="BK447" s="196">
        <f>ROUND(I447*H447,2)</f>
        <v>0</v>
      </c>
      <c r="BL447" s="17" t="s">
        <v>136</v>
      </c>
      <c r="BM447" s="195" t="s">
        <v>674</v>
      </c>
    </row>
    <row r="448" spans="2:51" s="13" customFormat="1" ht="11.25">
      <c r="B448" s="197"/>
      <c r="C448" s="198"/>
      <c r="D448" s="199" t="s">
        <v>138</v>
      </c>
      <c r="E448" s="200" t="s">
        <v>1</v>
      </c>
      <c r="F448" s="201" t="s">
        <v>675</v>
      </c>
      <c r="G448" s="198"/>
      <c r="H448" s="202">
        <v>24.75</v>
      </c>
      <c r="I448" s="203"/>
      <c r="J448" s="198"/>
      <c r="K448" s="198"/>
      <c r="L448" s="204"/>
      <c r="M448" s="205"/>
      <c r="N448" s="206"/>
      <c r="O448" s="206"/>
      <c r="P448" s="206"/>
      <c r="Q448" s="206"/>
      <c r="R448" s="206"/>
      <c r="S448" s="206"/>
      <c r="T448" s="207"/>
      <c r="AT448" s="208" t="s">
        <v>138</v>
      </c>
      <c r="AU448" s="208" t="s">
        <v>86</v>
      </c>
      <c r="AV448" s="13" t="s">
        <v>86</v>
      </c>
      <c r="AW448" s="13" t="s">
        <v>32</v>
      </c>
      <c r="AX448" s="13" t="s">
        <v>84</v>
      </c>
      <c r="AY448" s="208" t="s">
        <v>130</v>
      </c>
    </row>
    <row r="449" spans="1:65" s="2" customFormat="1" ht="33" customHeight="1">
      <c r="A449" s="34"/>
      <c r="B449" s="35"/>
      <c r="C449" s="183" t="s">
        <v>676</v>
      </c>
      <c r="D449" s="183" t="s">
        <v>132</v>
      </c>
      <c r="E449" s="184" t="s">
        <v>677</v>
      </c>
      <c r="F449" s="185" t="s">
        <v>678</v>
      </c>
      <c r="G449" s="186" t="s">
        <v>135</v>
      </c>
      <c r="H449" s="187">
        <v>93.6</v>
      </c>
      <c r="I449" s="188"/>
      <c r="J449" s="189">
        <f>ROUND(I449*H449,2)</f>
        <v>0</v>
      </c>
      <c r="K449" s="190"/>
      <c r="L449" s="39"/>
      <c r="M449" s="191" t="s">
        <v>1</v>
      </c>
      <c r="N449" s="192" t="s">
        <v>41</v>
      </c>
      <c r="O449" s="71"/>
      <c r="P449" s="193">
        <f>O449*H449</f>
        <v>0</v>
      </c>
      <c r="Q449" s="193">
        <v>0.408</v>
      </c>
      <c r="R449" s="193">
        <f>Q449*H449</f>
        <v>38.18879999999999</v>
      </c>
      <c r="S449" s="193">
        <v>0</v>
      </c>
      <c r="T449" s="194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5" t="s">
        <v>136</v>
      </c>
      <c r="AT449" s="195" t="s">
        <v>132</v>
      </c>
      <c r="AU449" s="195" t="s">
        <v>86</v>
      </c>
      <c r="AY449" s="17" t="s">
        <v>130</v>
      </c>
      <c r="BE449" s="196">
        <f>IF(N449="základní",J449,0)</f>
        <v>0</v>
      </c>
      <c r="BF449" s="196">
        <f>IF(N449="snížená",J449,0)</f>
        <v>0</v>
      </c>
      <c r="BG449" s="196">
        <f>IF(N449="zákl. přenesená",J449,0)</f>
        <v>0</v>
      </c>
      <c r="BH449" s="196">
        <f>IF(N449="sníž. přenesená",J449,0)</f>
        <v>0</v>
      </c>
      <c r="BI449" s="196">
        <f>IF(N449="nulová",J449,0)</f>
        <v>0</v>
      </c>
      <c r="BJ449" s="17" t="s">
        <v>84</v>
      </c>
      <c r="BK449" s="196">
        <f>ROUND(I449*H449,2)</f>
        <v>0</v>
      </c>
      <c r="BL449" s="17" t="s">
        <v>136</v>
      </c>
      <c r="BM449" s="195" t="s">
        <v>679</v>
      </c>
    </row>
    <row r="450" spans="2:51" s="13" customFormat="1" ht="11.25">
      <c r="B450" s="197"/>
      <c r="C450" s="198"/>
      <c r="D450" s="199" t="s">
        <v>138</v>
      </c>
      <c r="E450" s="200" t="s">
        <v>1</v>
      </c>
      <c r="F450" s="201" t="s">
        <v>680</v>
      </c>
      <c r="G450" s="198"/>
      <c r="H450" s="202">
        <v>93.6</v>
      </c>
      <c r="I450" s="203"/>
      <c r="J450" s="198"/>
      <c r="K450" s="198"/>
      <c r="L450" s="204"/>
      <c r="M450" s="205"/>
      <c r="N450" s="206"/>
      <c r="O450" s="206"/>
      <c r="P450" s="206"/>
      <c r="Q450" s="206"/>
      <c r="R450" s="206"/>
      <c r="S450" s="206"/>
      <c r="T450" s="207"/>
      <c r="AT450" s="208" t="s">
        <v>138</v>
      </c>
      <c r="AU450" s="208" t="s">
        <v>86</v>
      </c>
      <c r="AV450" s="13" t="s">
        <v>86</v>
      </c>
      <c r="AW450" s="13" t="s">
        <v>32</v>
      </c>
      <c r="AX450" s="13" t="s">
        <v>84</v>
      </c>
      <c r="AY450" s="208" t="s">
        <v>130</v>
      </c>
    </row>
    <row r="451" spans="1:65" s="2" customFormat="1" ht="21.75" customHeight="1">
      <c r="A451" s="34"/>
      <c r="B451" s="35"/>
      <c r="C451" s="183" t="s">
        <v>681</v>
      </c>
      <c r="D451" s="183" t="s">
        <v>132</v>
      </c>
      <c r="E451" s="184" t="s">
        <v>682</v>
      </c>
      <c r="F451" s="185" t="s">
        <v>683</v>
      </c>
      <c r="G451" s="186" t="s">
        <v>135</v>
      </c>
      <c r="H451" s="187">
        <v>1497.6</v>
      </c>
      <c r="I451" s="188"/>
      <c r="J451" s="189">
        <f>ROUND(I451*H451,2)</f>
        <v>0</v>
      </c>
      <c r="K451" s="190"/>
      <c r="L451" s="39"/>
      <c r="M451" s="191" t="s">
        <v>1</v>
      </c>
      <c r="N451" s="192" t="s">
        <v>41</v>
      </c>
      <c r="O451" s="71"/>
      <c r="P451" s="193">
        <f>O451*H451</f>
        <v>0</v>
      </c>
      <c r="Q451" s="193">
        <v>0</v>
      </c>
      <c r="R451" s="193">
        <f>Q451*H451</f>
        <v>0</v>
      </c>
      <c r="S451" s="193">
        <v>0</v>
      </c>
      <c r="T451" s="194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95" t="s">
        <v>136</v>
      </c>
      <c r="AT451" s="195" t="s">
        <v>132</v>
      </c>
      <c r="AU451" s="195" t="s">
        <v>86</v>
      </c>
      <c r="AY451" s="17" t="s">
        <v>130</v>
      </c>
      <c r="BE451" s="196">
        <f>IF(N451="základní",J451,0)</f>
        <v>0</v>
      </c>
      <c r="BF451" s="196">
        <f>IF(N451="snížená",J451,0)</f>
        <v>0</v>
      </c>
      <c r="BG451" s="196">
        <f>IF(N451="zákl. přenesená",J451,0)</f>
        <v>0</v>
      </c>
      <c r="BH451" s="196">
        <f>IF(N451="sníž. přenesená",J451,0)</f>
        <v>0</v>
      </c>
      <c r="BI451" s="196">
        <f>IF(N451="nulová",J451,0)</f>
        <v>0</v>
      </c>
      <c r="BJ451" s="17" t="s">
        <v>84</v>
      </c>
      <c r="BK451" s="196">
        <f>ROUND(I451*H451,2)</f>
        <v>0</v>
      </c>
      <c r="BL451" s="17" t="s">
        <v>136</v>
      </c>
      <c r="BM451" s="195" t="s">
        <v>684</v>
      </c>
    </row>
    <row r="452" spans="2:51" s="13" customFormat="1" ht="11.25">
      <c r="B452" s="197"/>
      <c r="C452" s="198"/>
      <c r="D452" s="199" t="s">
        <v>138</v>
      </c>
      <c r="E452" s="200" t="s">
        <v>1</v>
      </c>
      <c r="F452" s="201" t="s">
        <v>211</v>
      </c>
      <c r="G452" s="198"/>
      <c r="H452" s="202">
        <v>1497.6</v>
      </c>
      <c r="I452" s="203"/>
      <c r="J452" s="198"/>
      <c r="K452" s="198"/>
      <c r="L452" s="204"/>
      <c r="M452" s="205"/>
      <c r="N452" s="206"/>
      <c r="O452" s="206"/>
      <c r="P452" s="206"/>
      <c r="Q452" s="206"/>
      <c r="R452" s="206"/>
      <c r="S452" s="206"/>
      <c r="T452" s="207"/>
      <c r="AT452" s="208" t="s">
        <v>138</v>
      </c>
      <c r="AU452" s="208" t="s">
        <v>86</v>
      </c>
      <c r="AV452" s="13" t="s">
        <v>86</v>
      </c>
      <c r="AW452" s="13" t="s">
        <v>32</v>
      </c>
      <c r="AX452" s="13" t="s">
        <v>84</v>
      </c>
      <c r="AY452" s="208" t="s">
        <v>130</v>
      </c>
    </row>
    <row r="453" spans="1:65" s="2" customFormat="1" ht="33" customHeight="1">
      <c r="A453" s="34"/>
      <c r="B453" s="35"/>
      <c r="C453" s="183" t="s">
        <v>685</v>
      </c>
      <c r="D453" s="183" t="s">
        <v>132</v>
      </c>
      <c r="E453" s="184" t="s">
        <v>686</v>
      </c>
      <c r="F453" s="185" t="s">
        <v>687</v>
      </c>
      <c r="G453" s="186" t="s">
        <v>135</v>
      </c>
      <c r="H453" s="187">
        <v>1802.35</v>
      </c>
      <c r="I453" s="188"/>
      <c r="J453" s="189">
        <f>ROUND(I453*H453,2)</f>
        <v>0</v>
      </c>
      <c r="K453" s="190"/>
      <c r="L453" s="39"/>
      <c r="M453" s="191" t="s">
        <v>1</v>
      </c>
      <c r="N453" s="192" t="s">
        <v>41</v>
      </c>
      <c r="O453" s="71"/>
      <c r="P453" s="193">
        <f>O453*H453</f>
        <v>0</v>
      </c>
      <c r="Q453" s="193">
        <v>0</v>
      </c>
      <c r="R453" s="193">
        <f>Q453*H453</f>
        <v>0</v>
      </c>
      <c r="S453" s="193">
        <v>0</v>
      </c>
      <c r="T453" s="194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5" t="s">
        <v>136</v>
      </c>
      <c r="AT453" s="195" t="s">
        <v>132</v>
      </c>
      <c r="AU453" s="195" t="s">
        <v>86</v>
      </c>
      <c r="AY453" s="17" t="s">
        <v>130</v>
      </c>
      <c r="BE453" s="196">
        <f>IF(N453="základní",J453,0)</f>
        <v>0</v>
      </c>
      <c r="BF453" s="196">
        <f>IF(N453="snížená",J453,0)</f>
        <v>0</v>
      </c>
      <c r="BG453" s="196">
        <f>IF(N453="zákl. přenesená",J453,0)</f>
        <v>0</v>
      </c>
      <c r="BH453" s="196">
        <f>IF(N453="sníž. přenesená",J453,0)</f>
        <v>0</v>
      </c>
      <c r="BI453" s="196">
        <f>IF(N453="nulová",J453,0)</f>
        <v>0</v>
      </c>
      <c r="BJ453" s="17" t="s">
        <v>84</v>
      </c>
      <c r="BK453" s="196">
        <f>ROUND(I453*H453,2)</f>
        <v>0</v>
      </c>
      <c r="BL453" s="17" t="s">
        <v>136</v>
      </c>
      <c r="BM453" s="195" t="s">
        <v>688</v>
      </c>
    </row>
    <row r="454" spans="2:51" s="13" customFormat="1" ht="11.25">
      <c r="B454" s="197"/>
      <c r="C454" s="198"/>
      <c r="D454" s="199" t="s">
        <v>138</v>
      </c>
      <c r="E454" s="200" t="s">
        <v>1</v>
      </c>
      <c r="F454" s="201" t="s">
        <v>211</v>
      </c>
      <c r="G454" s="198"/>
      <c r="H454" s="202">
        <v>1497.6</v>
      </c>
      <c r="I454" s="203"/>
      <c r="J454" s="198"/>
      <c r="K454" s="198"/>
      <c r="L454" s="204"/>
      <c r="M454" s="205"/>
      <c r="N454" s="206"/>
      <c r="O454" s="206"/>
      <c r="P454" s="206"/>
      <c r="Q454" s="206"/>
      <c r="R454" s="206"/>
      <c r="S454" s="206"/>
      <c r="T454" s="207"/>
      <c r="AT454" s="208" t="s">
        <v>138</v>
      </c>
      <c r="AU454" s="208" t="s">
        <v>86</v>
      </c>
      <c r="AV454" s="13" t="s">
        <v>86</v>
      </c>
      <c r="AW454" s="13" t="s">
        <v>32</v>
      </c>
      <c r="AX454" s="13" t="s">
        <v>76</v>
      </c>
      <c r="AY454" s="208" t="s">
        <v>130</v>
      </c>
    </row>
    <row r="455" spans="2:51" s="13" customFormat="1" ht="11.25">
      <c r="B455" s="197"/>
      <c r="C455" s="198"/>
      <c r="D455" s="199" t="s">
        <v>138</v>
      </c>
      <c r="E455" s="200" t="s">
        <v>1</v>
      </c>
      <c r="F455" s="201" t="s">
        <v>675</v>
      </c>
      <c r="G455" s="198"/>
      <c r="H455" s="202">
        <v>24.75</v>
      </c>
      <c r="I455" s="203"/>
      <c r="J455" s="198"/>
      <c r="K455" s="198"/>
      <c r="L455" s="204"/>
      <c r="M455" s="205"/>
      <c r="N455" s="206"/>
      <c r="O455" s="206"/>
      <c r="P455" s="206"/>
      <c r="Q455" s="206"/>
      <c r="R455" s="206"/>
      <c r="S455" s="206"/>
      <c r="T455" s="207"/>
      <c r="AT455" s="208" t="s">
        <v>138</v>
      </c>
      <c r="AU455" s="208" t="s">
        <v>86</v>
      </c>
      <c r="AV455" s="13" t="s">
        <v>86</v>
      </c>
      <c r="AW455" s="13" t="s">
        <v>32</v>
      </c>
      <c r="AX455" s="13" t="s">
        <v>76</v>
      </c>
      <c r="AY455" s="208" t="s">
        <v>130</v>
      </c>
    </row>
    <row r="456" spans="2:51" s="13" customFormat="1" ht="11.25">
      <c r="B456" s="197"/>
      <c r="C456" s="198"/>
      <c r="D456" s="199" t="s">
        <v>138</v>
      </c>
      <c r="E456" s="200" t="s">
        <v>1</v>
      </c>
      <c r="F456" s="201" t="s">
        <v>689</v>
      </c>
      <c r="G456" s="198"/>
      <c r="H456" s="202">
        <v>280</v>
      </c>
      <c r="I456" s="203"/>
      <c r="J456" s="198"/>
      <c r="K456" s="198"/>
      <c r="L456" s="204"/>
      <c r="M456" s="205"/>
      <c r="N456" s="206"/>
      <c r="O456" s="206"/>
      <c r="P456" s="206"/>
      <c r="Q456" s="206"/>
      <c r="R456" s="206"/>
      <c r="S456" s="206"/>
      <c r="T456" s="207"/>
      <c r="AT456" s="208" t="s">
        <v>138</v>
      </c>
      <c r="AU456" s="208" t="s">
        <v>86</v>
      </c>
      <c r="AV456" s="13" t="s">
        <v>86</v>
      </c>
      <c r="AW456" s="13" t="s">
        <v>32</v>
      </c>
      <c r="AX456" s="13" t="s">
        <v>76</v>
      </c>
      <c r="AY456" s="208" t="s">
        <v>130</v>
      </c>
    </row>
    <row r="457" spans="2:51" s="14" customFormat="1" ht="11.25">
      <c r="B457" s="209"/>
      <c r="C457" s="210"/>
      <c r="D457" s="199" t="s">
        <v>138</v>
      </c>
      <c r="E457" s="211" t="s">
        <v>1</v>
      </c>
      <c r="F457" s="212" t="s">
        <v>164</v>
      </c>
      <c r="G457" s="210"/>
      <c r="H457" s="213">
        <v>1802.35</v>
      </c>
      <c r="I457" s="214"/>
      <c r="J457" s="210"/>
      <c r="K457" s="210"/>
      <c r="L457" s="215"/>
      <c r="M457" s="216"/>
      <c r="N457" s="217"/>
      <c r="O457" s="217"/>
      <c r="P457" s="217"/>
      <c r="Q457" s="217"/>
      <c r="R457" s="217"/>
      <c r="S457" s="217"/>
      <c r="T457" s="218"/>
      <c r="AT457" s="219" t="s">
        <v>138</v>
      </c>
      <c r="AU457" s="219" t="s">
        <v>86</v>
      </c>
      <c r="AV457" s="14" t="s">
        <v>136</v>
      </c>
      <c r="AW457" s="14" t="s">
        <v>32</v>
      </c>
      <c r="AX457" s="14" t="s">
        <v>84</v>
      </c>
      <c r="AY457" s="219" t="s">
        <v>130</v>
      </c>
    </row>
    <row r="458" spans="1:65" s="2" customFormat="1" ht="33" customHeight="1">
      <c r="A458" s="34"/>
      <c r="B458" s="35"/>
      <c r="C458" s="183" t="s">
        <v>690</v>
      </c>
      <c r="D458" s="183" t="s">
        <v>132</v>
      </c>
      <c r="E458" s="184" t="s">
        <v>691</v>
      </c>
      <c r="F458" s="185" t="s">
        <v>692</v>
      </c>
      <c r="G458" s="186" t="s">
        <v>135</v>
      </c>
      <c r="H458" s="187">
        <v>104.3</v>
      </c>
      <c r="I458" s="188"/>
      <c r="J458" s="189">
        <f>ROUND(I458*H458,2)</f>
        <v>0</v>
      </c>
      <c r="K458" s="190"/>
      <c r="L458" s="39"/>
      <c r="M458" s="191" t="s">
        <v>1</v>
      </c>
      <c r="N458" s="192" t="s">
        <v>41</v>
      </c>
      <c r="O458" s="71"/>
      <c r="P458" s="193">
        <f>O458*H458</f>
        <v>0</v>
      </c>
      <c r="Q458" s="193">
        <v>0</v>
      </c>
      <c r="R458" s="193">
        <f>Q458*H458</f>
        <v>0</v>
      </c>
      <c r="S458" s="193">
        <v>0</v>
      </c>
      <c r="T458" s="194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95" t="s">
        <v>136</v>
      </c>
      <c r="AT458" s="195" t="s">
        <v>132</v>
      </c>
      <c r="AU458" s="195" t="s">
        <v>86</v>
      </c>
      <c r="AY458" s="17" t="s">
        <v>130</v>
      </c>
      <c r="BE458" s="196">
        <f>IF(N458="základní",J458,0)</f>
        <v>0</v>
      </c>
      <c r="BF458" s="196">
        <f>IF(N458="snížená",J458,0)</f>
        <v>0</v>
      </c>
      <c r="BG458" s="196">
        <f>IF(N458="zákl. přenesená",J458,0)</f>
        <v>0</v>
      </c>
      <c r="BH458" s="196">
        <f>IF(N458="sníž. přenesená",J458,0)</f>
        <v>0</v>
      </c>
      <c r="BI458" s="196">
        <f>IF(N458="nulová",J458,0)</f>
        <v>0</v>
      </c>
      <c r="BJ458" s="17" t="s">
        <v>84</v>
      </c>
      <c r="BK458" s="196">
        <f>ROUND(I458*H458,2)</f>
        <v>0</v>
      </c>
      <c r="BL458" s="17" t="s">
        <v>136</v>
      </c>
      <c r="BM458" s="195" t="s">
        <v>693</v>
      </c>
    </row>
    <row r="459" spans="2:51" s="13" customFormat="1" ht="11.25">
      <c r="B459" s="197"/>
      <c r="C459" s="198"/>
      <c r="D459" s="199" t="s">
        <v>138</v>
      </c>
      <c r="E459" s="200" t="s">
        <v>1</v>
      </c>
      <c r="F459" s="201" t="s">
        <v>661</v>
      </c>
      <c r="G459" s="198"/>
      <c r="H459" s="202">
        <v>104.3</v>
      </c>
      <c r="I459" s="203"/>
      <c r="J459" s="198"/>
      <c r="K459" s="198"/>
      <c r="L459" s="204"/>
      <c r="M459" s="205"/>
      <c r="N459" s="206"/>
      <c r="O459" s="206"/>
      <c r="P459" s="206"/>
      <c r="Q459" s="206"/>
      <c r="R459" s="206"/>
      <c r="S459" s="206"/>
      <c r="T459" s="207"/>
      <c r="AT459" s="208" t="s">
        <v>138</v>
      </c>
      <c r="AU459" s="208" t="s">
        <v>86</v>
      </c>
      <c r="AV459" s="13" t="s">
        <v>86</v>
      </c>
      <c r="AW459" s="13" t="s">
        <v>32</v>
      </c>
      <c r="AX459" s="13" t="s">
        <v>84</v>
      </c>
      <c r="AY459" s="208" t="s">
        <v>130</v>
      </c>
    </row>
    <row r="460" spans="1:65" s="2" customFormat="1" ht="24.2" customHeight="1">
      <c r="A460" s="34"/>
      <c r="B460" s="35"/>
      <c r="C460" s="183" t="s">
        <v>694</v>
      </c>
      <c r="D460" s="183" t="s">
        <v>132</v>
      </c>
      <c r="E460" s="184" t="s">
        <v>695</v>
      </c>
      <c r="F460" s="185" t="s">
        <v>696</v>
      </c>
      <c r="G460" s="186" t="s">
        <v>135</v>
      </c>
      <c r="H460" s="187">
        <v>45.1</v>
      </c>
      <c r="I460" s="188"/>
      <c r="J460" s="189">
        <f>ROUND(I460*H460,2)</f>
        <v>0</v>
      </c>
      <c r="K460" s="190"/>
      <c r="L460" s="39"/>
      <c r="M460" s="191" t="s">
        <v>1</v>
      </c>
      <c r="N460" s="192" t="s">
        <v>41</v>
      </c>
      <c r="O460" s="71"/>
      <c r="P460" s="193">
        <f>O460*H460</f>
        <v>0</v>
      </c>
      <c r="Q460" s="193">
        <v>0</v>
      </c>
      <c r="R460" s="193">
        <f>Q460*H460</f>
        <v>0</v>
      </c>
      <c r="S460" s="193">
        <v>0</v>
      </c>
      <c r="T460" s="194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95" t="s">
        <v>136</v>
      </c>
      <c r="AT460" s="195" t="s">
        <v>132</v>
      </c>
      <c r="AU460" s="195" t="s">
        <v>86</v>
      </c>
      <c r="AY460" s="17" t="s">
        <v>130</v>
      </c>
      <c r="BE460" s="196">
        <f>IF(N460="základní",J460,0)</f>
        <v>0</v>
      </c>
      <c r="BF460" s="196">
        <f>IF(N460="snížená",J460,0)</f>
        <v>0</v>
      </c>
      <c r="BG460" s="196">
        <f>IF(N460="zákl. přenesená",J460,0)</f>
        <v>0</v>
      </c>
      <c r="BH460" s="196">
        <f>IF(N460="sníž. přenesená",J460,0)</f>
        <v>0</v>
      </c>
      <c r="BI460" s="196">
        <f>IF(N460="nulová",J460,0)</f>
        <v>0</v>
      </c>
      <c r="BJ460" s="17" t="s">
        <v>84</v>
      </c>
      <c r="BK460" s="196">
        <f>ROUND(I460*H460,2)</f>
        <v>0</v>
      </c>
      <c r="BL460" s="17" t="s">
        <v>136</v>
      </c>
      <c r="BM460" s="195" t="s">
        <v>697</v>
      </c>
    </row>
    <row r="461" spans="2:51" s="13" customFormat="1" ht="11.25">
      <c r="B461" s="197"/>
      <c r="C461" s="198"/>
      <c r="D461" s="199" t="s">
        <v>138</v>
      </c>
      <c r="E461" s="200" t="s">
        <v>1</v>
      </c>
      <c r="F461" s="201" t="s">
        <v>660</v>
      </c>
      <c r="G461" s="198"/>
      <c r="H461" s="202">
        <v>45.1</v>
      </c>
      <c r="I461" s="203"/>
      <c r="J461" s="198"/>
      <c r="K461" s="198"/>
      <c r="L461" s="204"/>
      <c r="M461" s="205"/>
      <c r="N461" s="206"/>
      <c r="O461" s="206"/>
      <c r="P461" s="206"/>
      <c r="Q461" s="206"/>
      <c r="R461" s="206"/>
      <c r="S461" s="206"/>
      <c r="T461" s="207"/>
      <c r="AT461" s="208" t="s">
        <v>138</v>
      </c>
      <c r="AU461" s="208" t="s">
        <v>86</v>
      </c>
      <c r="AV461" s="13" t="s">
        <v>86</v>
      </c>
      <c r="AW461" s="13" t="s">
        <v>32</v>
      </c>
      <c r="AX461" s="13" t="s">
        <v>84</v>
      </c>
      <c r="AY461" s="208" t="s">
        <v>130</v>
      </c>
    </row>
    <row r="462" spans="1:65" s="2" customFormat="1" ht="24.2" customHeight="1">
      <c r="A462" s="34"/>
      <c r="B462" s="35"/>
      <c r="C462" s="183" t="s">
        <v>698</v>
      </c>
      <c r="D462" s="183" t="s">
        <v>132</v>
      </c>
      <c r="E462" s="184" t="s">
        <v>699</v>
      </c>
      <c r="F462" s="185" t="s">
        <v>700</v>
      </c>
      <c r="G462" s="186" t="s">
        <v>135</v>
      </c>
      <c r="H462" s="187">
        <v>37.95</v>
      </c>
      <c r="I462" s="188"/>
      <c r="J462" s="189">
        <f>ROUND(I462*H462,2)</f>
        <v>0</v>
      </c>
      <c r="K462" s="190"/>
      <c r="L462" s="39"/>
      <c r="M462" s="191" t="s">
        <v>1</v>
      </c>
      <c r="N462" s="192" t="s">
        <v>41</v>
      </c>
      <c r="O462" s="71"/>
      <c r="P462" s="193">
        <f>O462*H462</f>
        <v>0</v>
      </c>
      <c r="Q462" s="193">
        <v>0.61404</v>
      </c>
      <c r="R462" s="193">
        <f>Q462*H462</f>
        <v>23.302818000000002</v>
      </c>
      <c r="S462" s="193">
        <v>0</v>
      </c>
      <c r="T462" s="194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95" t="s">
        <v>136</v>
      </c>
      <c r="AT462" s="195" t="s">
        <v>132</v>
      </c>
      <c r="AU462" s="195" t="s">
        <v>86</v>
      </c>
      <c r="AY462" s="17" t="s">
        <v>130</v>
      </c>
      <c r="BE462" s="196">
        <f>IF(N462="základní",J462,0)</f>
        <v>0</v>
      </c>
      <c r="BF462" s="196">
        <f>IF(N462="snížená",J462,0)</f>
        <v>0</v>
      </c>
      <c r="BG462" s="196">
        <f>IF(N462="zákl. přenesená",J462,0)</f>
        <v>0</v>
      </c>
      <c r="BH462" s="196">
        <f>IF(N462="sníž. přenesená",J462,0)</f>
        <v>0</v>
      </c>
      <c r="BI462" s="196">
        <f>IF(N462="nulová",J462,0)</f>
        <v>0</v>
      </c>
      <c r="BJ462" s="17" t="s">
        <v>84</v>
      </c>
      <c r="BK462" s="196">
        <f>ROUND(I462*H462,2)</f>
        <v>0</v>
      </c>
      <c r="BL462" s="17" t="s">
        <v>136</v>
      </c>
      <c r="BM462" s="195" t="s">
        <v>701</v>
      </c>
    </row>
    <row r="463" spans="2:51" s="13" customFormat="1" ht="11.25">
      <c r="B463" s="197"/>
      <c r="C463" s="198"/>
      <c r="D463" s="199" t="s">
        <v>138</v>
      </c>
      <c r="E463" s="200" t="s">
        <v>1</v>
      </c>
      <c r="F463" s="201" t="s">
        <v>702</v>
      </c>
      <c r="G463" s="198"/>
      <c r="H463" s="202">
        <v>37.95</v>
      </c>
      <c r="I463" s="203"/>
      <c r="J463" s="198"/>
      <c r="K463" s="198"/>
      <c r="L463" s="204"/>
      <c r="M463" s="205"/>
      <c r="N463" s="206"/>
      <c r="O463" s="206"/>
      <c r="P463" s="206"/>
      <c r="Q463" s="206"/>
      <c r="R463" s="206"/>
      <c r="S463" s="206"/>
      <c r="T463" s="207"/>
      <c r="AT463" s="208" t="s">
        <v>138</v>
      </c>
      <c r="AU463" s="208" t="s">
        <v>86</v>
      </c>
      <c r="AV463" s="13" t="s">
        <v>86</v>
      </c>
      <c r="AW463" s="13" t="s">
        <v>32</v>
      </c>
      <c r="AX463" s="13" t="s">
        <v>84</v>
      </c>
      <c r="AY463" s="208" t="s">
        <v>130</v>
      </c>
    </row>
    <row r="464" spans="1:65" s="2" customFormat="1" ht="24.2" customHeight="1">
      <c r="A464" s="34"/>
      <c r="B464" s="35"/>
      <c r="C464" s="183" t="s">
        <v>703</v>
      </c>
      <c r="D464" s="183" t="s">
        <v>132</v>
      </c>
      <c r="E464" s="184" t="s">
        <v>704</v>
      </c>
      <c r="F464" s="185" t="s">
        <v>705</v>
      </c>
      <c r="G464" s="186" t="s">
        <v>135</v>
      </c>
      <c r="H464" s="187">
        <v>1400.524</v>
      </c>
      <c r="I464" s="188"/>
      <c r="J464" s="189">
        <f>ROUND(I464*H464,2)</f>
        <v>0</v>
      </c>
      <c r="K464" s="190"/>
      <c r="L464" s="39"/>
      <c r="M464" s="191" t="s">
        <v>1</v>
      </c>
      <c r="N464" s="192" t="s">
        <v>41</v>
      </c>
      <c r="O464" s="71"/>
      <c r="P464" s="193">
        <f>O464*H464</f>
        <v>0</v>
      </c>
      <c r="Q464" s="193">
        <v>0.08425</v>
      </c>
      <c r="R464" s="193">
        <f>Q464*H464</f>
        <v>117.994147</v>
      </c>
      <c r="S464" s="193">
        <v>0</v>
      </c>
      <c r="T464" s="194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95" t="s">
        <v>136</v>
      </c>
      <c r="AT464" s="195" t="s">
        <v>132</v>
      </c>
      <c r="AU464" s="195" t="s">
        <v>86</v>
      </c>
      <c r="AY464" s="17" t="s">
        <v>130</v>
      </c>
      <c r="BE464" s="196">
        <f>IF(N464="základní",J464,0)</f>
        <v>0</v>
      </c>
      <c r="BF464" s="196">
        <f>IF(N464="snížená",J464,0)</f>
        <v>0</v>
      </c>
      <c r="BG464" s="196">
        <f>IF(N464="zákl. přenesená",J464,0)</f>
        <v>0</v>
      </c>
      <c r="BH464" s="196">
        <f>IF(N464="sníž. přenesená",J464,0)</f>
        <v>0</v>
      </c>
      <c r="BI464" s="196">
        <f>IF(N464="nulová",J464,0)</f>
        <v>0</v>
      </c>
      <c r="BJ464" s="17" t="s">
        <v>84</v>
      </c>
      <c r="BK464" s="196">
        <f>ROUND(I464*H464,2)</f>
        <v>0</v>
      </c>
      <c r="BL464" s="17" t="s">
        <v>136</v>
      </c>
      <c r="BM464" s="195" t="s">
        <v>706</v>
      </c>
    </row>
    <row r="465" spans="2:51" s="13" customFormat="1" ht="11.25">
      <c r="B465" s="197"/>
      <c r="C465" s="198"/>
      <c r="D465" s="199" t="s">
        <v>138</v>
      </c>
      <c r="E465" s="200" t="s">
        <v>1</v>
      </c>
      <c r="F465" s="201" t="s">
        <v>707</v>
      </c>
      <c r="G465" s="198"/>
      <c r="H465" s="202">
        <v>397</v>
      </c>
      <c r="I465" s="203"/>
      <c r="J465" s="198"/>
      <c r="K465" s="198"/>
      <c r="L465" s="204"/>
      <c r="M465" s="205"/>
      <c r="N465" s="206"/>
      <c r="O465" s="206"/>
      <c r="P465" s="206"/>
      <c r="Q465" s="206"/>
      <c r="R465" s="206"/>
      <c r="S465" s="206"/>
      <c r="T465" s="207"/>
      <c r="AT465" s="208" t="s">
        <v>138</v>
      </c>
      <c r="AU465" s="208" t="s">
        <v>86</v>
      </c>
      <c r="AV465" s="13" t="s">
        <v>86</v>
      </c>
      <c r="AW465" s="13" t="s">
        <v>32</v>
      </c>
      <c r="AX465" s="13" t="s">
        <v>76</v>
      </c>
      <c r="AY465" s="208" t="s">
        <v>130</v>
      </c>
    </row>
    <row r="466" spans="2:51" s="13" customFormat="1" ht="11.25">
      <c r="B466" s="197"/>
      <c r="C466" s="198"/>
      <c r="D466" s="199" t="s">
        <v>138</v>
      </c>
      <c r="E466" s="200" t="s">
        <v>1</v>
      </c>
      <c r="F466" s="201" t="s">
        <v>708</v>
      </c>
      <c r="G466" s="198"/>
      <c r="H466" s="202">
        <v>27.78</v>
      </c>
      <c r="I466" s="203"/>
      <c r="J466" s="198"/>
      <c r="K466" s="198"/>
      <c r="L466" s="204"/>
      <c r="M466" s="205"/>
      <c r="N466" s="206"/>
      <c r="O466" s="206"/>
      <c r="P466" s="206"/>
      <c r="Q466" s="206"/>
      <c r="R466" s="206"/>
      <c r="S466" s="206"/>
      <c r="T466" s="207"/>
      <c r="AT466" s="208" t="s">
        <v>138</v>
      </c>
      <c r="AU466" s="208" t="s">
        <v>86</v>
      </c>
      <c r="AV466" s="13" t="s">
        <v>86</v>
      </c>
      <c r="AW466" s="13" t="s">
        <v>32</v>
      </c>
      <c r="AX466" s="13" t="s">
        <v>76</v>
      </c>
      <c r="AY466" s="208" t="s">
        <v>130</v>
      </c>
    </row>
    <row r="467" spans="2:51" s="13" customFormat="1" ht="11.25">
      <c r="B467" s="197"/>
      <c r="C467" s="198"/>
      <c r="D467" s="199" t="s">
        <v>138</v>
      </c>
      <c r="E467" s="200" t="s">
        <v>1</v>
      </c>
      <c r="F467" s="201" t="s">
        <v>709</v>
      </c>
      <c r="G467" s="198"/>
      <c r="H467" s="202">
        <v>72.8</v>
      </c>
      <c r="I467" s="203"/>
      <c r="J467" s="198"/>
      <c r="K467" s="198"/>
      <c r="L467" s="204"/>
      <c r="M467" s="205"/>
      <c r="N467" s="206"/>
      <c r="O467" s="206"/>
      <c r="P467" s="206"/>
      <c r="Q467" s="206"/>
      <c r="R467" s="206"/>
      <c r="S467" s="206"/>
      <c r="T467" s="207"/>
      <c r="AT467" s="208" t="s">
        <v>138</v>
      </c>
      <c r="AU467" s="208" t="s">
        <v>86</v>
      </c>
      <c r="AV467" s="13" t="s">
        <v>86</v>
      </c>
      <c r="AW467" s="13" t="s">
        <v>32</v>
      </c>
      <c r="AX467" s="13" t="s">
        <v>76</v>
      </c>
      <c r="AY467" s="208" t="s">
        <v>130</v>
      </c>
    </row>
    <row r="468" spans="2:51" s="13" customFormat="1" ht="11.25">
      <c r="B468" s="197"/>
      <c r="C468" s="198"/>
      <c r="D468" s="199" t="s">
        <v>138</v>
      </c>
      <c r="E468" s="200" t="s">
        <v>1</v>
      </c>
      <c r="F468" s="201" t="s">
        <v>710</v>
      </c>
      <c r="G468" s="198"/>
      <c r="H468" s="202">
        <v>-15.316</v>
      </c>
      <c r="I468" s="203"/>
      <c r="J468" s="198"/>
      <c r="K468" s="198"/>
      <c r="L468" s="204"/>
      <c r="M468" s="205"/>
      <c r="N468" s="206"/>
      <c r="O468" s="206"/>
      <c r="P468" s="206"/>
      <c r="Q468" s="206"/>
      <c r="R468" s="206"/>
      <c r="S468" s="206"/>
      <c r="T468" s="207"/>
      <c r="AT468" s="208" t="s">
        <v>138</v>
      </c>
      <c r="AU468" s="208" t="s">
        <v>86</v>
      </c>
      <c r="AV468" s="13" t="s">
        <v>86</v>
      </c>
      <c r="AW468" s="13" t="s">
        <v>32</v>
      </c>
      <c r="AX468" s="13" t="s">
        <v>76</v>
      </c>
      <c r="AY468" s="208" t="s">
        <v>130</v>
      </c>
    </row>
    <row r="469" spans="2:51" s="13" customFormat="1" ht="11.25">
      <c r="B469" s="197"/>
      <c r="C469" s="198"/>
      <c r="D469" s="199" t="s">
        <v>138</v>
      </c>
      <c r="E469" s="200" t="s">
        <v>1</v>
      </c>
      <c r="F469" s="201" t="s">
        <v>711</v>
      </c>
      <c r="G469" s="198"/>
      <c r="H469" s="202">
        <v>231.4</v>
      </c>
      <c r="I469" s="203"/>
      <c r="J469" s="198"/>
      <c r="K469" s="198"/>
      <c r="L469" s="204"/>
      <c r="M469" s="205"/>
      <c r="N469" s="206"/>
      <c r="O469" s="206"/>
      <c r="P469" s="206"/>
      <c r="Q469" s="206"/>
      <c r="R469" s="206"/>
      <c r="S469" s="206"/>
      <c r="T469" s="207"/>
      <c r="AT469" s="208" t="s">
        <v>138</v>
      </c>
      <c r="AU469" s="208" t="s">
        <v>86</v>
      </c>
      <c r="AV469" s="13" t="s">
        <v>86</v>
      </c>
      <c r="AW469" s="13" t="s">
        <v>32</v>
      </c>
      <c r="AX469" s="13" t="s">
        <v>76</v>
      </c>
      <c r="AY469" s="208" t="s">
        <v>130</v>
      </c>
    </row>
    <row r="470" spans="2:51" s="13" customFormat="1" ht="11.25">
      <c r="B470" s="197"/>
      <c r="C470" s="198"/>
      <c r="D470" s="199" t="s">
        <v>138</v>
      </c>
      <c r="E470" s="200" t="s">
        <v>1</v>
      </c>
      <c r="F470" s="201" t="s">
        <v>712</v>
      </c>
      <c r="G470" s="198"/>
      <c r="H470" s="202">
        <v>-37.24</v>
      </c>
      <c r="I470" s="203"/>
      <c r="J470" s="198"/>
      <c r="K470" s="198"/>
      <c r="L470" s="204"/>
      <c r="M470" s="205"/>
      <c r="N470" s="206"/>
      <c r="O470" s="206"/>
      <c r="P470" s="206"/>
      <c r="Q470" s="206"/>
      <c r="R470" s="206"/>
      <c r="S470" s="206"/>
      <c r="T470" s="207"/>
      <c r="AT470" s="208" t="s">
        <v>138</v>
      </c>
      <c r="AU470" s="208" t="s">
        <v>86</v>
      </c>
      <c r="AV470" s="13" t="s">
        <v>86</v>
      </c>
      <c r="AW470" s="13" t="s">
        <v>32</v>
      </c>
      <c r="AX470" s="13" t="s">
        <v>76</v>
      </c>
      <c r="AY470" s="208" t="s">
        <v>130</v>
      </c>
    </row>
    <row r="471" spans="2:51" s="13" customFormat="1" ht="11.25">
      <c r="B471" s="197"/>
      <c r="C471" s="198"/>
      <c r="D471" s="199" t="s">
        <v>138</v>
      </c>
      <c r="E471" s="200" t="s">
        <v>1</v>
      </c>
      <c r="F471" s="201" t="s">
        <v>713</v>
      </c>
      <c r="G471" s="198"/>
      <c r="H471" s="202">
        <v>366.8</v>
      </c>
      <c r="I471" s="203"/>
      <c r="J471" s="198"/>
      <c r="K471" s="198"/>
      <c r="L471" s="204"/>
      <c r="M471" s="205"/>
      <c r="N471" s="206"/>
      <c r="O471" s="206"/>
      <c r="P471" s="206"/>
      <c r="Q471" s="206"/>
      <c r="R471" s="206"/>
      <c r="S471" s="206"/>
      <c r="T471" s="207"/>
      <c r="AT471" s="208" t="s">
        <v>138</v>
      </c>
      <c r="AU471" s="208" t="s">
        <v>86</v>
      </c>
      <c r="AV471" s="13" t="s">
        <v>86</v>
      </c>
      <c r="AW471" s="13" t="s">
        <v>32</v>
      </c>
      <c r="AX471" s="13" t="s">
        <v>76</v>
      </c>
      <c r="AY471" s="208" t="s">
        <v>130</v>
      </c>
    </row>
    <row r="472" spans="2:51" s="13" customFormat="1" ht="11.25">
      <c r="B472" s="197"/>
      <c r="C472" s="198"/>
      <c r="D472" s="199" t="s">
        <v>138</v>
      </c>
      <c r="E472" s="200" t="s">
        <v>1</v>
      </c>
      <c r="F472" s="201" t="s">
        <v>714</v>
      </c>
      <c r="G472" s="198"/>
      <c r="H472" s="202">
        <v>-19.6</v>
      </c>
      <c r="I472" s="203"/>
      <c r="J472" s="198"/>
      <c r="K472" s="198"/>
      <c r="L472" s="204"/>
      <c r="M472" s="205"/>
      <c r="N472" s="206"/>
      <c r="O472" s="206"/>
      <c r="P472" s="206"/>
      <c r="Q472" s="206"/>
      <c r="R472" s="206"/>
      <c r="S472" s="206"/>
      <c r="T472" s="207"/>
      <c r="AT472" s="208" t="s">
        <v>138</v>
      </c>
      <c r="AU472" s="208" t="s">
        <v>86</v>
      </c>
      <c r="AV472" s="13" t="s">
        <v>86</v>
      </c>
      <c r="AW472" s="13" t="s">
        <v>32</v>
      </c>
      <c r="AX472" s="13" t="s">
        <v>76</v>
      </c>
      <c r="AY472" s="208" t="s">
        <v>130</v>
      </c>
    </row>
    <row r="473" spans="2:51" s="13" customFormat="1" ht="11.25">
      <c r="B473" s="197"/>
      <c r="C473" s="198"/>
      <c r="D473" s="199" t="s">
        <v>138</v>
      </c>
      <c r="E473" s="200" t="s">
        <v>1</v>
      </c>
      <c r="F473" s="201" t="s">
        <v>715</v>
      </c>
      <c r="G473" s="198"/>
      <c r="H473" s="202">
        <v>313.6</v>
      </c>
      <c r="I473" s="203"/>
      <c r="J473" s="198"/>
      <c r="K473" s="198"/>
      <c r="L473" s="204"/>
      <c r="M473" s="205"/>
      <c r="N473" s="206"/>
      <c r="O473" s="206"/>
      <c r="P473" s="206"/>
      <c r="Q473" s="206"/>
      <c r="R473" s="206"/>
      <c r="S473" s="206"/>
      <c r="T473" s="207"/>
      <c r="AT473" s="208" t="s">
        <v>138</v>
      </c>
      <c r="AU473" s="208" t="s">
        <v>86</v>
      </c>
      <c r="AV473" s="13" t="s">
        <v>86</v>
      </c>
      <c r="AW473" s="13" t="s">
        <v>32</v>
      </c>
      <c r="AX473" s="13" t="s">
        <v>76</v>
      </c>
      <c r="AY473" s="208" t="s">
        <v>130</v>
      </c>
    </row>
    <row r="474" spans="2:51" s="13" customFormat="1" ht="11.25">
      <c r="B474" s="197"/>
      <c r="C474" s="198"/>
      <c r="D474" s="199" t="s">
        <v>138</v>
      </c>
      <c r="E474" s="200" t="s">
        <v>1</v>
      </c>
      <c r="F474" s="201" t="s">
        <v>716</v>
      </c>
      <c r="G474" s="198"/>
      <c r="H474" s="202">
        <v>-61.44</v>
      </c>
      <c r="I474" s="203"/>
      <c r="J474" s="198"/>
      <c r="K474" s="198"/>
      <c r="L474" s="204"/>
      <c r="M474" s="205"/>
      <c r="N474" s="206"/>
      <c r="O474" s="206"/>
      <c r="P474" s="206"/>
      <c r="Q474" s="206"/>
      <c r="R474" s="206"/>
      <c r="S474" s="206"/>
      <c r="T474" s="207"/>
      <c r="AT474" s="208" t="s">
        <v>138</v>
      </c>
      <c r="AU474" s="208" t="s">
        <v>86</v>
      </c>
      <c r="AV474" s="13" t="s">
        <v>86</v>
      </c>
      <c r="AW474" s="13" t="s">
        <v>32</v>
      </c>
      <c r="AX474" s="13" t="s">
        <v>76</v>
      </c>
      <c r="AY474" s="208" t="s">
        <v>130</v>
      </c>
    </row>
    <row r="475" spans="2:51" s="13" customFormat="1" ht="11.25">
      <c r="B475" s="197"/>
      <c r="C475" s="198"/>
      <c r="D475" s="199" t="s">
        <v>138</v>
      </c>
      <c r="E475" s="200" t="s">
        <v>1</v>
      </c>
      <c r="F475" s="201" t="s">
        <v>717</v>
      </c>
      <c r="G475" s="198"/>
      <c r="H475" s="202">
        <v>138.6</v>
      </c>
      <c r="I475" s="203"/>
      <c r="J475" s="198"/>
      <c r="K475" s="198"/>
      <c r="L475" s="204"/>
      <c r="M475" s="205"/>
      <c r="N475" s="206"/>
      <c r="O475" s="206"/>
      <c r="P475" s="206"/>
      <c r="Q475" s="206"/>
      <c r="R475" s="206"/>
      <c r="S475" s="206"/>
      <c r="T475" s="207"/>
      <c r="AT475" s="208" t="s">
        <v>138</v>
      </c>
      <c r="AU475" s="208" t="s">
        <v>86</v>
      </c>
      <c r="AV475" s="13" t="s">
        <v>86</v>
      </c>
      <c r="AW475" s="13" t="s">
        <v>32</v>
      </c>
      <c r="AX475" s="13" t="s">
        <v>76</v>
      </c>
      <c r="AY475" s="208" t="s">
        <v>130</v>
      </c>
    </row>
    <row r="476" spans="2:51" s="13" customFormat="1" ht="11.25">
      <c r="B476" s="197"/>
      <c r="C476" s="198"/>
      <c r="D476" s="199" t="s">
        <v>138</v>
      </c>
      <c r="E476" s="200" t="s">
        <v>1</v>
      </c>
      <c r="F476" s="201" t="s">
        <v>718</v>
      </c>
      <c r="G476" s="198"/>
      <c r="H476" s="202">
        <v>-13.86</v>
      </c>
      <c r="I476" s="203"/>
      <c r="J476" s="198"/>
      <c r="K476" s="198"/>
      <c r="L476" s="204"/>
      <c r="M476" s="205"/>
      <c r="N476" s="206"/>
      <c r="O476" s="206"/>
      <c r="P476" s="206"/>
      <c r="Q476" s="206"/>
      <c r="R476" s="206"/>
      <c r="S476" s="206"/>
      <c r="T476" s="207"/>
      <c r="AT476" s="208" t="s">
        <v>138</v>
      </c>
      <c r="AU476" s="208" t="s">
        <v>86</v>
      </c>
      <c r="AV476" s="13" t="s">
        <v>86</v>
      </c>
      <c r="AW476" s="13" t="s">
        <v>32</v>
      </c>
      <c r="AX476" s="13" t="s">
        <v>76</v>
      </c>
      <c r="AY476" s="208" t="s">
        <v>130</v>
      </c>
    </row>
    <row r="477" spans="2:51" s="14" customFormat="1" ht="11.25">
      <c r="B477" s="209"/>
      <c r="C477" s="210"/>
      <c r="D477" s="199" t="s">
        <v>138</v>
      </c>
      <c r="E477" s="211" t="s">
        <v>1</v>
      </c>
      <c r="F477" s="212" t="s">
        <v>164</v>
      </c>
      <c r="G477" s="210"/>
      <c r="H477" s="213">
        <v>1400.524</v>
      </c>
      <c r="I477" s="214"/>
      <c r="J477" s="210"/>
      <c r="K477" s="210"/>
      <c r="L477" s="215"/>
      <c r="M477" s="216"/>
      <c r="N477" s="217"/>
      <c r="O477" s="217"/>
      <c r="P477" s="217"/>
      <c r="Q477" s="217"/>
      <c r="R477" s="217"/>
      <c r="S477" s="217"/>
      <c r="T477" s="218"/>
      <c r="AT477" s="219" t="s">
        <v>138</v>
      </c>
      <c r="AU477" s="219" t="s">
        <v>86</v>
      </c>
      <c r="AV477" s="14" t="s">
        <v>136</v>
      </c>
      <c r="AW477" s="14" t="s">
        <v>32</v>
      </c>
      <c r="AX477" s="14" t="s">
        <v>84</v>
      </c>
      <c r="AY477" s="219" t="s">
        <v>130</v>
      </c>
    </row>
    <row r="478" spans="1:65" s="2" customFormat="1" ht="16.5" customHeight="1">
      <c r="A478" s="34"/>
      <c r="B478" s="35"/>
      <c r="C478" s="220" t="s">
        <v>719</v>
      </c>
      <c r="D478" s="220" t="s">
        <v>334</v>
      </c>
      <c r="E478" s="221" t="s">
        <v>720</v>
      </c>
      <c r="F478" s="222" t="s">
        <v>721</v>
      </c>
      <c r="G478" s="223" t="s">
        <v>135</v>
      </c>
      <c r="H478" s="224">
        <v>1445.644</v>
      </c>
      <c r="I478" s="225"/>
      <c r="J478" s="226">
        <f>ROUND(I478*H478,2)</f>
        <v>0</v>
      </c>
      <c r="K478" s="227"/>
      <c r="L478" s="228"/>
      <c r="M478" s="229" t="s">
        <v>1</v>
      </c>
      <c r="N478" s="230" t="s">
        <v>41</v>
      </c>
      <c r="O478" s="71"/>
      <c r="P478" s="193">
        <f>O478*H478</f>
        <v>0</v>
      </c>
      <c r="Q478" s="193">
        <v>0.113</v>
      </c>
      <c r="R478" s="193">
        <f>Q478*H478</f>
        <v>163.357772</v>
      </c>
      <c r="S478" s="193">
        <v>0</v>
      </c>
      <c r="T478" s="194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95" t="s">
        <v>224</v>
      </c>
      <c r="AT478" s="195" t="s">
        <v>334</v>
      </c>
      <c r="AU478" s="195" t="s">
        <v>86</v>
      </c>
      <c r="AY478" s="17" t="s">
        <v>130</v>
      </c>
      <c r="BE478" s="196">
        <f>IF(N478="základní",J478,0)</f>
        <v>0</v>
      </c>
      <c r="BF478" s="196">
        <f>IF(N478="snížená",J478,0)</f>
        <v>0</v>
      </c>
      <c r="BG478" s="196">
        <f>IF(N478="zákl. přenesená",J478,0)</f>
        <v>0</v>
      </c>
      <c r="BH478" s="196">
        <f>IF(N478="sníž. přenesená",J478,0)</f>
        <v>0</v>
      </c>
      <c r="BI478" s="196">
        <f>IF(N478="nulová",J478,0)</f>
        <v>0</v>
      </c>
      <c r="BJ478" s="17" t="s">
        <v>84</v>
      </c>
      <c r="BK478" s="196">
        <f>ROUND(I478*H478,2)</f>
        <v>0</v>
      </c>
      <c r="BL478" s="17" t="s">
        <v>136</v>
      </c>
      <c r="BM478" s="195" t="s">
        <v>722</v>
      </c>
    </row>
    <row r="479" spans="2:51" s="13" customFormat="1" ht="11.25">
      <c r="B479" s="197"/>
      <c r="C479" s="198"/>
      <c r="D479" s="199" t="s">
        <v>138</v>
      </c>
      <c r="E479" s="200" t="s">
        <v>1</v>
      </c>
      <c r="F479" s="201" t="s">
        <v>723</v>
      </c>
      <c r="G479" s="198"/>
      <c r="H479" s="202">
        <v>1445.644</v>
      </c>
      <c r="I479" s="203"/>
      <c r="J479" s="198"/>
      <c r="K479" s="198"/>
      <c r="L479" s="204"/>
      <c r="M479" s="205"/>
      <c r="N479" s="206"/>
      <c r="O479" s="206"/>
      <c r="P479" s="206"/>
      <c r="Q479" s="206"/>
      <c r="R479" s="206"/>
      <c r="S479" s="206"/>
      <c r="T479" s="207"/>
      <c r="AT479" s="208" t="s">
        <v>138</v>
      </c>
      <c r="AU479" s="208" t="s">
        <v>86</v>
      </c>
      <c r="AV479" s="13" t="s">
        <v>86</v>
      </c>
      <c r="AW479" s="13" t="s">
        <v>32</v>
      </c>
      <c r="AX479" s="13" t="s">
        <v>84</v>
      </c>
      <c r="AY479" s="208" t="s">
        <v>130</v>
      </c>
    </row>
    <row r="480" spans="1:65" s="2" customFormat="1" ht="24.2" customHeight="1">
      <c r="A480" s="34"/>
      <c r="B480" s="35"/>
      <c r="C480" s="220" t="s">
        <v>724</v>
      </c>
      <c r="D480" s="220" t="s">
        <v>334</v>
      </c>
      <c r="E480" s="221" t="s">
        <v>725</v>
      </c>
      <c r="F480" s="222" t="s">
        <v>726</v>
      </c>
      <c r="G480" s="223" t="s">
        <v>135</v>
      </c>
      <c r="H480" s="224">
        <v>24.906</v>
      </c>
      <c r="I480" s="225"/>
      <c r="J480" s="226">
        <f>ROUND(I480*H480,2)</f>
        <v>0</v>
      </c>
      <c r="K480" s="227"/>
      <c r="L480" s="228"/>
      <c r="M480" s="229" t="s">
        <v>1</v>
      </c>
      <c r="N480" s="230" t="s">
        <v>41</v>
      </c>
      <c r="O480" s="71"/>
      <c r="P480" s="193">
        <f>O480*H480</f>
        <v>0</v>
      </c>
      <c r="Q480" s="193">
        <v>0.13</v>
      </c>
      <c r="R480" s="193">
        <f>Q480*H480</f>
        <v>3.23778</v>
      </c>
      <c r="S480" s="193">
        <v>0</v>
      </c>
      <c r="T480" s="194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95" t="s">
        <v>224</v>
      </c>
      <c r="AT480" s="195" t="s">
        <v>334</v>
      </c>
      <c r="AU480" s="195" t="s">
        <v>86</v>
      </c>
      <c r="AY480" s="17" t="s">
        <v>130</v>
      </c>
      <c r="BE480" s="196">
        <f>IF(N480="základní",J480,0)</f>
        <v>0</v>
      </c>
      <c r="BF480" s="196">
        <f>IF(N480="snížená",J480,0)</f>
        <v>0</v>
      </c>
      <c r="BG480" s="196">
        <f>IF(N480="zákl. přenesená",J480,0)</f>
        <v>0</v>
      </c>
      <c r="BH480" s="196">
        <f>IF(N480="sníž. přenesená",J480,0)</f>
        <v>0</v>
      </c>
      <c r="BI480" s="196">
        <f>IF(N480="nulová",J480,0)</f>
        <v>0</v>
      </c>
      <c r="BJ480" s="17" t="s">
        <v>84</v>
      </c>
      <c r="BK480" s="196">
        <f>ROUND(I480*H480,2)</f>
        <v>0</v>
      </c>
      <c r="BL480" s="17" t="s">
        <v>136</v>
      </c>
      <c r="BM480" s="195" t="s">
        <v>727</v>
      </c>
    </row>
    <row r="481" spans="1:65" s="2" customFormat="1" ht="24.2" customHeight="1">
      <c r="A481" s="34"/>
      <c r="B481" s="35"/>
      <c r="C481" s="183" t="s">
        <v>728</v>
      </c>
      <c r="D481" s="183" t="s">
        <v>132</v>
      </c>
      <c r="E481" s="184" t="s">
        <v>729</v>
      </c>
      <c r="F481" s="185" t="s">
        <v>730</v>
      </c>
      <c r="G481" s="186" t="s">
        <v>135</v>
      </c>
      <c r="H481" s="187">
        <v>432.496</v>
      </c>
      <c r="I481" s="188"/>
      <c r="J481" s="189">
        <f>ROUND(I481*H481,2)</f>
        <v>0</v>
      </c>
      <c r="K481" s="190"/>
      <c r="L481" s="39"/>
      <c r="M481" s="191" t="s">
        <v>1</v>
      </c>
      <c r="N481" s="192" t="s">
        <v>41</v>
      </c>
      <c r="O481" s="71"/>
      <c r="P481" s="193">
        <f>O481*H481</f>
        <v>0</v>
      </c>
      <c r="Q481" s="193">
        <v>0.08565</v>
      </c>
      <c r="R481" s="193">
        <f>Q481*H481</f>
        <v>37.0432824</v>
      </c>
      <c r="S481" s="193">
        <v>0</v>
      </c>
      <c r="T481" s="194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95" t="s">
        <v>136</v>
      </c>
      <c r="AT481" s="195" t="s">
        <v>132</v>
      </c>
      <c r="AU481" s="195" t="s">
        <v>86</v>
      </c>
      <c r="AY481" s="17" t="s">
        <v>130</v>
      </c>
      <c r="BE481" s="196">
        <f>IF(N481="základní",J481,0)</f>
        <v>0</v>
      </c>
      <c r="BF481" s="196">
        <f>IF(N481="snížená",J481,0)</f>
        <v>0</v>
      </c>
      <c r="BG481" s="196">
        <f>IF(N481="zákl. přenesená",J481,0)</f>
        <v>0</v>
      </c>
      <c r="BH481" s="196">
        <f>IF(N481="sníž. přenesená",J481,0)</f>
        <v>0</v>
      </c>
      <c r="BI481" s="196">
        <f>IF(N481="nulová",J481,0)</f>
        <v>0</v>
      </c>
      <c r="BJ481" s="17" t="s">
        <v>84</v>
      </c>
      <c r="BK481" s="196">
        <f>ROUND(I481*H481,2)</f>
        <v>0</v>
      </c>
      <c r="BL481" s="17" t="s">
        <v>136</v>
      </c>
      <c r="BM481" s="195" t="s">
        <v>731</v>
      </c>
    </row>
    <row r="482" spans="2:51" s="13" customFormat="1" ht="11.25">
      <c r="B482" s="197"/>
      <c r="C482" s="198"/>
      <c r="D482" s="199" t="s">
        <v>138</v>
      </c>
      <c r="E482" s="200" t="s">
        <v>1</v>
      </c>
      <c r="F482" s="201" t="s">
        <v>732</v>
      </c>
      <c r="G482" s="198"/>
      <c r="H482" s="202">
        <v>95.82</v>
      </c>
      <c r="I482" s="203"/>
      <c r="J482" s="198"/>
      <c r="K482" s="198"/>
      <c r="L482" s="204"/>
      <c r="M482" s="205"/>
      <c r="N482" s="206"/>
      <c r="O482" s="206"/>
      <c r="P482" s="206"/>
      <c r="Q482" s="206"/>
      <c r="R482" s="206"/>
      <c r="S482" s="206"/>
      <c r="T482" s="207"/>
      <c r="AT482" s="208" t="s">
        <v>138</v>
      </c>
      <c r="AU482" s="208" t="s">
        <v>86</v>
      </c>
      <c r="AV482" s="13" t="s">
        <v>86</v>
      </c>
      <c r="AW482" s="13" t="s">
        <v>32</v>
      </c>
      <c r="AX482" s="13" t="s">
        <v>76</v>
      </c>
      <c r="AY482" s="208" t="s">
        <v>130</v>
      </c>
    </row>
    <row r="483" spans="2:51" s="13" customFormat="1" ht="11.25">
      <c r="B483" s="197"/>
      <c r="C483" s="198"/>
      <c r="D483" s="199" t="s">
        <v>138</v>
      </c>
      <c r="E483" s="200" t="s">
        <v>1</v>
      </c>
      <c r="F483" s="201" t="s">
        <v>733</v>
      </c>
      <c r="G483" s="198"/>
      <c r="H483" s="202">
        <v>126.3</v>
      </c>
      <c r="I483" s="203"/>
      <c r="J483" s="198"/>
      <c r="K483" s="198"/>
      <c r="L483" s="204"/>
      <c r="M483" s="205"/>
      <c r="N483" s="206"/>
      <c r="O483" s="206"/>
      <c r="P483" s="206"/>
      <c r="Q483" s="206"/>
      <c r="R483" s="206"/>
      <c r="S483" s="206"/>
      <c r="T483" s="207"/>
      <c r="AT483" s="208" t="s">
        <v>138</v>
      </c>
      <c r="AU483" s="208" t="s">
        <v>86</v>
      </c>
      <c r="AV483" s="13" t="s">
        <v>86</v>
      </c>
      <c r="AW483" s="13" t="s">
        <v>32</v>
      </c>
      <c r="AX483" s="13" t="s">
        <v>76</v>
      </c>
      <c r="AY483" s="208" t="s">
        <v>130</v>
      </c>
    </row>
    <row r="484" spans="2:51" s="13" customFormat="1" ht="11.25">
      <c r="B484" s="197"/>
      <c r="C484" s="198"/>
      <c r="D484" s="199" t="s">
        <v>138</v>
      </c>
      <c r="E484" s="200" t="s">
        <v>1</v>
      </c>
      <c r="F484" s="201" t="s">
        <v>734</v>
      </c>
      <c r="G484" s="198"/>
      <c r="H484" s="202">
        <v>15.316</v>
      </c>
      <c r="I484" s="203"/>
      <c r="J484" s="198"/>
      <c r="K484" s="198"/>
      <c r="L484" s="204"/>
      <c r="M484" s="205"/>
      <c r="N484" s="206"/>
      <c r="O484" s="206"/>
      <c r="P484" s="206"/>
      <c r="Q484" s="206"/>
      <c r="R484" s="206"/>
      <c r="S484" s="206"/>
      <c r="T484" s="207"/>
      <c r="AT484" s="208" t="s">
        <v>138</v>
      </c>
      <c r="AU484" s="208" t="s">
        <v>86</v>
      </c>
      <c r="AV484" s="13" t="s">
        <v>86</v>
      </c>
      <c r="AW484" s="13" t="s">
        <v>32</v>
      </c>
      <c r="AX484" s="13" t="s">
        <v>76</v>
      </c>
      <c r="AY484" s="208" t="s">
        <v>130</v>
      </c>
    </row>
    <row r="485" spans="2:51" s="13" customFormat="1" ht="11.25">
      <c r="B485" s="197"/>
      <c r="C485" s="198"/>
      <c r="D485" s="199" t="s">
        <v>138</v>
      </c>
      <c r="E485" s="200" t="s">
        <v>1</v>
      </c>
      <c r="F485" s="201" t="s">
        <v>735</v>
      </c>
      <c r="G485" s="198"/>
      <c r="H485" s="202">
        <v>19.6</v>
      </c>
      <c r="I485" s="203"/>
      <c r="J485" s="198"/>
      <c r="K485" s="198"/>
      <c r="L485" s="204"/>
      <c r="M485" s="205"/>
      <c r="N485" s="206"/>
      <c r="O485" s="206"/>
      <c r="P485" s="206"/>
      <c r="Q485" s="206"/>
      <c r="R485" s="206"/>
      <c r="S485" s="206"/>
      <c r="T485" s="207"/>
      <c r="AT485" s="208" t="s">
        <v>138</v>
      </c>
      <c r="AU485" s="208" t="s">
        <v>86</v>
      </c>
      <c r="AV485" s="13" t="s">
        <v>86</v>
      </c>
      <c r="AW485" s="13" t="s">
        <v>32</v>
      </c>
      <c r="AX485" s="13" t="s">
        <v>76</v>
      </c>
      <c r="AY485" s="208" t="s">
        <v>130</v>
      </c>
    </row>
    <row r="486" spans="2:51" s="13" customFormat="1" ht="11.25">
      <c r="B486" s="197"/>
      <c r="C486" s="198"/>
      <c r="D486" s="199" t="s">
        <v>138</v>
      </c>
      <c r="E486" s="200" t="s">
        <v>1</v>
      </c>
      <c r="F486" s="201" t="s">
        <v>736</v>
      </c>
      <c r="G486" s="198"/>
      <c r="H486" s="202">
        <v>11.5</v>
      </c>
      <c r="I486" s="203"/>
      <c r="J486" s="198"/>
      <c r="K486" s="198"/>
      <c r="L486" s="204"/>
      <c r="M486" s="205"/>
      <c r="N486" s="206"/>
      <c r="O486" s="206"/>
      <c r="P486" s="206"/>
      <c r="Q486" s="206"/>
      <c r="R486" s="206"/>
      <c r="S486" s="206"/>
      <c r="T486" s="207"/>
      <c r="AT486" s="208" t="s">
        <v>138</v>
      </c>
      <c r="AU486" s="208" t="s">
        <v>86</v>
      </c>
      <c r="AV486" s="13" t="s">
        <v>86</v>
      </c>
      <c r="AW486" s="13" t="s">
        <v>32</v>
      </c>
      <c r="AX486" s="13" t="s">
        <v>76</v>
      </c>
      <c r="AY486" s="208" t="s">
        <v>130</v>
      </c>
    </row>
    <row r="487" spans="2:51" s="13" customFormat="1" ht="11.25">
      <c r="B487" s="197"/>
      <c r="C487" s="198"/>
      <c r="D487" s="199" t="s">
        <v>138</v>
      </c>
      <c r="E487" s="200" t="s">
        <v>1</v>
      </c>
      <c r="F487" s="201" t="s">
        <v>737</v>
      </c>
      <c r="G487" s="198"/>
      <c r="H487" s="202">
        <v>12.24</v>
      </c>
      <c r="I487" s="203"/>
      <c r="J487" s="198"/>
      <c r="K487" s="198"/>
      <c r="L487" s="204"/>
      <c r="M487" s="205"/>
      <c r="N487" s="206"/>
      <c r="O487" s="206"/>
      <c r="P487" s="206"/>
      <c r="Q487" s="206"/>
      <c r="R487" s="206"/>
      <c r="S487" s="206"/>
      <c r="T487" s="207"/>
      <c r="AT487" s="208" t="s">
        <v>138</v>
      </c>
      <c r="AU487" s="208" t="s">
        <v>86</v>
      </c>
      <c r="AV487" s="13" t="s">
        <v>86</v>
      </c>
      <c r="AW487" s="13" t="s">
        <v>32</v>
      </c>
      <c r="AX487" s="13" t="s">
        <v>76</v>
      </c>
      <c r="AY487" s="208" t="s">
        <v>130</v>
      </c>
    </row>
    <row r="488" spans="2:51" s="13" customFormat="1" ht="11.25">
      <c r="B488" s="197"/>
      <c r="C488" s="198"/>
      <c r="D488" s="199" t="s">
        <v>138</v>
      </c>
      <c r="E488" s="200" t="s">
        <v>1</v>
      </c>
      <c r="F488" s="201" t="s">
        <v>738</v>
      </c>
      <c r="G488" s="198"/>
      <c r="H488" s="202">
        <v>53.4</v>
      </c>
      <c r="I488" s="203"/>
      <c r="J488" s="198"/>
      <c r="K488" s="198"/>
      <c r="L488" s="204"/>
      <c r="M488" s="205"/>
      <c r="N488" s="206"/>
      <c r="O488" s="206"/>
      <c r="P488" s="206"/>
      <c r="Q488" s="206"/>
      <c r="R488" s="206"/>
      <c r="S488" s="206"/>
      <c r="T488" s="207"/>
      <c r="AT488" s="208" t="s">
        <v>138</v>
      </c>
      <c r="AU488" s="208" t="s">
        <v>86</v>
      </c>
      <c r="AV488" s="13" t="s">
        <v>86</v>
      </c>
      <c r="AW488" s="13" t="s">
        <v>32</v>
      </c>
      <c r="AX488" s="13" t="s">
        <v>76</v>
      </c>
      <c r="AY488" s="208" t="s">
        <v>130</v>
      </c>
    </row>
    <row r="489" spans="2:51" s="13" customFormat="1" ht="11.25">
      <c r="B489" s="197"/>
      <c r="C489" s="198"/>
      <c r="D489" s="199" t="s">
        <v>138</v>
      </c>
      <c r="E489" s="200" t="s">
        <v>1</v>
      </c>
      <c r="F489" s="201" t="s">
        <v>739</v>
      </c>
      <c r="G489" s="198"/>
      <c r="H489" s="202">
        <v>67</v>
      </c>
      <c r="I489" s="203"/>
      <c r="J489" s="198"/>
      <c r="K489" s="198"/>
      <c r="L489" s="204"/>
      <c r="M489" s="205"/>
      <c r="N489" s="206"/>
      <c r="O489" s="206"/>
      <c r="P489" s="206"/>
      <c r="Q489" s="206"/>
      <c r="R489" s="206"/>
      <c r="S489" s="206"/>
      <c r="T489" s="207"/>
      <c r="AT489" s="208" t="s">
        <v>138</v>
      </c>
      <c r="AU489" s="208" t="s">
        <v>86</v>
      </c>
      <c r="AV489" s="13" t="s">
        <v>86</v>
      </c>
      <c r="AW489" s="13" t="s">
        <v>32</v>
      </c>
      <c r="AX489" s="13" t="s">
        <v>76</v>
      </c>
      <c r="AY489" s="208" t="s">
        <v>130</v>
      </c>
    </row>
    <row r="490" spans="2:51" s="13" customFormat="1" ht="11.25">
      <c r="B490" s="197"/>
      <c r="C490" s="198"/>
      <c r="D490" s="199" t="s">
        <v>138</v>
      </c>
      <c r="E490" s="200" t="s">
        <v>1</v>
      </c>
      <c r="F490" s="201" t="s">
        <v>740</v>
      </c>
      <c r="G490" s="198"/>
      <c r="H490" s="202">
        <v>13.86</v>
      </c>
      <c r="I490" s="203"/>
      <c r="J490" s="198"/>
      <c r="K490" s="198"/>
      <c r="L490" s="204"/>
      <c r="M490" s="205"/>
      <c r="N490" s="206"/>
      <c r="O490" s="206"/>
      <c r="P490" s="206"/>
      <c r="Q490" s="206"/>
      <c r="R490" s="206"/>
      <c r="S490" s="206"/>
      <c r="T490" s="207"/>
      <c r="AT490" s="208" t="s">
        <v>138</v>
      </c>
      <c r="AU490" s="208" t="s">
        <v>86</v>
      </c>
      <c r="AV490" s="13" t="s">
        <v>86</v>
      </c>
      <c r="AW490" s="13" t="s">
        <v>32</v>
      </c>
      <c r="AX490" s="13" t="s">
        <v>76</v>
      </c>
      <c r="AY490" s="208" t="s">
        <v>130</v>
      </c>
    </row>
    <row r="491" spans="2:51" s="13" customFormat="1" ht="11.25">
      <c r="B491" s="197"/>
      <c r="C491" s="198"/>
      <c r="D491" s="199" t="s">
        <v>138</v>
      </c>
      <c r="E491" s="200" t="s">
        <v>1</v>
      </c>
      <c r="F491" s="201" t="s">
        <v>741</v>
      </c>
      <c r="G491" s="198"/>
      <c r="H491" s="202">
        <v>17.46</v>
      </c>
      <c r="I491" s="203"/>
      <c r="J491" s="198"/>
      <c r="K491" s="198"/>
      <c r="L491" s="204"/>
      <c r="M491" s="205"/>
      <c r="N491" s="206"/>
      <c r="O491" s="206"/>
      <c r="P491" s="206"/>
      <c r="Q491" s="206"/>
      <c r="R491" s="206"/>
      <c r="S491" s="206"/>
      <c r="T491" s="207"/>
      <c r="AT491" s="208" t="s">
        <v>138</v>
      </c>
      <c r="AU491" s="208" t="s">
        <v>86</v>
      </c>
      <c r="AV491" s="13" t="s">
        <v>86</v>
      </c>
      <c r="AW491" s="13" t="s">
        <v>32</v>
      </c>
      <c r="AX491" s="13" t="s">
        <v>76</v>
      </c>
      <c r="AY491" s="208" t="s">
        <v>130</v>
      </c>
    </row>
    <row r="492" spans="2:51" s="14" customFormat="1" ht="11.25">
      <c r="B492" s="209"/>
      <c r="C492" s="210"/>
      <c r="D492" s="199" t="s">
        <v>138</v>
      </c>
      <c r="E492" s="211" t="s">
        <v>1</v>
      </c>
      <c r="F492" s="212" t="s">
        <v>164</v>
      </c>
      <c r="G492" s="210"/>
      <c r="H492" s="213">
        <v>432.496</v>
      </c>
      <c r="I492" s="214"/>
      <c r="J492" s="210"/>
      <c r="K492" s="210"/>
      <c r="L492" s="215"/>
      <c r="M492" s="216"/>
      <c r="N492" s="217"/>
      <c r="O492" s="217"/>
      <c r="P492" s="217"/>
      <c r="Q492" s="217"/>
      <c r="R492" s="217"/>
      <c r="S492" s="217"/>
      <c r="T492" s="218"/>
      <c r="AT492" s="219" t="s">
        <v>138</v>
      </c>
      <c r="AU492" s="219" t="s">
        <v>86</v>
      </c>
      <c r="AV492" s="14" t="s">
        <v>136</v>
      </c>
      <c r="AW492" s="14" t="s">
        <v>32</v>
      </c>
      <c r="AX492" s="14" t="s">
        <v>84</v>
      </c>
      <c r="AY492" s="219" t="s">
        <v>130</v>
      </c>
    </row>
    <row r="493" spans="1:65" s="2" customFormat="1" ht="16.5" customHeight="1">
      <c r="A493" s="34"/>
      <c r="B493" s="35"/>
      <c r="C493" s="220" t="s">
        <v>742</v>
      </c>
      <c r="D493" s="220" t="s">
        <v>334</v>
      </c>
      <c r="E493" s="221" t="s">
        <v>743</v>
      </c>
      <c r="F493" s="222" t="s">
        <v>744</v>
      </c>
      <c r="G493" s="223" t="s">
        <v>135</v>
      </c>
      <c r="H493" s="224">
        <v>369.369</v>
      </c>
      <c r="I493" s="225"/>
      <c r="J493" s="226">
        <f>ROUND(I493*H493,2)</f>
        <v>0</v>
      </c>
      <c r="K493" s="227"/>
      <c r="L493" s="228"/>
      <c r="M493" s="229" t="s">
        <v>1</v>
      </c>
      <c r="N493" s="230" t="s">
        <v>41</v>
      </c>
      <c r="O493" s="71"/>
      <c r="P493" s="193">
        <f>O493*H493</f>
        <v>0</v>
      </c>
      <c r="Q493" s="193">
        <v>0.176</v>
      </c>
      <c r="R493" s="193">
        <f>Q493*H493</f>
        <v>65.008944</v>
      </c>
      <c r="S493" s="193">
        <v>0</v>
      </c>
      <c r="T493" s="194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95" t="s">
        <v>224</v>
      </c>
      <c r="AT493" s="195" t="s">
        <v>334</v>
      </c>
      <c r="AU493" s="195" t="s">
        <v>86</v>
      </c>
      <c r="AY493" s="17" t="s">
        <v>130</v>
      </c>
      <c r="BE493" s="196">
        <f>IF(N493="základní",J493,0)</f>
        <v>0</v>
      </c>
      <c r="BF493" s="196">
        <f>IF(N493="snížená",J493,0)</f>
        <v>0</v>
      </c>
      <c r="BG493" s="196">
        <f>IF(N493="zákl. přenesená",J493,0)</f>
        <v>0</v>
      </c>
      <c r="BH493" s="196">
        <f>IF(N493="sníž. přenesená",J493,0)</f>
        <v>0</v>
      </c>
      <c r="BI493" s="196">
        <f>IF(N493="nulová",J493,0)</f>
        <v>0</v>
      </c>
      <c r="BJ493" s="17" t="s">
        <v>84</v>
      </c>
      <c r="BK493" s="196">
        <f>ROUND(I493*H493,2)</f>
        <v>0</v>
      </c>
      <c r="BL493" s="17" t="s">
        <v>136</v>
      </c>
      <c r="BM493" s="195" t="s">
        <v>745</v>
      </c>
    </row>
    <row r="494" spans="2:51" s="13" customFormat="1" ht="11.25">
      <c r="B494" s="197"/>
      <c r="C494" s="198"/>
      <c r="D494" s="199" t="s">
        <v>138</v>
      </c>
      <c r="E494" s="200" t="s">
        <v>1</v>
      </c>
      <c r="F494" s="201" t="s">
        <v>746</v>
      </c>
      <c r="G494" s="198"/>
      <c r="H494" s="202">
        <v>65.5</v>
      </c>
      <c r="I494" s="203"/>
      <c r="J494" s="198"/>
      <c r="K494" s="198"/>
      <c r="L494" s="204"/>
      <c r="M494" s="205"/>
      <c r="N494" s="206"/>
      <c r="O494" s="206"/>
      <c r="P494" s="206"/>
      <c r="Q494" s="206"/>
      <c r="R494" s="206"/>
      <c r="S494" s="206"/>
      <c r="T494" s="207"/>
      <c r="AT494" s="208" t="s">
        <v>138</v>
      </c>
      <c r="AU494" s="208" t="s">
        <v>86</v>
      </c>
      <c r="AV494" s="13" t="s">
        <v>86</v>
      </c>
      <c r="AW494" s="13" t="s">
        <v>32</v>
      </c>
      <c r="AX494" s="13" t="s">
        <v>76</v>
      </c>
      <c r="AY494" s="208" t="s">
        <v>130</v>
      </c>
    </row>
    <row r="495" spans="2:51" s="13" customFormat="1" ht="11.25">
      <c r="B495" s="197"/>
      <c r="C495" s="198"/>
      <c r="D495" s="199" t="s">
        <v>138</v>
      </c>
      <c r="E495" s="200" t="s">
        <v>1</v>
      </c>
      <c r="F495" s="201" t="s">
        <v>733</v>
      </c>
      <c r="G495" s="198"/>
      <c r="H495" s="202">
        <v>126.3</v>
      </c>
      <c r="I495" s="203"/>
      <c r="J495" s="198"/>
      <c r="K495" s="198"/>
      <c r="L495" s="204"/>
      <c r="M495" s="205"/>
      <c r="N495" s="206"/>
      <c r="O495" s="206"/>
      <c r="P495" s="206"/>
      <c r="Q495" s="206"/>
      <c r="R495" s="206"/>
      <c r="S495" s="206"/>
      <c r="T495" s="207"/>
      <c r="AT495" s="208" t="s">
        <v>138</v>
      </c>
      <c r="AU495" s="208" t="s">
        <v>86</v>
      </c>
      <c r="AV495" s="13" t="s">
        <v>86</v>
      </c>
      <c r="AW495" s="13" t="s">
        <v>32</v>
      </c>
      <c r="AX495" s="13" t="s">
        <v>76</v>
      </c>
      <c r="AY495" s="208" t="s">
        <v>130</v>
      </c>
    </row>
    <row r="496" spans="2:51" s="13" customFormat="1" ht="11.25">
      <c r="B496" s="197"/>
      <c r="C496" s="198"/>
      <c r="D496" s="199" t="s">
        <v>138</v>
      </c>
      <c r="E496" s="200" t="s">
        <v>1</v>
      </c>
      <c r="F496" s="201" t="s">
        <v>747</v>
      </c>
      <c r="G496" s="198"/>
      <c r="H496" s="202">
        <v>10.94</v>
      </c>
      <c r="I496" s="203"/>
      <c r="J496" s="198"/>
      <c r="K496" s="198"/>
      <c r="L496" s="204"/>
      <c r="M496" s="205"/>
      <c r="N496" s="206"/>
      <c r="O496" s="206"/>
      <c r="P496" s="206"/>
      <c r="Q496" s="206"/>
      <c r="R496" s="206"/>
      <c r="S496" s="206"/>
      <c r="T496" s="207"/>
      <c r="AT496" s="208" t="s">
        <v>138</v>
      </c>
      <c r="AU496" s="208" t="s">
        <v>86</v>
      </c>
      <c r="AV496" s="13" t="s">
        <v>86</v>
      </c>
      <c r="AW496" s="13" t="s">
        <v>32</v>
      </c>
      <c r="AX496" s="13" t="s">
        <v>76</v>
      </c>
      <c r="AY496" s="208" t="s">
        <v>130</v>
      </c>
    </row>
    <row r="497" spans="2:51" s="13" customFormat="1" ht="11.25">
      <c r="B497" s="197"/>
      <c r="C497" s="198"/>
      <c r="D497" s="199" t="s">
        <v>138</v>
      </c>
      <c r="E497" s="200" t="s">
        <v>1</v>
      </c>
      <c r="F497" s="201" t="s">
        <v>748</v>
      </c>
      <c r="G497" s="198"/>
      <c r="H497" s="202">
        <v>14</v>
      </c>
      <c r="I497" s="203"/>
      <c r="J497" s="198"/>
      <c r="K497" s="198"/>
      <c r="L497" s="204"/>
      <c r="M497" s="205"/>
      <c r="N497" s="206"/>
      <c r="O497" s="206"/>
      <c r="P497" s="206"/>
      <c r="Q497" s="206"/>
      <c r="R497" s="206"/>
      <c r="S497" s="206"/>
      <c r="T497" s="207"/>
      <c r="AT497" s="208" t="s">
        <v>138</v>
      </c>
      <c r="AU497" s="208" t="s">
        <v>86</v>
      </c>
      <c r="AV497" s="13" t="s">
        <v>86</v>
      </c>
      <c r="AW497" s="13" t="s">
        <v>32</v>
      </c>
      <c r="AX497" s="13" t="s">
        <v>76</v>
      </c>
      <c r="AY497" s="208" t="s">
        <v>130</v>
      </c>
    </row>
    <row r="498" spans="2:51" s="13" customFormat="1" ht="11.25">
      <c r="B498" s="197"/>
      <c r="C498" s="198"/>
      <c r="D498" s="199" t="s">
        <v>138</v>
      </c>
      <c r="E498" s="200" t="s">
        <v>1</v>
      </c>
      <c r="F498" s="201" t="s">
        <v>736</v>
      </c>
      <c r="G498" s="198"/>
      <c r="H498" s="202">
        <v>11.5</v>
      </c>
      <c r="I498" s="203"/>
      <c r="J498" s="198"/>
      <c r="K498" s="198"/>
      <c r="L498" s="204"/>
      <c r="M498" s="205"/>
      <c r="N498" s="206"/>
      <c r="O498" s="206"/>
      <c r="P498" s="206"/>
      <c r="Q498" s="206"/>
      <c r="R498" s="206"/>
      <c r="S498" s="206"/>
      <c r="T498" s="207"/>
      <c r="AT498" s="208" t="s">
        <v>138</v>
      </c>
      <c r="AU498" s="208" t="s">
        <v>86</v>
      </c>
      <c r="AV498" s="13" t="s">
        <v>86</v>
      </c>
      <c r="AW498" s="13" t="s">
        <v>32</v>
      </c>
      <c r="AX498" s="13" t="s">
        <v>76</v>
      </c>
      <c r="AY498" s="208" t="s">
        <v>130</v>
      </c>
    </row>
    <row r="499" spans="2:51" s="13" customFormat="1" ht="11.25">
      <c r="B499" s="197"/>
      <c r="C499" s="198"/>
      <c r="D499" s="199" t="s">
        <v>138</v>
      </c>
      <c r="E499" s="200" t="s">
        <v>1</v>
      </c>
      <c r="F499" s="201" t="s">
        <v>749</v>
      </c>
      <c r="G499" s="198"/>
      <c r="H499" s="202">
        <v>11.04</v>
      </c>
      <c r="I499" s="203"/>
      <c r="J499" s="198"/>
      <c r="K499" s="198"/>
      <c r="L499" s="204"/>
      <c r="M499" s="205"/>
      <c r="N499" s="206"/>
      <c r="O499" s="206"/>
      <c r="P499" s="206"/>
      <c r="Q499" s="206"/>
      <c r="R499" s="206"/>
      <c r="S499" s="206"/>
      <c r="T499" s="207"/>
      <c r="AT499" s="208" t="s">
        <v>138</v>
      </c>
      <c r="AU499" s="208" t="s">
        <v>86</v>
      </c>
      <c r="AV499" s="13" t="s">
        <v>86</v>
      </c>
      <c r="AW499" s="13" t="s">
        <v>32</v>
      </c>
      <c r="AX499" s="13" t="s">
        <v>76</v>
      </c>
      <c r="AY499" s="208" t="s">
        <v>130</v>
      </c>
    </row>
    <row r="500" spans="2:51" s="13" customFormat="1" ht="11.25">
      <c r="B500" s="197"/>
      <c r="C500" s="198"/>
      <c r="D500" s="199" t="s">
        <v>138</v>
      </c>
      <c r="E500" s="200" t="s">
        <v>1</v>
      </c>
      <c r="F500" s="201" t="s">
        <v>750</v>
      </c>
      <c r="G500" s="198"/>
      <c r="H500" s="202">
        <v>35.6</v>
      </c>
      <c r="I500" s="203"/>
      <c r="J500" s="198"/>
      <c r="K500" s="198"/>
      <c r="L500" s="204"/>
      <c r="M500" s="205"/>
      <c r="N500" s="206"/>
      <c r="O500" s="206"/>
      <c r="P500" s="206"/>
      <c r="Q500" s="206"/>
      <c r="R500" s="206"/>
      <c r="S500" s="206"/>
      <c r="T500" s="207"/>
      <c r="AT500" s="208" t="s">
        <v>138</v>
      </c>
      <c r="AU500" s="208" t="s">
        <v>86</v>
      </c>
      <c r="AV500" s="13" t="s">
        <v>86</v>
      </c>
      <c r="AW500" s="13" t="s">
        <v>32</v>
      </c>
      <c r="AX500" s="13" t="s">
        <v>76</v>
      </c>
      <c r="AY500" s="208" t="s">
        <v>130</v>
      </c>
    </row>
    <row r="501" spans="2:51" s="13" customFormat="1" ht="11.25">
      <c r="B501" s="197"/>
      <c r="C501" s="198"/>
      <c r="D501" s="199" t="s">
        <v>138</v>
      </c>
      <c r="E501" s="200" t="s">
        <v>1</v>
      </c>
      <c r="F501" s="201" t="s">
        <v>739</v>
      </c>
      <c r="G501" s="198"/>
      <c r="H501" s="202">
        <v>67</v>
      </c>
      <c r="I501" s="203"/>
      <c r="J501" s="198"/>
      <c r="K501" s="198"/>
      <c r="L501" s="204"/>
      <c r="M501" s="205"/>
      <c r="N501" s="206"/>
      <c r="O501" s="206"/>
      <c r="P501" s="206"/>
      <c r="Q501" s="206"/>
      <c r="R501" s="206"/>
      <c r="S501" s="206"/>
      <c r="T501" s="207"/>
      <c r="AT501" s="208" t="s">
        <v>138</v>
      </c>
      <c r="AU501" s="208" t="s">
        <v>86</v>
      </c>
      <c r="AV501" s="13" t="s">
        <v>86</v>
      </c>
      <c r="AW501" s="13" t="s">
        <v>32</v>
      </c>
      <c r="AX501" s="13" t="s">
        <v>76</v>
      </c>
      <c r="AY501" s="208" t="s">
        <v>130</v>
      </c>
    </row>
    <row r="502" spans="2:51" s="13" customFormat="1" ht="11.25">
      <c r="B502" s="197"/>
      <c r="C502" s="198"/>
      <c r="D502" s="199" t="s">
        <v>138</v>
      </c>
      <c r="E502" s="200" t="s">
        <v>1</v>
      </c>
      <c r="F502" s="201" t="s">
        <v>751</v>
      </c>
      <c r="G502" s="198"/>
      <c r="H502" s="202">
        <v>9.9</v>
      </c>
      <c r="I502" s="203"/>
      <c r="J502" s="198"/>
      <c r="K502" s="198"/>
      <c r="L502" s="204"/>
      <c r="M502" s="205"/>
      <c r="N502" s="206"/>
      <c r="O502" s="206"/>
      <c r="P502" s="206"/>
      <c r="Q502" s="206"/>
      <c r="R502" s="206"/>
      <c r="S502" s="206"/>
      <c r="T502" s="207"/>
      <c r="AT502" s="208" t="s">
        <v>138</v>
      </c>
      <c r="AU502" s="208" t="s">
        <v>86</v>
      </c>
      <c r="AV502" s="13" t="s">
        <v>86</v>
      </c>
      <c r="AW502" s="13" t="s">
        <v>32</v>
      </c>
      <c r="AX502" s="13" t="s">
        <v>76</v>
      </c>
      <c r="AY502" s="208" t="s">
        <v>130</v>
      </c>
    </row>
    <row r="503" spans="2:51" s="15" customFormat="1" ht="11.25">
      <c r="B503" s="231"/>
      <c r="C503" s="232"/>
      <c r="D503" s="199" t="s">
        <v>138</v>
      </c>
      <c r="E503" s="233" t="s">
        <v>1</v>
      </c>
      <c r="F503" s="234" t="s">
        <v>752</v>
      </c>
      <c r="G503" s="232"/>
      <c r="H503" s="235">
        <v>351.78</v>
      </c>
      <c r="I503" s="236"/>
      <c r="J503" s="232"/>
      <c r="K503" s="232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138</v>
      </c>
      <c r="AU503" s="241" t="s">
        <v>86</v>
      </c>
      <c r="AV503" s="15" t="s">
        <v>594</v>
      </c>
      <c r="AW503" s="15" t="s">
        <v>32</v>
      </c>
      <c r="AX503" s="15" t="s">
        <v>76</v>
      </c>
      <c r="AY503" s="241" t="s">
        <v>130</v>
      </c>
    </row>
    <row r="504" spans="2:51" s="13" customFormat="1" ht="11.25">
      <c r="B504" s="197"/>
      <c r="C504" s="198"/>
      <c r="D504" s="199" t="s">
        <v>138</v>
      </c>
      <c r="E504" s="200" t="s">
        <v>1</v>
      </c>
      <c r="F504" s="201" t="s">
        <v>753</v>
      </c>
      <c r="G504" s="198"/>
      <c r="H504" s="202">
        <v>17.589</v>
      </c>
      <c r="I504" s="203"/>
      <c r="J504" s="198"/>
      <c r="K504" s="198"/>
      <c r="L504" s="204"/>
      <c r="M504" s="205"/>
      <c r="N504" s="206"/>
      <c r="O504" s="206"/>
      <c r="P504" s="206"/>
      <c r="Q504" s="206"/>
      <c r="R504" s="206"/>
      <c r="S504" s="206"/>
      <c r="T504" s="207"/>
      <c r="AT504" s="208" t="s">
        <v>138</v>
      </c>
      <c r="AU504" s="208" t="s">
        <v>86</v>
      </c>
      <c r="AV504" s="13" t="s">
        <v>86</v>
      </c>
      <c r="AW504" s="13" t="s">
        <v>32</v>
      </c>
      <c r="AX504" s="13" t="s">
        <v>76</v>
      </c>
      <c r="AY504" s="208" t="s">
        <v>130</v>
      </c>
    </row>
    <row r="505" spans="2:51" s="14" customFormat="1" ht="11.25">
      <c r="B505" s="209"/>
      <c r="C505" s="210"/>
      <c r="D505" s="199" t="s">
        <v>138</v>
      </c>
      <c r="E505" s="211" t="s">
        <v>1</v>
      </c>
      <c r="F505" s="212" t="s">
        <v>164</v>
      </c>
      <c r="G505" s="210"/>
      <c r="H505" s="213">
        <v>369.36899999999997</v>
      </c>
      <c r="I505" s="214"/>
      <c r="J505" s="210"/>
      <c r="K505" s="210"/>
      <c r="L505" s="215"/>
      <c r="M505" s="216"/>
      <c r="N505" s="217"/>
      <c r="O505" s="217"/>
      <c r="P505" s="217"/>
      <c r="Q505" s="217"/>
      <c r="R505" s="217"/>
      <c r="S505" s="217"/>
      <c r="T505" s="218"/>
      <c r="AT505" s="219" t="s">
        <v>138</v>
      </c>
      <c r="AU505" s="219" t="s">
        <v>86</v>
      </c>
      <c r="AV505" s="14" t="s">
        <v>136</v>
      </c>
      <c r="AW505" s="14" t="s">
        <v>32</v>
      </c>
      <c r="AX505" s="14" t="s">
        <v>84</v>
      </c>
      <c r="AY505" s="219" t="s">
        <v>130</v>
      </c>
    </row>
    <row r="506" spans="1:65" s="2" customFormat="1" ht="24.2" customHeight="1">
      <c r="A506" s="34"/>
      <c r="B506" s="35"/>
      <c r="C506" s="220" t="s">
        <v>754</v>
      </c>
      <c r="D506" s="220" t="s">
        <v>334</v>
      </c>
      <c r="E506" s="221" t="s">
        <v>755</v>
      </c>
      <c r="F506" s="222" t="s">
        <v>756</v>
      </c>
      <c r="G506" s="223" t="s">
        <v>135</v>
      </c>
      <c r="H506" s="224">
        <v>85.256</v>
      </c>
      <c r="I506" s="225"/>
      <c r="J506" s="226">
        <f>ROUND(I506*H506,2)</f>
        <v>0</v>
      </c>
      <c r="K506" s="227"/>
      <c r="L506" s="228"/>
      <c r="M506" s="229" t="s">
        <v>1</v>
      </c>
      <c r="N506" s="230" t="s">
        <v>41</v>
      </c>
      <c r="O506" s="71"/>
      <c r="P506" s="193">
        <f>O506*H506</f>
        <v>0</v>
      </c>
      <c r="Q506" s="193">
        <v>0.176</v>
      </c>
      <c r="R506" s="193">
        <f>Q506*H506</f>
        <v>15.005056</v>
      </c>
      <c r="S506" s="193">
        <v>0</v>
      </c>
      <c r="T506" s="194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95" t="s">
        <v>224</v>
      </c>
      <c r="AT506" s="195" t="s">
        <v>334</v>
      </c>
      <c r="AU506" s="195" t="s">
        <v>86</v>
      </c>
      <c r="AY506" s="17" t="s">
        <v>130</v>
      </c>
      <c r="BE506" s="196">
        <f>IF(N506="základní",J506,0)</f>
        <v>0</v>
      </c>
      <c r="BF506" s="196">
        <f>IF(N506="snížená",J506,0)</f>
        <v>0</v>
      </c>
      <c r="BG506" s="196">
        <f>IF(N506="zákl. přenesená",J506,0)</f>
        <v>0</v>
      </c>
      <c r="BH506" s="196">
        <f>IF(N506="sníž. přenesená",J506,0)</f>
        <v>0</v>
      </c>
      <c r="BI506" s="196">
        <f>IF(N506="nulová",J506,0)</f>
        <v>0</v>
      </c>
      <c r="BJ506" s="17" t="s">
        <v>84</v>
      </c>
      <c r="BK506" s="196">
        <f>ROUND(I506*H506,2)</f>
        <v>0</v>
      </c>
      <c r="BL506" s="17" t="s">
        <v>136</v>
      </c>
      <c r="BM506" s="195" t="s">
        <v>757</v>
      </c>
    </row>
    <row r="507" spans="2:51" s="13" customFormat="1" ht="11.25">
      <c r="B507" s="197"/>
      <c r="C507" s="198"/>
      <c r="D507" s="199" t="s">
        <v>138</v>
      </c>
      <c r="E507" s="200" t="s">
        <v>1</v>
      </c>
      <c r="F507" s="201" t="s">
        <v>758</v>
      </c>
      <c r="G507" s="198"/>
      <c r="H507" s="202">
        <v>30.32</v>
      </c>
      <c r="I507" s="203"/>
      <c r="J507" s="198"/>
      <c r="K507" s="198"/>
      <c r="L507" s="204"/>
      <c r="M507" s="205"/>
      <c r="N507" s="206"/>
      <c r="O507" s="206"/>
      <c r="P507" s="206"/>
      <c r="Q507" s="206"/>
      <c r="R507" s="206"/>
      <c r="S507" s="206"/>
      <c r="T507" s="207"/>
      <c r="AT507" s="208" t="s">
        <v>138</v>
      </c>
      <c r="AU507" s="208" t="s">
        <v>86</v>
      </c>
      <c r="AV507" s="13" t="s">
        <v>86</v>
      </c>
      <c r="AW507" s="13" t="s">
        <v>32</v>
      </c>
      <c r="AX507" s="13" t="s">
        <v>76</v>
      </c>
      <c r="AY507" s="208" t="s">
        <v>130</v>
      </c>
    </row>
    <row r="508" spans="2:51" s="13" customFormat="1" ht="11.25">
      <c r="B508" s="197"/>
      <c r="C508" s="198"/>
      <c r="D508" s="199" t="s">
        <v>138</v>
      </c>
      <c r="E508" s="200" t="s">
        <v>1</v>
      </c>
      <c r="F508" s="201" t="s">
        <v>759</v>
      </c>
      <c r="G508" s="198"/>
      <c r="H508" s="202">
        <v>4.376</v>
      </c>
      <c r="I508" s="203"/>
      <c r="J508" s="198"/>
      <c r="K508" s="198"/>
      <c r="L508" s="204"/>
      <c r="M508" s="205"/>
      <c r="N508" s="206"/>
      <c r="O508" s="206"/>
      <c r="P508" s="206"/>
      <c r="Q508" s="206"/>
      <c r="R508" s="206"/>
      <c r="S508" s="206"/>
      <c r="T508" s="207"/>
      <c r="AT508" s="208" t="s">
        <v>138</v>
      </c>
      <c r="AU508" s="208" t="s">
        <v>86</v>
      </c>
      <c r="AV508" s="13" t="s">
        <v>86</v>
      </c>
      <c r="AW508" s="13" t="s">
        <v>32</v>
      </c>
      <c r="AX508" s="13" t="s">
        <v>76</v>
      </c>
      <c r="AY508" s="208" t="s">
        <v>130</v>
      </c>
    </row>
    <row r="509" spans="2:51" s="13" customFormat="1" ht="11.25">
      <c r="B509" s="197"/>
      <c r="C509" s="198"/>
      <c r="D509" s="199" t="s">
        <v>138</v>
      </c>
      <c r="E509" s="200" t="s">
        <v>1</v>
      </c>
      <c r="F509" s="201" t="s">
        <v>760</v>
      </c>
      <c r="G509" s="198"/>
      <c r="H509" s="202">
        <v>5.6</v>
      </c>
      <c r="I509" s="203"/>
      <c r="J509" s="198"/>
      <c r="K509" s="198"/>
      <c r="L509" s="204"/>
      <c r="M509" s="205"/>
      <c r="N509" s="206"/>
      <c r="O509" s="206"/>
      <c r="P509" s="206"/>
      <c r="Q509" s="206"/>
      <c r="R509" s="206"/>
      <c r="S509" s="206"/>
      <c r="T509" s="207"/>
      <c r="AT509" s="208" t="s">
        <v>138</v>
      </c>
      <c r="AU509" s="208" t="s">
        <v>86</v>
      </c>
      <c r="AV509" s="13" t="s">
        <v>86</v>
      </c>
      <c r="AW509" s="13" t="s">
        <v>32</v>
      </c>
      <c r="AX509" s="13" t="s">
        <v>76</v>
      </c>
      <c r="AY509" s="208" t="s">
        <v>130</v>
      </c>
    </row>
    <row r="510" spans="2:51" s="13" customFormat="1" ht="11.25">
      <c r="B510" s="197"/>
      <c r="C510" s="198"/>
      <c r="D510" s="199" t="s">
        <v>138</v>
      </c>
      <c r="E510" s="200" t="s">
        <v>1</v>
      </c>
      <c r="F510" s="201" t="s">
        <v>761</v>
      </c>
      <c r="G510" s="198"/>
      <c r="H510" s="202">
        <v>9.24</v>
      </c>
      <c r="I510" s="203"/>
      <c r="J510" s="198"/>
      <c r="K510" s="198"/>
      <c r="L510" s="204"/>
      <c r="M510" s="205"/>
      <c r="N510" s="206"/>
      <c r="O510" s="206"/>
      <c r="P510" s="206"/>
      <c r="Q510" s="206"/>
      <c r="R510" s="206"/>
      <c r="S510" s="206"/>
      <c r="T510" s="207"/>
      <c r="AT510" s="208" t="s">
        <v>138</v>
      </c>
      <c r="AU510" s="208" t="s">
        <v>86</v>
      </c>
      <c r="AV510" s="13" t="s">
        <v>86</v>
      </c>
      <c r="AW510" s="13" t="s">
        <v>32</v>
      </c>
      <c r="AX510" s="13" t="s">
        <v>76</v>
      </c>
      <c r="AY510" s="208" t="s">
        <v>130</v>
      </c>
    </row>
    <row r="511" spans="2:51" s="13" customFormat="1" ht="11.25">
      <c r="B511" s="197"/>
      <c r="C511" s="198"/>
      <c r="D511" s="199" t="s">
        <v>138</v>
      </c>
      <c r="E511" s="200" t="s">
        <v>1</v>
      </c>
      <c r="F511" s="201" t="s">
        <v>762</v>
      </c>
      <c r="G511" s="198"/>
      <c r="H511" s="202">
        <v>17.8</v>
      </c>
      <c r="I511" s="203"/>
      <c r="J511" s="198"/>
      <c r="K511" s="198"/>
      <c r="L511" s="204"/>
      <c r="M511" s="205"/>
      <c r="N511" s="206"/>
      <c r="O511" s="206"/>
      <c r="P511" s="206"/>
      <c r="Q511" s="206"/>
      <c r="R511" s="206"/>
      <c r="S511" s="206"/>
      <c r="T511" s="207"/>
      <c r="AT511" s="208" t="s">
        <v>138</v>
      </c>
      <c r="AU511" s="208" t="s">
        <v>86</v>
      </c>
      <c r="AV511" s="13" t="s">
        <v>86</v>
      </c>
      <c r="AW511" s="13" t="s">
        <v>32</v>
      </c>
      <c r="AX511" s="13" t="s">
        <v>76</v>
      </c>
      <c r="AY511" s="208" t="s">
        <v>130</v>
      </c>
    </row>
    <row r="512" spans="2:51" s="13" customFormat="1" ht="11.25">
      <c r="B512" s="197"/>
      <c r="C512" s="198"/>
      <c r="D512" s="199" t="s">
        <v>138</v>
      </c>
      <c r="E512" s="200" t="s">
        <v>1</v>
      </c>
      <c r="F512" s="201" t="s">
        <v>740</v>
      </c>
      <c r="G512" s="198"/>
      <c r="H512" s="202">
        <v>13.86</v>
      </c>
      <c r="I512" s="203"/>
      <c r="J512" s="198"/>
      <c r="K512" s="198"/>
      <c r="L512" s="204"/>
      <c r="M512" s="205"/>
      <c r="N512" s="206"/>
      <c r="O512" s="206"/>
      <c r="P512" s="206"/>
      <c r="Q512" s="206"/>
      <c r="R512" s="206"/>
      <c r="S512" s="206"/>
      <c r="T512" s="207"/>
      <c r="AT512" s="208" t="s">
        <v>138</v>
      </c>
      <c r="AU512" s="208" t="s">
        <v>86</v>
      </c>
      <c r="AV512" s="13" t="s">
        <v>86</v>
      </c>
      <c r="AW512" s="13" t="s">
        <v>32</v>
      </c>
      <c r="AX512" s="13" t="s">
        <v>76</v>
      </c>
      <c r="AY512" s="208" t="s">
        <v>130</v>
      </c>
    </row>
    <row r="513" spans="2:51" s="15" customFormat="1" ht="11.25">
      <c r="B513" s="231"/>
      <c r="C513" s="232"/>
      <c r="D513" s="199" t="s">
        <v>138</v>
      </c>
      <c r="E513" s="233" t="s">
        <v>1</v>
      </c>
      <c r="F513" s="234" t="s">
        <v>752</v>
      </c>
      <c r="G513" s="232"/>
      <c r="H513" s="235">
        <v>81.196</v>
      </c>
      <c r="I513" s="236"/>
      <c r="J513" s="232"/>
      <c r="K513" s="232"/>
      <c r="L513" s="237"/>
      <c r="M513" s="238"/>
      <c r="N513" s="239"/>
      <c r="O513" s="239"/>
      <c r="P513" s="239"/>
      <c r="Q513" s="239"/>
      <c r="R513" s="239"/>
      <c r="S513" s="239"/>
      <c r="T513" s="240"/>
      <c r="AT513" s="241" t="s">
        <v>138</v>
      </c>
      <c r="AU513" s="241" t="s">
        <v>86</v>
      </c>
      <c r="AV513" s="15" t="s">
        <v>594</v>
      </c>
      <c r="AW513" s="15" t="s">
        <v>32</v>
      </c>
      <c r="AX513" s="15" t="s">
        <v>76</v>
      </c>
      <c r="AY513" s="241" t="s">
        <v>130</v>
      </c>
    </row>
    <row r="514" spans="2:51" s="13" customFormat="1" ht="11.25">
      <c r="B514" s="197"/>
      <c r="C514" s="198"/>
      <c r="D514" s="199" t="s">
        <v>138</v>
      </c>
      <c r="E514" s="200" t="s">
        <v>1</v>
      </c>
      <c r="F514" s="201" t="s">
        <v>763</v>
      </c>
      <c r="G514" s="198"/>
      <c r="H514" s="202">
        <v>4.06</v>
      </c>
      <c r="I514" s="203"/>
      <c r="J514" s="198"/>
      <c r="K514" s="198"/>
      <c r="L514" s="204"/>
      <c r="M514" s="205"/>
      <c r="N514" s="206"/>
      <c r="O514" s="206"/>
      <c r="P514" s="206"/>
      <c r="Q514" s="206"/>
      <c r="R514" s="206"/>
      <c r="S514" s="206"/>
      <c r="T514" s="207"/>
      <c r="AT514" s="208" t="s">
        <v>138</v>
      </c>
      <c r="AU514" s="208" t="s">
        <v>86</v>
      </c>
      <c r="AV514" s="13" t="s">
        <v>86</v>
      </c>
      <c r="AW514" s="13" t="s">
        <v>32</v>
      </c>
      <c r="AX514" s="13" t="s">
        <v>76</v>
      </c>
      <c r="AY514" s="208" t="s">
        <v>130</v>
      </c>
    </row>
    <row r="515" spans="2:51" s="14" customFormat="1" ht="11.25">
      <c r="B515" s="209"/>
      <c r="C515" s="210"/>
      <c r="D515" s="199" t="s">
        <v>138</v>
      </c>
      <c r="E515" s="211" t="s">
        <v>1</v>
      </c>
      <c r="F515" s="212" t="s">
        <v>164</v>
      </c>
      <c r="G515" s="210"/>
      <c r="H515" s="213">
        <v>85.256</v>
      </c>
      <c r="I515" s="214"/>
      <c r="J515" s="210"/>
      <c r="K515" s="210"/>
      <c r="L515" s="215"/>
      <c r="M515" s="216"/>
      <c r="N515" s="217"/>
      <c r="O515" s="217"/>
      <c r="P515" s="217"/>
      <c r="Q515" s="217"/>
      <c r="R515" s="217"/>
      <c r="S515" s="217"/>
      <c r="T515" s="218"/>
      <c r="AT515" s="219" t="s">
        <v>138</v>
      </c>
      <c r="AU515" s="219" t="s">
        <v>86</v>
      </c>
      <c r="AV515" s="14" t="s">
        <v>136</v>
      </c>
      <c r="AW515" s="14" t="s">
        <v>32</v>
      </c>
      <c r="AX515" s="14" t="s">
        <v>84</v>
      </c>
      <c r="AY515" s="219" t="s">
        <v>130</v>
      </c>
    </row>
    <row r="516" spans="1:65" s="2" customFormat="1" ht="24.2" customHeight="1">
      <c r="A516" s="34"/>
      <c r="B516" s="35"/>
      <c r="C516" s="220" t="s">
        <v>764</v>
      </c>
      <c r="D516" s="220" t="s">
        <v>334</v>
      </c>
      <c r="E516" s="221" t="s">
        <v>765</v>
      </c>
      <c r="F516" s="222" t="s">
        <v>766</v>
      </c>
      <c r="G516" s="223" t="s">
        <v>135</v>
      </c>
      <c r="H516" s="224">
        <v>18.333</v>
      </c>
      <c r="I516" s="225"/>
      <c r="J516" s="226">
        <f>ROUND(I516*H516,2)</f>
        <v>0</v>
      </c>
      <c r="K516" s="227"/>
      <c r="L516" s="228"/>
      <c r="M516" s="229" t="s">
        <v>1</v>
      </c>
      <c r="N516" s="230" t="s">
        <v>41</v>
      </c>
      <c r="O516" s="71"/>
      <c r="P516" s="193">
        <f>O516*H516</f>
        <v>0</v>
      </c>
      <c r="Q516" s="193">
        <v>0.176</v>
      </c>
      <c r="R516" s="193">
        <f>Q516*H516</f>
        <v>3.2266079999999997</v>
      </c>
      <c r="S516" s="193">
        <v>0</v>
      </c>
      <c r="T516" s="194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95" t="s">
        <v>224</v>
      </c>
      <c r="AT516" s="195" t="s">
        <v>334</v>
      </c>
      <c r="AU516" s="195" t="s">
        <v>86</v>
      </c>
      <c r="AY516" s="17" t="s">
        <v>130</v>
      </c>
      <c r="BE516" s="196">
        <f>IF(N516="základní",J516,0)</f>
        <v>0</v>
      </c>
      <c r="BF516" s="196">
        <f>IF(N516="snížená",J516,0)</f>
        <v>0</v>
      </c>
      <c r="BG516" s="196">
        <f>IF(N516="zákl. přenesená",J516,0)</f>
        <v>0</v>
      </c>
      <c r="BH516" s="196">
        <f>IF(N516="sníž. přenesená",J516,0)</f>
        <v>0</v>
      </c>
      <c r="BI516" s="196">
        <f>IF(N516="nulová",J516,0)</f>
        <v>0</v>
      </c>
      <c r="BJ516" s="17" t="s">
        <v>84</v>
      </c>
      <c r="BK516" s="196">
        <f>ROUND(I516*H516,2)</f>
        <v>0</v>
      </c>
      <c r="BL516" s="17" t="s">
        <v>136</v>
      </c>
      <c r="BM516" s="195" t="s">
        <v>767</v>
      </c>
    </row>
    <row r="517" spans="2:51" s="13" customFormat="1" ht="11.25">
      <c r="B517" s="197"/>
      <c r="C517" s="198"/>
      <c r="D517" s="199" t="s">
        <v>138</v>
      </c>
      <c r="E517" s="200" t="s">
        <v>1</v>
      </c>
      <c r="F517" s="201" t="s">
        <v>768</v>
      </c>
      <c r="G517" s="198"/>
      <c r="H517" s="202">
        <v>18.333</v>
      </c>
      <c r="I517" s="203"/>
      <c r="J517" s="198"/>
      <c r="K517" s="198"/>
      <c r="L517" s="204"/>
      <c r="M517" s="205"/>
      <c r="N517" s="206"/>
      <c r="O517" s="206"/>
      <c r="P517" s="206"/>
      <c r="Q517" s="206"/>
      <c r="R517" s="206"/>
      <c r="S517" s="206"/>
      <c r="T517" s="207"/>
      <c r="AT517" s="208" t="s">
        <v>138</v>
      </c>
      <c r="AU517" s="208" t="s">
        <v>86</v>
      </c>
      <c r="AV517" s="13" t="s">
        <v>86</v>
      </c>
      <c r="AW517" s="13" t="s">
        <v>32</v>
      </c>
      <c r="AX517" s="13" t="s">
        <v>84</v>
      </c>
      <c r="AY517" s="208" t="s">
        <v>130</v>
      </c>
    </row>
    <row r="518" spans="1:65" s="2" customFormat="1" ht="21.75" customHeight="1">
      <c r="A518" s="34"/>
      <c r="B518" s="35"/>
      <c r="C518" s="183" t="s">
        <v>769</v>
      </c>
      <c r="D518" s="183" t="s">
        <v>132</v>
      </c>
      <c r="E518" s="184" t="s">
        <v>770</v>
      </c>
      <c r="F518" s="185" t="s">
        <v>771</v>
      </c>
      <c r="G518" s="186" t="s">
        <v>215</v>
      </c>
      <c r="H518" s="187">
        <v>1320</v>
      </c>
      <c r="I518" s="188"/>
      <c r="J518" s="189">
        <f>ROUND(I518*H518,2)</f>
        <v>0</v>
      </c>
      <c r="K518" s="190"/>
      <c r="L518" s="39"/>
      <c r="M518" s="191" t="s">
        <v>1</v>
      </c>
      <c r="N518" s="192" t="s">
        <v>41</v>
      </c>
      <c r="O518" s="71"/>
      <c r="P518" s="193">
        <f>O518*H518</f>
        <v>0</v>
      </c>
      <c r="Q518" s="193">
        <v>0.0036</v>
      </c>
      <c r="R518" s="193">
        <f>Q518*H518</f>
        <v>4.752</v>
      </c>
      <c r="S518" s="193">
        <v>0</v>
      </c>
      <c r="T518" s="194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95" t="s">
        <v>136</v>
      </c>
      <c r="AT518" s="195" t="s">
        <v>132</v>
      </c>
      <c r="AU518" s="195" t="s">
        <v>86</v>
      </c>
      <c r="AY518" s="17" t="s">
        <v>130</v>
      </c>
      <c r="BE518" s="196">
        <f>IF(N518="základní",J518,0)</f>
        <v>0</v>
      </c>
      <c r="BF518" s="196">
        <f>IF(N518="snížená",J518,0)</f>
        <v>0</v>
      </c>
      <c r="BG518" s="196">
        <f>IF(N518="zákl. přenesená",J518,0)</f>
        <v>0</v>
      </c>
      <c r="BH518" s="196">
        <f>IF(N518="sníž. přenesená",J518,0)</f>
        <v>0</v>
      </c>
      <c r="BI518" s="196">
        <f>IF(N518="nulová",J518,0)</f>
        <v>0</v>
      </c>
      <c r="BJ518" s="17" t="s">
        <v>84</v>
      </c>
      <c r="BK518" s="196">
        <f>ROUND(I518*H518,2)</f>
        <v>0</v>
      </c>
      <c r="BL518" s="17" t="s">
        <v>136</v>
      </c>
      <c r="BM518" s="195" t="s">
        <v>772</v>
      </c>
    </row>
    <row r="519" spans="2:51" s="13" customFormat="1" ht="11.25">
      <c r="B519" s="197"/>
      <c r="C519" s="198"/>
      <c r="D519" s="199" t="s">
        <v>138</v>
      </c>
      <c r="E519" s="200" t="s">
        <v>1</v>
      </c>
      <c r="F519" s="201" t="s">
        <v>773</v>
      </c>
      <c r="G519" s="198"/>
      <c r="H519" s="202">
        <v>1320</v>
      </c>
      <c r="I519" s="203"/>
      <c r="J519" s="198"/>
      <c r="K519" s="198"/>
      <c r="L519" s="204"/>
      <c r="M519" s="205"/>
      <c r="N519" s="206"/>
      <c r="O519" s="206"/>
      <c r="P519" s="206"/>
      <c r="Q519" s="206"/>
      <c r="R519" s="206"/>
      <c r="S519" s="206"/>
      <c r="T519" s="207"/>
      <c r="AT519" s="208" t="s">
        <v>138</v>
      </c>
      <c r="AU519" s="208" t="s">
        <v>86</v>
      </c>
      <c r="AV519" s="13" t="s">
        <v>86</v>
      </c>
      <c r="AW519" s="13" t="s">
        <v>32</v>
      </c>
      <c r="AX519" s="13" t="s">
        <v>84</v>
      </c>
      <c r="AY519" s="208" t="s">
        <v>130</v>
      </c>
    </row>
    <row r="520" spans="2:63" s="12" customFormat="1" ht="22.9" customHeight="1">
      <c r="B520" s="167"/>
      <c r="C520" s="168"/>
      <c r="D520" s="169" t="s">
        <v>75</v>
      </c>
      <c r="E520" s="181" t="s">
        <v>224</v>
      </c>
      <c r="F520" s="181" t="s">
        <v>774</v>
      </c>
      <c r="G520" s="168"/>
      <c r="H520" s="168"/>
      <c r="I520" s="171"/>
      <c r="J520" s="182">
        <f>BK520</f>
        <v>0</v>
      </c>
      <c r="K520" s="168"/>
      <c r="L520" s="173"/>
      <c r="M520" s="174"/>
      <c r="N520" s="175"/>
      <c r="O520" s="175"/>
      <c r="P520" s="176">
        <f>SUM(P521:P557)</f>
        <v>0</v>
      </c>
      <c r="Q520" s="175"/>
      <c r="R520" s="176">
        <f>SUM(R521:R557)</f>
        <v>28.3616286</v>
      </c>
      <c r="S520" s="175"/>
      <c r="T520" s="177">
        <f>SUM(T521:T557)</f>
        <v>0</v>
      </c>
      <c r="AR520" s="178" t="s">
        <v>84</v>
      </c>
      <c r="AT520" s="179" t="s">
        <v>75</v>
      </c>
      <c r="AU520" s="179" t="s">
        <v>84</v>
      </c>
      <c r="AY520" s="178" t="s">
        <v>130</v>
      </c>
      <c r="BK520" s="180">
        <f>SUM(BK521:BK557)</f>
        <v>0</v>
      </c>
    </row>
    <row r="521" spans="1:65" s="2" customFormat="1" ht="24.2" customHeight="1">
      <c r="A521" s="34"/>
      <c r="B521" s="35"/>
      <c r="C521" s="183" t="s">
        <v>775</v>
      </c>
      <c r="D521" s="183" t="s">
        <v>132</v>
      </c>
      <c r="E521" s="184" t="s">
        <v>776</v>
      </c>
      <c r="F521" s="185" t="s">
        <v>777</v>
      </c>
      <c r="G521" s="186" t="s">
        <v>215</v>
      </c>
      <c r="H521" s="187">
        <v>40.5</v>
      </c>
      <c r="I521" s="188"/>
      <c r="J521" s="189">
        <f>ROUND(I521*H521,2)</f>
        <v>0</v>
      </c>
      <c r="K521" s="190"/>
      <c r="L521" s="39"/>
      <c r="M521" s="191" t="s">
        <v>1</v>
      </c>
      <c r="N521" s="192" t="s">
        <v>41</v>
      </c>
      <c r="O521" s="71"/>
      <c r="P521" s="193">
        <f>O521*H521</f>
        <v>0</v>
      </c>
      <c r="Q521" s="193">
        <v>1E-05</v>
      </c>
      <c r="R521" s="193">
        <f>Q521*H521</f>
        <v>0.00040500000000000003</v>
      </c>
      <c r="S521" s="193">
        <v>0</v>
      </c>
      <c r="T521" s="194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95" t="s">
        <v>136</v>
      </c>
      <c r="AT521" s="195" t="s">
        <v>132</v>
      </c>
      <c r="AU521" s="195" t="s">
        <v>86</v>
      </c>
      <c r="AY521" s="17" t="s">
        <v>130</v>
      </c>
      <c r="BE521" s="196">
        <f>IF(N521="základní",J521,0)</f>
        <v>0</v>
      </c>
      <c r="BF521" s="196">
        <f>IF(N521="snížená",J521,0)</f>
        <v>0</v>
      </c>
      <c r="BG521" s="196">
        <f>IF(N521="zákl. přenesená",J521,0)</f>
        <v>0</v>
      </c>
      <c r="BH521" s="196">
        <f>IF(N521="sníž. přenesená",J521,0)</f>
        <v>0</v>
      </c>
      <c r="BI521" s="196">
        <f>IF(N521="nulová",J521,0)</f>
        <v>0</v>
      </c>
      <c r="BJ521" s="17" t="s">
        <v>84</v>
      </c>
      <c r="BK521" s="196">
        <f>ROUND(I521*H521,2)</f>
        <v>0</v>
      </c>
      <c r="BL521" s="17" t="s">
        <v>136</v>
      </c>
      <c r="BM521" s="195" t="s">
        <v>778</v>
      </c>
    </row>
    <row r="522" spans="2:51" s="13" customFormat="1" ht="11.25">
      <c r="B522" s="197"/>
      <c r="C522" s="198"/>
      <c r="D522" s="199" t="s">
        <v>138</v>
      </c>
      <c r="E522" s="200" t="s">
        <v>1</v>
      </c>
      <c r="F522" s="201" t="s">
        <v>779</v>
      </c>
      <c r="G522" s="198"/>
      <c r="H522" s="202">
        <v>40.5</v>
      </c>
      <c r="I522" s="203"/>
      <c r="J522" s="198"/>
      <c r="K522" s="198"/>
      <c r="L522" s="204"/>
      <c r="M522" s="205"/>
      <c r="N522" s="206"/>
      <c r="O522" s="206"/>
      <c r="P522" s="206"/>
      <c r="Q522" s="206"/>
      <c r="R522" s="206"/>
      <c r="S522" s="206"/>
      <c r="T522" s="207"/>
      <c r="AT522" s="208" t="s">
        <v>138</v>
      </c>
      <c r="AU522" s="208" t="s">
        <v>86</v>
      </c>
      <c r="AV522" s="13" t="s">
        <v>86</v>
      </c>
      <c r="AW522" s="13" t="s">
        <v>32</v>
      </c>
      <c r="AX522" s="13" t="s">
        <v>84</v>
      </c>
      <c r="AY522" s="208" t="s">
        <v>130</v>
      </c>
    </row>
    <row r="523" spans="1:65" s="2" customFormat="1" ht="24.2" customHeight="1">
      <c r="A523" s="34"/>
      <c r="B523" s="35"/>
      <c r="C523" s="220" t="s">
        <v>780</v>
      </c>
      <c r="D523" s="220" t="s">
        <v>334</v>
      </c>
      <c r="E523" s="221" t="s">
        <v>781</v>
      </c>
      <c r="F523" s="222" t="s">
        <v>782</v>
      </c>
      <c r="G523" s="223" t="s">
        <v>215</v>
      </c>
      <c r="H523" s="224">
        <v>42.525</v>
      </c>
      <c r="I523" s="225"/>
      <c r="J523" s="226">
        <f>ROUND(I523*H523,2)</f>
        <v>0</v>
      </c>
      <c r="K523" s="227"/>
      <c r="L523" s="228"/>
      <c r="M523" s="229" t="s">
        <v>1</v>
      </c>
      <c r="N523" s="230" t="s">
        <v>41</v>
      </c>
      <c r="O523" s="71"/>
      <c r="P523" s="193">
        <f>O523*H523</f>
        <v>0</v>
      </c>
      <c r="Q523" s="193">
        <v>0.0029</v>
      </c>
      <c r="R523" s="193">
        <f>Q523*H523</f>
        <v>0.12332249999999999</v>
      </c>
      <c r="S523" s="193">
        <v>0</v>
      </c>
      <c r="T523" s="194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95" t="s">
        <v>224</v>
      </c>
      <c r="AT523" s="195" t="s">
        <v>334</v>
      </c>
      <c r="AU523" s="195" t="s">
        <v>86</v>
      </c>
      <c r="AY523" s="17" t="s">
        <v>130</v>
      </c>
      <c r="BE523" s="196">
        <f>IF(N523="základní",J523,0)</f>
        <v>0</v>
      </c>
      <c r="BF523" s="196">
        <f>IF(N523="snížená",J523,0)</f>
        <v>0</v>
      </c>
      <c r="BG523" s="196">
        <f>IF(N523="zákl. přenesená",J523,0)</f>
        <v>0</v>
      </c>
      <c r="BH523" s="196">
        <f>IF(N523="sníž. přenesená",J523,0)</f>
        <v>0</v>
      </c>
      <c r="BI523" s="196">
        <f>IF(N523="nulová",J523,0)</f>
        <v>0</v>
      </c>
      <c r="BJ523" s="17" t="s">
        <v>84</v>
      </c>
      <c r="BK523" s="196">
        <f>ROUND(I523*H523,2)</f>
        <v>0</v>
      </c>
      <c r="BL523" s="17" t="s">
        <v>136</v>
      </c>
      <c r="BM523" s="195" t="s">
        <v>783</v>
      </c>
    </row>
    <row r="524" spans="2:51" s="13" customFormat="1" ht="11.25">
      <c r="B524" s="197"/>
      <c r="C524" s="198"/>
      <c r="D524" s="199" t="s">
        <v>138</v>
      </c>
      <c r="E524" s="200" t="s">
        <v>1</v>
      </c>
      <c r="F524" s="201" t="s">
        <v>784</v>
      </c>
      <c r="G524" s="198"/>
      <c r="H524" s="202">
        <v>42.525</v>
      </c>
      <c r="I524" s="203"/>
      <c r="J524" s="198"/>
      <c r="K524" s="198"/>
      <c r="L524" s="204"/>
      <c r="M524" s="205"/>
      <c r="N524" s="206"/>
      <c r="O524" s="206"/>
      <c r="P524" s="206"/>
      <c r="Q524" s="206"/>
      <c r="R524" s="206"/>
      <c r="S524" s="206"/>
      <c r="T524" s="207"/>
      <c r="AT524" s="208" t="s">
        <v>138</v>
      </c>
      <c r="AU524" s="208" t="s">
        <v>86</v>
      </c>
      <c r="AV524" s="13" t="s">
        <v>86</v>
      </c>
      <c r="AW524" s="13" t="s">
        <v>32</v>
      </c>
      <c r="AX524" s="13" t="s">
        <v>84</v>
      </c>
      <c r="AY524" s="208" t="s">
        <v>130</v>
      </c>
    </row>
    <row r="525" spans="1:65" s="2" customFormat="1" ht="24.2" customHeight="1">
      <c r="A525" s="34"/>
      <c r="B525" s="35"/>
      <c r="C525" s="183" t="s">
        <v>785</v>
      </c>
      <c r="D525" s="183" t="s">
        <v>132</v>
      </c>
      <c r="E525" s="184" t="s">
        <v>786</v>
      </c>
      <c r="F525" s="185" t="s">
        <v>787</v>
      </c>
      <c r="G525" s="186" t="s">
        <v>215</v>
      </c>
      <c r="H525" s="187">
        <v>1213.85</v>
      </c>
      <c r="I525" s="188"/>
      <c r="J525" s="189">
        <f>ROUND(I525*H525,2)</f>
        <v>0</v>
      </c>
      <c r="K525" s="190"/>
      <c r="L525" s="39"/>
      <c r="M525" s="191" t="s">
        <v>1</v>
      </c>
      <c r="N525" s="192" t="s">
        <v>41</v>
      </c>
      <c r="O525" s="71"/>
      <c r="P525" s="193">
        <f>O525*H525</f>
        <v>0</v>
      </c>
      <c r="Q525" s="193">
        <v>2E-05</v>
      </c>
      <c r="R525" s="193">
        <f>Q525*H525</f>
        <v>0.024277</v>
      </c>
      <c r="S525" s="193">
        <v>0</v>
      </c>
      <c r="T525" s="194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95" t="s">
        <v>136</v>
      </c>
      <c r="AT525" s="195" t="s">
        <v>132</v>
      </c>
      <c r="AU525" s="195" t="s">
        <v>86</v>
      </c>
      <c r="AY525" s="17" t="s">
        <v>130</v>
      </c>
      <c r="BE525" s="196">
        <f>IF(N525="základní",J525,0)</f>
        <v>0</v>
      </c>
      <c r="BF525" s="196">
        <f>IF(N525="snížená",J525,0)</f>
        <v>0</v>
      </c>
      <c r="BG525" s="196">
        <f>IF(N525="zákl. přenesená",J525,0)</f>
        <v>0</v>
      </c>
      <c r="BH525" s="196">
        <f>IF(N525="sníž. přenesená",J525,0)</f>
        <v>0</v>
      </c>
      <c r="BI525" s="196">
        <f>IF(N525="nulová",J525,0)</f>
        <v>0</v>
      </c>
      <c r="BJ525" s="17" t="s">
        <v>84</v>
      </c>
      <c r="BK525" s="196">
        <f>ROUND(I525*H525,2)</f>
        <v>0</v>
      </c>
      <c r="BL525" s="17" t="s">
        <v>136</v>
      </c>
      <c r="BM525" s="195" t="s">
        <v>788</v>
      </c>
    </row>
    <row r="526" spans="2:51" s="13" customFormat="1" ht="11.25">
      <c r="B526" s="197"/>
      <c r="C526" s="198"/>
      <c r="D526" s="199" t="s">
        <v>138</v>
      </c>
      <c r="E526" s="200" t="s">
        <v>1</v>
      </c>
      <c r="F526" s="201" t="s">
        <v>789</v>
      </c>
      <c r="G526" s="198"/>
      <c r="H526" s="202">
        <v>1213.85</v>
      </c>
      <c r="I526" s="203"/>
      <c r="J526" s="198"/>
      <c r="K526" s="198"/>
      <c r="L526" s="204"/>
      <c r="M526" s="205"/>
      <c r="N526" s="206"/>
      <c r="O526" s="206"/>
      <c r="P526" s="206"/>
      <c r="Q526" s="206"/>
      <c r="R526" s="206"/>
      <c r="S526" s="206"/>
      <c r="T526" s="207"/>
      <c r="AT526" s="208" t="s">
        <v>138</v>
      </c>
      <c r="AU526" s="208" t="s">
        <v>86</v>
      </c>
      <c r="AV526" s="13" t="s">
        <v>86</v>
      </c>
      <c r="AW526" s="13" t="s">
        <v>32</v>
      </c>
      <c r="AX526" s="13" t="s">
        <v>84</v>
      </c>
      <c r="AY526" s="208" t="s">
        <v>130</v>
      </c>
    </row>
    <row r="527" spans="1:65" s="2" customFormat="1" ht="24.2" customHeight="1">
      <c r="A527" s="34"/>
      <c r="B527" s="35"/>
      <c r="C527" s="220" t="s">
        <v>790</v>
      </c>
      <c r="D527" s="220" t="s">
        <v>334</v>
      </c>
      <c r="E527" s="221" t="s">
        <v>791</v>
      </c>
      <c r="F527" s="222" t="s">
        <v>792</v>
      </c>
      <c r="G527" s="223" t="s">
        <v>215</v>
      </c>
      <c r="H527" s="224">
        <v>1274.543</v>
      </c>
      <c r="I527" s="225"/>
      <c r="J527" s="226">
        <f>ROUND(I527*H527,2)</f>
        <v>0</v>
      </c>
      <c r="K527" s="227"/>
      <c r="L527" s="228"/>
      <c r="M527" s="229" t="s">
        <v>1</v>
      </c>
      <c r="N527" s="230" t="s">
        <v>41</v>
      </c>
      <c r="O527" s="71"/>
      <c r="P527" s="193">
        <f>O527*H527</f>
        <v>0</v>
      </c>
      <c r="Q527" s="193">
        <v>0.00366</v>
      </c>
      <c r="R527" s="193">
        <f>Q527*H527</f>
        <v>4.664827379999999</v>
      </c>
      <c r="S527" s="193">
        <v>0</v>
      </c>
      <c r="T527" s="194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95" t="s">
        <v>224</v>
      </c>
      <c r="AT527" s="195" t="s">
        <v>334</v>
      </c>
      <c r="AU527" s="195" t="s">
        <v>86</v>
      </c>
      <c r="AY527" s="17" t="s">
        <v>130</v>
      </c>
      <c r="BE527" s="196">
        <f>IF(N527="základní",J527,0)</f>
        <v>0</v>
      </c>
      <c r="BF527" s="196">
        <f>IF(N527="snížená",J527,0)</f>
        <v>0</v>
      </c>
      <c r="BG527" s="196">
        <f>IF(N527="zákl. přenesená",J527,0)</f>
        <v>0</v>
      </c>
      <c r="BH527" s="196">
        <f>IF(N527="sníž. přenesená",J527,0)</f>
        <v>0</v>
      </c>
      <c r="BI527" s="196">
        <f>IF(N527="nulová",J527,0)</f>
        <v>0</v>
      </c>
      <c r="BJ527" s="17" t="s">
        <v>84</v>
      </c>
      <c r="BK527" s="196">
        <f>ROUND(I527*H527,2)</f>
        <v>0</v>
      </c>
      <c r="BL527" s="17" t="s">
        <v>136</v>
      </c>
      <c r="BM527" s="195" t="s">
        <v>793</v>
      </c>
    </row>
    <row r="528" spans="2:51" s="13" customFormat="1" ht="11.25">
      <c r="B528" s="197"/>
      <c r="C528" s="198"/>
      <c r="D528" s="199" t="s">
        <v>138</v>
      </c>
      <c r="E528" s="200" t="s">
        <v>1</v>
      </c>
      <c r="F528" s="201" t="s">
        <v>794</v>
      </c>
      <c r="G528" s="198"/>
      <c r="H528" s="202">
        <v>1274.543</v>
      </c>
      <c r="I528" s="203"/>
      <c r="J528" s="198"/>
      <c r="K528" s="198"/>
      <c r="L528" s="204"/>
      <c r="M528" s="205"/>
      <c r="N528" s="206"/>
      <c r="O528" s="206"/>
      <c r="P528" s="206"/>
      <c r="Q528" s="206"/>
      <c r="R528" s="206"/>
      <c r="S528" s="206"/>
      <c r="T528" s="207"/>
      <c r="AT528" s="208" t="s">
        <v>138</v>
      </c>
      <c r="AU528" s="208" t="s">
        <v>86</v>
      </c>
      <c r="AV528" s="13" t="s">
        <v>86</v>
      </c>
      <c r="AW528" s="13" t="s">
        <v>32</v>
      </c>
      <c r="AX528" s="13" t="s">
        <v>84</v>
      </c>
      <c r="AY528" s="208" t="s">
        <v>130</v>
      </c>
    </row>
    <row r="529" spans="1:65" s="2" customFormat="1" ht="24.2" customHeight="1">
      <c r="A529" s="34"/>
      <c r="B529" s="35"/>
      <c r="C529" s="183" t="s">
        <v>795</v>
      </c>
      <c r="D529" s="183" t="s">
        <v>132</v>
      </c>
      <c r="E529" s="184" t="s">
        <v>796</v>
      </c>
      <c r="F529" s="185" t="s">
        <v>797</v>
      </c>
      <c r="G529" s="186" t="s">
        <v>215</v>
      </c>
      <c r="H529" s="187">
        <v>24</v>
      </c>
      <c r="I529" s="188"/>
      <c r="J529" s="189">
        <f>ROUND(I529*H529,2)</f>
        <v>0</v>
      </c>
      <c r="K529" s="190"/>
      <c r="L529" s="39"/>
      <c r="M529" s="191" t="s">
        <v>1</v>
      </c>
      <c r="N529" s="192" t="s">
        <v>41</v>
      </c>
      <c r="O529" s="71"/>
      <c r="P529" s="193">
        <f>O529*H529</f>
        <v>0</v>
      </c>
      <c r="Q529" s="193">
        <v>4E-05</v>
      </c>
      <c r="R529" s="193">
        <f>Q529*H529</f>
        <v>0.0009600000000000001</v>
      </c>
      <c r="S529" s="193">
        <v>0</v>
      </c>
      <c r="T529" s="194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95" t="s">
        <v>136</v>
      </c>
      <c r="AT529" s="195" t="s">
        <v>132</v>
      </c>
      <c r="AU529" s="195" t="s">
        <v>86</v>
      </c>
      <c r="AY529" s="17" t="s">
        <v>130</v>
      </c>
      <c r="BE529" s="196">
        <f>IF(N529="základní",J529,0)</f>
        <v>0</v>
      </c>
      <c r="BF529" s="196">
        <f>IF(N529="snížená",J529,0)</f>
        <v>0</v>
      </c>
      <c r="BG529" s="196">
        <f>IF(N529="zákl. přenesená",J529,0)</f>
        <v>0</v>
      </c>
      <c r="BH529" s="196">
        <f>IF(N529="sníž. přenesená",J529,0)</f>
        <v>0</v>
      </c>
      <c r="BI529" s="196">
        <f>IF(N529="nulová",J529,0)</f>
        <v>0</v>
      </c>
      <c r="BJ529" s="17" t="s">
        <v>84</v>
      </c>
      <c r="BK529" s="196">
        <f>ROUND(I529*H529,2)</f>
        <v>0</v>
      </c>
      <c r="BL529" s="17" t="s">
        <v>136</v>
      </c>
      <c r="BM529" s="195" t="s">
        <v>798</v>
      </c>
    </row>
    <row r="530" spans="2:51" s="13" customFormat="1" ht="11.25">
      <c r="B530" s="197"/>
      <c r="C530" s="198"/>
      <c r="D530" s="199" t="s">
        <v>138</v>
      </c>
      <c r="E530" s="200" t="s">
        <v>1</v>
      </c>
      <c r="F530" s="201" t="s">
        <v>163</v>
      </c>
      <c r="G530" s="198"/>
      <c r="H530" s="202">
        <v>24</v>
      </c>
      <c r="I530" s="203"/>
      <c r="J530" s="198"/>
      <c r="K530" s="198"/>
      <c r="L530" s="204"/>
      <c r="M530" s="205"/>
      <c r="N530" s="206"/>
      <c r="O530" s="206"/>
      <c r="P530" s="206"/>
      <c r="Q530" s="206"/>
      <c r="R530" s="206"/>
      <c r="S530" s="206"/>
      <c r="T530" s="207"/>
      <c r="AT530" s="208" t="s">
        <v>138</v>
      </c>
      <c r="AU530" s="208" t="s">
        <v>86</v>
      </c>
      <c r="AV530" s="13" t="s">
        <v>86</v>
      </c>
      <c r="AW530" s="13" t="s">
        <v>32</v>
      </c>
      <c r="AX530" s="13" t="s">
        <v>84</v>
      </c>
      <c r="AY530" s="208" t="s">
        <v>130</v>
      </c>
    </row>
    <row r="531" spans="1:65" s="2" customFormat="1" ht="24.2" customHeight="1">
      <c r="A531" s="34"/>
      <c r="B531" s="35"/>
      <c r="C531" s="220" t="s">
        <v>799</v>
      </c>
      <c r="D531" s="220" t="s">
        <v>334</v>
      </c>
      <c r="E531" s="221" t="s">
        <v>800</v>
      </c>
      <c r="F531" s="222" t="s">
        <v>801</v>
      </c>
      <c r="G531" s="223" t="s">
        <v>215</v>
      </c>
      <c r="H531" s="224">
        <v>25.578</v>
      </c>
      <c r="I531" s="225"/>
      <c r="J531" s="226">
        <f>ROUND(I531*H531,2)</f>
        <v>0</v>
      </c>
      <c r="K531" s="227"/>
      <c r="L531" s="228"/>
      <c r="M531" s="229" t="s">
        <v>1</v>
      </c>
      <c r="N531" s="230" t="s">
        <v>41</v>
      </c>
      <c r="O531" s="71"/>
      <c r="P531" s="193">
        <f>O531*H531</f>
        <v>0</v>
      </c>
      <c r="Q531" s="193">
        <v>0.02024</v>
      </c>
      <c r="R531" s="193">
        <f>Q531*H531</f>
        <v>0.5176987200000001</v>
      </c>
      <c r="S531" s="193">
        <v>0</v>
      </c>
      <c r="T531" s="194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95" t="s">
        <v>224</v>
      </c>
      <c r="AT531" s="195" t="s">
        <v>334</v>
      </c>
      <c r="AU531" s="195" t="s">
        <v>86</v>
      </c>
      <c r="AY531" s="17" t="s">
        <v>130</v>
      </c>
      <c r="BE531" s="196">
        <f>IF(N531="základní",J531,0)</f>
        <v>0</v>
      </c>
      <c r="BF531" s="196">
        <f>IF(N531="snížená",J531,0)</f>
        <v>0</v>
      </c>
      <c r="BG531" s="196">
        <f>IF(N531="zákl. přenesená",J531,0)</f>
        <v>0</v>
      </c>
      <c r="BH531" s="196">
        <f>IF(N531="sníž. přenesená",J531,0)</f>
        <v>0</v>
      </c>
      <c r="BI531" s="196">
        <f>IF(N531="nulová",J531,0)</f>
        <v>0</v>
      </c>
      <c r="BJ531" s="17" t="s">
        <v>84</v>
      </c>
      <c r="BK531" s="196">
        <f>ROUND(I531*H531,2)</f>
        <v>0</v>
      </c>
      <c r="BL531" s="17" t="s">
        <v>136</v>
      </c>
      <c r="BM531" s="195" t="s">
        <v>802</v>
      </c>
    </row>
    <row r="532" spans="2:51" s="13" customFormat="1" ht="11.25">
      <c r="B532" s="197"/>
      <c r="C532" s="198"/>
      <c r="D532" s="199" t="s">
        <v>138</v>
      </c>
      <c r="E532" s="200" t="s">
        <v>1</v>
      </c>
      <c r="F532" s="201" t="s">
        <v>803</v>
      </c>
      <c r="G532" s="198"/>
      <c r="H532" s="202">
        <v>25.2</v>
      </c>
      <c r="I532" s="203"/>
      <c r="J532" s="198"/>
      <c r="K532" s="198"/>
      <c r="L532" s="204"/>
      <c r="M532" s="205"/>
      <c r="N532" s="206"/>
      <c r="O532" s="206"/>
      <c r="P532" s="206"/>
      <c r="Q532" s="206"/>
      <c r="R532" s="206"/>
      <c r="S532" s="206"/>
      <c r="T532" s="207"/>
      <c r="AT532" s="208" t="s">
        <v>138</v>
      </c>
      <c r="AU532" s="208" t="s">
        <v>86</v>
      </c>
      <c r="AV532" s="13" t="s">
        <v>86</v>
      </c>
      <c r="AW532" s="13" t="s">
        <v>32</v>
      </c>
      <c r="AX532" s="13" t="s">
        <v>84</v>
      </c>
      <c r="AY532" s="208" t="s">
        <v>130</v>
      </c>
    </row>
    <row r="533" spans="2:51" s="13" customFormat="1" ht="11.25">
      <c r="B533" s="197"/>
      <c r="C533" s="198"/>
      <c r="D533" s="199" t="s">
        <v>138</v>
      </c>
      <c r="E533" s="198"/>
      <c r="F533" s="201" t="s">
        <v>804</v>
      </c>
      <c r="G533" s="198"/>
      <c r="H533" s="202">
        <v>25.578</v>
      </c>
      <c r="I533" s="203"/>
      <c r="J533" s="198"/>
      <c r="K533" s="198"/>
      <c r="L533" s="204"/>
      <c r="M533" s="205"/>
      <c r="N533" s="206"/>
      <c r="O533" s="206"/>
      <c r="P533" s="206"/>
      <c r="Q533" s="206"/>
      <c r="R533" s="206"/>
      <c r="S533" s="206"/>
      <c r="T533" s="207"/>
      <c r="AT533" s="208" t="s">
        <v>138</v>
      </c>
      <c r="AU533" s="208" t="s">
        <v>86</v>
      </c>
      <c r="AV533" s="13" t="s">
        <v>86</v>
      </c>
      <c r="AW533" s="13" t="s">
        <v>4</v>
      </c>
      <c r="AX533" s="13" t="s">
        <v>84</v>
      </c>
      <c r="AY533" s="208" t="s">
        <v>130</v>
      </c>
    </row>
    <row r="534" spans="1:65" s="2" customFormat="1" ht="33" customHeight="1">
      <c r="A534" s="34"/>
      <c r="B534" s="35"/>
      <c r="C534" s="183" t="s">
        <v>805</v>
      </c>
      <c r="D534" s="183" t="s">
        <v>132</v>
      </c>
      <c r="E534" s="184" t="s">
        <v>806</v>
      </c>
      <c r="F534" s="185" t="s">
        <v>807</v>
      </c>
      <c r="G534" s="186" t="s">
        <v>148</v>
      </c>
      <c r="H534" s="187">
        <v>33</v>
      </c>
      <c r="I534" s="188"/>
      <c r="J534" s="189">
        <f>ROUND(I534*H534,2)</f>
        <v>0</v>
      </c>
      <c r="K534" s="190"/>
      <c r="L534" s="39"/>
      <c r="M534" s="191" t="s">
        <v>1</v>
      </c>
      <c r="N534" s="192" t="s">
        <v>41</v>
      </c>
      <c r="O534" s="71"/>
      <c r="P534" s="193">
        <f>O534*H534</f>
        <v>0</v>
      </c>
      <c r="Q534" s="193">
        <v>7E-05</v>
      </c>
      <c r="R534" s="193">
        <f>Q534*H534</f>
        <v>0.00231</v>
      </c>
      <c r="S534" s="193">
        <v>0</v>
      </c>
      <c r="T534" s="194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95" t="s">
        <v>136</v>
      </c>
      <c r="AT534" s="195" t="s">
        <v>132</v>
      </c>
      <c r="AU534" s="195" t="s">
        <v>86</v>
      </c>
      <c r="AY534" s="17" t="s">
        <v>130</v>
      </c>
      <c r="BE534" s="196">
        <f>IF(N534="základní",J534,0)</f>
        <v>0</v>
      </c>
      <c r="BF534" s="196">
        <f>IF(N534="snížená",J534,0)</f>
        <v>0</v>
      </c>
      <c r="BG534" s="196">
        <f>IF(N534="zákl. přenesená",J534,0)</f>
        <v>0</v>
      </c>
      <c r="BH534" s="196">
        <f>IF(N534="sníž. přenesená",J534,0)</f>
        <v>0</v>
      </c>
      <c r="BI534" s="196">
        <f>IF(N534="nulová",J534,0)</f>
        <v>0</v>
      </c>
      <c r="BJ534" s="17" t="s">
        <v>84</v>
      </c>
      <c r="BK534" s="196">
        <f>ROUND(I534*H534,2)</f>
        <v>0</v>
      </c>
      <c r="BL534" s="17" t="s">
        <v>136</v>
      </c>
      <c r="BM534" s="195" t="s">
        <v>808</v>
      </c>
    </row>
    <row r="535" spans="2:51" s="13" customFormat="1" ht="11.25">
      <c r="B535" s="197"/>
      <c r="C535" s="198"/>
      <c r="D535" s="199" t="s">
        <v>138</v>
      </c>
      <c r="E535" s="200" t="s">
        <v>1</v>
      </c>
      <c r="F535" s="201" t="s">
        <v>809</v>
      </c>
      <c r="G535" s="198"/>
      <c r="H535" s="202">
        <v>33</v>
      </c>
      <c r="I535" s="203"/>
      <c r="J535" s="198"/>
      <c r="K535" s="198"/>
      <c r="L535" s="204"/>
      <c r="M535" s="205"/>
      <c r="N535" s="206"/>
      <c r="O535" s="206"/>
      <c r="P535" s="206"/>
      <c r="Q535" s="206"/>
      <c r="R535" s="206"/>
      <c r="S535" s="206"/>
      <c r="T535" s="207"/>
      <c r="AT535" s="208" t="s">
        <v>138</v>
      </c>
      <c r="AU535" s="208" t="s">
        <v>86</v>
      </c>
      <c r="AV535" s="13" t="s">
        <v>86</v>
      </c>
      <c r="AW535" s="13" t="s">
        <v>32</v>
      </c>
      <c r="AX535" s="13" t="s">
        <v>84</v>
      </c>
      <c r="AY535" s="208" t="s">
        <v>130</v>
      </c>
    </row>
    <row r="536" spans="1:65" s="2" customFormat="1" ht="21.75" customHeight="1">
      <c r="A536" s="34"/>
      <c r="B536" s="35"/>
      <c r="C536" s="183" t="s">
        <v>810</v>
      </c>
      <c r="D536" s="183" t="s">
        <v>132</v>
      </c>
      <c r="E536" s="184" t="s">
        <v>811</v>
      </c>
      <c r="F536" s="185" t="s">
        <v>812</v>
      </c>
      <c r="G536" s="186" t="s">
        <v>215</v>
      </c>
      <c r="H536" s="187">
        <v>40.5</v>
      </c>
      <c r="I536" s="188"/>
      <c r="J536" s="189">
        <f>ROUND(I536*H536,2)</f>
        <v>0</v>
      </c>
      <c r="K536" s="190"/>
      <c r="L536" s="39"/>
      <c r="M536" s="191" t="s">
        <v>1</v>
      </c>
      <c r="N536" s="192" t="s">
        <v>41</v>
      </c>
      <c r="O536" s="71"/>
      <c r="P536" s="193">
        <f>O536*H536</f>
        <v>0</v>
      </c>
      <c r="Q536" s="193">
        <v>0</v>
      </c>
      <c r="R536" s="193">
        <f>Q536*H536</f>
        <v>0</v>
      </c>
      <c r="S536" s="193">
        <v>0</v>
      </c>
      <c r="T536" s="194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95" t="s">
        <v>136</v>
      </c>
      <c r="AT536" s="195" t="s">
        <v>132</v>
      </c>
      <c r="AU536" s="195" t="s">
        <v>86</v>
      </c>
      <c r="AY536" s="17" t="s">
        <v>130</v>
      </c>
      <c r="BE536" s="196">
        <f>IF(N536="základní",J536,0)</f>
        <v>0</v>
      </c>
      <c r="BF536" s="196">
        <f>IF(N536="snížená",J536,0)</f>
        <v>0</v>
      </c>
      <c r="BG536" s="196">
        <f>IF(N536="zákl. přenesená",J536,0)</f>
        <v>0</v>
      </c>
      <c r="BH536" s="196">
        <f>IF(N536="sníž. přenesená",J536,0)</f>
        <v>0</v>
      </c>
      <c r="BI536" s="196">
        <f>IF(N536="nulová",J536,0)</f>
        <v>0</v>
      </c>
      <c r="BJ536" s="17" t="s">
        <v>84</v>
      </c>
      <c r="BK536" s="196">
        <f>ROUND(I536*H536,2)</f>
        <v>0</v>
      </c>
      <c r="BL536" s="17" t="s">
        <v>136</v>
      </c>
      <c r="BM536" s="195" t="s">
        <v>813</v>
      </c>
    </row>
    <row r="537" spans="2:51" s="13" customFormat="1" ht="11.25">
      <c r="B537" s="197"/>
      <c r="C537" s="198"/>
      <c r="D537" s="199" t="s">
        <v>138</v>
      </c>
      <c r="E537" s="200" t="s">
        <v>1</v>
      </c>
      <c r="F537" s="201" t="s">
        <v>779</v>
      </c>
      <c r="G537" s="198"/>
      <c r="H537" s="202">
        <v>40.5</v>
      </c>
      <c r="I537" s="203"/>
      <c r="J537" s="198"/>
      <c r="K537" s="198"/>
      <c r="L537" s="204"/>
      <c r="M537" s="205"/>
      <c r="N537" s="206"/>
      <c r="O537" s="206"/>
      <c r="P537" s="206"/>
      <c r="Q537" s="206"/>
      <c r="R537" s="206"/>
      <c r="S537" s="206"/>
      <c r="T537" s="207"/>
      <c r="AT537" s="208" t="s">
        <v>138</v>
      </c>
      <c r="AU537" s="208" t="s">
        <v>86</v>
      </c>
      <c r="AV537" s="13" t="s">
        <v>86</v>
      </c>
      <c r="AW537" s="13" t="s">
        <v>32</v>
      </c>
      <c r="AX537" s="13" t="s">
        <v>84</v>
      </c>
      <c r="AY537" s="208" t="s">
        <v>130</v>
      </c>
    </row>
    <row r="538" spans="1:65" s="2" customFormat="1" ht="24.2" customHeight="1">
      <c r="A538" s="34"/>
      <c r="B538" s="35"/>
      <c r="C538" s="183" t="s">
        <v>814</v>
      </c>
      <c r="D538" s="183" t="s">
        <v>132</v>
      </c>
      <c r="E538" s="184" t="s">
        <v>815</v>
      </c>
      <c r="F538" s="185" t="s">
        <v>816</v>
      </c>
      <c r="G538" s="186" t="s">
        <v>215</v>
      </c>
      <c r="H538" s="187">
        <v>1213.85</v>
      </c>
      <c r="I538" s="188"/>
      <c r="J538" s="189">
        <f>ROUND(I538*H538,2)</f>
        <v>0</v>
      </c>
      <c r="K538" s="190"/>
      <c r="L538" s="39"/>
      <c r="M538" s="191" t="s">
        <v>1</v>
      </c>
      <c r="N538" s="192" t="s">
        <v>41</v>
      </c>
      <c r="O538" s="71"/>
      <c r="P538" s="193">
        <f>O538*H538</f>
        <v>0</v>
      </c>
      <c r="Q538" s="193">
        <v>0</v>
      </c>
      <c r="R538" s="193">
        <f>Q538*H538</f>
        <v>0</v>
      </c>
      <c r="S538" s="193">
        <v>0</v>
      </c>
      <c r="T538" s="194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95" t="s">
        <v>136</v>
      </c>
      <c r="AT538" s="195" t="s">
        <v>132</v>
      </c>
      <c r="AU538" s="195" t="s">
        <v>86</v>
      </c>
      <c r="AY538" s="17" t="s">
        <v>130</v>
      </c>
      <c r="BE538" s="196">
        <f>IF(N538="základní",J538,0)</f>
        <v>0</v>
      </c>
      <c r="BF538" s="196">
        <f>IF(N538="snížená",J538,0)</f>
        <v>0</v>
      </c>
      <c r="BG538" s="196">
        <f>IF(N538="zákl. přenesená",J538,0)</f>
        <v>0</v>
      </c>
      <c r="BH538" s="196">
        <f>IF(N538="sníž. přenesená",J538,0)</f>
        <v>0</v>
      </c>
      <c r="BI538" s="196">
        <f>IF(N538="nulová",J538,0)</f>
        <v>0</v>
      </c>
      <c r="BJ538" s="17" t="s">
        <v>84</v>
      </c>
      <c r="BK538" s="196">
        <f>ROUND(I538*H538,2)</f>
        <v>0</v>
      </c>
      <c r="BL538" s="17" t="s">
        <v>136</v>
      </c>
      <c r="BM538" s="195" t="s">
        <v>817</v>
      </c>
    </row>
    <row r="539" spans="2:51" s="13" customFormat="1" ht="11.25">
      <c r="B539" s="197"/>
      <c r="C539" s="198"/>
      <c r="D539" s="199" t="s">
        <v>138</v>
      </c>
      <c r="E539" s="200" t="s">
        <v>1</v>
      </c>
      <c r="F539" s="201" t="s">
        <v>789</v>
      </c>
      <c r="G539" s="198"/>
      <c r="H539" s="202">
        <v>1213.85</v>
      </c>
      <c r="I539" s="203"/>
      <c r="J539" s="198"/>
      <c r="K539" s="198"/>
      <c r="L539" s="204"/>
      <c r="M539" s="205"/>
      <c r="N539" s="206"/>
      <c r="O539" s="206"/>
      <c r="P539" s="206"/>
      <c r="Q539" s="206"/>
      <c r="R539" s="206"/>
      <c r="S539" s="206"/>
      <c r="T539" s="207"/>
      <c r="AT539" s="208" t="s">
        <v>138</v>
      </c>
      <c r="AU539" s="208" t="s">
        <v>86</v>
      </c>
      <c r="AV539" s="13" t="s">
        <v>86</v>
      </c>
      <c r="AW539" s="13" t="s">
        <v>32</v>
      </c>
      <c r="AX539" s="13" t="s">
        <v>84</v>
      </c>
      <c r="AY539" s="208" t="s">
        <v>130</v>
      </c>
    </row>
    <row r="540" spans="1:65" s="2" customFormat="1" ht="24.2" customHeight="1">
      <c r="A540" s="34"/>
      <c r="B540" s="35"/>
      <c r="C540" s="183" t="s">
        <v>818</v>
      </c>
      <c r="D540" s="183" t="s">
        <v>132</v>
      </c>
      <c r="E540" s="184" t="s">
        <v>819</v>
      </c>
      <c r="F540" s="185" t="s">
        <v>820</v>
      </c>
      <c r="G540" s="186" t="s">
        <v>148</v>
      </c>
      <c r="H540" s="187">
        <v>30</v>
      </c>
      <c r="I540" s="188"/>
      <c r="J540" s="189">
        <f>ROUND(I540*H540,2)</f>
        <v>0</v>
      </c>
      <c r="K540" s="190"/>
      <c r="L540" s="39"/>
      <c r="M540" s="191" t="s">
        <v>1</v>
      </c>
      <c r="N540" s="192" t="s">
        <v>41</v>
      </c>
      <c r="O540" s="71"/>
      <c r="P540" s="193">
        <f>O540*H540</f>
        <v>0</v>
      </c>
      <c r="Q540" s="193">
        <v>0.10833</v>
      </c>
      <c r="R540" s="193">
        <f>Q540*H540</f>
        <v>3.2499</v>
      </c>
      <c r="S540" s="193">
        <v>0</v>
      </c>
      <c r="T540" s="194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95" t="s">
        <v>136</v>
      </c>
      <c r="AT540" s="195" t="s">
        <v>132</v>
      </c>
      <c r="AU540" s="195" t="s">
        <v>86</v>
      </c>
      <c r="AY540" s="17" t="s">
        <v>130</v>
      </c>
      <c r="BE540" s="196">
        <f>IF(N540="základní",J540,0)</f>
        <v>0</v>
      </c>
      <c r="BF540" s="196">
        <f>IF(N540="snížená",J540,0)</f>
        <v>0</v>
      </c>
      <c r="BG540" s="196">
        <f>IF(N540="zákl. přenesená",J540,0)</f>
        <v>0</v>
      </c>
      <c r="BH540" s="196">
        <f>IF(N540="sníž. přenesená",J540,0)</f>
        <v>0</v>
      </c>
      <c r="BI540" s="196">
        <f>IF(N540="nulová",J540,0)</f>
        <v>0</v>
      </c>
      <c r="BJ540" s="17" t="s">
        <v>84</v>
      </c>
      <c r="BK540" s="196">
        <f>ROUND(I540*H540,2)</f>
        <v>0</v>
      </c>
      <c r="BL540" s="17" t="s">
        <v>136</v>
      </c>
      <c r="BM540" s="195" t="s">
        <v>821</v>
      </c>
    </row>
    <row r="541" spans="2:51" s="13" customFormat="1" ht="11.25">
      <c r="B541" s="197"/>
      <c r="C541" s="198"/>
      <c r="D541" s="199" t="s">
        <v>138</v>
      </c>
      <c r="E541" s="200" t="s">
        <v>1</v>
      </c>
      <c r="F541" s="201" t="s">
        <v>822</v>
      </c>
      <c r="G541" s="198"/>
      <c r="H541" s="202">
        <v>30</v>
      </c>
      <c r="I541" s="203"/>
      <c r="J541" s="198"/>
      <c r="K541" s="198"/>
      <c r="L541" s="204"/>
      <c r="M541" s="205"/>
      <c r="N541" s="206"/>
      <c r="O541" s="206"/>
      <c r="P541" s="206"/>
      <c r="Q541" s="206"/>
      <c r="R541" s="206"/>
      <c r="S541" s="206"/>
      <c r="T541" s="207"/>
      <c r="AT541" s="208" t="s">
        <v>138</v>
      </c>
      <c r="AU541" s="208" t="s">
        <v>86</v>
      </c>
      <c r="AV541" s="13" t="s">
        <v>86</v>
      </c>
      <c r="AW541" s="13" t="s">
        <v>32</v>
      </c>
      <c r="AX541" s="13" t="s">
        <v>84</v>
      </c>
      <c r="AY541" s="208" t="s">
        <v>130</v>
      </c>
    </row>
    <row r="542" spans="1:65" s="2" customFormat="1" ht="24.2" customHeight="1">
      <c r="A542" s="34"/>
      <c r="B542" s="35"/>
      <c r="C542" s="183" t="s">
        <v>823</v>
      </c>
      <c r="D542" s="183" t="s">
        <v>132</v>
      </c>
      <c r="E542" s="184" t="s">
        <v>824</v>
      </c>
      <c r="F542" s="185" t="s">
        <v>825</v>
      </c>
      <c r="G542" s="186" t="s">
        <v>148</v>
      </c>
      <c r="H542" s="187">
        <v>30</v>
      </c>
      <c r="I542" s="188"/>
      <c r="J542" s="189">
        <f>ROUND(I542*H542,2)</f>
        <v>0</v>
      </c>
      <c r="K542" s="190"/>
      <c r="L542" s="39"/>
      <c r="M542" s="191" t="s">
        <v>1</v>
      </c>
      <c r="N542" s="192" t="s">
        <v>41</v>
      </c>
      <c r="O542" s="71"/>
      <c r="P542" s="193">
        <f>O542*H542</f>
        <v>0</v>
      </c>
      <c r="Q542" s="193">
        <v>0</v>
      </c>
      <c r="R542" s="193">
        <f>Q542*H542</f>
        <v>0</v>
      </c>
      <c r="S542" s="193">
        <v>0</v>
      </c>
      <c r="T542" s="194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95" t="s">
        <v>136</v>
      </c>
      <c r="AT542" s="195" t="s">
        <v>132</v>
      </c>
      <c r="AU542" s="195" t="s">
        <v>86</v>
      </c>
      <c r="AY542" s="17" t="s">
        <v>130</v>
      </c>
      <c r="BE542" s="196">
        <f>IF(N542="základní",J542,0)</f>
        <v>0</v>
      </c>
      <c r="BF542" s="196">
        <f>IF(N542="snížená",J542,0)</f>
        <v>0</v>
      </c>
      <c r="BG542" s="196">
        <f>IF(N542="zákl. přenesená",J542,0)</f>
        <v>0</v>
      </c>
      <c r="BH542" s="196">
        <f>IF(N542="sníž. přenesená",J542,0)</f>
        <v>0</v>
      </c>
      <c r="BI542" s="196">
        <f>IF(N542="nulová",J542,0)</f>
        <v>0</v>
      </c>
      <c r="BJ542" s="17" t="s">
        <v>84</v>
      </c>
      <c r="BK542" s="196">
        <f>ROUND(I542*H542,2)</f>
        <v>0</v>
      </c>
      <c r="BL542" s="17" t="s">
        <v>136</v>
      </c>
      <c r="BM542" s="195" t="s">
        <v>826</v>
      </c>
    </row>
    <row r="543" spans="2:51" s="13" customFormat="1" ht="11.25">
      <c r="B543" s="197"/>
      <c r="C543" s="198"/>
      <c r="D543" s="199" t="s">
        <v>138</v>
      </c>
      <c r="E543" s="200" t="s">
        <v>1</v>
      </c>
      <c r="F543" s="201" t="s">
        <v>822</v>
      </c>
      <c r="G543" s="198"/>
      <c r="H543" s="202">
        <v>30</v>
      </c>
      <c r="I543" s="203"/>
      <c r="J543" s="198"/>
      <c r="K543" s="198"/>
      <c r="L543" s="204"/>
      <c r="M543" s="205"/>
      <c r="N543" s="206"/>
      <c r="O543" s="206"/>
      <c r="P543" s="206"/>
      <c r="Q543" s="206"/>
      <c r="R543" s="206"/>
      <c r="S543" s="206"/>
      <c r="T543" s="207"/>
      <c r="AT543" s="208" t="s">
        <v>138</v>
      </c>
      <c r="AU543" s="208" t="s">
        <v>86</v>
      </c>
      <c r="AV543" s="13" t="s">
        <v>86</v>
      </c>
      <c r="AW543" s="13" t="s">
        <v>32</v>
      </c>
      <c r="AX543" s="13" t="s">
        <v>84</v>
      </c>
      <c r="AY543" s="208" t="s">
        <v>130</v>
      </c>
    </row>
    <row r="544" spans="1:65" s="2" customFormat="1" ht="33" customHeight="1">
      <c r="A544" s="34"/>
      <c r="B544" s="35"/>
      <c r="C544" s="183" t="s">
        <v>827</v>
      </c>
      <c r="D544" s="183" t="s">
        <v>132</v>
      </c>
      <c r="E544" s="184" t="s">
        <v>828</v>
      </c>
      <c r="F544" s="185" t="s">
        <v>829</v>
      </c>
      <c r="G544" s="186" t="s">
        <v>148</v>
      </c>
      <c r="H544" s="187">
        <v>30</v>
      </c>
      <c r="I544" s="188"/>
      <c r="J544" s="189">
        <f>ROUND(I544*H544,2)</f>
        <v>0</v>
      </c>
      <c r="K544" s="190"/>
      <c r="L544" s="39"/>
      <c r="M544" s="191" t="s">
        <v>1</v>
      </c>
      <c r="N544" s="192" t="s">
        <v>41</v>
      </c>
      <c r="O544" s="71"/>
      <c r="P544" s="193">
        <f>O544*H544</f>
        <v>0</v>
      </c>
      <c r="Q544" s="193">
        <v>0.1313</v>
      </c>
      <c r="R544" s="193">
        <f>Q544*H544</f>
        <v>3.939</v>
      </c>
      <c r="S544" s="193">
        <v>0</v>
      </c>
      <c r="T544" s="194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195" t="s">
        <v>136</v>
      </c>
      <c r="AT544" s="195" t="s">
        <v>132</v>
      </c>
      <c r="AU544" s="195" t="s">
        <v>86</v>
      </c>
      <c r="AY544" s="17" t="s">
        <v>130</v>
      </c>
      <c r="BE544" s="196">
        <f>IF(N544="základní",J544,0)</f>
        <v>0</v>
      </c>
      <c r="BF544" s="196">
        <f>IF(N544="snížená",J544,0)</f>
        <v>0</v>
      </c>
      <c r="BG544" s="196">
        <f>IF(N544="zákl. přenesená",J544,0)</f>
        <v>0</v>
      </c>
      <c r="BH544" s="196">
        <f>IF(N544="sníž. přenesená",J544,0)</f>
        <v>0</v>
      </c>
      <c r="BI544" s="196">
        <f>IF(N544="nulová",J544,0)</f>
        <v>0</v>
      </c>
      <c r="BJ544" s="17" t="s">
        <v>84</v>
      </c>
      <c r="BK544" s="196">
        <f>ROUND(I544*H544,2)</f>
        <v>0</v>
      </c>
      <c r="BL544" s="17" t="s">
        <v>136</v>
      </c>
      <c r="BM544" s="195" t="s">
        <v>830</v>
      </c>
    </row>
    <row r="545" spans="2:51" s="13" customFormat="1" ht="11.25">
      <c r="B545" s="197"/>
      <c r="C545" s="198"/>
      <c r="D545" s="199" t="s">
        <v>138</v>
      </c>
      <c r="E545" s="200" t="s">
        <v>1</v>
      </c>
      <c r="F545" s="201" t="s">
        <v>822</v>
      </c>
      <c r="G545" s="198"/>
      <c r="H545" s="202">
        <v>30</v>
      </c>
      <c r="I545" s="203"/>
      <c r="J545" s="198"/>
      <c r="K545" s="198"/>
      <c r="L545" s="204"/>
      <c r="M545" s="205"/>
      <c r="N545" s="206"/>
      <c r="O545" s="206"/>
      <c r="P545" s="206"/>
      <c r="Q545" s="206"/>
      <c r="R545" s="206"/>
      <c r="S545" s="206"/>
      <c r="T545" s="207"/>
      <c r="AT545" s="208" t="s">
        <v>138</v>
      </c>
      <c r="AU545" s="208" t="s">
        <v>86</v>
      </c>
      <c r="AV545" s="13" t="s">
        <v>86</v>
      </c>
      <c r="AW545" s="13" t="s">
        <v>32</v>
      </c>
      <c r="AX545" s="13" t="s">
        <v>84</v>
      </c>
      <c r="AY545" s="208" t="s">
        <v>130</v>
      </c>
    </row>
    <row r="546" spans="1:65" s="2" customFormat="1" ht="24.2" customHeight="1">
      <c r="A546" s="34"/>
      <c r="B546" s="35"/>
      <c r="C546" s="183" t="s">
        <v>831</v>
      </c>
      <c r="D546" s="183" t="s">
        <v>132</v>
      </c>
      <c r="E546" s="184" t="s">
        <v>832</v>
      </c>
      <c r="F546" s="185" t="s">
        <v>833</v>
      </c>
      <c r="G546" s="186" t="s">
        <v>148</v>
      </c>
      <c r="H546" s="187">
        <v>32</v>
      </c>
      <c r="I546" s="188"/>
      <c r="J546" s="189">
        <f>ROUND(I546*H546,2)</f>
        <v>0</v>
      </c>
      <c r="K546" s="190"/>
      <c r="L546" s="39"/>
      <c r="M546" s="191" t="s">
        <v>1</v>
      </c>
      <c r="N546" s="192" t="s">
        <v>41</v>
      </c>
      <c r="O546" s="71"/>
      <c r="P546" s="193">
        <f>O546*H546</f>
        <v>0</v>
      </c>
      <c r="Q546" s="193">
        <v>0.3409</v>
      </c>
      <c r="R546" s="193">
        <f>Q546*H546</f>
        <v>10.9088</v>
      </c>
      <c r="S546" s="193">
        <v>0</v>
      </c>
      <c r="T546" s="194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95" t="s">
        <v>136</v>
      </c>
      <c r="AT546" s="195" t="s">
        <v>132</v>
      </c>
      <c r="AU546" s="195" t="s">
        <v>86</v>
      </c>
      <c r="AY546" s="17" t="s">
        <v>130</v>
      </c>
      <c r="BE546" s="196">
        <f>IF(N546="základní",J546,0)</f>
        <v>0</v>
      </c>
      <c r="BF546" s="196">
        <f>IF(N546="snížená",J546,0)</f>
        <v>0</v>
      </c>
      <c r="BG546" s="196">
        <f>IF(N546="zákl. přenesená",J546,0)</f>
        <v>0</v>
      </c>
      <c r="BH546" s="196">
        <f>IF(N546="sníž. přenesená",J546,0)</f>
        <v>0</v>
      </c>
      <c r="BI546" s="196">
        <f>IF(N546="nulová",J546,0)</f>
        <v>0</v>
      </c>
      <c r="BJ546" s="17" t="s">
        <v>84</v>
      </c>
      <c r="BK546" s="196">
        <f>ROUND(I546*H546,2)</f>
        <v>0</v>
      </c>
      <c r="BL546" s="17" t="s">
        <v>136</v>
      </c>
      <c r="BM546" s="195" t="s">
        <v>834</v>
      </c>
    </row>
    <row r="547" spans="2:51" s="13" customFormat="1" ht="11.25">
      <c r="B547" s="197"/>
      <c r="C547" s="198"/>
      <c r="D547" s="199" t="s">
        <v>138</v>
      </c>
      <c r="E547" s="200" t="s">
        <v>1</v>
      </c>
      <c r="F547" s="201" t="s">
        <v>390</v>
      </c>
      <c r="G547" s="198"/>
      <c r="H547" s="202">
        <v>32</v>
      </c>
      <c r="I547" s="203"/>
      <c r="J547" s="198"/>
      <c r="K547" s="198"/>
      <c r="L547" s="204"/>
      <c r="M547" s="205"/>
      <c r="N547" s="206"/>
      <c r="O547" s="206"/>
      <c r="P547" s="206"/>
      <c r="Q547" s="206"/>
      <c r="R547" s="206"/>
      <c r="S547" s="206"/>
      <c r="T547" s="207"/>
      <c r="AT547" s="208" t="s">
        <v>138</v>
      </c>
      <c r="AU547" s="208" t="s">
        <v>86</v>
      </c>
      <c r="AV547" s="13" t="s">
        <v>86</v>
      </c>
      <c r="AW547" s="13" t="s">
        <v>32</v>
      </c>
      <c r="AX547" s="13" t="s">
        <v>84</v>
      </c>
      <c r="AY547" s="208" t="s">
        <v>130</v>
      </c>
    </row>
    <row r="548" spans="1:65" s="2" customFormat="1" ht="16.5" customHeight="1">
      <c r="A548" s="34"/>
      <c r="B548" s="35"/>
      <c r="C548" s="220" t="s">
        <v>835</v>
      </c>
      <c r="D548" s="220" t="s">
        <v>334</v>
      </c>
      <c r="E548" s="221" t="s">
        <v>836</v>
      </c>
      <c r="F548" s="222" t="s">
        <v>837</v>
      </c>
      <c r="G548" s="223" t="s">
        <v>148</v>
      </c>
      <c r="H548" s="224">
        <v>33.6</v>
      </c>
      <c r="I548" s="225"/>
      <c r="J548" s="226">
        <f>ROUND(I548*H548,2)</f>
        <v>0</v>
      </c>
      <c r="K548" s="227"/>
      <c r="L548" s="228"/>
      <c r="M548" s="229" t="s">
        <v>1</v>
      </c>
      <c r="N548" s="230" t="s">
        <v>41</v>
      </c>
      <c r="O548" s="71"/>
      <c r="P548" s="193">
        <f>O548*H548</f>
        <v>0</v>
      </c>
      <c r="Q548" s="193">
        <v>0.01823</v>
      </c>
      <c r="R548" s="193">
        <f>Q548*H548</f>
        <v>0.612528</v>
      </c>
      <c r="S548" s="193">
        <v>0</v>
      </c>
      <c r="T548" s="194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95" t="s">
        <v>224</v>
      </c>
      <c r="AT548" s="195" t="s">
        <v>334</v>
      </c>
      <c r="AU548" s="195" t="s">
        <v>86</v>
      </c>
      <c r="AY548" s="17" t="s">
        <v>130</v>
      </c>
      <c r="BE548" s="196">
        <f>IF(N548="základní",J548,0)</f>
        <v>0</v>
      </c>
      <c r="BF548" s="196">
        <f>IF(N548="snížená",J548,0)</f>
        <v>0</v>
      </c>
      <c r="BG548" s="196">
        <f>IF(N548="zákl. přenesená",J548,0)</f>
        <v>0</v>
      </c>
      <c r="BH548" s="196">
        <f>IF(N548="sníž. přenesená",J548,0)</f>
        <v>0</v>
      </c>
      <c r="BI548" s="196">
        <f>IF(N548="nulová",J548,0)</f>
        <v>0</v>
      </c>
      <c r="BJ548" s="17" t="s">
        <v>84</v>
      </c>
      <c r="BK548" s="196">
        <f>ROUND(I548*H548,2)</f>
        <v>0</v>
      </c>
      <c r="BL548" s="17" t="s">
        <v>136</v>
      </c>
      <c r="BM548" s="195" t="s">
        <v>838</v>
      </c>
    </row>
    <row r="549" spans="2:51" s="13" customFormat="1" ht="11.25">
      <c r="B549" s="197"/>
      <c r="C549" s="198"/>
      <c r="D549" s="199" t="s">
        <v>138</v>
      </c>
      <c r="E549" s="200" t="s">
        <v>1</v>
      </c>
      <c r="F549" s="201" t="s">
        <v>839</v>
      </c>
      <c r="G549" s="198"/>
      <c r="H549" s="202">
        <v>33.6</v>
      </c>
      <c r="I549" s="203"/>
      <c r="J549" s="198"/>
      <c r="K549" s="198"/>
      <c r="L549" s="204"/>
      <c r="M549" s="205"/>
      <c r="N549" s="206"/>
      <c r="O549" s="206"/>
      <c r="P549" s="206"/>
      <c r="Q549" s="206"/>
      <c r="R549" s="206"/>
      <c r="S549" s="206"/>
      <c r="T549" s="207"/>
      <c r="AT549" s="208" t="s">
        <v>138</v>
      </c>
      <c r="AU549" s="208" t="s">
        <v>86</v>
      </c>
      <c r="AV549" s="13" t="s">
        <v>86</v>
      </c>
      <c r="AW549" s="13" t="s">
        <v>32</v>
      </c>
      <c r="AX549" s="13" t="s">
        <v>84</v>
      </c>
      <c r="AY549" s="208" t="s">
        <v>130</v>
      </c>
    </row>
    <row r="550" spans="1:65" s="2" customFormat="1" ht="21.75" customHeight="1">
      <c r="A550" s="34"/>
      <c r="B550" s="35"/>
      <c r="C550" s="220" t="s">
        <v>840</v>
      </c>
      <c r="D550" s="220" t="s">
        <v>334</v>
      </c>
      <c r="E550" s="221" t="s">
        <v>841</v>
      </c>
      <c r="F550" s="222" t="s">
        <v>842</v>
      </c>
      <c r="G550" s="223" t="s">
        <v>148</v>
      </c>
      <c r="H550" s="224">
        <v>33.6</v>
      </c>
      <c r="I550" s="225"/>
      <c r="J550" s="226">
        <f>ROUND(I550*H550,2)</f>
        <v>0</v>
      </c>
      <c r="K550" s="227"/>
      <c r="L550" s="228"/>
      <c r="M550" s="229" t="s">
        <v>1</v>
      </c>
      <c r="N550" s="230" t="s">
        <v>41</v>
      </c>
      <c r="O550" s="71"/>
      <c r="P550" s="193">
        <f>O550*H550</f>
        <v>0</v>
      </c>
      <c r="Q550" s="193">
        <v>0.0085</v>
      </c>
      <c r="R550" s="193">
        <f>Q550*H550</f>
        <v>0.2856</v>
      </c>
      <c r="S550" s="193">
        <v>0</v>
      </c>
      <c r="T550" s="194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95" t="s">
        <v>224</v>
      </c>
      <c r="AT550" s="195" t="s">
        <v>334</v>
      </c>
      <c r="AU550" s="195" t="s">
        <v>86</v>
      </c>
      <c r="AY550" s="17" t="s">
        <v>130</v>
      </c>
      <c r="BE550" s="196">
        <f>IF(N550="základní",J550,0)</f>
        <v>0</v>
      </c>
      <c r="BF550" s="196">
        <f>IF(N550="snížená",J550,0)</f>
        <v>0</v>
      </c>
      <c r="BG550" s="196">
        <f>IF(N550="zákl. přenesená",J550,0)</f>
        <v>0</v>
      </c>
      <c r="BH550" s="196">
        <f>IF(N550="sníž. přenesená",J550,0)</f>
        <v>0</v>
      </c>
      <c r="BI550" s="196">
        <f>IF(N550="nulová",J550,0)</f>
        <v>0</v>
      </c>
      <c r="BJ550" s="17" t="s">
        <v>84</v>
      </c>
      <c r="BK550" s="196">
        <f>ROUND(I550*H550,2)</f>
        <v>0</v>
      </c>
      <c r="BL550" s="17" t="s">
        <v>136</v>
      </c>
      <c r="BM550" s="195" t="s">
        <v>843</v>
      </c>
    </row>
    <row r="551" spans="1:65" s="2" customFormat="1" ht="16.5" customHeight="1">
      <c r="A551" s="34"/>
      <c r="B551" s="35"/>
      <c r="C551" s="220" t="s">
        <v>844</v>
      </c>
      <c r="D551" s="220" t="s">
        <v>334</v>
      </c>
      <c r="E551" s="221" t="s">
        <v>845</v>
      </c>
      <c r="F551" s="222" t="s">
        <v>846</v>
      </c>
      <c r="G551" s="223" t="s">
        <v>148</v>
      </c>
      <c r="H551" s="224">
        <v>33.6</v>
      </c>
      <c r="I551" s="225"/>
      <c r="J551" s="226">
        <f>ROUND(I551*H551,2)</f>
        <v>0</v>
      </c>
      <c r="K551" s="227"/>
      <c r="L551" s="228"/>
      <c r="M551" s="229" t="s">
        <v>1</v>
      </c>
      <c r="N551" s="230" t="s">
        <v>41</v>
      </c>
      <c r="O551" s="71"/>
      <c r="P551" s="193">
        <f>O551*H551</f>
        <v>0</v>
      </c>
      <c r="Q551" s="193">
        <v>0.12</v>
      </c>
      <c r="R551" s="193">
        <f>Q551*H551</f>
        <v>4.032</v>
      </c>
      <c r="S551" s="193">
        <v>0</v>
      </c>
      <c r="T551" s="194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95" t="s">
        <v>224</v>
      </c>
      <c r="AT551" s="195" t="s">
        <v>334</v>
      </c>
      <c r="AU551" s="195" t="s">
        <v>86</v>
      </c>
      <c r="AY551" s="17" t="s">
        <v>130</v>
      </c>
      <c r="BE551" s="196">
        <f>IF(N551="základní",J551,0)</f>
        <v>0</v>
      </c>
      <c r="BF551" s="196">
        <f>IF(N551="snížená",J551,0)</f>
        <v>0</v>
      </c>
      <c r="BG551" s="196">
        <f>IF(N551="zákl. přenesená",J551,0)</f>
        <v>0</v>
      </c>
      <c r="BH551" s="196">
        <f>IF(N551="sníž. přenesená",J551,0)</f>
        <v>0</v>
      </c>
      <c r="BI551" s="196">
        <f>IF(N551="nulová",J551,0)</f>
        <v>0</v>
      </c>
      <c r="BJ551" s="17" t="s">
        <v>84</v>
      </c>
      <c r="BK551" s="196">
        <f>ROUND(I551*H551,2)</f>
        <v>0</v>
      </c>
      <c r="BL551" s="17" t="s">
        <v>136</v>
      </c>
      <c r="BM551" s="195" t="s">
        <v>847</v>
      </c>
    </row>
    <row r="552" spans="1:65" s="2" customFormat="1" ht="24.2" customHeight="1">
      <c r="A552" s="34"/>
      <c r="B552" s="35"/>
      <c r="C552" s="183" t="s">
        <v>848</v>
      </c>
      <c r="D552" s="183" t="s">
        <v>132</v>
      </c>
      <c r="E552" s="184" t="s">
        <v>849</v>
      </c>
      <c r="F552" s="185" t="s">
        <v>850</v>
      </c>
      <c r="G552" s="186" t="s">
        <v>215</v>
      </c>
      <c r="H552" s="187">
        <v>266</v>
      </c>
      <c r="I552" s="188"/>
      <c r="J552" s="189">
        <f>ROUND(I552*H552,2)</f>
        <v>0</v>
      </c>
      <c r="K552" s="190"/>
      <c r="L552" s="39"/>
      <c r="M552" s="191" t="s">
        <v>1</v>
      </c>
      <c r="N552" s="192" t="s">
        <v>41</v>
      </c>
      <c r="O552" s="71"/>
      <c r="P552" s="193">
        <f>O552*H552</f>
        <v>0</v>
      </c>
      <c r="Q552" s="193">
        <v>0</v>
      </c>
      <c r="R552" s="193">
        <f>Q552*H552</f>
        <v>0</v>
      </c>
      <c r="S552" s="193">
        <v>0</v>
      </c>
      <c r="T552" s="194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95" t="s">
        <v>136</v>
      </c>
      <c r="AT552" s="195" t="s">
        <v>132</v>
      </c>
      <c r="AU552" s="195" t="s">
        <v>86</v>
      </c>
      <c r="AY552" s="17" t="s">
        <v>130</v>
      </c>
      <c r="BE552" s="196">
        <f>IF(N552="základní",J552,0)</f>
        <v>0</v>
      </c>
      <c r="BF552" s="196">
        <f>IF(N552="snížená",J552,0)</f>
        <v>0</v>
      </c>
      <c r="BG552" s="196">
        <f>IF(N552="zákl. přenesená",J552,0)</f>
        <v>0</v>
      </c>
      <c r="BH552" s="196">
        <f>IF(N552="sníž. přenesená",J552,0)</f>
        <v>0</v>
      </c>
      <c r="BI552" s="196">
        <f>IF(N552="nulová",J552,0)</f>
        <v>0</v>
      </c>
      <c r="BJ552" s="17" t="s">
        <v>84</v>
      </c>
      <c r="BK552" s="196">
        <f>ROUND(I552*H552,2)</f>
        <v>0</v>
      </c>
      <c r="BL552" s="17" t="s">
        <v>136</v>
      </c>
      <c r="BM552" s="195" t="s">
        <v>851</v>
      </c>
    </row>
    <row r="553" spans="2:51" s="13" customFormat="1" ht="11.25">
      <c r="B553" s="197"/>
      <c r="C553" s="198"/>
      <c r="D553" s="199" t="s">
        <v>138</v>
      </c>
      <c r="E553" s="200" t="s">
        <v>1</v>
      </c>
      <c r="F553" s="201" t="s">
        <v>852</v>
      </c>
      <c r="G553" s="198"/>
      <c r="H553" s="202">
        <v>266</v>
      </c>
      <c r="I553" s="203"/>
      <c r="J553" s="198"/>
      <c r="K553" s="198"/>
      <c r="L553" s="204"/>
      <c r="M553" s="205"/>
      <c r="N553" s="206"/>
      <c r="O553" s="206"/>
      <c r="P553" s="206"/>
      <c r="Q553" s="206"/>
      <c r="R553" s="206"/>
      <c r="S553" s="206"/>
      <c r="T553" s="207"/>
      <c r="AT553" s="208" t="s">
        <v>138</v>
      </c>
      <c r="AU553" s="208" t="s">
        <v>86</v>
      </c>
      <c r="AV553" s="13" t="s">
        <v>86</v>
      </c>
      <c r="AW553" s="13" t="s">
        <v>32</v>
      </c>
      <c r="AX553" s="13" t="s">
        <v>84</v>
      </c>
      <c r="AY553" s="208" t="s">
        <v>130</v>
      </c>
    </row>
    <row r="554" spans="1:65" s="2" customFormat="1" ht="24.2" customHeight="1">
      <c r="A554" s="34"/>
      <c r="B554" s="35"/>
      <c r="C554" s="183" t="s">
        <v>853</v>
      </c>
      <c r="D554" s="183" t="s">
        <v>132</v>
      </c>
      <c r="E554" s="184" t="s">
        <v>854</v>
      </c>
      <c r="F554" s="185" t="s">
        <v>855</v>
      </c>
      <c r="G554" s="186" t="s">
        <v>215</v>
      </c>
      <c r="H554" s="187">
        <v>266</v>
      </c>
      <c r="I554" s="188"/>
      <c r="J554" s="189">
        <f>ROUND(I554*H554,2)</f>
        <v>0</v>
      </c>
      <c r="K554" s="190"/>
      <c r="L554" s="39"/>
      <c r="M554" s="191" t="s">
        <v>1</v>
      </c>
      <c r="N554" s="192" t="s">
        <v>41</v>
      </c>
      <c r="O554" s="71"/>
      <c r="P554" s="193">
        <f>O554*H554</f>
        <v>0</v>
      </c>
      <c r="Q554" s="193">
        <v>0</v>
      </c>
      <c r="R554" s="193">
        <f>Q554*H554</f>
        <v>0</v>
      </c>
      <c r="S554" s="193">
        <v>0</v>
      </c>
      <c r="T554" s="194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95" t="s">
        <v>136</v>
      </c>
      <c r="AT554" s="195" t="s">
        <v>132</v>
      </c>
      <c r="AU554" s="195" t="s">
        <v>86</v>
      </c>
      <c r="AY554" s="17" t="s">
        <v>130</v>
      </c>
      <c r="BE554" s="196">
        <f>IF(N554="základní",J554,0)</f>
        <v>0</v>
      </c>
      <c r="BF554" s="196">
        <f>IF(N554="snížená",J554,0)</f>
        <v>0</v>
      </c>
      <c r="BG554" s="196">
        <f>IF(N554="zákl. přenesená",J554,0)</f>
        <v>0</v>
      </c>
      <c r="BH554" s="196">
        <f>IF(N554="sníž. přenesená",J554,0)</f>
        <v>0</v>
      </c>
      <c r="BI554" s="196">
        <f>IF(N554="nulová",J554,0)</f>
        <v>0</v>
      </c>
      <c r="BJ554" s="17" t="s">
        <v>84</v>
      </c>
      <c r="BK554" s="196">
        <f>ROUND(I554*H554,2)</f>
        <v>0</v>
      </c>
      <c r="BL554" s="17" t="s">
        <v>136</v>
      </c>
      <c r="BM554" s="195" t="s">
        <v>856</v>
      </c>
    </row>
    <row r="555" spans="2:51" s="13" customFormat="1" ht="11.25">
      <c r="B555" s="197"/>
      <c r="C555" s="198"/>
      <c r="D555" s="199" t="s">
        <v>138</v>
      </c>
      <c r="E555" s="200" t="s">
        <v>1</v>
      </c>
      <c r="F555" s="201" t="s">
        <v>852</v>
      </c>
      <c r="G555" s="198"/>
      <c r="H555" s="202">
        <v>266</v>
      </c>
      <c r="I555" s="203"/>
      <c r="J555" s="198"/>
      <c r="K555" s="198"/>
      <c r="L555" s="204"/>
      <c r="M555" s="205"/>
      <c r="N555" s="206"/>
      <c r="O555" s="206"/>
      <c r="P555" s="206"/>
      <c r="Q555" s="206"/>
      <c r="R555" s="206"/>
      <c r="S555" s="206"/>
      <c r="T555" s="207"/>
      <c r="AT555" s="208" t="s">
        <v>138</v>
      </c>
      <c r="AU555" s="208" t="s">
        <v>86</v>
      </c>
      <c r="AV555" s="13" t="s">
        <v>86</v>
      </c>
      <c r="AW555" s="13" t="s">
        <v>32</v>
      </c>
      <c r="AX555" s="13" t="s">
        <v>84</v>
      </c>
      <c r="AY555" s="208" t="s">
        <v>130</v>
      </c>
    </row>
    <row r="556" spans="1:65" s="2" customFormat="1" ht="24.2" customHeight="1">
      <c r="A556" s="34"/>
      <c r="B556" s="35"/>
      <c r="C556" s="183" t="s">
        <v>857</v>
      </c>
      <c r="D556" s="183" t="s">
        <v>132</v>
      </c>
      <c r="E556" s="184" t="s">
        <v>858</v>
      </c>
      <c r="F556" s="185" t="s">
        <v>859</v>
      </c>
      <c r="G556" s="186" t="s">
        <v>148</v>
      </c>
      <c r="H556" s="187">
        <v>24</v>
      </c>
      <c r="I556" s="188"/>
      <c r="J556" s="189">
        <f>ROUND(I556*H556,2)</f>
        <v>0</v>
      </c>
      <c r="K556" s="190"/>
      <c r="L556" s="39"/>
      <c r="M556" s="191" t="s">
        <v>1</v>
      </c>
      <c r="N556" s="192" t="s">
        <v>41</v>
      </c>
      <c r="O556" s="71"/>
      <c r="P556" s="193">
        <f>O556*H556</f>
        <v>0</v>
      </c>
      <c r="Q556" s="193">
        <v>0</v>
      </c>
      <c r="R556" s="193">
        <f>Q556*H556</f>
        <v>0</v>
      </c>
      <c r="S556" s="193">
        <v>0</v>
      </c>
      <c r="T556" s="194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95" t="s">
        <v>136</v>
      </c>
      <c r="AT556" s="195" t="s">
        <v>132</v>
      </c>
      <c r="AU556" s="195" t="s">
        <v>86</v>
      </c>
      <c r="AY556" s="17" t="s">
        <v>130</v>
      </c>
      <c r="BE556" s="196">
        <f>IF(N556="základní",J556,0)</f>
        <v>0</v>
      </c>
      <c r="BF556" s="196">
        <f>IF(N556="snížená",J556,0)</f>
        <v>0</v>
      </c>
      <c r="BG556" s="196">
        <f>IF(N556="zákl. přenesená",J556,0)</f>
        <v>0</v>
      </c>
      <c r="BH556" s="196">
        <f>IF(N556="sníž. přenesená",J556,0)</f>
        <v>0</v>
      </c>
      <c r="BI556" s="196">
        <f>IF(N556="nulová",J556,0)</f>
        <v>0</v>
      </c>
      <c r="BJ556" s="17" t="s">
        <v>84</v>
      </c>
      <c r="BK556" s="196">
        <f>ROUND(I556*H556,2)</f>
        <v>0</v>
      </c>
      <c r="BL556" s="17" t="s">
        <v>136</v>
      </c>
      <c r="BM556" s="195" t="s">
        <v>860</v>
      </c>
    </row>
    <row r="557" spans="2:51" s="13" customFormat="1" ht="11.25">
      <c r="B557" s="197"/>
      <c r="C557" s="198"/>
      <c r="D557" s="199" t="s">
        <v>138</v>
      </c>
      <c r="E557" s="200" t="s">
        <v>1</v>
      </c>
      <c r="F557" s="201" t="s">
        <v>861</v>
      </c>
      <c r="G557" s="198"/>
      <c r="H557" s="202">
        <v>24</v>
      </c>
      <c r="I557" s="203"/>
      <c r="J557" s="198"/>
      <c r="K557" s="198"/>
      <c r="L557" s="204"/>
      <c r="M557" s="205"/>
      <c r="N557" s="206"/>
      <c r="O557" s="206"/>
      <c r="P557" s="206"/>
      <c r="Q557" s="206"/>
      <c r="R557" s="206"/>
      <c r="S557" s="206"/>
      <c r="T557" s="207"/>
      <c r="AT557" s="208" t="s">
        <v>138</v>
      </c>
      <c r="AU557" s="208" t="s">
        <v>86</v>
      </c>
      <c r="AV557" s="13" t="s">
        <v>86</v>
      </c>
      <c r="AW557" s="13" t="s">
        <v>32</v>
      </c>
      <c r="AX557" s="13" t="s">
        <v>84</v>
      </c>
      <c r="AY557" s="208" t="s">
        <v>130</v>
      </c>
    </row>
    <row r="558" spans="2:63" s="12" customFormat="1" ht="22.9" customHeight="1">
      <c r="B558" s="167"/>
      <c r="C558" s="168"/>
      <c r="D558" s="169" t="s">
        <v>75</v>
      </c>
      <c r="E558" s="181" t="s">
        <v>230</v>
      </c>
      <c r="F558" s="181" t="s">
        <v>862</v>
      </c>
      <c r="G558" s="168"/>
      <c r="H558" s="168"/>
      <c r="I558" s="171"/>
      <c r="J558" s="182">
        <f>BK558</f>
        <v>0</v>
      </c>
      <c r="K558" s="168"/>
      <c r="L558" s="173"/>
      <c r="M558" s="174"/>
      <c r="N558" s="175"/>
      <c r="O558" s="175"/>
      <c r="P558" s="176">
        <f>SUM(P559:P690)</f>
        <v>0</v>
      </c>
      <c r="Q558" s="175"/>
      <c r="R558" s="176">
        <f>SUM(R559:R690)</f>
        <v>1035.16551106</v>
      </c>
      <c r="S558" s="175"/>
      <c r="T558" s="177">
        <f>SUM(T559:T690)</f>
        <v>334.823</v>
      </c>
      <c r="AR558" s="178" t="s">
        <v>84</v>
      </c>
      <c r="AT558" s="179" t="s">
        <v>75</v>
      </c>
      <c r="AU558" s="179" t="s">
        <v>84</v>
      </c>
      <c r="AY558" s="178" t="s">
        <v>130</v>
      </c>
      <c r="BK558" s="180">
        <f>SUM(BK559:BK690)</f>
        <v>0</v>
      </c>
    </row>
    <row r="559" spans="1:65" s="2" customFormat="1" ht="24.2" customHeight="1">
      <c r="A559" s="34"/>
      <c r="B559" s="35"/>
      <c r="C559" s="183" t="s">
        <v>863</v>
      </c>
      <c r="D559" s="183" t="s">
        <v>132</v>
      </c>
      <c r="E559" s="184" t="s">
        <v>864</v>
      </c>
      <c r="F559" s="185" t="s">
        <v>865</v>
      </c>
      <c r="G559" s="186" t="s">
        <v>148</v>
      </c>
      <c r="H559" s="187">
        <v>11</v>
      </c>
      <c r="I559" s="188"/>
      <c r="J559" s="189">
        <f>ROUND(I559*H559,2)</f>
        <v>0</v>
      </c>
      <c r="K559" s="190"/>
      <c r="L559" s="39"/>
      <c r="M559" s="191" t="s">
        <v>1</v>
      </c>
      <c r="N559" s="192" t="s">
        <v>41</v>
      </c>
      <c r="O559" s="71"/>
      <c r="P559" s="193">
        <f>O559*H559</f>
        <v>0</v>
      </c>
      <c r="Q559" s="193">
        <v>0</v>
      </c>
      <c r="R559" s="193">
        <f>Q559*H559</f>
        <v>0</v>
      </c>
      <c r="S559" s="193">
        <v>0</v>
      </c>
      <c r="T559" s="194">
        <f>S559*H559</f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195" t="s">
        <v>136</v>
      </c>
      <c r="AT559" s="195" t="s">
        <v>132</v>
      </c>
      <c r="AU559" s="195" t="s">
        <v>86</v>
      </c>
      <c r="AY559" s="17" t="s">
        <v>130</v>
      </c>
      <c r="BE559" s="196">
        <f>IF(N559="základní",J559,0)</f>
        <v>0</v>
      </c>
      <c r="BF559" s="196">
        <f>IF(N559="snížená",J559,0)</f>
        <v>0</v>
      </c>
      <c r="BG559" s="196">
        <f>IF(N559="zákl. přenesená",J559,0)</f>
        <v>0</v>
      </c>
      <c r="BH559" s="196">
        <f>IF(N559="sníž. přenesená",J559,0)</f>
        <v>0</v>
      </c>
      <c r="BI559" s="196">
        <f>IF(N559="nulová",J559,0)</f>
        <v>0</v>
      </c>
      <c r="BJ559" s="17" t="s">
        <v>84</v>
      </c>
      <c r="BK559" s="196">
        <f>ROUND(I559*H559,2)</f>
        <v>0</v>
      </c>
      <c r="BL559" s="17" t="s">
        <v>136</v>
      </c>
      <c r="BM559" s="195" t="s">
        <v>866</v>
      </c>
    </row>
    <row r="560" spans="2:51" s="13" customFormat="1" ht="11.25">
      <c r="B560" s="197"/>
      <c r="C560" s="198"/>
      <c r="D560" s="199" t="s">
        <v>138</v>
      </c>
      <c r="E560" s="200" t="s">
        <v>1</v>
      </c>
      <c r="F560" s="201" t="s">
        <v>240</v>
      </c>
      <c r="G560" s="198"/>
      <c r="H560" s="202">
        <v>11</v>
      </c>
      <c r="I560" s="203"/>
      <c r="J560" s="198"/>
      <c r="K560" s="198"/>
      <c r="L560" s="204"/>
      <c r="M560" s="205"/>
      <c r="N560" s="206"/>
      <c r="O560" s="206"/>
      <c r="P560" s="206"/>
      <c r="Q560" s="206"/>
      <c r="R560" s="206"/>
      <c r="S560" s="206"/>
      <c r="T560" s="207"/>
      <c r="AT560" s="208" t="s">
        <v>138</v>
      </c>
      <c r="AU560" s="208" t="s">
        <v>86</v>
      </c>
      <c r="AV560" s="13" t="s">
        <v>86</v>
      </c>
      <c r="AW560" s="13" t="s">
        <v>32</v>
      </c>
      <c r="AX560" s="13" t="s">
        <v>84</v>
      </c>
      <c r="AY560" s="208" t="s">
        <v>130</v>
      </c>
    </row>
    <row r="561" spans="1:65" s="2" customFormat="1" ht="33" customHeight="1">
      <c r="A561" s="34"/>
      <c r="B561" s="35"/>
      <c r="C561" s="183" t="s">
        <v>867</v>
      </c>
      <c r="D561" s="183" t="s">
        <v>132</v>
      </c>
      <c r="E561" s="184" t="s">
        <v>868</v>
      </c>
      <c r="F561" s="185" t="s">
        <v>869</v>
      </c>
      <c r="G561" s="186" t="s">
        <v>148</v>
      </c>
      <c r="H561" s="187">
        <v>341</v>
      </c>
      <c r="I561" s="188"/>
      <c r="J561" s="189">
        <f>ROUND(I561*H561,2)</f>
        <v>0</v>
      </c>
      <c r="K561" s="190"/>
      <c r="L561" s="39"/>
      <c r="M561" s="191" t="s">
        <v>1</v>
      </c>
      <c r="N561" s="192" t="s">
        <v>41</v>
      </c>
      <c r="O561" s="71"/>
      <c r="P561" s="193">
        <f>O561*H561</f>
        <v>0</v>
      </c>
      <c r="Q561" s="193">
        <v>0</v>
      </c>
      <c r="R561" s="193">
        <f>Q561*H561</f>
        <v>0</v>
      </c>
      <c r="S561" s="193">
        <v>0</v>
      </c>
      <c r="T561" s="194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195" t="s">
        <v>136</v>
      </c>
      <c r="AT561" s="195" t="s">
        <v>132</v>
      </c>
      <c r="AU561" s="195" t="s">
        <v>86</v>
      </c>
      <c r="AY561" s="17" t="s">
        <v>130</v>
      </c>
      <c r="BE561" s="196">
        <f>IF(N561="základní",J561,0)</f>
        <v>0</v>
      </c>
      <c r="BF561" s="196">
        <f>IF(N561="snížená",J561,0)</f>
        <v>0</v>
      </c>
      <c r="BG561" s="196">
        <f>IF(N561="zákl. přenesená",J561,0)</f>
        <v>0</v>
      </c>
      <c r="BH561" s="196">
        <f>IF(N561="sníž. přenesená",J561,0)</f>
        <v>0</v>
      </c>
      <c r="BI561" s="196">
        <f>IF(N561="nulová",J561,0)</f>
        <v>0</v>
      </c>
      <c r="BJ561" s="17" t="s">
        <v>84</v>
      </c>
      <c r="BK561" s="196">
        <f>ROUND(I561*H561,2)</f>
        <v>0</v>
      </c>
      <c r="BL561" s="17" t="s">
        <v>136</v>
      </c>
      <c r="BM561" s="195" t="s">
        <v>870</v>
      </c>
    </row>
    <row r="562" spans="2:51" s="13" customFormat="1" ht="11.25">
      <c r="B562" s="197"/>
      <c r="C562" s="198"/>
      <c r="D562" s="199" t="s">
        <v>138</v>
      </c>
      <c r="E562" s="200" t="s">
        <v>1</v>
      </c>
      <c r="F562" s="201" t="s">
        <v>871</v>
      </c>
      <c r="G562" s="198"/>
      <c r="H562" s="202">
        <v>341</v>
      </c>
      <c r="I562" s="203"/>
      <c r="J562" s="198"/>
      <c r="K562" s="198"/>
      <c r="L562" s="204"/>
      <c r="M562" s="205"/>
      <c r="N562" s="206"/>
      <c r="O562" s="206"/>
      <c r="P562" s="206"/>
      <c r="Q562" s="206"/>
      <c r="R562" s="206"/>
      <c r="S562" s="206"/>
      <c r="T562" s="207"/>
      <c r="AT562" s="208" t="s">
        <v>138</v>
      </c>
      <c r="AU562" s="208" t="s">
        <v>86</v>
      </c>
      <c r="AV562" s="13" t="s">
        <v>86</v>
      </c>
      <c r="AW562" s="13" t="s">
        <v>32</v>
      </c>
      <c r="AX562" s="13" t="s">
        <v>84</v>
      </c>
      <c r="AY562" s="208" t="s">
        <v>130</v>
      </c>
    </row>
    <row r="563" spans="1:65" s="2" customFormat="1" ht="33" customHeight="1">
      <c r="A563" s="34"/>
      <c r="B563" s="35"/>
      <c r="C563" s="183" t="s">
        <v>872</v>
      </c>
      <c r="D563" s="183" t="s">
        <v>132</v>
      </c>
      <c r="E563" s="184" t="s">
        <v>873</v>
      </c>
      <c r="F563" s="185" t="s">
        <v>874</v>
      </c>
      <c r="G563" s="186" t="s">
        <v>148</v>
      </c>
      <c r="H563" s="187">
        <v>2</v>
      </c>
      <c r="I563" s="188"/>
      <c r="J563" s="189">
        <f>ROUND(I563*H563,2)</f>
        <v>0</v>
      </c>
      <c r="K563" s="190"/>
      <c r="L563" s="39"/>
      <c r="M563" s="191" t="s">
        <v>1</v>
      </c>
      <c r="N563" s="192" t="s">
        <v>41</v>
      </c>
      <c r="O563" s="71"/>
      <c r="P563" s="193">
        <f>O563*H563</f>
        <v>0</v>
      </c>
      <c r="Q563" s="193">
        <v>0.0007</v>
      </c>
      <c r="R563" s="193">
        <f>Q563*H563</f>
        <v>0.0014</v>
      </c>
      <c r="S563" s="193">
        <v>0</v>
      </c>
      <c r="T563" s="194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95" t="s">
        <v>136</v>
      </c>
      <c r="AT563" s="195" t="s">
        <v>132</v>
      </c>
      <c r="AU563" s="195" t="s">
        <v>86</v>
      </c>
      <c r="AY563" s="17" t="s">
        <v>130</v>
      </c>
      <c r="BE563" s="196">
        <f>IF(N563="základní",J563,0)</f>
        <v>0</v>
      </c>
      <c r="BF563" s="196">
        <f>IF(N563="snížená",J563,0)</f>
        <v>0</v>
      </c>
      <c r="BG563" s="196">
        <f>IF(N563="zákl. přenesená",J563,0)</f>
        <v>0</v>
      </c>
      <c r="BH563" s="196">
        <f>IF(N563="sníž. přenesená",J563,0)</f>
        <v>0</v>
      </c>
      <c r="BI563" s="196">
        <f>IF(N563="nulová",J563,0)</f>
        <v>0</v>
      </c>
      <c r="BJ563" s="17" t="s">
        <v>84</v>
      </c>
      <c r="BK563" s="196">
        <f>ROUND(I563*H563,2)</f>
        <v>0</v>
      </c>
      <c r="BL563" s="17" t="s">
        <v>136</v>
      </c>
      <c r="BM563" s="195" t="s">
        <v>875</v>
      </c>
    </row>
    <row r="564" spans="2:51" s="13" customFormat="1" ht="11.25">
      <c r="B564" s="197"/>
      <c r="C564" s="198"/>
      <c r="D564" s="199" t="s">
        <v>138</v>
      </c>
      <c r="E564" s="200" t="s">
        <v>1</v>
      </c>
      <c r="F564" s="201" t="s">
        <v>86</v>
      </c>
      <c r="G564" s="198"/>
      <c r="H564" s="202">
        <v>2</v>
      </c>
      <c r="I564" s="203"/>
      <c r="J564" s="198"/>
      <c r="K564" s="198"/>
      <c r="L564" s="204"/>
      <c r="M564" s="205"/>
      <c r="N564" s="206"/>
      <c r="O564" s="206"/>
      <c r="P564" s="206"/>
      <c r="Q564" s="206"/>
      <c r="R564" s="206"/>
      <c r="S564" s="206"/>
      <c r="T564" s="207"/>
      <c r="AT564" s="208" t="s">
        <v>138</v>
      </c>
      <c r="AU564" s="208" t="s">
        <v>86</v>
      </c>
      <c r="AV564" s="13" t="s">
        <v>86</v>
      </c>
      <c r="AW564" s="13" t="s">
        <v>32</v>
      </c>
      <c r="AX564" s="13" t="s">
        <v>84</v>
      </c>
      <c r="AY564" s="208" t="s">
        <v>130</v>
      </c>
    </row>
    <row r="565" spans="1:65" s="2" customFormat="1" ht="24.2" customHeight="1">
      <c r="A565" s="34"/>
      <c r="B565" s="35"/>
      <c r="C565" s="183" t="s">
        <v>876</v>
      </c>
      <c r="D565" s="183" t="s">
        <v>132</v>
      </c>
      <c r="E565" s="184" t="s">
        <v>877</v>
      </c>
      <c r="F565" s="185" t="s">
        <v>878</v>
      </c>
      <c r="G565" s="186" t="s">
        <v>148</v>
      </c>
      <c r="H565" s="187">
        <v>2</v>
      </c>
      <c r="I565" s="188"/>
      <c r="J565" s="189">
        <f>ROUND(I565*H565,2)</f>
        <v>0</v>
      </c>
      <c r="K565" s="190"/>
      <c r="L565" s="39"/>
      <c r="M565" s="191" t="s">
        <v>1</v>
      </c>
      <c r="N565" s="192" t="s">
        <v>41</v>
      </c>
      <c r="O565" s="71"/>
      <c r="P565" s="193">
        <f>O565*H565</f>
        <v>0</v>
      </c>
      <c r="Q565" s="193">
        <v>0.11241</v>
      </c>
      <c r="R565" s="193">
        <f>Q565*H565</f>
        <v>0.22482</v>
      </c>
      <c r="S565" s="193">
        <v>0</v>
      </c>
      <c r="T565" s="194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95" t="s">
        <v>136</v>
      </c>
      <c r="AT565" s="195" t="s">
        <v>132</v>
      </c>
      <c r="AU565" s="195" t="s">
        <v>86</v>
      </c>
      <c r="AY565" s="17" t="s">
        <v>130</v>
      </c>
      <c r="BE565" s="196">
        <f>IF(N565="základní",J565,0)</f>
        <v>0</v>
      </c>
      <c r="BF565" s="196">
        <f>IF(N565="snížená",J565,0)</f>
        <v>0</v>
      </c>
      <c r="BG565" s="196">
        <f>IF(N565="zákl. přenesená",J565,0)</f>
        <v>0</v>
      </c>
      <c r="BH565" s="196">
        <f>IF(N565="sníž. přenesená",J565,0)</f>
        <v>0</v>
      </c>
      <c r="BI565" s="196">
        <f>IF(N565="nulová",J565,0)</f>
        <v>0</v>
      </c>
      <c r="BJ565" s="17" t="s">
        <v>84</v>
      </c>
      <c r="BK565" s="196">
        <f>ROUND(I565*H565,2)</f>
        <v>0</v>
      </c>
      <c r="BL565" s="17" t="s">
        <v>136</v>
      </c>
      <c r="BM565" s="195" t="s">
        <v>879</v>
      </c>
    </row>
    <row r="566" spans="2:51" s="13" customFormat="1" ht="11.25">
      <c r="B566" s="197"/>
      <c r="C566" s="198"/>
      <c r="D566" s="199" t="s">
        <v>138</v>
      </c>
      <c r="E566" s="200" t="s">
        <v>1</v>
      </c>
      <c r="F566" s="201" t="s">
        <v>86</v>
      </c>
      <c r="G566" s="198"/>
      <c r="H566" s="202">
        <v>2</v>
      </c>
      <c r="I566" s="203"/>
      <c r="J566" s="198"/>
      <c r="K566" s="198"/>
      <c r="L566" s="204"/>
      <c r="M566" s="205"/>
      <c r="N566" s="206"/>
      <c r="O566" s="206"/>
      <c r="P566" s="206"/>
      <c r="Q566" s="206"/>
      <c r="R566" s="206"/>
      <c r="S566" s="206"/>
      <c r="T566" s="207"/>
      <c r="AT566" s="208" t="s">
        <v>138</v>
      </c>
      <c r="AU566" s="208" t="s">
        <v>86</v>
      </c>
      <c r="AV566" s="13" t="s">
        <v>86</v>
      </c>
      <c r="AW566" s="13" t="s">
        <v>32</v>
      </c>
      <c r="AX566" s="13" t="s">
        <v>84</v>
      </c>
      <c r="AY566" s="208" t="s">
        <v>130</v>
      </c>
    </row>
    <row r="567" spans="1:65" s="2" customFormat="1" ht="21.75" customHeight="1">
      <c r="A567" s="34"/>
      <c r="B567" s="35"/>
      <c r="C567" s="220" t="s">
        <v>880</v>
      </c>
      <c r="D567" s="220" t="s">
        <v>334</v>
      </c>
      <c r="E567" s="221" t="s">
        <v>881</v>
      </c>
      <c r="F567" s="222" t="s">
        <v>882</v>
      </c>
      <c r="G567" s="223" t="s">
        <v>148</v>
      </c>
      <c r="H567" s="224">
        <v>2</v>
      </c>
      <c r="I567" s="225"/>
      <c r="J567" s="226">
        <f>ROUND(I567*H567,2)</f>
        <v>0</v>
      </c>
      <c r="K567" s="227"/>
      <c r="L567" s="228"/>
      <c r="M567" s="229" t="s">
        <v>1</v>
      </c>
      <c r="N567" s="230" t="s">
        <v>41</v>
      </c>
      <c r="O567" s="71"/>
      <c r="P567" s="193">
        <f>O567*H567</f>
        <v>0</v>
      </c>
      <c r="Q567" s="193">
        <v>0.0061</v>
      </c>
      <c r="R567" s="193">
        <f>Q567*H567</f>
        <v>0.0122</v>
      </c>
      <c r="S567" s="193">
        <v>0</v>
      </c>
      <c r="T567" s="194">
        <f>S567*H567</f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195" t="s">
        <v>224</v>
      </c>
      <c r="AT567" s="195" t="s">
        <v>334</v>
      </c>
      <c r="AU567" s="195" t="s">
        <v>86</v>
      </c>
      <c r="AY567" s="17" t="s">
        <v>130</v>
      </c>
      <c r="BE567" s="196">
        <f>IF(N567="základní",J567,0)</f>
        <v>0</v>
      </c>
      <c r="BF567" s="196">
        <f>IF(N567="snížená",J567,0)</f>
        <v>0</v>
      </c>
      <c r="BG567" s="196">
        <f>IF(N567="zákl. přenesená",J567,0)</f>
        <v>0</v>
      </c>
      <c r="BH567" s="196">
        <f>IF(N567="sníž. přenesená",J567,0)</f>
        <v>0</v>
      </c>
      <c r="BI567" s="196">
        <f>IF(N567="nulová",J567,0)</f>
        <v>0</v>
      </c>
      <c r="BJ567" s="17" t="s">
        <v>84</v>
      </c>
      <c r="BK567" s="196">
        <f>ROUND(I567*H567,2)</f>
        <v>0</v>
      </c>
      <c r="BL567" s="17" t="s">
        <v>136</v>
      </c>
      <c r="BM567" s="195" t="s">
        <v>883</v>
      </c>
    </row>
    <row r="568" spans="1:65" s="2" customFormat="1" ht="16.5" customHeight="1">
      <c r="A568" s="34"/>
      <c r="B568" s="35"/>
      <c r="C568" s="220" t="s">
        <v>884</v>
      </c>
      <c r="D568" s="220" t="s">
        <v>334</v>
      </c>
      <c r="E568" s="221" t="s">
        <v>885</v>
      </c>
      <c r="F568" s="222" t="s">
        <v>886</v>
      </c>
      <c r="G568" s="223" t="s">
        <v>148</v>
      </c>
      <c r="H568" s="224">
        <v>2</v>
      </c>
      <c r="I568" s="225"/>
      <c r="J568" s="226">
        <f>ROUND(I568*H568,2)</f>
        <v>0</v>
      </c>
      <c r="K568" s="227"/>
      <c r="L568" s="228"/>
      <c r="M568" s="229" t="s">
        <v>1</v>
      </c>
      <c r="N568" s="230" t="s">
        <v>41</v>
      </c>
      <c r="O568" s="71"/>
      <c r="P568" s="193">
        <f>O568*H568</f>
        <v>0</v>
      </c>
      <c r="Q568" s="193">
        <v>0.003</v>
      </c>
      <c r="R568" s="193">
        <f>Q568*H568</f>
        <v>0.006</v>
      </c>
      <c r="S568" s="193">
        <v>0</v>
      </c>
      <c r="T568" s="194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95" t="s">
        <v>224</v>
      </c>
      <c r="AT568" s="195" t="s">
        <v>334</v>
      </c>
      <c r="AU568" s="195" t="s">
        <v>86</v>
      </c>
      <c r="AY568" s="17" t="s">
        <v>130</v>
      </c>
      <c r="BE568" s="196">
        <f>IF(N568="základní",J568,0)</f>
        <v>0</v>
      </c>
      <c r="BF568" s="196">
        <f>IF(N568="snížená",J568,0)</f>
        <v>0</v>
      </c>
      <c r="BG568" s="196">
        <f>IF(N568="zákl. přenesená",J568,0)</f>
        <v>0</v>
      </c>
      <c r="BH568" s="196">
        <f>IF(N568="sníž. přenesená",J568,0)</f>
        <v>0</v>
      </c>
      <c r="BI568" s="196">
        <f>IF(N568="nulová",J568,0)</f>
        <v>0</v>
      </c>
      <c r="BJ568" s="17" t="s">
        <v>84</v>
      </c>
      <c r="BK568" s="196">
        <f>ROUND(I568*H568,2)</f>
        <v>0</v>
      </c>
      <c r="BL568" s="17" t="s">
        <v>136</v>
      </c>
      <c r="BM568" s="195" t="s">
        <v>887</v>
      </c>
    </row>
    <row r="569" spans="1:65" s="2" customFormat="1" ht="16.5" customHeight="1">
      <c r="A569" s="34"/>
      <c r="B569" s="35"/>
      <c r="C569" s="220" t="s">
        <v>888</v>
      </c>
      <c r="D569" s="220" t="s">
        <v>334</v>
      </c>
      <c r="E569" s="221" t="s">
        <v>889</v>
      </c>
      <c r="F569" s="222" t="s">
        <v>890</v>
      </c>
      <c r="G569" s="223" t="s">
        <v>148</v>
      </c>
      <c r="H569" s="224">
        <v>2</v>
      </c>
      <c r="I569" s="225"/>
      <c r="J569" s="226">
        <f>ROUND(I569*H569,2)</f>
        <v>0</v>
      </c>
      <c r="K569" s="227"/>
      <c r="L569" s="228"/>
      <c r="M569" s="229" t="s">
        <v>1</v>
      </c>
      <c r="N569" s="230" t="s">
        <v>41</v>
      </c>
      <c r="O569" s="71"/>
      <c r="P569" s="193">
        <f>O569*H569</f>
        <v>0</v>
      </c>
      <c r="Q569" s="193">
        <v>0.0001</v>
      </c>
      <c r="R569" s="193">
        <f>Q569*H569</f>
        <v>0.0002</v>
      </c>
      <c r="S569" s="193">
        <v>0</v>
      </c>
      <c r="T569" s="194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95" t="s">
        <v>224</v>
      </c>
      <c r="AT569" s="195" t="s">
        <v>334</v>
      </c>
      <c r="AU569" s="195" t="s">
        <v>86</v>
      </c>
      <c r="AY569" s="17" t="s">
        <v>130</v>
      </c>
      <c r="BE569" s="196">
        <f>IF(N569="základní",J569,0)</f>
        <v>0</v>
      </c>
      <c r="BF569" s="196">
        <f>IF(N569="snížená",J569,0)</f>
        <v>0</v>
      </c>
      <c r="BG569" s="196">
        <f>IF(N569="zákl. přenesená",J569,0)</f>
        <v>0</v>
      </c>
      <c r="BH569" s="196">
        <f>IF(N569="sníž. přenesená",J569,0)</f>
        <v>0</v>
      </c>
      <c r="BI569" s="196">
        <f>IF(N569="nulová",J569,0)</f>
        <v>0</v>
      </c>
      <c r="BJ569" s="17" t="s">
        <v>84</v>
      </c>
      <c r="BK569" s="196">
        <f>ROUND(I569*H569,2)</f>
        <v>0</v>
      </c>
      <c r="BL569" s="17" t="s">
        <v>136</v>
      </c>
      <c r="BM569" s="195" t="s">
        <v>891</v>
      </c>
    </row>
    <row r="570" spans="1:65" s="2" customFormat="1" ht="24.2" customHeight="1">
      <c r="A570" s="34"/>
      <c r="B570" s="35"/>
      <c r="C570" s="183" t="s">
        <v>892</v>
      </c>
      <c r="D570" s="183" t="s">
        <v>132</v>
      </c>
      <c r="E570" s="184" t="s">
        <v>893</v>
      </c>
      <c r="F570" s="185" t="s">
        <v>894</v>
      </c>
      <c r="G570" s="186" t="s">
        <v>215</v>
      </c>
      <c r="H570" s="187">
        <v>2652</v>
      </c>
      <c r="I570" s="188"/>
      <c r="J570" s="189">
        <f>ROUND(I570*H570,2)</f>
        <v>0</v>
      </c>
      <c r="K570" s="190"/>
      <c r="L570" s="39"/>
      <c r="M570" s="191" t="s">
        <v>1</v>
      </c>
      <c r="N570" s="192" t="s">
        <v>41</v>
      </c>
      <c r="O570" s="71"/>
      <c r="P570" s="193">
        <f>O570*H570</f>
        <v>0</v>
      </c>
      <c r="Q570" s="193">
        <v>0.0004</v>
      </c>
      <c r="R570" s="193">
        <f>Q570*H570</f>
        <v>1.0608</v>
      </c>
      <c r="S570" s="193">
        <v>0</v>
      </c>
      <c r="T570" s="194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195" t="s">
        <v>136</v>
      </c>
      <c r="AT570" s="195" t="s">
        <v>132</v>
      </c>
      <c r="AU570" s="195" t="s">
        <v>86</v>
      </c>
      <c r="AY570" s="17" t="s">
        <v>130</v>
      </c>
      <c r="BE570" s="196">
        <f>IF(N570="základní",J570,0)</f>
        <v>0</v>
      </c>
      <c r="BF570" s="196">
        <f>IF(N570="snížená",J570,0)</f>
        <v>0</v>
      </c>
      <c r="BG570" s="196">
        <f>IF(N570="zákl. přenesená",J570,0)</f>
        <v>0</v>
      </c>
      <c r="BH570" s="196">
        <f>IF(N570="sníž. přenesená",J570,0)</f>
        <v>0</v>
      </c>
      <c r="BI570" s="196">
        <f>IF(N570="nulová",J570,0)</f>
        <v>0</v>
      </c>
      <c r="BJ570" s="17" t="s">
        <v>84</v>
      </c>
      <c r="BK570" s="196">
        <f>ROUND(I570*H570,2)</f>
        <v>0</v>
      </c>
      <c r="BL570" s="17" t="s">
        <v>136</v>
      </c>
      <c r="BM570" s="195" t="s">
        <v>895</v>
      </c>
    </row>
    <row r="571" spans="2:51" s="13" customFormat="1" ht="11.25">
      <c r="B571" s="197"/>
      <c r="C571" s="198"/>
      <c r="D571" s="199" t="s">
        <v>138</v>
      </c>
      <c r="E571" s="200" t="s">
        <v>1</v>
      </c>
      <c r="F571" s="201" t="s">
        <v>896</v>
      </c>
      <c r="G571" s="198"/>
      <c r="H571" s="202">
        <v>2652</v>
      </c>
      <c r="I571" s="203"/>
      <c r="J571" s="198"/>
      <c r="K571" s="198"/>
      <c r="L571" s="204"/>
      <c r="M571" s="205"/>
      <c r="N571" s="206"/>
      <c r="O571" s="206"/>
      <c r="P571" s="206"/>
      <c r="Q571" s="206"/>
      <c r="R571" s="206"/>
      <c r="S571" s="206"/>
      <c r="T571" s="207"/>
      <c r="AT571" s="208" t="s">
        <v>138</v>
      </c>
      <c r="AU571" s="208" t="s">
        <v>86</v>
      </c>
      <c r="AV571" s="13" t="s">
        <v>86</v>
      </c>
      <c r="AW571" s="13" t="s">
        <v>32</v>
      </c>
      <c r="AX571" s="13" t="s">
        <v>84</v>
      </c>
      <c r="AY571" s="208" t="s">
        <v>130</v>
      </c>
    </row>
    <row r="572" spans="1:65" s="2" customFormat="1" ht="16.5" customHeight="1">
      <c r="A572" s="34"/>
      <c r="B572" s="35"/>
      <c r="C572" s="183" t="s">
        <v>897</v>
      </c>
      <c r="D572" s="183" t="s">
        <v>132</v>
      </c>
      <c r="E572" s="184" t="s">
        <v>898</v>
      </c>
      <c r="F572" s="185" t="s">
        <v>899</v>
      </c>
      <c r="G572" s="186" t="s">
        <v>215</v>
      </c>
      <c r="H572" s="187">
        <v>2652</v>
      </c>
      <c r="I572" s="188"/>
      <c r="J572" s="189">
        <f>ROUND(I572*H572,2)</f>
        <v>0</v>
      </c>
      <c r="K572" s="190"/>
      <c r="L572" s="39"/>
      <c r="M572" s="191" t="s">
        <v>1</v>
      </c>
      <c r="N572" s="192" t="s">
        <v>41</v>
      </c>
      <c r="O572" s="71"/>
      <c r="P572" s="193">
        <f>O572*H572</f>
        <v>0</v>
      </c>
      <c r="Q572" s="193">
        <v>0</v>
      </c>
      <c r="R572" s="193">
        <f>Q572*H572</f>
        <v>0</v>
      </c>
      <c r="S572" s="193">
        <v>0</v>
      </c>
      <c r="T572" s="194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95" t="s">
        <v>136</v>
      </c>
      <c r="AT572" s="195" t="s">
        <v>132</v>
      </c>
      <c r="AU572" s="195" t="s">
        <v>86</v>
      </c>
      <c r="AY572" s="17" t="s">
        <v>130</v>
      </c>
      <c r="BE572" s="196">
        <f>IF(N572="základní",J572,0)</f>
        <v>0</v>
      </c>
      <c r="BF572" s="196">
        <f>IF(N572="snížená",J572,0)</f>
        <v>0</v>
      </c>
      <c r="BG572" s="196">
        <f>IF(N572="zákl. přenesená",J572,0)</f>
        <v>0</v>
      </c>
      <c r="BH572" s="196">
        <f>IF(N572="sníž. přenesená",J572,0)</f>
        <v>0</v>
      </c>
      <c r="BI572" s="196">
        <f>IF(N572="nulová",J572,0)</f>
        <v>0</v>
      </c>
      <c r="BJ572" s="17" t="s">
        <v>84</v>
      </c>
      <c r="BK572" s="196">
        <f>ROUND(I572*H572,2)</f>
        <v>0</v>
      </c>
      <c r="BL572" s="17" t="s">
        <v>136</v>
      </c>
      <c r="BM572" s="195" t="s">
        <v>900</v>
      </c>
    </row>
    <row r="573" spans="2:51" s="13" customFormat="1" ht="11.25">
      <c r="B573" s="197"/>
      <c r="C573" s="198"/>
      <c r="D573" s="199" t="s">
        <v>138</v>
      </c>
      <c r="E573" s="200" t="s">
        <v>1</v>
      </c>
      <c r="F573" s="201" t="s">
        <v>896</v>
      </c>
      <c r="G573" s="198"/>
      <c r="H573" s="202">
        <v>2652</v>
      </c>
      <c r="I573" s="203"/>
      <c r="J573" s="198"/>
      <c r="K573" s="198"/>
      <c r="L573" s="204"/>
      <c r="M573" s="205"/>
      <c r="N573" s="206"/>
      <c r="O573" s="206"/>
      <c r="P573" s="206"/>
      <c r="Q573" s="206"/>
      <c r="R573" s="206"/>
      <c r="S573" s="206"/>
      <c r="T573" s="207"/>
      <c r="AT573" s="208" t="s">
        <v>138</v>
      </c>
      <c r="AU573" s="208" t="s">
        <v>86</v>
      </c>
      <c r="AV573" s="13" t="s">
        <v>86</v>
      </c>
      <c r="AW573" s="13" t="s">
        <v>32</v>
      </c>
      <c r="AX573" s="13" t="s">
        <v>84</v>
      </c>
      <c r="AY573" s="208" t="s">
        <v>130</v>
      </c>
    </row>
    <row r="574" spans="1:65" s="2" customFormat="1" ht="33" customHeight="1">
      <c r="A574" s="34"/>
      <c r="B574" s="35"/>
      <c r="C574" s="183" t="s">
        <v>901</v>
      </c>
      <c r="D574" s="183" t="s">
        <v>132</v>
      </c>
      <c r="E574" s="184" t="s">
        <v>902</v>
      </c>
      <c r="F574" s="185" t="s">
        <v>903</v>
      </c>
      <c r="G574" s="186" t="s">
        <v>215</v>
      </c>
      <c r="H574" s="187">
        <v>1445.4</v>
      </c>
      <c r="I574" s="188"/>
      <c r="J574" s="189">
        <f>ROUND(I574*H574,2)</f>
        <v>0</v>
      </c>
      <c r="K574" s="190"/>
      <c r="L574" s="39"/>
      <c r="M574" s="191" t="s">
        <v>1</v>
      </c>
      <c r="N574" s="192" t="s">
        <v>41</v>
      </c>
      <c r="O574" s="71"/>
      <c r="P574" s="193">
        <f>O574*H574</f>
        <v>0</v>
      </c>
      <c r="Q574" s="193">
        <v>0.11519</v>
      </c>
      <c r="R574" s="193">
        <f>Q574*H574</f>
        <v>166.49562600000002</v>
      </c>
      <c r="S574" s="193">
        <v>0</v>
      </c>
      <c r="T574" s="194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95" t="s">
        <v>136</v>
      </c>
      <c r="AT574" s="195" t="s">
        <v>132</v>
      </c>
      <c r="AU574" s="195" t="s">
        <v>86</v>
      </c>
      <c r="AY574" s="17" t="s">
        <v>130</v>
      </c>
      <c r="BE574" s="196">
        <f>IF(N574="základní",J574,0)</f>
        <v>0</v>
      </c>
      <c r="BF574" s="196">
        <f>IF(N574="snížená",J574,0)</f>
        <v>0</v>
      </c>
      <c r="BG574" s="196">
        <f>IF(N574="zákl. přenesená",J574,0)</f>
        <v>0</v>
      </c>
      <c r="BH574" s="196">
        <f>IF(N574="sníž. přenesená",J574,0)</f>
        <v>0</v>
      </c>
      <c r="BI574" s="196">
        <f>IF(N574="nulová",J574,0)</f>
        <v>0</v>
      </c>
      <c r="BJ574" s="17" t="s">
        <v>84</v>
      </c>
      <c r="BK574" s="196">
        <f>ROUND(I574*H574,2)</f>
        <v>0</v>
      </c>
      <c r="BL574" s="17" t="s">
        <v>136</v>
      </c>
      <c r="BM574" s="195" t="s">
        <v>904</v>
      </c>
    </row>
    <row r="575" spans="2:51" s="13" customFormat="1" ht="11.25">
      <c r="B575" s="197"/>
      <c r="C575" s="198"/>
      <c r="D575" s="199" t="s">
        <v>138</v>
      </c>
      <c r="E575" s="200" t="s">
        <v>1</v>
      </c>
      <c r="F575" s="201" t="s">
        <v>905</v>
      </c>
      <c r="G575" s="198"/>
      <c r="H575" s="202">
        <v>305</v>
      </c>
      <c r="I575" s="203"/>
      <c r="J575" s="198"/>
      <c r="K575" s="198"/>
      <c r="L575" s="204"/>
      <c r="M575" s="205"/>
      <c r="N575" s="206"/>
      <c r="O575" s="206"/>
      <c r="P575" s="206"/>
      <c r="Q575" s="206"/>
      <c r="R575" s="206"/>
      <c r="S575" s="206"/>
      <c r="T575" s="207"/>
      <c r="AT575" s="208" t="s">
        <v>138</v>
      </c>
      <c r="AU575" s="208" t="s">
        <v>86</v>
      </c>
      <c r="AV575" s="13" t="s">
        <v>86</v>
      </c>
      <c r="AW575" s="13" t="s">
        <v>32</v>
      </c>
      <c r="AX575" s="13" t="s">
        <v>76</v>
      </c>
      <c r="AY575" s="208" t="s">
        <v>130</v>
      </c>
    </row>
    <row r="576" spans="2:51" s="13" customFormat="1" ht="11.25">
      <c r="B576" s="197"/>
      <c r="C576" s="198"/>
      <c r="D576" s="199" t="s">
        <v>138</v>
      </c>
      <c r="E576" s="200" t="s">
        <v>1</v>
      </c>
      <c r="F576" s="201" t="s">
        <v>906</v>
      </c>
      <c r="G576" s="198"/>
      <c r="H576" s="202">
        <v>77.9</v>
      </c>
      <c r="I576" s="203"/>
      <c r="J576" s="198"/>
      <c r="K576" s="198"/>
      <c r="L576" s="204"/>
      <c r="M576" s="205"/>
      <c r="N576" s="206"/>
      <c r="O576" s="206"/>
      <c r="P576" s="206"/>
      <c r="Q576" s="206"/>
      <c r="R576" s="206"/>
      <c r="S576" s="206"/>
      <c r="T576" s="207"/>
      <c r="AT576" s="208" t="s">
        <v>138</v>
      </c>
      <c r="AU576" s="208" t="s">
        <v>86</v>
      </c>
      <c r="AV576" s="13" t="s">
        <v>86</v>
      </c>
      <c r="AW576" s="13" t="s">
        <v>32</v>
      </c>
      <c r="AX576" s="13" t="s">
        <v>76</v>
      </c>
      <c r="AY576" s="208" t="s">
        <v>130</v>
      </c>
    </row>
    <row r="577" spans="2:51" s="13" customFormat="1" ht="11.25">
      <c r="B577" s="197"/>
      <c r="C577" s="198"/>
      <c r="D577" s="199" t="s">
        <v>138</v>
      </c>
      <c r="E577" s="200" t="s">
        <v>1</v>
      </c>
      <c r="F577" s="201" t="s">
        <v>907</v>
      </c>
      <c r="G577" s="198"/>
      <c r="H577" s="202">
        <v>52</v>
      </c>
      <c r="I577" s="203"/>
      <c r="J577" s="198"/>
      <c r="K577" s="198"/>
      <c r="L577" s="204"/>
      <c r="M577" s="205"/>
      <c r="N577" s="206"/>
      <c r="O577" s="206"/>
      <c r="P577" s="206"/>
      <c r="Q577" s="206"/>
      <c r="R577" s="206"/>
      <c r="S577" s="206"/>
      <c r="T577" s="207"/>
      <c r="AT577" s="208" t="s">
        <v>138</v>
      </c>
      <c r="AU577" s="208" t="s">
        <v>86</v>
      </c>
      <c r="AV577" s="13" t="s">
        <v>86</v>
      </c>
      <c r="AW577" s="13" t="s">
        <v>32</v>
      </c>
      <c r="AX577" s="13" t="s">
        <v>76</v>
      </c>
      <c r="AY577" s="208" t="s">
        <v>130</v>
      </c>
    </row>
    <row r="578" spans="2:51" s="13" customFormat="1" ht="11.25">
      <c r="B578" s="197"/>
      <c r="C578" s="198"/>
      <c r="D578" s="199" t="s">
        <v>138</v>
      </c>
      <c r="E578" s="200" t="s">
        <v>1</v>
      </c>
      <c r="F578" s="201" t="s">
        <v>908</v>
      </c>
      <c r="G578" s="198"/>
      <c r="H578" s="202">
        <v>10.8</v>
      </c>
      <c r="I578" s="203"/>
      <c r="J578" s="198"/>
      <c r="K578" s="198"/>
      <c r="L578" s="204"/>
      <c r="M578" s="205"/>
      <c r="N578" s="206"/>
      <c r="O578" s="206"/>
      <c r="P578" s="206"/>
      <c r="Q578" s="206"/>
      <c r="R578" s="206"/>
      <c r="S578" s="206"/>
      <c r="T578" s="207"/>
      <c r="AT578" s="208" t="s">
        <v>138</v>
      </c>
      <c r="AU578" s="208" t="s">
        <v>86</v>
      </c>
      <c r="AV578" s="13" t="s">
        <v>86</v>
      </c>
      <c r="AW578" s="13" t="s">
        <v>32</v>
      </c>
      <c r="AX578" s="13" t="s">
        <v>76</v>
      </c>
      <c r="AY578" s="208" t="s">
        <v>130</v>
      </c>
    </row>
    <row r="579" spans="2:51" s="13" customFormat="1" ht="11.25">
      <c r="B579" s="197"/>
      <c r="C579" s="198"/>
      <c r="D579" s="199" t="s">
        <v>138</v>
      </c>
      <c r="E579" s="200" t="s">
        <v>1</v>
      </c>
      <c r="F579" s="201" t="s">
        <v>909</v>
      </c>
      <c r="G579" s="198"/>
      <c r="H579" s="202">
        <v>159</v>
      </c>
      <c r="I579" s="203"/>
      <c r="J579" s="198"/>
      <c r="K579" s="198"/>
      <c r="L579" s="204"/>
      <c r="M579" s="205"/>
      <c r="N579" s="206"/>
      <c r="O579" s="206"/>
      <c r="P579" s="206"/>
      <c r="Q579" s="206"/>
      <c r="R579" s="206"/>
      <c r="S579" s="206"/>
      <c r="T579" s="207"/>
      <c r="AT579" s="208" t="s">
        <v>138</v>
      </c>
      <c r="AU579" s="208" t="s">
        <v>86</v>
      </c>
      <c r="AV579" s="13" t="s">
        <v>86</v>
      </c>
      <c r="AW579" s="13" t="s">
        <v>32</v>
      </c>
      <c r="AX579" s="13" t="s">
        <v>76</v>
      </c>
      <c r="AY579" s="208" t="s">
        <v>130</v>
      </c>
    </row>
    <row r="580" spans="2:51" s="13" customFormat="1" ht="11.25">
      <c r="B580" s="197"/>
      <c r="C580" s="198"/>
      <c r="D580" s="199" t="s">
        <v>138</v>
      </c>
      <c r="E580" s="200" t="s">
        <v>1</v>
      </c>
      <c r="F580" s="201" t="s">
        <v>910</v>
      </c>
      <c r="G580" s="198"/>
      <c r="H580" s="202">
        <v>30.6</v>
      </c>
      <c r="I580" s="203"/>
      <c r="J580" s="198"/>
      <c r="K580" s="198"/>
      <c r="L580" s="204"/>
      <c r="M580" s="205"/>
      <c r="N580" s="206"/>
      <c r="O580" s="206"/>
      <c r="P580" s="206"/>
      <c r="Q580" s="206"/>
      <c r="R580" s="206"/>
      <c r="S580" s="206"/>
      <c r="T580" s="207"/>
      <c r="AT580" s="208" t="s">
        <v>138</v>
      </c>
      <c r="AU580" s="208" t="s">
        <v>86</v>
      </c>
      <c r="AV580" s="13" t="s">
        <v>86</v>
      </c>
      <c r="AW580" s="13" t="s">
        <v>32</v>
      </c>
      <c r="AX580" s="13" t="s">
        <v>76</v>
      </c>
      <c r="AY580" s="208" t="s">
        <v>130</v>
      </c>
    </row>
    <row r="581" spans="2:51" s="13" customFormat="1" ht="11.25">
      <c r="B581" s="197"/>
      <c r="C581" s="198"/>
      <c r="D581" s="199" t="s">
        <v>138</v>
      </c>
      <c r="E581" s="200" t="s">
        <v>1</v>
      </c>
      <c r="F581" s="201" t="s">
        <v>911</v>
      </c>
      <c r="G581" s="198"/>
      <c r="H581" s="202">
        <v>262</v>
      </c>
      <c r="I581" s="203"/>
      <c r="J581" s="198"/>
      <c r="K581" s="198"/>
      <c r="L581" s="204"/>
      <c r="M581" s="205"/>
      <c r="N581" s="206"/>
      <c r="O581" s="206"/>
      <c r="P581" s="206"/>
      <c r="Q581" s="206"/>
      <c r="R581" s="206"/>
      <c r="S581" s="206"/>
      <c r="T581" s="207"/>
      <c r="AT581" s="208" t="s">
        <v>138</v>
      </c>
      <c r="AU581" s="208" t="s">
        <v>86</v>
      </c>
      <c r="AV581" s="13" t="s">
        <v>86</v>
      </c>
      <c r="AW581" s="13" t="s">
        <v>32</v>
      </c>
      <c r="AX581" s="13" t="s">
        <v>76</v>
      </c>
      <c r="AY581" s="208" t="s">
        <v>130</v>
      </c>
    </row>
    <row r="582" spans="2:51" s="13" customFormat="1" ht="11.25">
      <c r="B582" s="197"/>
      <c r="C582" s="198"/>
      <c r="D582" s="199" t="s">
        <v>138</v>
      </c>
      <c r="E582" s="200" t="s">
        <v>1</v>
      </c>
      <c r="F582" s="201" t="s">
        <v>912</v>
      </c>
      <c r="G582" s="198"/>
      <c r="H582" s="202">
        <v>14</v>
      </c>
      <c r="I582" s="203"/>
      <c r="J582" s="198"/>
      <c r="K582" s="198"/>
      <c r="L582" s="204"/>
      <c r="M582" s="205"/>
      <c r="N582" s="206"/>
      <c r="O582" s="206"/>
      <c r="P582" s="206"/>
      <c r="Q582" s="206"/>
      <c r="R582" s="206"/>
      <c r="S582" s="206"/>
      <c r="T582" s="207"/>
      <c r="AT582" s="208" t="s">
        <v>138</v>
      </c>
      <c r="AU582" s="208" t="s">
        <v>86</v>
      </c>
      <c r="AV582" s="13" t="s">
        <v>86</v>
      </c>
      <c r="AW582" s="13" t="s">
        <v>32</v>
      </c>
      <c r="AX582" s="13" t="s">
        <v>76</v>
      </c>
      <c r="AY582" s="208" t="s">
        <v>130</v>
      </c>
    </row>
    <row r="583" spans="2:51" s="13" customFormat="1" ht="11.25">
      <c r="B583" s="197"/>
      <c r="C583" s="198"/>
      <c r="D583" s="199" t="s">
        <v>138</v>
      </c>
      <c r="E583" s="200" t="s">
        <v>1</v>
      </c>
      <c r="F583" s="201" t="s">
        <v>913</v>
      </c>
      <c r="G583" s="198"/>
      <c r="H583" s="202">
        <v>298</v>
      </c>
      <c r="I583" s="203"/>
      <c r="J583" s="198"/>
      <c r="K583" s="198"/>
      <c r="L583" s="204"/>
      <c r="M583" s="205"/>
      <c r="N583" s="206"/>
      <c r="O583" s="206"/>
      <c r="P583" s="206"/>
      <c r="Q583" s="206"/>
      <c r="R583" s="206"/>
      <c r="S583" s="206"/>
      <c r="T583" s="207"/>
      <c r="AT583" s="208" t="s">
        <v>138</v>
      </c>
      <c r="AU583" s="208" t="s">
        <v>86</v>
      </c>
      <c r="AV583" s="13" t="s">
        <v>86</v>
      </c>
      <c r="AW583" s="13" t="s">
        <v>32</v>
      </c>
      <c r="AX583" s="13" t="s">
        <v>76</v>
      </c>
      <c r="AY583" s="208" t="s">
        <v>130</v>
      </c>
    </row>
    <row r="584" spans="2:51" s="13" customFormat="1" ht="11.25">
      <c r="B584" s="197"/>
      <c r="C584" s="198"/>
      <c r="D584" s="199" t="s">
        <v>138</v>
      </c>
      <c r="E584" s="200" t="s">
        <v>1</v>
      </c>
      <c r="F584" s="201" t="s">
        <v>914</v>
      </c>
      <c r="G584" s="198"/>
      <c r="H584" s="202">
        <v>51.2</v>
      </c>
      <c r="I584" s="203"/>
      <c r="J584" s="198"/>
      <c r="K584" s="198"/>
      <c r="L584" s="204"/>
      <c r="M584" s="205"/>
      <c r="N584" s="206"/>
      <c r="O584" s="206"/>
      <c r="P584" s="206"/>
      <c r="Q584" s="206"/>
      <c r="R584" s="206"/>
      <c r="S584" s="206"/>
      <c r="T584" s="207"/>
      <c r="AT584" s="208" t="s">
        <v>138</v>
      </c>
      <c r="AU584" s="208" t="s">
        <v>86</v>
      </c>
      <c r="AV584" s="13" t="s">
        <v>86</v>
      </c>
      <c r="AW584" s="13" t="s">
        <v>32</v>
      </c>
      <c r="AX584" s="13" t="s">
        <v>76</v>
      </c>
      <c r="AY584" s="208" t="s">
        <v>130</v>
      </c>
    </row>
    <row r="585" spans="2:51" s="13" customFormat="1" ht="11.25">
      <c r="B585" s="197"/>
      <c r="C585" s="198"/>
      <c r="D585" s="199" t="s">
        <v>138</v>
      </c>
      <c r="E585" s="200" t="s">
        <v>1</v>
      </c>
      <c r="F585" s="201" t="s">
        <v>915</v>
      </c>
      <c r="G585" s="198"/>
      <c r="H585" s="202">
        <v>172</v>
      </c>
      <c r="I585" s="203"/>
      <c r="J585" s="198"/>
      <c r="K585" s="198"/>
      <c r="L585" s="204"/>
      <c r="M585" s="205"/>
      <c r="N585" s="206"/>
      <c r="O585" s="206"/>
      <c r="P585" s="206"/>
      <c r="Q585" s="206"/>
      <c r="R585" s="206"/>
      <c r="S585" s="206"/>
      <c r="T585" s="207"/>
      <c r="AT585" s="208" t="s">
        <v>138</v>
      </c>
      <c r="AU585" s="208" t="s">
        <v>86</v>
      </c>
      <c r="AV585" s="13" t="s">
        <v>86</v>
      </c>
      <c r="AW585" s="13" t="s">
        <v>32</v>
      </c>
      <c r="AX585" s="13" t="s">
        <v>76</v>
      </c>
      <c r="AY585" s="208" t="s">
        <v>130</v>
      </c>
    </row>
    <row r="586" spans="2:51" s="13" customFormat="1" ht="11.25">
      <c r="B586" s="197"/>
      <c r="C586" s="198"/>
      <c r="D586" s="199" t="s">
        <v>138</v>
      </c>
      <c r="E586" s="200" t="s">
        <v>1</v>
      </c>
      <c r="F586" s="201" t="s">
        <v>916</v>
      </c>
      <c r="G586" s="198"/>
      <c r="H586" s="202">
        <v>12.9</v>
      </c>
      <c r="I586" s="203"/>
      <c r="J586" s="198"/>
      <c r="K586" s="198"/>
      <c r="L586" s="204"/>
      <c r="M586" s="205"/>
      <c r="N586" s="206"/>
      <c r="O586" s="206"/>
      <c r="P586" s="206"/>
      <c r="Q586" s="206"/>
      <c r="R586" s="206"/>
      <c r="S586" s="206"/>
      <c r="T586" s="207"/>
      <c r="AT586" s="208" t="s">
        <v>138</v>
      </c>
      <c r="AU586" s="208" t="s">
        <v>86</v>
      </c>
      <c r="AV586" s="13" t="s">
        <v>86</v>
      </c>
      <c r="AW586" s="13" t="s">
        <v>32</v>
      </c>
      <c r="AX586" s="13" t="s">
        <v>76</v>
      </c>
      <c r="AY586" s="208" t="s">
        <v>130</v>
      </c>
    </row>
    <row r="587" spans="2:51" s="14" customFormat="1" ht="11.25">
      <c r="B587" s="209"/>
      <c r="C587" s="210"/>
      <c r="D587" s="199" t="s">
        <v>138</v>
      </c>
      <c r="E587" s="211" t="s">
        <v>1</v>
      </c>
      <c r="F587" s="212" t="s">
        <v>164</v>
      </c>
      <c r="G587" s="210"/>
      <c r="H587" s="213">
        <v>1445.4000000000003</v>
      </c>
      <c r="I587" s="214"/>
      <c r="J587" s="210"/>
      <c r="K587" s="210"/>
      <c r="L587" s="215"/>
      <c r="M587" s="216"/>
      <c r="N587" s="217"/>
      <c r="O587" s="217"/>
      <c r="P587" s="217"/>
      <c r="Q587" s="217"/>
      <c r="R587" s="217"/>
      <c r="S587" s="217"/>
      <c r="T587" s="218"/>
      <c r="AT587" s="219" t="s">
        <v>138</v>
      </c>
      <c r="AU587" s="219" t="s">
        <v>86</v>
      </c>
      <c r="AV587" s="14" t="s">
        <v>136</v>
      </c>
      <c r="AW587" s="14" t="s">
        <v>32</v>
      </c>
      <c r="AX587" s="14" t="s">
        <v>84</v>
      </c>
      <c r="AY587" s="219" t="s">
        <v>130</v>
      </c>
    </row>
    <row r="588" spans="1:65" s="2" customFormat="1" ht="16.5" customHeight="1">
      <c r="A588" s="34"/>
      <c r="B588" s="35"/>
      <c r="C588" s="220" t="s">
        <v>917</v>
      </c>
      <c r="D588" s="220" t="s">
        <v>334</v>
      </c>
      <c r="E588" s="221" t="s">
        <v>918</v>
      </c>
      <c r="F588" s="222" t="s">
        <v>919</v>
      </c>
      <c r="G588" s="223" t="s">
        <v>215</v>
      </c>
      <c r="H588" s="224">
        <v>943.95</v>
      </c>
      <c r="I588" s="225"/>
      <c r="J588" s="226">
        <f>ROUND(I588*H588,2)</f>
        <v>0</v>
      </c>
      <c r="K588" s="227"/>
      <c r="L588" s="228"/>
      <c r="M588" s="229" t="s">
        <v>1</v>
      </c>
      <c r="N588" s="230" t="s">
        <v>41</v>
      </c>
      <c r="O588" s="71"/>
      <c r="P588" s="193">
        <f>O588*H588</f>
        <v>0</v>
      </c>
      <c r="Q588" s="193">
        <v>0.102</v>
      </c>
      <c r="R588" s="193">
        <f>Q588*H588</f>
        <v>96.2829</v>
      </c>
      <c r="S588" s="193">
        <v>0</v>
      </c>
      <c r="T588" s="194">
        <f>S588*H588</f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195" t="s">
        <v>224</v>
      </c>
      <c r="AT588" s="195" t="s">
        <v>334</v>
      </c>
      <c r="AU588" s="195" t="s">
        <v>86</v>
      </c>
      <c r="AY588" s="17" t="s">
        <v>130</v>
      </c>
      <c r="BE588" s="196">
        <f>IF(N588="základní",J588,0)</f>
        <v>0</v>
      </c>
      <c r="BF588" s="196">
        <f>IF(N588="snížená",J588,0)</f>
        <v>0</v>
      </c>
      <c r="BG588" s="196">
        <f>IF(N588="zákl. přenesená",J588,0)</f>
        <v>0</v>
      </c>
      <c r="BH588" s="196">
        <f>IF(N588="sníž. přenesená",J588,0)</f>
        <v>0</v>
      </c>
      <c r="BI588" s="196">
        <f>IF(N588="nulová",J588,0)</f>
        <v>0</v>
      </c>
      <c r="BJ588" s="17" t="s">
        <v>84</v>
      </c>
      <c r="BK588" s="196">
        <f>ROUND(I588*H588,2)</f>
        <v>0</v>
      </c>
      <c r="BL588" s="17" t="s">
        <v>136</v>
      </c>
      <c r="BM588" s="195" t="s">
        <v>920</v>
      </c>
    </row>
    <row r="589" spans="2:51" s="13" customFormat="1" ht="11.25">
      <c r="B589" s="197"/>
      <c r="C589" s="198"/>
      <c r="D589" s="199" t="s">
        <v>138</v>
      </c>
      <c r="E589" s="200" t="s">
        <v>1</v>
      </c>
      <c r="F589" s="201" t="s">
        <v>905</v>
      </c>
      <c r="G589" s="198"/>
      <c r="H589" s="202">
        <v>305</v>
      </c>
      <c r="I589" s="203"/>
      <c r="J589" s="198"/>
      <c r="K589" s="198"/>
      <c r="L589" s="204"/>
      <c r="M589" s="205"/>
      <c r="N589" s="206"/>
      <c r="O589" s="206"/>
      <c r="P589" s="206"/>
      <c r="Q589" s="206"/>
      <c r="R589" s="206"/>
      <c r="S589" s="206"/>
      <c r="T589" s="207"/>
      <c r="AT589" s="208" t="s">
        <v>138</v>
      </c>
      <c r="AU589" s="208" t="s">
        <v>86</v>
      </c>
      <c r="AV589" s="13" t="s">
        <v>86</v>
      </c>
      <c r="AW589" s="13" t="s">
        <v>32</v>
      </c>
      <c r="AX589" s="13" t="s">
        <v>76</v>
      </c>
      <c r="AY589" s="208" t="s">
        <v>130</v>
      </c>
    </row>
    <row r="590" spans="2:51" s="13" customFormat="1" ht="11.25">
      <c r="B590" s="197"/>
      <c r="C590" s="198"/>
      <c r="D590" s="199" t="s">
        <v>138</v>
      </c>
      <c r="E590" s="200" t="s">
        <v>1</v>
      </c>
      <c r="F590" s="201" t="s">
        <v>906</v>
      </c>
      <c r="G590" s="198"/>
      <c r="H590" s="202">
        <v>77.9</v>
      </c>
      <c r="I590" s="203"/>
      <c r="J590" s="198"/>
      <c r="K590" s="198"/>
      <c r="L590" s="204"/>
      <c r="M590" s="205"/>
      <c r="N590" s="206"/>
      <c r="O590" s="206"/>
      <c r="P590" s="206"/>
      <c r="Q590" s="206"/>
      <c r="R590" s="206"/>
      <c r="S590" s="206"/>
      <c r="T590" s="207"/>
      <c r="AT590" s="208" t="s">
        <v>138</v>
      </c>
      <c r="AU590" s="208" t="s">
        <v>86</v>
      </c>
      <c r="AV590" s="13" t="s">
        <v>86</v>
      </c>
      <c r="AW590" s="13" t="s">
        <v>32</v>
      </c>
      <c r="AX590" s="13" t="s">
        <v>76</v>
      </c>
      <c r="AY590" s="208" t="s">
        <v>130</v>
      </c>
    </row>
    <row r="591" spans="2:51" s="13" customFormat="1" ht="11.25">
      <c r="B591" s="197"/>
      <c r="C591" s="198"/>
      <c r="D591" s="199" t="s">
        <v>138</v>
      </c>
      <c r="E591" s="200" t="s">
        <v>1</v>
      </c>
      <c r="F591" s="201" t="s">
        <v>907</v>
      </c>
      <c r="G591" s="198"/>
      <c r="H591" s="202">
        <v>52</v>
      </c>
      <c r="I591" s="203"/>
      <c r="J591" s="198"/>
      <c r="K591" s="198"/>
      <c r="L591" s="204"/>
      <c r="M591" s="205"/>
      <c r="N591" s="206"/>
      <c r="O591" s="206"/>
      <c r="P591" s="206"/>
      <c r="Q591" s="206"/>
      <c r="R591" s="206"/>
      <c r="S591" s="206"/>
      <c r="T591" s="207"/>
      <c r="AT591" s="208" t="s">
        <v>138</v>
      </c>
      <c r="AU591" s="208" t="s">
        <v>86</v>
      </c>
      <c r="AV591" s="13" t="s">
        <v>86</v>
      </c>
      <c r="AW591" s="13" t="s">
        <v>32</v>
      </c>
      <c r="AX591" s="13" t="s">
        <v>76</v>
      </c>
      <c r="AY591" s="208" t="s">
        <v>130</v>
      </c>
    </row>
    <row r="592" spans="2:51" s="13" customFormat="1" ht="11.25">
      <c r="B592" s="197"/>
      <c r="C592" s="198"/>
      <c r="D592" s="199" t="s">
        <v>138</v>
      </c>
      <c r="E592" s="200" t="s">
        <v>1</v>
      </c>
      <c r="F592" s="201" t="s">
        <v>908</v>
      </c>
      <c r="G592" s="198"/>
      <c r="H592" s="202">
        <v>10.8</v>
      </c>
      <c r="I592" s="203"/>
      <c r="J592" s="198"/>
      <c r="K592" s="198"/>
      <c r="L592" s="204"/>
      <c r="M592" s="205"/>
      <c r="N592" s="206"/>
      <c r="O592" s="206"/>
      <c r="P592" s="206"/>
      <c r="Q592" s="206"/>
      <c r="R592" s="206"/>
      <c r="S592" s="206"/>
      <c r="T592" s="207"/>
      <c r="AT592" s="208" t="s">
        <v>138</v>
      </c>
      <c r="AU592" s="208" t="s">
        <v>86</v>
      </c>
      <c r="AV592" s="13" t="s">
        <v>86</v>
      </c>
      <c r="AW592" s="13" t="s">
        <v>32</v>
      </c>
      <c r="AX592" s="13" t="s">
        <v>76</v>
      </c>
      <c r="AY592" s="208" t="s">
        <v>130</v>
      </c>
    </row>
    <row r="593" spans="2:51" s="13" customFormat="1" ht="11.25">
      <c r="B593" s="197"/>
      <c r="C593" s="198"/>
      <c r="D593" s="199" t="s">
        <v>138</v>
      </c>
      <c r="E593" s="200" t="s">
        <v>1</v>
      </c>
      <c r="F593" s="201" t="s">
        <v>909</v>
      </c>
      <c r="G593" s="198"/>
      <c r="H593" s="202">
        <v>159</v>
      </c>
      <c r="I593" s="203"/>
      <c r="J593" s="198"/>
      <c r="K593" s="198"/>
      <c r="L593" s="204"/>
      <c r="M593" s="205"/>
      <c r="N593" s="206"/>
      <c r="O593" s="206"/>
      <c r="P593" s="206"/>
      <c r="Q593" s="206"/>
      <c r="R593" s="206"/>
      <c r="S593" s="206"/>
      <c r="T593" s="207"/>
      <c r="AT593" s="208" t="s">
        <v>138</v>
      </c>
      <c r="AU593" s="208" t="s">
        <v>86</v>
      </c>
      <c r="AV593" s="13" t="s">
        <v>86</v>
      </c>
      <c r="AW593" s="13" t="s">
        <v>32</v>
      </c>
      <c r="AX593" s="13" t="s">
        <v>76</v>
      </c>
      <c r="AY593" s="208" t="s">
        <v>130</v>
      </c>
    </row>
    <row r="594" spans="2:51" s="13" customFormat="1" ht="11.25">
      <c r="B594" s="197"/>
      <c r="C594" s="198"/>
      <c r="D594" s="199" t="s">
        <v>138</v>
      </c>
      <c r="E594" s="200" t="s">
        <v>1</v>
      </c>
      <c r="F594" s="201" t="s">
        <v>910</v>
      </c>
      <c r="G594" s="198"/>
      <c r="H594" s="202">
        <v>30.6</v>
      </c>
      <c r="I594" s="203"/>
      <c r="J594" s="198"/>
      <c r="K594" s="198"/>
      <c r="L594" s="204"/>
      <c r="M594" s="205"/>
      <c r="N594" s="206"/>
      <c r="O594" s="206"/>
      <c r="P594" s="206"/>
      <c r="Q594" s="206"/>
      <c r="R594" s="206"/>
      <c r="S594" s="206"/>
      <c r="T594" s="207"/>
      <c r="AT594" s="208" t="s">
        <v>138</v>
      </c>
      <c r="AU594" s="208" t="s">
        <v>86</v>
      </c>
      <c r="AV594" s="13" t="s">
        <v>86</v>
      </c>
      <c r="AW594" s="13" t="s">
        <v>32</v>
      </c>
      <c r="AX594" s="13" t="s">
        <v>76</v>
      </c>
      <c r="AY594" s="208" t="s">
        <v>130</v>
      </c>
    </row>
    <row r="595" spans="2:51" s="13" customFormat="1" ht="11.25">
      <c r="B595" s="197"/>
      <c r="C595" s="198"/>
      <c r="D595" s="199" t="s">
        <v>138</v>
      </c>
      <c r="E595" s="200" t="s">
        <v>1</v>
      </c>
      <c r="F595" s="201" t="s">
        <v>911</v>
      </c>
      <c r="G595" s="198"/>
      <c r="H595" s="202">
        <v>262</v>
      </c>
      <c r="I595" s="203"/>
      <c r="J595" s="198"/>
      <c r="K595" s="198"/>
      <c r="L595" s="204"/>
      <c r="M595" s="205"/>
      <c r="N595" s="206"/>
      <c r="O595" s="206"/>
      <c r="P595" s="206"/>
      <c r="Q595" s="206"/>
      <c r="R595" s="206"/>
      <c r="S595" s="206"/>
      <c r="T595" s="207"/>
      <c r="AT595" s="208" t="s">
        <v>138</v>
      </c>
      <c r="AU595" s="208" t="s">
        <v>86</v>
      </c>
      <c r="AV595" s="13" t="s">
        <v>86</v>
      </c>
      <c r="AW595" s="13" t="s">
        <v>32</v>
      </c>
      <c r="AX595" s="13" t="s">
        <v>76</v>
      </c>
      <c r="AY595" s="208" t="s">
        <v>130</v>
      </c>
    </row>
    <row r="596" spans="2:51" s="13" customFormat="1" ht="11.25">
      <c r="B596" s="197"/>
      <c r="C596" s="198"/>
      <c r="D596" s="199" t="s">
        <v>138</v>
      </c>
      <c r="E596" s="200" t="s">
        <v>1</v>
      </c>
      <c r="F596" s="201" t="s">
        <v>912</v>
      </c>
      <c r="G596" s="198"/>
      <c r="H596" s="202">
        <v>14</v>
      </c>
      <c r="I596" s="203"/>
      <c r="J596" s="198"/>
      <c r="K596" s="198"/>
      <c r="L596" s="204"/>
      <c r="M596" s="205"/>
      <c r="N596" s="206"/>
      <c r="O596" s="206"/>
      <c r="P596" s="206"/>
      <c r="Q596" s="206"/>
      <c r="R596" s="206"/>
      <c r="S596" s="206"/>
      <c r="T596" s="207"/>
      <c r="AT596" s="208" t="s">
        <v>138</v>
      </c>
      <c r="AU596" s="208" t="s">
        <v>86</v>
      </c>
      <c r="AV596" s="13" t="s">
        <v>86</v>
      </c>
      <c r="AW596" s="13" t="s">
        <v>32</v>
      </c>
      <c r="AX596" s="13" t="s">
        <v>76</v>
      </c>
      <c r="AY596" s="208" t="s">
        <v>130</v>
      </c>
    </row>
    <row r="597" spans="2:51" s="13" customFormat="1" ht="11.25">
      <c r="B597" s="197"/>
      <c r="C597" s="198"/>
      <c r="D597" s="199" t="s">
        <v>138</v>
      </c>
      <c r="E597" s="200" t="s">
        <v>1</v>
      </c>
      <c r="F597" s="201" t="s">
        <v>913</v>
      </c>
      <c r="G597" s="198"/>
      <c r="H597" s="202">
        <v>298</v>
      </c>
      <c r="I597" s="203"/>
      <c r="J597" s="198"/>
      <c r="K597" s="198"/>
      <c r="L597" s="204"/>
      <c r="M597" s="205"/>
      <c r="N597" s="206"/>
      <c r="O597" s="206"/>
      <c r="P597" s="206"/>
      <c r="Q597" s="206"/>
      <c r="R597" s="206"/>
      <c r="S597" s="206"/>
      <c r="T597" s="207"/>
      <c r="AT597" s="208" t="s">
        <v>138</v>
      </c>
      <c r="AU597" s="208" t="s">
        <v>86</v>
      </c>
      <c r="AV597" s="13" t="s">
        <v>86</v>
      </c>
      <c r="AW597" s="13" t="s">
        <v>32</v>
      </c>
      <c r="AX597" s="13" t="s">
        <v>76</v>
      </c>
      <c r="AY597" s="208" t="s">
        <v>130</v>
      </c>
    </row>
    <row r="598" spans="2:51" s="13" customFormat="1" ht="11.25">
      <c r="B598" s="197"/>
      <c r="C598" s="198"/>
      <c r="D598" s="199" t="s">
        <v>138</v>
      </c>
      <c r="E598" s="200" t="s">
        <v>1</v>
      </c>
      <c r="F598" s="201" t="s">
        <v>914</v>
      </c>
      <c r="G598" s="198"/>
      <c r="H598" s="202">
        <v>51.2</v>
      </c>
      <c r="I598" s="203"/>
      <c r="J598" s="198"/>
      <c r="K598" s="198"/>
      <c r="L598" s="204"/>
      <c r="M598" s="205"/>
      <c r="N598" s="206"/>
      <c r="O598" s="206"/>
      <c r="P598" s="206"/>
      <c r="Q598" s="206"/>
      <c r="R598" s="206"/>
      <c r="S598" s="206"/>
      <c r="T598" s="207"/>
      <c r="AT598" s="208" t="s">
        <v>138</v>
      </c>
      <c r="AU598" s="208" t="s">
        <v>86</v>
      </c>
      <c r="AV598" s="13" t="s">
        <v>86</v>
      </c>
      <c r="AW598" s="13" t="s">
        <v>32</v>
      </c>
      <c r="AX598" s="13" t="s">
        <v>76</v>
      </c>
      <c r="AY598" s="208" t="s">
        <v>130</v>
      </c>
    </row>
    <row r="599" spans="2:51" s="13" customFormat="1" ht="11.25">
      <c r="B599" s="197"/>
      <c r="C599" s="198"/>
      <c r="D599" s="199" t="s">
        <v>138</v>
      </c>
      <c r="E599" s="200" t="s">
        <v>1</v>
      </c>
      <c r="F599" s="201" t="s">
        <v>915</v>
      </c>
      <c r="G599" s="198"/>
      <c r="H599" s="202">
        <v>172</v>
      </c>
      <c r="I599" s="203"/>
      <c r="J599" s="198"/>
      <c r="K599" s="198"/>
      <c r="L599" s="204"/>
      <c r="M599" s="205"/>
      <c r="N599" s="206"/>
      <c r="O599" s="206"/>
      <c r="P599" s="206"/>
      <c r="Q599" s="206"/>
      <c r="R599" s="206"/>
      <c r="S599" s="206"/>
      <c r="T599" s="207"/>
      <c r="AT599" s="208" t="s">
        <v>138</v>
      </c>
      <c r="AU599" s="208" t="s">
        <v>86</v>
      </c>
      <c r="AV599" s="13" t="s">
        <v>86</v>
      </c>
      <c r="AW599" s="13" t="s">
        <v>32</v>
      </c>
      <c r="AX599" s="13" t="s">
        <v>76</v>
      </c>
      <c r="AY599" s="208" t="s">
        <v>130</v>
      </c>
    </row>
    <row r="600" spans="2:51" s="13" customFormat="1" ht="11.25">
      <c r="B600" s="197"/>
      <c r="C600" s="198"/>
      <c r="D600" s="199" t="s">
        <v>138</v>
      </c>
      <c r="E600" s="200" t="s">
        <v>1</v>
      </c>
      <c r="F600" s="201" t="s">
        <v>916</v>
      </c>
      <c r="G600" s="198"/>
      <c r="H600" s="202">
        <v>12.9</v>
      </c>
      <c r="I600" s="203"/>
      <c r="J600" s="198"/>
      <c r="K600" s="198"/>
      <c r="L600" s="204"/>
      <c r="M600" s="205"/>
      <c r="N600" s="206"/>
      <c r="O600" s="206"/>
      <c r="P600" s="206"/>
      <c r="Q600" s="206"/>
      <c r="R600" s="206"/>
      <c r="S600" s="206"/>
      <c r="T600" s="207"/>
      <c r="AT600" s="208" t="s">
        <v>138</v>
      </c>
      <c r="AU600" s="208" t="s">
        <v>86</v>
      </c>
      <c r="AV600" s="13" t="s">
        <v>86</v>
      </c>
      <c r="AW600" s="13" t="s">
        <v>32</v>
      </c>
      <c r="AX600" s="13" t="s">
        <v>76</v>
      </c>
      <c r="AY600" s="208" t="s">
        <v>130</v>
      </c>
    </row>
    <row r="601" spans="2:51" s="13" customFormat="1" ht="11.25">
      <c r="B601" s="197"/>
      <c r="C601" s="198"/>
      <c r="D601" s="199" t="s">
        <v>138</v>
      </c>
      <c r="E601" s="200" t="s">
        <v>1</v>
      </c>
      <c r="F601" s="201" t="s">
        <v>921</v>
      </c>
      <c r="G601" s="198"/>
      <c r="H601" s="202">
        <v>-546.4</v>
      </c>
      <c r="I601" s="203"/>
      <c r="J601" s="198"/>
      <c r="K601" s="198"/>
      <c r="L601" s="204"/>
      <c r="M601" s="205"/>
      <c r="N601" s="206"/>
      <c r="O601" s="206"/>
      <c r="P601" s="206"/>
      <c r="Q601" s="206"/>
      <c r="R601" s="206"/>
      <c r="S601" s="206"/>
      <c r="T601" s="207"/>
      <c r="AT601" s="208" t="s">
        <v>138</v>
      </c>
      <c r="AU601" s="208" t="s">
        <v>86</v>
      </c>
      <c r="AV601" s="13" t="s">
        <v>86</v>
      </c>
      <c r="AW601" s="13" t="s">
        <v>32</v>
      </c>
      <c r="AX601" s="13" t="s">
        <v>76</v>
      </c>
      <c r="AY601" s="208" t="s">
        <v>130</v>
      </c>
    </row>
    <row r="602" spans="2:51" s="15" customFormat="1" ht="11.25">
      <c r="B602" s="231"/>
      <c r="C602" s="232"/>
      <c r="D602" s="199" t="s">
        <v>138</v>
      </c>
      <c r="E602" s="233" t="s">
        <v>1</v>
      </c>
      <c r="F602" s="234" t="s">
        <v>752</v>
      </c>
      <c r="G602" s="232"/>
      <c r="H602" s="235">
        <v>899.0000000000003</v>
      </c>
      <c r="I602" s="236"/>
      <c r="J602" s="232"/>
      <c r="K602" s="232"/>
      <c r="L602" s="237"/>
      <c r="M602" s="238"/>
      <c r="N602" s="239"/>
      <c r="O602" s="239"/>
      <c r="P602" s="239"/>
      <c r="Q602" s="239"/>
      <c r="R602" s="239"/>
      <c r="S602" s="239"/>
      <c r="T602" s="240"/>
      <c r="AT602" s="241" t="s">
        <v>138</v>
      </c>
      <c r="AU602" s="241" t="s">
        <v>86</v>
      </c>
      <c r="AV602" s="15" t="s">
        <v>594</v>
      </c>
      <c r="AW602" s="15" t="s">
        <v>32</v>
      </c>
      <c r="AX602" s="15" t="s">
        <v>76</v>
      </c>
      <c r="AY602" s="241" t="s">
        <v>130</v>
      </c>
    </row>
    <row r="603" spans="2:51" s="13" customFormat="1" ht="11.25">
      <c r="B603" s="197"/>
      <c r="C603" s="198"/>
      <c r="D603" s="199" t="s">
        <v>138</v>
      </c>
      <c r="E603" s="200" t="s">
        <v>1</v>
      </c>
      <c r="F603" s="201" t="s">
        <v>922</v>
      </c>
      <c r="G603" s="198"/>
      <c r="H603" s="202">
        <v>44.95</v>
      </c>
      <c r="I603" s="203"/>
      <c r="J603" s="198"/>
      <c r="K603" s="198"/>
      <c r="L603" s="204"/>
      <c r="M603" s="205"/>
      <c r="N603" s="206"/>
      <c r="O603" s="206"/>
      <c r="P603" s="206"/>
      <c r="Q603" s="206"/>
      <c r="R603" s="206"/>
      <c r="S603" s="206"/>
      <c r="T603" s="207"/>
      <c r="AT603" s="208" t="s">
        <v>138</v>
      </c>
      <c r="AU603" s="208" t="s">
        <v>86</v>
      </c>
      <c r="AV603" s="13" t="s">
        <v>86</v>
      </c>
      <c r="AW603" s="13" t="s">
        <v>32</v>
      </c>
      <c r="AX603" s="13" t="s">
        <v>76</v>
      </c>
      <c r="AY603" s="208" t="s">
        <v>130</v>
      </c>
    </row>
    <row r="604" spans="2:51" s="14" customFormat="1" ht="11.25">
      <c r="B604" s="209"/>
      <c r="C604" s="210"/>
      <c r="D604" s="199" t="s">
        <v>138</v>
      </c>
      <c r="E604" s="211" t="s">
        <v>1</v>
      </c>
      <c r="F604" s="212" t="s">
        <v>164</v>
      </c>
      <c r="G604" s="210"/>
      <c r="H604" s="213">
        <v>943.9500000000004</v>
      </c>
      <c r="I604" s="214"/>
      <c r="J604" s="210"/>
      <c r="K604" s="210"/>
      <c r="L604" s="215"/>
      <c r="M604" s="216"/>
      <c r="N604" s="217"/>
      <c r="O604" s="217"/>
      <c r="P604" s="217"/>
      <c r="Q604" s="217"/>
      <c r="R604" s="217"/>
      <c r="S604" s="217"/>
      <c r="T604" s="218"/>
      <c r="AT604" s="219" t="s">
        <v>138</v>
      </c>
      <c r="AU604" s="219" t="s">
        <v>86</v>
      </c>
      <c r="AV604" s="14" t="s">
        <v>136</v>
      </c>
      <c r="AW604" s="14" t="s">
        <v>32</v>
      </c>
      <c r="AX604" s="14" t="s">
        <v>84</v>
      </c>
      <c r="AY604" s="219" t="s">
        <v>130</v>
      </c>
    </row>
    <row r="605" spans="1:65" s="2" customFormat="1" ht="24.2" customHeight="1">
      <c r="A605" s="34"/>
      <c r="B605" s="35"/>
      <c r="C605" s="220" t="s">
        <v>923</v>
      </c>
      <c r="D605" s="220" t="s">
        <v>334</v>
      </c>
      <c r="E605" s="221" t="s">
        <v>924</v>
      </c>
      <c r="F605" s="222" t="s">
        <v>925</v>
      </c>
      <c r="G605" s="223" t="s">
        <v>215</v>
      </c>
      <c r="H605" s="224">
        <v>504.42</v>
      </c>
      <c r="I605" s="225"/>
      <c r="J605" s="226">
        <f>ROUND(I605*H605,2)</f>
        <v>0</v>
      </c>
      <c r="K605" s="227"/>
      <c r="L605" s="228"/>
      <c r="M605" s="229" t="s">
        <v>1</v>
      </c>
      <c r="N605" s="230" t="s">
        <v>41</v>
      </c>
      <c r="O605" s="71"/>
      <c r="P605" s="193">
        <f>O605*H605</f>
        <v>0</v>
      </c>
      <c r="Q605" s="193">
        <v>0.0483</v>
      </c>
      <c r="R605" s="193">
        <f>Q605*H605</f>
        <v>24.363486</v>
      </c>
      <c r="S605" s="193">
        <v>0</v>
      </c>
      <c r="T605" s="194">
        <f>S605*H605</f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195" t="s">
        <v>224</v>
      </c>
      <c r="AT605" s="195" t="s">
        <v>334</v>
      </c>
      <c r="AU605" s="195" t="s">
        <v>86</v>
      </c>
      <c r="AY605" s="17" t="s">
        <v>130</v>
      </c>
      <c r="BE605" s="196">
        <f>IF(N605="základní",J605,0)</f>
        <v>0</v>
      </c>
      <c r="BF605" s="196">
        <f>IF(N605="snížená",J605,0)</f>
        <v>0</v>
      </c>
      <c r="BG605" s="196">
        <f>IF(N605="zákl. přenesená",J605,0)</f>
        <v>0</v>
      </c>
      <c r="BH605" s="196">
        <f>IF(N605="sníž. přenesená",J605,0)</f>
        <v>0</v>
      </c>
      <c r="BI605" s="196">
        <f>IF(N605="nulová",J605,0)</f>
        <v>0</v>
      </c>
      <c r="BJ605" s="17" t="s">
        <v>84</v>
      </c>
      <c r="BK605" s="196">
        <f>ROUND(I605*H605,2)</f>
        <v>0</v>
      </c>
      <c r="BL605" s="17" t="s">
        <v>136</v>
      </c>
      <c r="BM605" s="195" t="s">
        <v>926</v>
      </c>
    </row>
    <row r="606" spans="2:51" s="13" customFormat="1" ht="11.25">
      <c r="B606" s="197"/>
      <c r="C606" s="198"/>
      <c r="D606" s="199" t="s">
        <v>138</v>
      </c>
      <c r="E606" s="200" t="s">
        <v>1</v>
      </c>
      <c r="F606" s="201" t="s">
        <v>927</v>
      </c>
      <c r="G606" s="198"/>
      <c r="H606" s="202">
        <v>12.4</v>
      </c>
      <c r="I606" s="203"/>
      <c r="J606" s="198"/>
      <c r="K606" s="198"/>
      <c r="L606" s="204"/>
      <c r="M606" s="205"/>
      <c r="N606" s="206"/>
      <c r="O606" s="206"/>
      <c r="P606" s="206"/>
      <c r="Q606" s="206"/>
      <c r="R606" s="206"/>
      <c r="S606" s="206"/>
      <c r="T606" s="207"/>
      <c r="AT606" s="208" t="s">
        <v>138</v>
      </c>
      <c r="AU606" s="208" t="s">
        <v>86</v>
      </c>
      <c r="AV606" s="13" t="s">
        <v>86</v>
      </c>
      <c r="AW606" s="13" t="s">
        <v>32</v>
      </c>
      <c r="AX606" s="13" t="s">
        <v>76</v>
      </c>
      <c r="AY606" s="208" t="s">
        <v>130</v>
      </c>
    </row>
    <row r="607" spans="2:51" s="13" customFormat="1" ht="22.5">
      <c r="B607" s="197"/>
      <c r="C607" s="198"/>
      <c r="D607" s="199" t="s">
        <v>138</v>
      </c>
      <c r="E607" s="200" t="s">
        <v>1</v>
      </c>
      <c r="F607" s="201" t="s">
        <v>928</v>
      </c>
      <c r="G607" s="198"/>
      <c r="H607" s="202">
        <v>167.7</v>
      </c>
      <c r="I607" s="203"/>
      <c r="J607" s="198"/>
      <c r="K607" s="198"/>
      <c r="L607" s="204"/>
      <c r="M607" s="205"/>
      <c r="N607" s="206"/>
      <c r="O607" s="206"/>
      <c r="P607" s="206"/>
      <c r="Q607" s="206"/>
      <c r="R607" s="206"/>
      <c r="S607" s="206"/>
      <c r="T607" s="207"/>
      <c r="AT607" s="208" t="s">
        <v>138</v>
      </c>
      <c r="AU607" s="208" t="s">
        <v>86</v>
      </c>
      <c r="AV607" s="13" t="s">
        <v>86</v>
      </c>
      <c r="AW607" s="13" t="s">
        <v>32</v>
      </c>
      <c r="AX607" s="13" t="s">
        <v>76</v>
      </c>
      <c r="AY607" s="208" t="s">
        <v>130</v>
      </c>
    </row>
    <row r="608" spans="2:51" s="13" customFormat="1" ht="11.25">
      <c r="B608" s="197"/>
      <c r="C608" s="198"/>
      <c r="D608" s="199" t="s">
        <v>138</v>
      </c>
      <c r="E608" s="200" t="s">
        <v>1</v>
      </c>
      <c r="F608" s="201" t="s">
        <v>929</v>
      </c>
      <c r="G608" s="198"/>
      <c r="H608" s="202">
        <v>9.5</v>
      </c>
      <c r="I608" s="203"/>
      <c r="J608" s="198"/>
      <c r="K608" s="198"/>
      <c r="L608" s="204"/>
      <c r="M608" s="205"/>
      <c r="N608" s="206"/>
      <c r="O608" s="206"/>
      <c r="P608" s="206"/>
      <c r="Q608" s="206"/>
      <c r="R608" s="206"/>
      <c r="S608" s="206"/>
      <c r="T608" s="207"/>
      <c r="AT608" s="208" t="s">
        <v>138</v>
      </c>
      <c r="AU608" s="208" t="s">
        <v>86</v>
      </c>
      <c r="AV608" s="13" t="s">
        <v>86</v>
      </c>
      <c r="AW608" s="13" t="s">
        <v>32</v>
      </c>
      <c r="AX608" s="13" t="s">
        <v>76</v>
      </c>
      <c r="AY608" s="208" t="s">
        <v>130</v>
      </c>
    </row>
    <row r="609" spans="2:51" s="13" customFormat="1" ht="11.25">
      <c r="B609" s="197"/>
      <c r="C609" s="198"/>
      <c r="D609" s="199" t="s">
        <v>138</v>
      </c>
      <c r="E609" s="200" t="s">
        <v>1</v>
      </c>
      <c r="F609" s="201" t="s">
        <v>930</v>
      </c>
      <c r="G609" s="198"/>
      <c r="H609" s="202">
        <v>24.8</v>
      </c>
      <c r="I609" s="203"/>
      <c r="J609" s="198"/>
      <c r="K609" s="198"/>
      <c r="L609" s="204"/>
      <c r="M609" s="205"/>
      <c r="N609" s="206"/>
      <c r="O609" s="206"/>
      <c r="P609" s="206"/>
      <c r="Q609" s="206"/>
      <c r="R609" s="206"/>
      <c r="S609" s="206"/>
      <c r="T609" s="207"/>
      <c r="AT609" s="208" t="s">
        <v>138</v>
      </c>
      <c r="AU609" s="208" t="s">
        <v>86</v>
      </c>
      <c r="AV609" s="13" t="s">
        <v>86</v>
      </c>
      <c r="AW609" s="13" t="s">
        <v>32</v>
      </c>
      <c r="AX609" s="13" t="s">
        <v>76</v>
      </c>
      <c r="AY609" s="208" t="s">
        <v>130</v>
      </c>
    </row>
    <row r="610" spans="2:51" s="13" customFormat="1" ht="11.25">
      <c r="B610" s="197"/>
      <c r="C610" s="198"/>
      <c r="D610" s="199" t="s">
        <v>138</v>
      </c>
      <c r="E610" s="200" t="s">
        <v>1</v>
      </c>
      <c r="F610" s="201" t="s">
        <v>931</v>
      </c>
      <c r="G610" s="198"/>
      <c r="H610" s="202">
        <v>5.6</v>
      </c>
      <c r="I610" s="203"/>
      <c r="J610" s="198"/>
      <c r="K610" s="198"/>
      <c r="L610" s="204"/>
      <c r="M610" s="205"/>
      <c r="N610" s="206"/>
      <c r="O610" s="206"/>
      <c r="P610" s="206"/>
      <c r="Q610" s="206"/>
      <c r="R610" s="206"/>
      <c r="S610" s="206"/>
      <c r="T610" s="207"/>
      <c r="AT610" s="208" t="s">
        <v>138</v>
      </c>
      <c r="AU610" s="208" t="s">
        <v>86</v>
      </c>
      <c r="AV610" s="13" t="s">
        <v>86</v>
      </c>
      <c r="AW610" s="13" t="s">
        <v>32</v>
      </c>
      <c r="AX610" s="13" t="s">
        <v>76</v>
      </c>
      <c r="AY610" s="208" t="s">
        <v>130</v>
      </c>
    </row>
    <row r="611" spans="2:51" s="13" customFormat="1" ht="11.25">
      <c r="B611" s="197"/>
      <c r="C611" s="198"/>
      <c r="D611" s="199" t="s">
        <v>138</v>
      </c>
      <c r="E611" s="200" t="s">
        <v>1</v>
      </c>
      <c r="F611" s="201" t="s">
        <v>932</v>
      </c>
      <c r="G611" s="198"/>
      <c r="H611" s="202">
        <v>65.9</v>
      </c>
      <c r="I611" s="203"/>
      <c r="J611" s="198"/>
      <c r="K611" s="198"/>
      <c r="L611" s="204"/>
      <c r="M611" s="205"/>
      <c r="N611" s="206"/>
      <c r="O611" s="206"/>
      <c r="P611" s="206"/>
      <c r="Q611" s="206"/>
      <c r="R611" s="206"/>
      <c r="S611" s="206"/>
      <c r="T611" s="207"/>
      <c r="AT611" s="208" t="s">
        <v>138</v>
      </c>
      <c r="AU611" s="208" t="s">
        <v>86</v>
      </c>
      <c r="AV611" s="13" t="s">
        <v>86</v>
      </c>
      <c r="AW611" s="13" t="s">
        <v>32</v>
      </c>
      <c r="AX611" s="13" t="s">
        <v>76</v>
      </c>
      <c r="AY611" s="208" t="s">
        <v>130</v>
      </c>
    </row>
    <row r="612" spans="2:51" s="13" customFormat="1" ht="11.25">
      <c r="B612" s="197"/>
      <c r="C612" s="198"/>
      <c r="D612" s="199" t="s">
        <v>138</v>
      </c>
      <c r="E612" s="200" t="s">
        <v>1</v>
      </c>
      <c r="F612" s="201" t="s">
        <v>933</v>
      </c>
      <c r="G612" s="198"/>
      <c r="H612" s="202">
        <v>7</v>
      </c>
      <c r="I612" s="203"/>
      <c r="J612" s="198"/>
      <c r="K612" s="198"/>
      <c r="L612" s="204"/>
      <c r="M612" s="205"/>
      <c r="N612" s="206"/>
      <c r="O612" s="206"/>
      <c r="P612" s="206"/>
      <c r="Q612" s="206"/>
      <c r="R612" s="206"/>
      <c r="S612" s="206"/>
      <c r="T612" s="207"/>
      <c r="AT612" s="208" t="s">
        <v>138</v>
      </c>
      <c r="AU612" s="208" t="s">
        <v>86</v>
      </c>
      <c r="AV612" s="13" t="s">
        <v>86</v>
      </c>
      <c r="AW612" s="13" t="s">
        <v>32</v>
      </c>
      <c r="AX612" s="13" t="s">
        <v>76</v>
      </c>
      <c r="AY612" s="208" t="s">
        <v>130</v>
      </c>
    </row>
    <row r="613" spans="2:51" s="13" customFormat="1" ht="11.25">
      <c r="B613" s="197"/>
      <c r="C613" s="198"/>
      <c r="D613" s="199" t="s">
        <v>138</v>
      </c>
      <c r="E613" s="200" t="s">
        <v>1</v>
      </c>
      <c r="F613" s="201" t="s">
        <v>934</v>
      </c>
      <c r="G613" s="198"/>
      <c r="H613" s="202">
        <v>33.2</v>
      </c>
      <c r="I613" s="203"/>
      <c r="J613" s="198"/>
      <c r="K613" s="198"/>
      <c r="L613" s="204"/>
      <c r="M613" s="205"/>
      <c r="N613" s="206"/>
      <c r="O613" s="206"/>
      <c r="P613" s="206"/>
      <c r="Q613" s="206"/>
      <c r="R613" s="206"/>
      <c r="S613" s="206"/>
      <c r="T613" s="207"/>
      <c r="AT613" s="208" t="s">
        <v>138</v>
      </c>
      <c r="AU613" s="208" t="s">
        <v>86</v>
      </c>
      <c r="AV613" s="13" t="s">
        <v>86</v>
      </c>
      <c r="AW613" s="13" t="s">
        <v>32</v>
      </c>
      <c r="AX613" s="13" t="s">
        <v>76</v>
      </c>
      <c r="AY613" s="208" t="s">
        <v>130</v>
      </c>
    </row>
    <row r="614" spans="2:51" s="13" customFormat="1" ht="11.25">
      <c r="B614" s="197"/>
      <c r="C614" s="198"/>
      <c r="D614" s="199" t="s">
        <v>138</v>
      </c>
      <c r="E614" s="200" t="s">
        <v>1</v>
      </c>
      <c r="F614" s="201" t="s">
        <v>935</v>
      </c>
      <c r="G614" s="198"/>
      <c r="H614" s="202">
        <v>10</v>
      </c>
      <c r="I614" s="203"/>
      <c r="J614" s="198"/>
      <c r="K614" s="198"/>
      <c r="L614" s="204"/>
      <c r="M614" s="205"/>
      <c r="N614" s="206"/>
      <c r="O614" s="206"/>
      <c r="P614" s="206"/>
      <c r="Q614" s="206"/>
      <c r="R614" s="206"/>
      <c r="S614" s="206"/>
      <c r="T614" s="207"/>
      <c r="AT614" s="208" t="s">
        <v>138</v>
      </c>
      <c r="AU614" s="208" t="s">
        <v>86</v>
      </c>
      <c r="AV614" s="13" t="s">
        <v>86</v>
      </c>
      <c r="AW614" s="13" t="s">
        <v>32</v>
      </c>
      <c r="AX614" s="13" t="s">
        <v>76</v>
      </c>
      <c r="AY614" s="208" t="s">
        <v>130</v>
      </c>
    </row>
    <row r="615" spans="2:51" s="13" customFormat="1" ht="11.25">
      <c r="B615" s="197"/>
      <c r="C615" s="198"/>
      <c r="D615" s="199" t="s">
        <v>138</v>
      </c>
      <c r="E615" s="200" t="s">
        <v>1</v>
      </c>
      <c r="F615" s="201" t="s">
        <v>936</v>
      </c>
      <c r="G615" s="198"/>
      <c r="H615" s="202">
        <v>109</v>
      </c>
      <c r="I615" s="203"/>
      <c r="J615" s="198"/>
      <c r="K615" s="198"/>
      <c r="L615" s="204"/>
      <c r="M615" s="205"/>
      <c r="N615" s="206"/>
      <c r="O615" s="206"/>
      <c r="P615" s="206"/>
      <c r="Q615" s="206"/>
      <c r="R615" s="206"/>
      <c r="S615" s="206"/>
      <c r="T615" s="207"/>
      <c r="AT615" s="208" t="s">
        <v>138</v>
      </c>
      <c r="AU615" s="208" t="s">
        <v>86</v>
      </c>
      <c r="AV615" s="13" t="s">
        <v>86</v>
      </c>
      <c r="AW615" s="13" t="s">
        <v>32</v>
      </c>
      <c r="AX615" s="13" t="s">
        <v>76</v>
      </c>
      <c r="AY615" s="208" t="s">
        <v>130</v>
      </c>
    </row>
    <row r="616" spans="2:51" s="13" customFormat="1" ht="11.25">
      <c r="B616" s="197"/>
      <c r="C616" s="198"/>
      <c r="D616" s="199" t="s">
        <v>138</v>
      </c>
      <c r="E616" s="200" t="s">
        <v>1</v>
      </c>
      <c r="F616" s="201" t="s">
        <v>937</v>
      </c>
      <c r="G616" s="198"/>
      <c r="H616" s="202">
        <v>13.8</v>
      </c>
      <c r="I616" s="203"/>
      <c r="J616" s="198"/>
      <c r="K616" s="198"/>
      <c r="L616" s="204"/>
      <c r="M616" s="205"/>
      <c r="N616" s="206"/>
      <c r="O616" s="206"/>
      <c r="P616" s="206"/>
      <c r="Q616" s="206"/>
      <c r="R616" s="206"/>
      <c r="S616" s="206"/>
      <c r="T616" s="207"/>
      <c r="AT616" s="208" t="s">
        <v>138</v>
      </c>
      <c r="AU616" s="208" t="s">
        <v>86</v>
      </c>
      <c r="AV616" s="13" t="s">
        <v>86</v>
      </c>
      <c r="AW616" s="13" t="s">
        <v>32</v>
      </c>
      <c r="AX616" s="13" t="s">
        <v>76</v>
      </c>
      <c r="AY616" s="208" t="s">
        <v>130</v>
      </c>
    </row>
    <row r="617" spans="2:51" s="13" customFormat="1" ht="11.25">
      <c r="B617" s="197"/>
      <c r="C617" s="198"/>
      <c r="D617" s="199" t="s">
        <v>138</v>
      </c>
      <c r="E617" s="200" t="s">
        <v>1</v>
      </c>
      <c r="F617" s="201" t="s">
        <v>938</v>
      </c>
      <c r="G617" s="198"/>
      <c r="H617" s="202">
        <v>21.5</v>
      </c>
      <c r="I617" s="203"/>
      <c r="J617" s="198"/>
      <c r="K617" s="198"/>
      <c r="L617" s="204"/>
      <c r="M617" s="205"/>
      <c r="N617" s="206"/>
      <c r="O617" s="206"/>
      <c r="P617" s="206"/>
      <c r="Q617" s="206"/>
      <c r="R617" s="206"/>
      <c r="S617" s="206"/>
      <c r="T617" s="207"/>
      <c r="AT617" s="208" t="s">
        <v>138</v>
      </c>
      <c r="AU617" s="208" t="s">
        <v>86</v>
      </c>
      <c r="AV617" s="13" t="s">
        <v>86</v>
      </c>
      <c r="AW617" s="13" t="s">
        <v>32</v>
      </c>
      <c r="AX617" s="13" t="s">
        <v>76</v>
      </c>
      <c r="AY617" s="208" t="s">
        <v>130</v>
      </c>
    </row>
    <row r="618" spans="2:51" s="15" customFormat="1" ht="11.25">
      <c r="B618" s="231"/>
      <c r="C618" s="232"/>
      <c r="D618" s="199" t="s">
        <v>138</v>
      </c>
      <c r="E618" s="233" t="s">
        <v>1</v>
      </c>
      <c r="F618" s="234" t="s">
        <v>752</v>
      </c>
      <c r="G618" s="232"/>
      <c r="H618" s="235">
        <v>480.4</v>
      </c>
      <c r="I618" s="236"/>
      <c r="J618" s="232"/>
      <c r="K618" s="232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138</v>
      </c>
      <c r="AU618" s="241" t="s">
        <v>86</v>
      </c>
      <c r="AV618" s="15" t="s">
        <v>594</v>
      </c>
      <c r="AW618" s="15" t="s">
        <v>32</v>
      </c>
      <c r="AX618" s="15" t="s">
        <v>76</v>
      </c>
      <c r="AY618" s="241" t="s">
        <v>130</v>
      </c>
    </row>
    <row r="619" spans="2:51" s="13" customFormat="1" ht="11.25">
      <c r="B619" s="197"/>
      <c r="C619" s="198"/>
      <c r="D619" s="199" t="s">
        <v>138</v>
      </c>
      <c r="E619" s="200" t="s">
        <v>1</v>
      </c>
      <c r="F619" s="201" t="s">
        <v>939</v>
      </c>
      <c r="G619" s="198"/>
      <c r="H619" s="202">
        <v>24.02</v>
      </c>
      <c r="I619" s="203"/>
      <c r="J619" s="198"/>
      <c r="K619" s="198"/>
      <c r="L619" s="204"/>
      <c r="M619" s="205"/>
      <c r="N619" s="206"/>
      <c r="O619" s="206"/>
      <c r="P619" s="206"/>
      <c r="Q619" s="206"/>
      <c r="R619" s="206"/>
      <c r="S619" s="206"/>
      <c r="T619" s="207"/>
      <c r="AT619" s="208" t="s">
        <v>138</v>
      </c>
      <c r="AU619" s="208" t="s">
        <v>86</v>
      </c>
      <c r="AV619" s="13" t="s">
        <v>86</v>
      </c>
      <c r="AW619" s="13" t="s">
        <v>32</v>
      </c>
      <c r="AX619" s="13" t="s">
        <v>76</v>
      </c>
      <c r="AY619" s="208" t="s">
        <v>130</v>
      </c>
    </row>
    <row r="620" spans="2:51" s="14" customFormat="1" ht="11.25">
      <c r="B620" s="209"/>
      <c r="C620" s="210"/>
      <c r="D620" s="199" t="s">
        <v>138</v>
      </c>
      <c r="E620" s="211" t="s">
        <v>1</v>
      </c>
      <c r="F620" s="212" t="s">
        <v>164</v>
      </c>
      <c r="G620" s="210"/>
      <c r="H620" s="213">
        <v>504.41999999999996</v>
      </c>
      <c r="I620" s="214"/>
      <c r="J620" s="210"/>
      <c r="K620" s="210"/>
      <c r="L620" s="215"/>
      <c r="M620" s="216"/>
      <c r="N620" s="217"/>
      <c r="O620" s="217"/>
      <c r="P620" s="217"/>
      <c r="Q620" s="217"/>
      <c r="R620" s="217"/>
      <c r="S620" s="217"/>
      <c r="T620" s="218"/>
      <c r="AT620" s="219" t="s">
        <v>138</v>
      </c>
      <c r="AU620" s="219" t="s">
        <v>86</v>
      </c>
      <c r="AV620" s="14" t="s">
        <v>136</v>
      </c>
      <c r="AW620" s="14" t="s">
        <v>32</v>
      </c>
      <c r="AX620" s="14" t="s">
        <v>84</v>
      </c>
      <c r="AY620" s="219" t="s">
        <v>130</v>
      </c>
    </row>
    <row r="621" spans="1:65" s="2" customFormat="1" ht="24.2" customHeight="1">
      <c r="A621" s="34"/>
      <c r="B621" s="35"/>
      <c r="C621" s="220" t="s">
        <v>940</v>
      </c>
      <c r="D621" s="220" t="s">
        <v>334</v>
      </c>
      <c r="E621" s="221" t="s">
        <v>941</v>
      </c>
      <c r="F621" s="222" t="s">
        <v>942</v>
      </c>
      <c r="G621" s="223" t="s">
        <v>215</v>
      </c>
      <c r="H621" s="224">
        <v>69.3</v>
      </c>
      <c r="I621" s="225"/>
      <c r="J621" s="226">
        <f>ROUND(I621*H621,2)</f>
        <v>0</v>
      </c>
      <c r="K621" s="227"/>
      <c r="L621" s="228"/>
      <c r="M621" s="229" t="s">
        <v>1</v>
      </c>
      <c r="N621" s="230" t="s">
        <v>41</v>
      </c>
      <c r="O621" s="71"/>
      <c r="P621" s="193">
        <f>O621*H621</f>
        <v>0</v>
      </c>
      <c r="Q621" s="193">
        <v>0.06567</v>
      </c>
      <c r="R621" s="193">
        <f>Q621*H621</f>
        <v>4.550931</v>
      </c>
      <c r="S621" s="193">
        <v>0</v>
      </c>
      <c r="T621" s="194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95" t="s">
        <v>224</v>
      </c>
      <c r="AT621" s="195" t="s">
        <v>334</v>
      </c>
      <c r="AU621" s="195" t="s">
        <v>86</v>
      </c>
      <c r="AY621" s="17" t="s">
        <v>130</v>
      </c>
      <c r="BE621" s="196">
        <f>IF(N621="základní",J621,0)</f>
        <v>0</v>
      </c>
      <c r="BF621" s="196">
        <f>IF(N621="snížená",J621,0)</f>
        <v>0</v>
      </c>
      <c r="BG621" s="196">
        <f>IF(N621="zákl. přenesená",J621,0)</f>
        <v>0</v>
      </c>
      <c r="BH621" s="196">
        <f>IF(N621="sníž. přenesená",J621,0)</f>
        <v>0</v>
      </c>
      <c r="BI621" s="196">
        <f>IF(N621="nulová",J621,0)</f>
        <v>0</v>
      </c>
      <c r="BJ621" s="17" t="s">
        <v>84</v>
      </c>
      <c r="BK621" s="196">
        <f>ROUND(I621*H621,2)</f>
        <v>0</v>
      </c>
      <c r="BL621" s="17" t="s">
        <v>136</v>
      </c>
      <c r="BM621" s="195" t="s">
        <v>943</v>
      </c>
    </row>
    <row r="622" spans="2:51" s="13" customFormat="1" ht="11.25">
      <c r="B622" s="197"/>
      <c r="C622" s="198"/>
      <c r="D622" s="199" t="s">
        <v>138</v>
      </c>
      <c r="E622" s="200" t="s">
        <v>1</v>
      </c>
      <c r="F622" s="201" t="s">
        <v>944</v>
      </c>
      <c r="G622" s="198"/>
      <c r="H622" s="202">
        <v>66</v>
      </c>
      <c r="I622" s="203"/>
      <c r="J622" s="198"/>
      <c r="K622" s="198"/>
      <c r="L622" s="204"/>
      <c r="M622" s="205"/>
      <c r="N622" s="206"/>
      <c r="O622" s="206"/>
      <c r="P622" s="206"/>
      <c r="Q622" s="206"/>
      <c r="R622" s="206"/>
      <c r="S622" s="206"/>
      <c r="T622" s="207"/>
      <c r="AT622" s="208" t="s">
        <v>138</v>
      </c>
      <c r="AU622" s="208" t="s">
        <v>86</v>
      </c>
      <c r="AV622" s="13" t="s">
        <v>86</v>
      </c>
      <c r="AW622" s="13" t="s">
        <v>32</v>
      </c>
      <c r="AX622" s="13" t="s">
        <v>76</v>
      </c>
      <c r="AY622" s="208" t="s">
        <v>130</v>
      </c>
    </row>
    <row r="623" spans="2:51" s="15" customFormat="1" ht="11.25">
      <c r="B623" s="231"/>
      <c r="C623" s="232"/>
      <c r="D623" s="199" t="s">
        <v>138</v>
      </c>
      <c r="E623" s="233" t="s">
        <v>1</v>
      </c>
      <c r="F623" s="234" t="s">
        <v>752</v>
      </c>
      <c r="G623" s="232"/>
      <c r="H623" s="235">
        <v>66</v>
      </c>
      <c r="I623" s="236"/>
      <c r="J623" s="232"/>
      <c r="K623" s="232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138</v>
      </c>
      <c r="AU623" s="241" t="s">
        <v>86</v>
      </c>
      <c r="AV623" s="15" t="s">
        <v>594</v>
      </c>
      <c r="AW623" s="15" t="s">
        <v>32</v>
      </c>
      <c r="AX623" s="15" t="s">
        <v>76</v>
      </c>
      <c r="AY623" s="241" t="s">
        <v>130</v>
      </c>
    </row>
    <row r="624" spans="2:51" s="13" customFormat="1" ht="11.25">
      <c r="B624" s="197"/>
      <c r="C624" s="198"/>
      <c r="D624" s="199" t="s">
        <v>138</v>
      </c>
      <c r="E624" s="200" t="s">
        <v>1</v>
      </c>
      <c r="F624" s="201" t="s">
        <v>945</v>
      </c>
      <c r="G624" s="198"/>
      <c r="H624" s="202">
        <v>3.3</v>
      </c>
      <c r="I624" s="203"/>
      <c r="J624" s="198"/>
      <c r="K624" s="198"/>
      <c r="L624" s="204"/>
      <c r="M624" s="205"/>
      <c r="N624" s="206"/>
      <c r="O624" s="206"/>
      <c r="P624" s="206"/>
      <c r="Q624" s="206"/>
      <c r="R624" s="206"/>
      <c r="S624" s="206"/>
      <c r="T624" s="207"/>
      <c r="AT624" s="208" t="s">
        <v>138</v>
      </c>
      <c r="AU624" s="208" t="s">
        <v>86</v>
      </c>
      <c r="AV624" s="13" t="s">
        <v>86</v>
      </c>
      <c r="AW624" s="13" t="s">
        <v>32</v>
      </c>
      <c r="AX624" s="13" t="s">
        <v>76</v>
      </c>
      <c r="AY624" s="208" t="s">
        <v>130</v>
      </c>
    </row>
    <row r="625" spans="2:51" s="14" customFormat="1" ht="11.25">
      <c r="B625" s="209"/>
      <c r="C625" s="210"/>
      <c r="D625" s="199" t="s">
        <v>138</v>
      </c>
      <c r="E625" s="211" t="s">
        <v>1</v>
      </c>
      <c r="F625" s="212" t="s">
        <v>164</v>
      </c>
      <c r="G625" s="210"/>
      <c r="H625" s="213">
        <v>69.3</v>
      </c>
      <c r="I625" s="214"/>
      <c r="J625" s="210"/>
      <c r="K625" s="210"/>
      <c r="L625" s="215"/>
      <c r="M625" s="216"/>
      <c r="N625" s="217"/>
      <c r="O625" s="217"/>
      <c r="P625" s="217"/>
      <c r="Q625" s="217"/>
      <c r="R625" s="217"/>
      <c r="S625" s="217"/>
      <c r="T625" s="218"/>
      <c r="AT625" s="219" t="s">
        <v>138</v>
      </c>
      <c r="AU625" s="219" t="s">
        <v>86</v>
      </c>
      <c r="AV625" s="14" t="s">
        <v>136</v>
      </c>
      <c r="AW625" s="14" t="s">
        <v>32</v>
      </c>
      <c r="AX625" s="14" t="s">
        <v>84</v>
      </c>
      <c r="AY625" s="219" t="s">
        <v>130</v>
      </c>
    </row>
    <row r="626" spans="1:65" s="2" customFormat="1" ht="33" customHeight="1">
      <c r="A626" s="34"/>
      <c r="B626" s="35"/>
      <c r="C626" s="183" t="s">
        <v>946</v>
      </c>
      <c r="D626" s="183" t="s">
        <v>132</v>
      </c>
      <c r="E626" s="184" t="s">
        <v>947</v>
      </c>
      <c r="F626" s="185" t="s">
        <v>948</v>
      </c>
      <c r="G626" s="186" t="s">
        <v>215</v>
      </c>
      <c r="H626" s="187">
        <v>635.2</v>
      </c>
      <c r="I626" s="188"/>
      <c r="J626" s="189">
        <f>ROUND(I626*H626,2)</f>
        <v>0</v>
      </c>
      <c r="K626" s="190"/>
      <c r="L626" s="39"/>
      <c r="M626" s="191" t="s">
        <v>1</v>
      </c>
      <c r="N626" s="192" t="s">
        <v>41</v>
      </c>
      <c r="O626" s="71"/>
      <c r="P626" s="193">
        <f>O626*H626</f>
        <v>0</v>
      </c>
      <c r="Q626" s="193">
        <v>0.1295</v>
      </c>
      <c r="R626" s="193">
        <f>Q626*H626</f>
        <v>82.25840000000001</v>
      </c>
      <c r="S626" s="193">
        <v>0</v>
      </c>
      <c r="T626" s="194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95" t="s">
        <v>136</v>
      </c>
      <c r="AT626" s="195" t="s">
        <v>132</v>
      </c>
      <c r="AU626" s="195" t="s">
        <v>86</v>
      </c>
      <c r="AY626" s="17" t="s">
        <v>130</v>
      </c>
      <c r="BE626" s="196">
        <f>IF(N626="základní",J626,0)</f>
        <v>0</v>
      </c>
      <c r="BF626" s="196">
        <f>IF(N626="snížená",J626,0)</f>
        <v>0</v>
      </c>
      <c r="BG626" s="196">
        <f>IF(N626="zákl. přenesená",J626,0)</f>
        <v>0</v>
      </c>
      <c r="BH626" s="196">
        <f>IF(N626="sníž. přenesená",J626,0)</f>
        <v>0</v>
      </c>
      <c r="BI626" s="196">
        <f>IF(N626="nulová",J626,0)</f>
        <v>0</v>
      </c>
      <c r="BJ626" s="17" t="s">
        <v>84</v>
      </c>
      <c r="BK626" s="196">
        <f>ROUND(I626*H626,2)</f>
        <v>0</v>
      </c>
      <c r="BL626" s="17" t="s">
        <v>136</v>
      </c>
      <c r="BM626" s="195" t="s">
        <v>949</v>
      </c>
    </row>
    <row r="627" spans="2:51" s="13" customFormat="1" ht="11.25">
      <c r="B627" s="197"/>
      <c r="C627" s="198"/>
      <c r="D627" s="199" t="s">
        <v>138</v>
      </c>
      <c r="E627" s="200" t="s">
        <v>1</v>
      </c>
      <c r="F627" s="201" t="s">
        <v>905</v>
      </c>
      <c r="G627" s="198"/>
      <c r="H627" s="202">
        <v>305</v>
      </c>
      <c r="I627" s="203"/>
      <c r="J627" s="198"/>
      <c r="K627" s="198"/>
      <c r="L627" s="204"/>
      <c r="M627" s="205"/>
      <c r="N627" s="206"/>
      <c r="O627" s="206"/>
      <c r="P627" s="206"/>
      <c r="Q627" s="206"/>
      <c r="R627" s="206"/>
      <c r="S627" s="206"/>
      <c r="T627" s="207"/>
      <c r="AT627" s="208" t="s">
        <v>138</v>
      </c>
      <c r="AU627" s="208" t="s">
        <v>86</v>
      </c>
      <c r="AV627" s="13" t="s">
        <v>86</v>
      </c>
      <c r="AW627" s="13" t="s">
        <v>32</v>
      </c>
      <c r="AX627" s="13" t="s">
        <v>76</v>
      </c>
      <c r="AY627" s="208" t="s">
        <v>130</v>
      </c>
    </row>
    <row r="628" spans="2:51" s="13" customFormat="1" ht="11.25">
      <c r="B628" s="197"/>
      <c r="C628" s="198"/>
      <c r="D628" s="199" t="s">
        <v>138</v>
      </c>
      <c r="E628" s="200" t="s">
        <v>1</v>
      </c>
      <c r="F628" s="201" t="s">
        <v>950</v>
      </c>
      <c r="G628" s="198"/>
      <c r="H628" s="202">
        <v>-77.9</v>
      </c>
      <c r="I628" s="203"/>
      <c r="J628" s="198"/>
      <c r="K628" s="198"/>
      <c r="L628" s="204"/>
      <c r="M628" s="205"/>
      <c r="N628" s="206"/>
      <c r="O628" s="206"/>
      <c r="P628" s="206"/>
      <c r="Q628" s="206"/>
      <c r="R628" s="206"/>
      <c r="S628" s="206"/>
      <c r="T628" s="207"/>
      <c r="AT628" s="208" t="s">
        <v>138</v>
      </c>
      <c r="AU628" s="208" t="s">
        <v>86</v>
      </c>
      <c r="AV628" s="13" t="s">
        <v>86</v>
      </c>
      <c r="AW628" s="13" t="s">
        <v>32</v>
      </c>
      <c r="AX628" s="13" t="s">
        <v>76</v>
      </c>
      <c r="AY628" s="208" t="s">
        <v>130</v>
      </c>
    </row>
    <row r="629" spans="2:51" s="13" customFormat="1" ht="11.25">
      <c r="B629" s="197"/>
      <c r="C629" s="198"/>
      <c r="D629" s="199" t="s">
        <v>138</v>
      </c>
      <c r="E629" s="200" t="s">
        <v>1</v>
      </c>
      <c r="F629" s="201" t="s">
        <v>907</v>
      </c>
      <c r="G629" s="198"/>
      <c r="H629" s="202">
        <v>52</v>
      </c>
      <c r="I629" s="203"/>
      <c r="J629" s="198"/>
      <c r="K629" s="198"/>
      <c r="L629" s="204"/>
      <c r="M629" s="205"/>
      <c r="N629" s="206"/>
      <c r="O629" s="206"/>
      <c r="P629" s="206"/>
      <c r="Q629" s="206"/>
      <c r="R629" s="206"/>
      <c r="S629" s="206"/>
      <c r="T629" s="207"/>
      <c r="AT629" s="208" t="s">
        <v>138</v>
      </c>
      <c r="AU629" s="208" t="s">
        <v>86</v>
      </c>
      <c r="AV629" s="13" t="s">
        <v>86</v>
      </c>
      <c r="AW629" s="13" t="s">
        <v>32</v>
      </c>
      <c r="AX629" s="13" t="s">
        <v>76</v>
      </c>
      <c r="AY629" s="208" t="s">
        <v>130</v>
      </c>
    </row>
    <row r="630" spans="2:51" s="13" customFormat="1" ht="11.25">
      <c r="B630" s="197"/>
      <c r="C630" s="198"/>
      <c r="D630" s="199" t="s">
        <v>138</v>
      </c>
      <c r="E630" s="200" t="s">
        <v>1</v>
      </c>
      <c r="F630" s="201" t="s">
        <v>951</v>
      </c>
      <c r="G630" s="198"/>
      <c r="H630" s="202">
        <v>-10.8</v>
      </c>
      <c r="I630" s="203"/>
      <c r="J630" s="198"/>
      <c r="K630" s="198"/>
      <c r="L630" s="204"/>
      <c r="M630" s="205"/>
      <c r="N630" s="206"/>
      <c r="O630" s="206"/>
      <c r="P630" s="206"/>
      <c r="Q630" s="206"/>
      <c r="R630" s="206"/>
      <c r="S630" s="206"/>
      <c r="T630" s="207"/>
      <c r="AT630" s="208" t="s">
        <v>138</v>
      </c>
      <c r="AU630" s="208" t="s">
        <v>86</v>
      </c>
      <c r="AV630" s="13" t="s">
        <v>86</v>
      </c>
      <c r="AW630" s="13" t="s">
        <v>32</v>
      </c>
      <c r="AX630" s="13" t="s">
        <v>76</v>
      </c>
      <c r="AY630" s="208" t="s">
        <v>130</v>
      </c>
    </row>
    <row r="631" spans="2:51" s="13" customFormat="1" ht="11.25">
      <c r="B631" s="197"/>
      <c r="C631" s="198"/>
      <c r="D631" s="199" t="s">
        <v>138</v>
      </c>
      <c r="E631" s="200" t="s">
        <v>1</v>
      </c>
      <c r="F631" s="201" t="s">
        <v>909</v>
      </c>
      <c r="G631" s="198"/>
      <c r="H631" s="202">
        <v>159</v>
      </c>
      <c r="I631" s="203"/>
      <c r="J631" s="198"/>
      <c r="K631" s="198"/>
      <c r="L631" s="204"/>
      <c r="M631" s="205"/>
      <c r="N631" s="206"/>
      <c r="O631" s="206"/>
      <c r="P631" s="206"/>
      <c r="Q631" s="206"/>
      <c r="R631" s="206"/>
      <c r="S631" s="206"/>
      <c r="T631" s="207"/>
      <c r="AT631" s="208" t="s">
        <v>138</v>
      </c>
      <c r="AU631" s="208" t="s">
        <v>86</v>
      </c>
      <c r="AV631" s="13" t="s">
        <v>86</v>
      </c>
      <c r="AW631" s="13" t="s">
        <v>32</v>
      </c>
      <c r="AX631" s="13" t="s">
        <v>76</v>
      </c>
      <c r="AY631" s="208" t="s">
        <v>130</v>
      </c>
    </row>
    <row r="632" spans="2:51" s="13" customFormat="1" ht="11.25">
      <c r="B632" s="197"/>
      <c r="C632" s="198"/>
      <c r="D632" s="199" t="s">
        <v>138</v>
      </c>
      <c r="E632" s="200" t="s">
        <v>1</v>
      </c>
      <c r="F632" s="201" t="s">
        <v>952</v>
      </c>
      <c r="G632" s="198"/>
      <c r="H632" s="202">
        <v>79.1</v>
      </c>
      <c r="I632" s="203"/>
      <c r="J632" s="198"/>
      <c r="K632" s="198"/>
      <c r="L632" s="204"/>
      <c r="M632" s="205"/>
      <c r="N632" s="206"/>
      <c r="O632" s="206"/>
      <c r="P632" s="206"/>
      <c r="Q632" s="206"/>
      <c r="R632" s="206"/>
      <c r="S632" s="206"/>
      <c r="T632" s="207"/>
      <c r="AT632" s="208" t="s">
        <v>138</v>
      </c>
      <c r="AU632" s="208" t="s">
        <v>86</v>
      </c>
      <c r="AV632" s="13" t="s">
        <v>86</v>
      </c>
      <c r="AW632" s="13" t="s">
        <v>32</v>
      </c>
      <c r="AX632" s="13" t="s">
        <v>76</v>
      </c>
      <c r="AY632" s="208" t="s">
        <v>130</v>
      </c>
    </row>
    <row r="633" spans="2:51" s="13" customFormat="1" ht="11.25">
      <c r="B633" s="197"/>
      <c r="C633" s="198"/>
      <c r="D633" s="199" t="s">
        <v>138</v>
      </c>
      <c r="E633" s="200" t="s">
        <v>1</v>
      </c>
      <c r="F633" s="201" t="s">
        <v>953</v>
      </c>
      <c r="G633" s="198"/>
      <c r="H633" s="202">
        <v>-30.6</v>
      </c>
      <c r="I633" s="203"/>
      <c r="J633" s="198"/>
      <c r="K633" s="198"/>
      <c r="L633" s="204"/>
      <c r="M633" s="205"/>
      <c r="N633" s="206"/>
      <c r="O633" s="206"/>
      <c r="P633" s="206"/>
      <c r="Q633" s="206"/>
      <c r="R633" s="206"/>
      <c r="S633" s="206"/>
      <c r="T633" s="207"/>
      <c r="AT633" s="208" t="s">
        <v>138</v>
      </c>
      <c r="AU633" s="208" t="s">
        <v>86</v>
      </c>
      <c r="AV633" s="13" t="s">
        <v>86</v>
      </c>
      <c r="AW633" s="13" t="s">
        <v>32</v>
      </c>
      <c r="AX633" s="13" t="s">
        <v>76</v>
      </c>
      <c r="AY633" s="208" t="s">
        <v>130</v>
      </c>
    </row>
    <row r="634" spans="2:51" s="13" customFormat="1" ht="11.25">
      <c r="B634" s="197"/>
      <c r="C634" s="198"/>
      <c r="D634" s="199" t="s">
        <v>138</v>
      </c>
      <c r="E634" s="200" t="s">
        <v>1</v>
      </c>
      <c r="F634" s="201" t="s">
        <v>911</v>
      </c>
      <c r="G634" s="198"/>
      <c r="H634" s="202">
        <v>262</v>
      </c>
      <c r="I634" s="203"/>
      <c r="J634" s="198"/>
      <c r="K634" s="198"/>
      <c r="L634" s="204"/>
      <c r="M634" s="205"/>
      <c r="N634" s="206"/>
      <c r="O634" s="206"/>
      <c r="P634" s="206"/>
      <c r="Q634" s="206"/>
      <c r="R634" s="206"/>
      <c r="S634" s="206"/>
      <c r="T634" s="207"/>
      <c r="AT634" s="208" t="s">
        <v>138</v>
      </c>
      <c r="AU634" s="208" t="s">
        <v>86</v>
      </c>
      <c r="AV634" s="13" t="s">
        <v>86</v>
      </c>
      <c r="AW634" s="13" t="s">
        <v>32</v>
      </c>
      <c r="AX634" s="13" t="s">
        <v>76</v>
      </c>
      <c r="AY634" s="208" t="s">
        <v>130</v>
      </c>
    </row>
    <row r="635" spans="2:51" s="13" customFormat="1" ht="11.25">
      <c r="B635" s="197"/>
      <c r="C635" s="198"/>
      <c r="D635" s="199" t="s">
        <v>138</v>
      </c>
      <c r="E635" s="200" t="s">
        <v>1</v>
      </c>
      <c r="F635" s="201" t="s">
        <v>954</v>
      </c>
      <c r="G635" s="198"/>
      <c r="H635" s="202">
        <v>-14</v>
      </c>
      <c r="I635" s="203"/>
      <c r="J635" s="198"/>
      <c r="K635" s="198"/>
      <c r="L635" s="204"/>
      <c r="M635" s="205"/>
      <c r="N635" s="206"/>
      <c r="O635" s="206"/>
      <c r="P635" s="206"/>
      <c r="Q635" s="206"/>
      <c r="R635" s="206"/>
      <c r="S635" s="206"/>
      <c r="T635" s="207"/>
      <c r="AT635" s="208" t="s">
        <v>138</v>
      </c>
      <c r="AU635" s="208" t="s">
        <v>86</v>
      </c>
      <c r="AV635" s="13" t="s">
        <v>86</v>
      </c>
      <c r="AW635" s="13" t="s">
        <v>32</v>
      </c>
      <c r="AX635" s="13" t="s">
        <v>76</v>
      </c>
      <c r="AY635" s="208" t="s">
        <v>130</v>
      </c>
    </row>
    <row r="636" spans="2:51" s="13" customFormat="1" ht="11.25">
      <c r="B636" s="197"/>
      <c r="C636" s="198"/>
      <c r="D636" s="199" t="s">
        <v>138</v>
      </c>
      <c r="E636" s="200" t="s">
        <v>1</v>
      </c>
      <c r="F636" s="201" t="s">
        <v>913</v>
      </c>
      <c r="G636" s="198"/>
      <c r="H636" s="202">
        <v>298</v>
      </c>
      <c r="I636" s="203"/>
      <c r="J636" s="198"/>
      <c r="K636" s="198"/>
      <c r="L636" s="204"/>
      <c r="M636" s="205"/>
      <c r="N636" s="206"/>
      <c r="O636" s="206"/>
      <c r="P636" s="206"/>
      <c r="Q636" s="206"/>
      <c r="R636" s="206"/>
      <c r="S636" s="206"/>
      <c r="T636" s="207"/>
      <c r="AT636" s="208" t="s">
        <v>138</v>
      </c>
      <c r="AU636" s="208" t="s">
        <v>86</v>
      </c>
      <c r="AV636" s="13" t="s">
        <v>86</v>
      </c>
      <c r="AW636" s="13" t="s">
        <v>32</v>
      </c>
      <c r="AX636" s="13" t="s">
        <v>76</v>
      </c>
      <c r="AY636" s="208" t="s">
        <v>130</v>
      </c>
    </row>
    <row r="637" spans="2:51" s="13" customFormat="1" ht="11.25">
      <c r="B637" s="197"/>
      <c r="C637" s="198"/>
      <c r="D637" s="199" t="s">
        <v>138</v>
      </c>
      <c r="E637" s="200" t="s">
        <v>1</v>
      </c>
      <c r="F637" s="201" t="s">
        <v>955</v>
      </c>
      <c r="G637" s="198"/>
      <c r="H637" s="202">
        <v>-51.2</v>
      </c>
      <c r="I637" s="203"/>
      <c r="J637" s="198"/>
      <c r="K637" s="198"/>
      <c r="L637" s="204"/>
      <c r="M637" s="205"/>
      <c r="N637" s="206"/>
      <c r="O637" s="206"/>
      <c r="P637" s="206"/>
      <c r="Q637" s="206"/>
      <c r="R637" s="206"/>
      <c r="S637" s="206"/>
      <c r="T637" s="207"/>
      <c r="AT637" s="208" t="s">
        <v>138</v>
      </c>
      <c r="AU637" s="208" t="s">
        <v>86</v>
      </c>
      <c r="AV637" s="13" t="s">
        <v>86</v>
      </c>
      <c r="AW637" s="13" t="s">
        <v>32</v>
      </c>
      <c r="AX637" s="13" t="s">
        <v>76</v>
      </c>
      <c r="AY637" s="208" t="s">
        <v>130</v>
      </c>
    </row>
    <row r="638" spans="2:51" s="13" customFormat="1" ht="11.25">
      <c r="B638" s="197"/>
      <c r="C638" s="198"/>
      <c r="D638" s="199" t="s">
        <v>138</v>
      </c>
      <c r="E638" s="200" t="s">
        <v>1</v>
      </c>
      <c r="F638" s="201" t="s">
        <v>956</v>
      </c>
      <c r="G638" s="198"/>
      <c r="H638" s="202">
        <v>99</v>
      </c>
      <c r="I638" s="203"/>
      <c r="J638" s="198"/>
      <c r="K638" s="198"/>
      <c r="L638" s="204"/>
      <c r="M638" s="205"/>
      <c r="N638" s="206"/>
      <c r="O638" s="206"/>
      <c r="P638" s="206"/>
      <c r="Q638" s="206"/>
      <c r="R638" s="206"/>
      <c r="S638" s="206"/>
      <c r="T638" s="207"/>
      <c r="AT638" s="208" t="s">
        <v>138</v>
      </c>
      <c r="AU638" s="208" t="s">
        <v>86</v>
      </c>
      <c r="AV638" s="13" t="s">
        <v>86</v>
      </c>
      <c r="AW638" s="13" t="s">
        <v>32</v>
      </c>
      <c r="AX638" s="13" t="s">
        <v>76</v>
      </c>
      <c r="AY638" s="208" t="s">
        <v>130</v>
      </c>
    </row>
    <row r="639" spans="2:51" s="13" customFormat="1" ht="11.25">
      <c r="B639" s="197"/>
      <c r="C639" s="198"/>
      <c r="D639" s="199" t="s">
        <v>138</v>
      </c>
      <c r="E639" s="200" t="s">
        <v>1</v>
      </c>
      <c r="F639" s="201" t="s">
        <v>957</v>
      </c>
      <c r="G639" s="198"/>
      <c r="H639" s="202">
        <v>-9.9</v>
      </c>
      <c r="I639" s="203"/>
      <c r="J639" s="198"/>
      <c r="K639" s="198"/>
      <c r="L639" s="204"/>
      <c r="M639" s="205"/>
      <c r="N639" s="206"/>
      <c r="O639" s="206"/>
      <c r="P639" s="206"/>
      <c r="Q639" s="206"/>
      <c r="R639" s="206"/>
      <c r="S639" s="206"/>
      <c r="T639" s="207"/>
      <c r="AT639" s="208" t="s">
        <v>138</v>
      </c>
      <c r="AU639" s="208" t="s">
        <v>86</v>
      </c>
      <c r="AV639" s="13" t="s">
        <v>86</v>
      </c>
      <c r="AW639" s="13" t="s">
        <v>32</v>
      </c>
      <c r="AX639" s="13" t="s">
        <v>76</v>
      </c>
      <c r="AY639" s="208" t="s">
        <v>130</v>
      </c>
    </row>
    <row r="640" spans="2:51" s="13" customFormat="1" ht="11.25">
      <c r="B640" s="197"/>
      <c r="C640" s="198"/>
      <c r="D640" s="199" t="s">
        <v>138</v>
      </c>
      <c r="E640" s="200" t="s">
        <v>1</v>
      </c>
      <c r="F640" s="201" t="s">
        <v>958</v>
      </c>
      <c r="G640" s="198"/>
      <c r="H640" s="202">
        <v>-123.8</v>
      </c>
      <c r="I640" s="203"/>
      <c r="J640" s="198"/>
      <c r="K640" s="198"/>
      <c r="L640" s="204"/>
      <c r="M640" s="205"/>
      <c r="N640" s="206"/>
      <c r="O640" s="206"/>
      <c r="P640" s="206"/>
      <c r="Q640" s="206"/>
      <c r="R640" s="206"/>
      <c r="S640" s="206"/>
      <c r="T640" s="207"/>
      <c r="AT640" s="208" t="s">
        <v>138</v>
      </c>
      <c r="AU640" s="208" t="s">
        <v>86</v>
      </c>
      <c r="AV640" s="13" t="s">
        <v>86</v>
      </c>
      <c r="AW640" s="13" t="s">
        <v>32</v>
      </c>
      <c r="AX640" s="13" t="s">
        <v>76</v>
      </c>
      <c r="AY640" s="208" t="s">
        <v>130</v>
      </c>
    </row>
    <row r="641" spans="2:51" s="13" customFormat="1" ht="11.25">
      <c r="B641" s="197"/>
      <c r="C641" s="198"/>
      <c r="D641" s="199" t="s">
        <v>138</v>
      </c>
      <c r="E641" s="200" t="s">
        <v>1</v>
      </c>
      <c r="F641" s="201" t="s">
        <v>959</v>
      </c>
      <c r="G641" s="198"/>
      <c r="H641" s="202">
        <v>-51.6</v>
      </c>
      <c r="I641" s="203"/>
      <c r="J641" s="198"/>
      <c r="K641" s="198"/>
      <c r="L641" s="204"/>
      <c r="M641" s="205"/>
      <c r="N641" s="206"/>
      <c r="O641" s="206"/>
      <c r="P641" s="206"/>
      <c r="Q641" s="206"/>
      <c r="R641" s="206"/>
      <c r="S641" s="206"/>
      <c r="T641" s="207"/>
      <c r="AT641" s="208" t="s">
        <v>138</v>
      </c>
      <c r="AU641" s="208" t="s">
        <v>86</v>
      </c>
      <c r="AV641" s="13" t="s">
        <v>86</v>
      </c>
      <c r="AW641" s="13" t="s">
        <v>32</v>
      </c>
      <c r="AX641" s="13" t="s">
        <v>76</v>
      </c>
      <c r="AY641" s="208" t="s">
        <v>130</v>
      </c>
    </row>
    <row r="642" spans="2:51" s="13" customFormat="1" ht="11.25">
      <c r="B642" s="197"/>
      <c r="C642" s="198"/>
      <c r="D642" s="199" t="s">
        <v>138</v>
      </c>
      <c r="E642" s="200" t="s">
        <v>1</v>
      </c>
      <c r="F642" s="201" t="s">
        <v>960</v>
      </c>
      <c r="G642" s="198"/>
      <c r="H642" s="202">
        <v>-65.7</v>
      </c>
      <c r="I642" s="203"/>
      <c r="J642" s="198"/>
      <c r="K642" s="198"/>
      <c r="L642" s="204"/>
      <c r="M642" s="205"/>
      <c r="N642" s="206"/>
      <c r="O642" s="206"/>
      <c r="P642" s="206"/>
      <c r="Q642" s="206"/>
      <c r="R642" s="206"/>
      <c r="S642" s="206"/>
      <c r="T642" s="207"/>
      <c r="AT642" s="208" t="s">
        <v>138</v>
      </c>
      <c r="AU642" s="208" t="s">
        <v>86</v>
      </c>
      <c r="AV642" s="13" t="s">
        <v>86</v>
      </c>
      <c r="AW642" s="13" t="s">
        <v>32</v>
      </c>
      <c r="AX642" s="13" t="s">
        <v>76</v>
      </c>
      <c r="AY642" s="208" t="s">
        <v>130</v>
      </c>
    </row>
    <row r="643" spans="2:51" s="13" customFormat="1" ht="11.25">
      <c r="B643" s="197"/>
      <c r="C643" s="198"/>
      <c r="D643" s="199" t="s">
        <v>138</v>
      </c>
      <c r="E643" s="200" t="s">
        <v>1</v>
      </c>
      <c r="F643" s="201" t="s">
        <v>961</v>
      </c>
      <c r="G643" s="198"/>
      <c r="H643" s="202">
        <v>-109.4</v>
      </c>
      <c r="I643" s="203"/>
      <c r="J643" s="198"/>
      <c r="K643" s="198"/>
      <c r="L643" s="204"/>
      <c r="M643" s="205"/>
      <c r="N643" s="206"/>
      <c r="O643" s="206"/>
      <c r="P643" s="206"/>
      <c r="Q643" s="206"/>
      <c r="R643" s="206"/>
      <c r="S643" s="206"/>
      <c r="T643" s="207"/>
      <c r="AT643" s="208" t="s">
        <v>138</v>
      </c>
      <c r="AU643" s="208" t="s">
        <v>86</v>
      </c>
      <c r="AV643" s="13" t="s">
        <v>86</v>
      </c>
      <c r="AW643" s="13" t="s">
        <v>32</v>
      </c>
      <c r="AX643" s="13" t="s">
        <v>76</v>
      </c>
      <c r="AY643" s="208" t="s">
        <v>130</v>
      </c>
    </row>
    <row r="644" spans="2:51" s="13" customFormat="1" ht="11.25">
      <c r="B644" s="197"/>
      <c r="C644" s="198"/>
      <c r="D644" s="199" t="s">
        <v>138</v>
      </c>
      <c r="E644" s="200" t="s">
        <v>1</v>
      </c>
      <c r="F644" s="201" t="s">
        <v>962</v>
      </c>
      <c r="G644" s="198"/>
      <c r="H644" s="202">
        <v>-74</v>
      </c>
      <c r="I644" s="203"/>
      <c r="J644" s="198"/>
      <c r="K644" s="198"/>
      <c r="L644" s="204"/>
      <c r="M644" s="205"/>
      <c r="N644" s="206"/>
      <c r="O644" s="206"/>
      <c r="P644" s="206"/>
      <c r="Q644" s="206"/>
      <c r="R644" s="206"/>
      <c r="S644" s="206"/>
      <c r="T644" s="207"/>
      <c r="AT644" s="208" t="s">
        <v>138</v>
      </c>
      <c r="AU644" s="208" t="s">
        <v>86</v>
      </c>
      <c r="AV644" s="13" t="s">
        <v>86</v>
      </c>
      <c r="AW644" s="13" t="s">
        <v>32</v>
      </c>
      <c r="AX644" s="13" t="s">
        <v>76</v>
      </c>
      <c r="AY644" s="208" t="s">
        <v>130</v>
      </c>
    </row>
    <row r="645" spans="2:51" s="14" customFormat="1" ht="11.25">
      <c r="B645" s="209"/>
      <c r="C645" s="210"/>
      <c r="D645" s="199" t="s">
        <v>138</v>
      </c>
      <c r="E645" s="211" t="s">
        <v>1</v>
      </c>
      <c r="F645" s="212" t="s">
        <v>164</v>
      </c>
      <c r="G645" s="210"/>
      <c r="H645" s="213">
        <v>635.1999999999998</v>
      </c>
      <c r="I645" s="214"/>
      <c r="J645" s="210"/>
      <c r="K645" s="210"/>
      <c r="L645" s="215"/>
      <c r="M645" s="216"/>
      <c r="N645" s="217"/>
      <c r="O645" s="217"/>
      <c r="P645" s="217"/>
      <c r="Q645" s="217"/>
      <c r="R645" s="217"/>
      <c r="S645" s="217"/>
      <c r="T645" s="218"/>
      <c r="AT645" s="219" t="s">
        <v>138</v>
      </c>
      <c r="AU645" s="219" t="s">
        <v>86</v>
      </c>
      <c r="AV645" s="14" t="s">
        <v>136</v>
      </c>
      <c r="AW645" s="14" t="s">
        <v>32</v>
      </c>
      <c r="AX645" s="14" t="s">
        <v>84</v>
      </c>
      <c r="AY645" s="219" t="s">
        <v>130</v>
      </c>
    </row>
    <row r="646" spans="1:65" s="2" customFormat="1" ht="16.5" customHeight="1">
      <c r="A646" s="34"/>
      <c r="B646" s="35"/>
      <c r="C646" s="220" t="s">
        <v>963</v>
      </c>
      <c r="D646" s="220" t="s">
        <v>334</v>
      </c>
      <c r="E646" s="221" t="s">
        <v>964</v>
      </c>
      <c r="F646" s="222" t="s">
        <v>965</v>
      </c>
      <c r="G646" s="223" t="s">
        <v>215</v>
      </c>
      <c r="H646" s="224">
        <v>666.96</v>
      </c>
      <c r="I646" s="225"/>
      <c r="J646" s="226">
        <f>ROUND(I646*H646,2)</f>
        <v>0</v>
      </c>
      <c r="K646" s="227"/>
      <c r="L646" s="228"/>
      <c r="M646" s="229" t="s">
        <v>1</v>
      </c>
      <c r="N646" s="230" t="s">
        <v>41</v>
      </c>
      <c r="O646" s="71"/>
      <c r="P646" s="193">
        <f>O646*H646</f>
        <v>0</v>
      </c>
      <c r="Q646" s="193">
        <v>0.05612</v>
      </c>
      <c r="R646" s="193">
        <f>Q646*H646</f>
        <v>37.4297952</v>
      </c>
      <c r="S646" s="193">
        <v>0</v>
      </c>
      <c r="T646" s="194">
        <f>S646*H646</f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195" t="s">
        <v>224</v>
      </c>
      <c r="AT646" s="195" t="s">
        <v>334</v>
      </c>
      <c r="AU646" s="195" t="s">
        <v>86</v>
      </c>
      <c r="AY646" s="17" t="s">
        <v>130</v>
      </c>
      <c r="BE646" s="196">
        <f>IF(N646="základní",J646,0)</f>
        <v>0</v>
      </c>
      <c r="BF646" s="196">
        <f>IF(N646="snížená",J646,0)</f>
        <v>0</v>
      </c>
      <c r="BG646" s="196">
        <f>IF(N646="zákl. přenesená",J646,0)</f>
        <v>0</v>
      </c>
      <c r="BH646" s="196">
        <f>IF(N646="sníž. přenesená",J646,0)</f>
        <v>0</v>
      </c>
      <c r="BI646" s="196">
        <f>IF(N646="nulová",J646,0)</f>
        <v>0</v>
      </c>
      <c r="BJ646" s="17" t="s">
        <v>84</v>
      </c>
      <c r="BK646" s="196">
        <f>ROUND(I646*H646,2)</f>
        <v>0</v>
      </c>
      <c r="BL646" s="17" t="s">
        <v>136</v>
      </c>
      <c r="BM646" s="195" t="s">
        <v>966</v>
      </c>
    </row>
    <row r="647" spans="2:51" s="13" customFormat="1" ht="11.25">
      <c r="B647" s="197"/>
      <c r="C647" s="198"/>
      <c r="D647" s="199" t="s">
        <v>138</v>
      </c>
      <c r="E647" s="200" t="s">
        <v>1</v>
      </c>
      <c r="F647" s="201" t="s">
        <v>967</v>
      </c>
      <c r="G647" s="198"/>
      <c r="H647" s="202">
        <v>666.96</v>
      </c>
      <c r="I647" s="203"/>
      <c r="J647" s="198"/>
      <c r="K647" s="198"/>
      <c r="L647" s="204"/>
      <c r="M647" s="205"/>
      <c r="N647" s="206"/>
      <c r="O647" s="206"/>
      <c r="P647" s="206"/>
      <c r="Q647" s="206"/>
      <c r="R647" s="206"/>
      <c r="S647" s="206"/>
      <c r="T647" s="207"/>
      <c r="AT647" s="208" t="s">
        <v>138</v>
      </c>
      <c r="AU647" s="208" t="s">
        <v>86</v>
      </c>
      <c r="AV647" s="13" t="s">
        <v>86</v>
      </c>
      <c r="AW647" s="13" t="s">
        <v>32</v>
      </c>
      <c r="AX647" s="13" t="s">
        <v>84</v>
      </c>
      <c r="AY647" s="208" t="s">
        <v>130</v>
      </c>
    </row>
    <row r="648" spans="1:65" s="2" customFormat="1" ht="24.2" customHeight="1">
      <c r="A648" s="34"/>
      <c r="B648" s="35"/>
      <c r="C648" s="183" t="s">
        <v>968</v>
      </c>
      <c r="D648" s="183" t="s">
        <v>132</v>
      </c>
      <c r="E648" s="184" t="s">
        <v>969</v>
      </c>
      <c r="F648" s="185" t="s">
        <v>970</v>
      </c>
      <c r="G648" s="186" t="s">
        <v>215</v>
      </c>
      <c r="H648" s="187">
        <v>30</v>
      </c>
      <c r="I648" s="188"/>
      <c r="J648" s="189">
        <f>ROUND(I648*H648,2)</f>
        <v>0</v>
      </c>
      <c r="K648" s="190"/>
      <c r="L648" s="39"/>
      <c r="M648" s="191" t="s">
        <v>1</v>
      </c>
      <c r="N648" s="192" t="s">
        <v>41</v>
      </c>
      <c r="O648" s="71"/>
      <c r="P648" s="193">
        <f>O648*H648</f>
        <v>0</v>
      </c>
      <c r="Q648" s="193">
        <v>0</v>
      </c>
      <c r="R648" s="193">
        <f>Q648*H648</f>
        <v>0</v>
      </c>
      <c r="S648" s="193">
        <v>0</v>
      </c>
      <c r="T648" s="194">
        <f>S648*H648</f>
        <v>0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195" t="s">
        <v>136</v>
      </c>
      <c r="AT648" s="195" t="s">
        <v>132</v>
      </c>
      <c r="AU648" s="195" t="s">
        <v>86</v>
      </c>
      <c r="AY648" s="17" t="s">
        <v>130</v>
      </c>
      <c r="BE648" s="196">
        <f>IF(N648="základní",J648,0)</f>
        <v>0</v>
      </c>
      <c r="BF648" s="196">
        <f>IF(N648="snížená",J648,0)</f>
        <v>0</v>
      </c>
      <c r="BG648" s="196">
        <f>IF(N648="zákl. přenesená",J648,0)</f>
        <v>0</v>
      </c>
      <c r="BH648" s="196">
        <f>IF(N648="sníž. přenesená",J648,0)</f>
        <v>0</v>
      </c>
      <c r="BI648" s="196">
        <f>IF(N648="nulová",J648,0)</f>
        <v>0</v>
      </c>
      <c r="BJ648" s="17" t="s">
        <v>84</v>
      </c>
      <c r="BK648" s="196">
        <f>ROUND(I648*H648,2)</f>
        <v>0</v>
      </c>
      <c r="BL648" s="17" t="s">
        <v>136</v>
      </c>
      <c r="BM648" s="195" t="s">
        <v>971</v>
      </c>
    </row>
    <row r="649" spans="2:51" s="13" customFormat="1" ht="11.25">
      <c r="B649" s="197"/>
      <c r="C649" s="198"/>
      <c r="D649" s="199" t="s">
        <v>138</v>
      </c>
      <c r="E649" s="200" t="s">
        <v>1</v>
      </c>
      <c r="F649" s="201" t="s">
        <v>972</v>
      </c>
      <c r="G649" s="198"/>
      <c r="H649" s="202">
        <v>30</v>
      </c>
      <c r="I649" s="203"/>
      <c r="J649" s="198"/>
      <c r="K649" s="198"/>
      <c r="L649" s="204"/>
      <c r="M649" s="205"/>
      <c r="N649" s="206"/>
      <c r="O649" s="206"/>
      <c r="P649" s="206"/>
      <c r="Q649" s="206"/>
      <c r="R649" s="206"/>
      <c r="S649" s="206"/>
      <c r="T649" s="207"/>
      <c r="AT649" s="208" t="s">
        <v>138</v>
      </c>
      <c r="AU649" s="208" t="s">
        <v>86</v>
      </c>
      <c r="AV649" s="13" t="s">
        <v>86</v>
      </c>
      <c r="AW649" s="13" t="s">
        <v>32</v>
      </c>
      <c r="AX649" s="13" t="s">
        <v>84</v>
      </c>
      <c r="AY649" s="208" t="s">
        <v>130</v>
      </c>
    </row>
    <row r="650" spans="1:65" s="2" customFormat="1" ht="37.9" customHeight="1">
      <c r="A650" s="34"/>
      <c r="B650" s="35"/>
      <c r="C650" s="183" t="s">
        <v>973</v>
      </c>
      <c r="D650" s="183" t="s">
        <v>132</v>
      </c>
      <c r="E650" s="184" t="s">
        <v>974</v>
      </c>
      <c r="F650" s="185" t="s">
        <v>975</v>
      </c>
      <c r="G650" s="186" t="s">
        <v>276</v>
      </c>
      <c r="H650" s="187">
        <v>263.199</v>
      </c>
      <c r="I650" s="188"/>
      <c r="J650" s="189">
        <f>ROUND(I650*H650,2)</f>
        <v>0</v>
      </c>
      <c r="K650" s="190"/>
      <c r="L650" s="39"/>
      <c r="M650" s="191" t="s">
        <v>1</v>
      </c>
      <c r="N650" s="192" t="s">
        <v>41</v>
      </c>
      <c r="O650" s="71"/>
      <c r="P650" s="193">
        <f>O650*H650</f>
        <v>0</v>
      </c>
      <c r="Q650" s="193">
        <v>2.25634</v>
      </c>
      <c r="R650" s="193">
        <f>Q650*H650</f>
        <v>593.86643166</v>
      </c>
      <c r="S650" s="193">
        <v>0</v>
      </c>
      <c r="T650" s="194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195" t="s">
        <v>136</v>
      </c>
      <c r="AT650" s="195" t="s">
        <v>132</v>
      </c>
      <c r="AU650" s="195" t="s">
        <v>86</v>
      </c>
      <c r="AY650" s="17" t="s">
        <v>130</v>
      </c>
      <c r="BE650" s="196">
        <f>IF(N650="základní",J650,0)</f>
        <v>0</v>
      </c>
      <c r="BF650" s="196">
        <f>IF(N650="snížená",J650,0)</f>
        <v>0</v>
      </c>
      <c r="BG650" s="196">
        <f>IF(N650="zákl. přenesená",J650,0)</f>
        <v>0</v>
      </c>
      <c r="BH650" s="196">
        <f>IF(N650="sníž. přenesená",J650,0)</f>
        <v>0</v>
      </c>
      <c r="BI650" s="196">
        <f>IF(N650="nulová",J650,0)</f>
        <v>0</v>
      </c>
      <c r="BJ650" s="17" t="s">
        <v>84</v>
      </c>
      <c r="BK650" s="196">
        <f>ROUND(I650*H650,2)</f>
        <v>0</v>
      </c>
      <c r="BL650" s="17" t="s">
        <v>136</v>
      </c>
      <c r="BM650" s="195" t="s">
        <v>976</v>
      </c>
    </row>
    <row r="651" spans="2:51" s="13" customFormat="1" ht="11.25">
      <c r="B651" s="197"/>
      <c r="C651" s="198"/>
      <c r="D651" s="199" t="s">
        <v>138</v>
      </c>
      <c r="E651" s="200" t="s">
        <v>1</v>
      </c>
      <c r="F651" s="201" t="s">
        <v>977</v>
      </c>
      <c r="G651" s="198"/>
      <c r="H651" s="202">
        <v>31.545</v>
      </c>
      <c r="I651" s="203"/>
      <c r="J651" s="198"/>
      <c r="K651" s="198"/>
      <c r="L651" s="204"/>
      <c r="M651" s="205"/>
      <c r="N651" s="206"/>
      <c r="O651" s="206"/>
      <c r="P651" s="206"/>
      <c r="Q651" s="206"/>
      <c r="R651" s="206"/>
      <c r="S651" s="206"/>
      <c r="T651" s="207"/>
      <c r="AT651" s="208" t="s">
        <v>138</v>
      </c>
      <c r="AU651" s="208" t="s">
        <v>86</v>
      </c>
      <c r="AV651" s="13" t="s">
        <v>86</v>
      </c>
      <c r="AW651" s="13" t="s">
        <v>32</v>
      </c>
      <c r="AX651" s="13" t="s">
        <v>76</v>
      </c>
      <c r="AY651" s="208" t="s">
        <v>130</v>
      </c>
    </row>
    <row r="652" spans="2:51" s="13" customFormat="1" ht="11.25">
      <c r="B652" s="197"/>
      <c r="C652" s="198"/>
      <c r="D652" s="199" t="s">
        <v>138</v>
      </c>
      <c r="E652" s="200" t="s">
        <v>1</v>
      </c>
      <c r="F652" s="201" t="s">
        <v>978</v>
      </c>
      <c r="G652" s="198"/>
      <c r="H652" s="202">
        <v>44.4</v>
      </c>
      <c r="I652" s="203"/>
      <c r="J652" s="198"/>
      <c r="K652" s="198"/>
      <c r="L652" s="204"/>
      <c r="M652" s="205"/>
      <c r="N652" s="206"/>
      <c r="O652" s="206"/>
      <c r="P652" s="206"/>
      <c r="Q652" s="206"/>
      <c r="R652" s="206"/>
      <c r="S652" s="206"/>
      <c r="T652" s="207"/>
      <c r="AT652" s="208" t="s">
        <v>138</v>
      </c>
      <c r="AU652" s="208" t="s">
        <v>86</v>
      </c>
      <c r="AV652" s="13" t="s">
        <v>86</v>
      </c>
      <c r="AW652" s="13" t="s">
        <v>32</v>
      </c>
      <c r="AX652" s="13" t="s">
        <v>76</v>
      </c>
      <c r="AY652" s="208" t="s">
        <v>130</v>
      </c>
    </row>
    <row r="653" spans="2:51" s="13" customFormat="1" ht="11.25">
      <c r="B653" s="197"/>
      <c r="C653" s="198"/>
      <c r="D653" s="199" t="s">
        <v>138</v>
      </c>
      <c r="E653" s="200" t="s">
        <v>1</v>
      </c>
      <c r="F653" s="201" t="s">
        <v>979</v>
      </c>
      <c r="G653" s="198"/>
      <c r="H653" s="202">
        <v>130.086</v>
      </c>
      <c r="I653" s="203"/>
      <c r="J653" s="198"/>
      <c r="K653" s="198"/>
      <c r="L653" s="204"/>
      <c r="M653" s="205"/>
      <c r="N653" s="206"/>
      <c r="O653" s="206"/>
      <c r="P653" s="206"/>
      <c r="Q653" s="206"/>
      <c r="R653" s="206"/>
      <c r="S653" s="206"/>
      <c r="T653" s="207"/>
      <c r="AT653" s="208" t="s">
        <v>138</v>
      </c>
      <c r="AU653" s="208" t="s">
        <v>86</v>
      </c>
      <c r="AV653" s="13" t="s">
        <v>86</v>
      </c>
      <c r="AW653" s="13" t="s">
        <v>32</v>
      </c>
      <c r="AX653" s="13" t="s">
        <v>76</v>
      </c>
      <c r="AY653" s="208" t="s">
        <v>130</v>
      </c>
    </row>
    <row r="654" spans="2:51" s="13" customFormat="1" ht="11.25">
      <c r="B654" s="197"/>
      <c r="C654" s="198"/>
      <c r="D654" s="199" t="s">
        <v>138</v>
      </c>
      <c r="E654" s="200" t="s">
        <v>1</v>
      </c>
      <c r="F654" s="201" t="s">
        <v>980</v>
      </c>
      <c r="G654" s="198"/>
      <c r="H654" s="202">
        <v>57.168</v>
      </c>
      <c r="I654" s="203"/>
      <c r="J654" s="198"/>
      <c r="K654" s="198"/>
      <c r="L654" s="204"/>
      <c r="M654" s="205"/>
      <c r="N654" s="206"/>
      <c r="O654" s="206"/>
      <c r="P654" s="206"/>
      <c r="Q654" s="206"/>
      <c r="R654" s="206"/>
      <c r="S654" s="206"/>
      <c r="T654" s="207"/>
      <c r="AT654" s="208" t="s">
        <v>138</v>
      </c>
      <c r="AU654" s="208" t="s">
        <v>86</v>
      </c>
      <c r="AV654" s="13" t="s">
        <v>86</v>
      </c>
      <c r="AW654" s="13" t="s">
        <v>32</v>
      </c>
      <c r="AX654" s="13" t="s">
        <v>76</v>
      </c>
      <c r="AY654" s="208" t="s">
        <v>130</v>
      </c>
    </row>
    <row r="655" spans="2:51" s="14" customFormat="1" ht="11.25">
      <c r="B655" s="209"/>
      <c r="C655" s="210"/>
      <c r="D655" s="199" t="s">
        <v>138</v>
      </c>
      <c r="E655" s="211" t="s">
        <v>1</v>
      </c>
      <c r="F655" s="212" t="s">
        <v>164</v>
      </c>
      <c r="G655" s="210"/>
      <c r="H655" s="213">
        <v>263.199</v>
      </c>
      <c r="I655" s="214"/>
      <c r="J655" s="210"/>
      <c r="K655" s="210"/>
      <c r="L655" s="215"/>
      <c r="M655" s="216"/>
      <c r="N655" s="217"/>
      <c r="O655" s="217"/>
      <c r="P655" s="217"/>
      <c r="Q655" s="217"/>
      <c r="R655" s="217"/>
      <c r="S655" s="217"/>
      <c r="T655" s="218"/>
      <c r="AT655" s="219" t="s">
        <v>138</v>
      </c>
      <c r="AU655" s="219" t="s">
        <v>86</v>
      </c>
      <c r="AV655" s="14" t="s">
        <v>136</v>
      </c>
      <c r="AW655" s="14" t="s">
        <v>32</v>
      </c>
      <c r="AX655" s="14" t="s">
        <v>84</v>
      </c>
      <c r="AY655" s="219" t="s">
        <v>130</v>
      </c>
    </row>
    <row r="656" spans="1:65" s="2" customFormat="1" ht="33" customHeight="1">
      <c r="A656" s="34"/>
      <c r="B656" s="35"/>
      <c r="C656" s="183" t="s">
        <v>981</v>
      </c>
      <c r="D656" s="183" t="s">
        <v>132</v>
      </c>
      <c r="E656" s="184" t="s">
        <v>982</v>
      </c>
      <c r="F656" s="185" t="s">
        <v>983</v>
      </c>
      <c r="G656" s="186" t="s">
        <v>135</v>
      </c>
      <c r="H656" s="187">
        <v>102.96</v>
      </c>
      <c r="I656" s="188"/>
      <c r="J656" s="189">
        <f>ROUND(I656*H656,2)</f>
        <v>0</v>
      </c>
      <c r="K656" s="190"/>
      <c r="L656" s="39"/>
      <c r="M656" s="191" t="s">
        <v>1</v>
      </c>
      <c r="N656" s="192" t="s">
        <v>41</v>
      </c>
      <c r="O656" s="71"/>
      <c r="P656" s="193">
        <f>O656*H656</f>
        <v>0</v>
      </c>
      <c r="Q656" s="193">
        <v>0.00047</v>
      </c>
      <c r="R656" s="193">
        <f>Q656*H656</f>
        <v>0.048391199999999995</v>
      </c>
      <c r="S656" s="193">
        <v>0</v>
      </c>
      <c r="T656" s="194">
        <f>S656*H656</f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195" t="s">
        <v>136</v>
      </c>
      <c r="AT656" s="195" t="s">
        <v>132</v>
      </c>
      <c r="AU656" s="195" t="s">
        <v>86</v>
      </c>
      <c r="AY656" s="17" t="s">
        <v>130</v>
      </c>
      <c r="BE656" s="196">
        <f>IF(N656="základní",J656,0)</f>
        <v>0</v>
      </c>
      <c r="BF656" s="196">
        <f>IF(N656="snížená",J656,0)</f>
        <v>0</v>
      </c>
      <c r="BG656" s="196">
        <f>IF(N656="zákl. přenesená",J656,0)</f>
        <v>0</v>
      </c>
      <c r="BH656" s="196">
        <f>IF(N656="sníž. přenesená",J656,0)</f>
        <v>0</v>
      </c>
      <c r="BI656" s="196">
        <f>IF(N656="nulová",J656,0)</f>
        <v>0</v>
      </c>
      <c r="BJ656" s="17" t="s">
        <v>84</v>
      </c>
      <c r="BK656" s="196">
        <f>ROUND(I656*H656,2)</f>
        <v>0</v>
      </c>
      <c r="BL656" s="17" t="s">
        <v>136</v>
      </c>
      <c r="BM656" s="195" t="s">
        <v>984</v>
      </c>
    </row>
    <row r="657" spans="2:51" s="13" customFormat="1" ht="11.25">
      <c r="B657" s="197"/>
      <c r="C657" s="198"/>
      <c r="D657" s="199" t="s">
        <v>138</v>
      </c>
      <c r="E657" s="200" t="s">
        <v>1</v>
      </c>
      <c r="F657" s="201" t="s">
        <v>985</v>
      </c>
      <c r="G657" s="198"/>
      <c r="H657" s="202">
        <v>102.96</v>
      </c>
      <c r="I657" s="203"/>
      <c r="J657" s="198"/>
      <c r="K657" s="198"/>
      <c r="L657" s="204"/>
      <c r="M657" s="205"/>
      <c r="N657" s="206"/>
      <c r="O657" s="206"/>
      <c r="P657" s="206"/>
      <c r="Q657" s="206"/>
      <c r="R657" s="206"/>
      <c r="S657" s="206"/>
      <c r="T657" s="207"/>
      <c r="AT657" s="208" t="s">
        <v>138</v>
      </c>
      <c r="AU657" s="208" t="s">
        <v>86</v>
      </c>
      <c r="AV657" s="13" t="s">
        <v>86</v>
      </c>
      <c r="AW657" s="13" t="s">
        <v>32</v>
      </c>
      <c r="AX657" s="13" t="s">
        <v>84</v>
      </c>
      <c r="AY657" s="208" t="s">
        <v>130</v>
      </c>
    </row>
    <row r="658" spans="1:65" s="2" customFormat="1" ht="24.2" customHeight="1">
      <c r="A658" s="34"/>
      <c r="B658" s="35"/>
      <c r="C658" s="183" t="s">
        <v>986</v>
      </c>
      <c r="D658" s="183" t="s">
        <v>132</v>
      </c>
      <c r="E658" s="184" t="s">
        <v>987</v>
      </c>
      <c r="F658" s="185" t="s">
        <v>988</v>
      </c>
      <c r="G658" s="186" t="s">
        <v>215</v>
      </c>
      <c r="H658" s="187">
        <v>1320</v>
      </c>
      <c r="I658" s="188"/>
      <c r="J658" s="189">
        <f>ROUND(I658*H658,2)</f>
        <v>0</v>
      </c>
      <c r="K658" s="190"/>
      <c r="L658" s="39"/>
      <c r="M658" s="191" t="s">
        <v>1</v>
      </c>
      <c r="N658" s="192" t="s">
        <v>41</v>
      </c>
      <c r="O658" s="71"/>
      <c r="P658" s="193">
        <f>O658*H658</f>
        <v>0</v>
      </c>
      <c r="Q658" s="193">
        <v>0</v>
      </c>
      <c r="R658" s="193">
        <f>Q658*H658</f>
        <v>0</v>
      </c>
      <c r="S658" s="193">
        <v>0</v>
      </c>
      <c r="T658" s="194">
        <f>S658*H658</f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195" t="s">
        <v>136</v>
      </c>
      <c r="AT658" s="195" t="s">
        <v>132</v>
      </c>
      <c r="AU658" s="195" t="s">
        <v>86</v>
      </c>
      <c r="AY658" s="17" t="s">
        <v>130</v>
      </c>
      <c r="BE658" s="196">
        <f>IF(N658="základní",J658,0)</f>
        <v>0</v>
      </c>
      <c r="BF658" s="196">
        <f>IF(N658="snížená",J658,0)</f>
        <v>0</v>
      </c>
      <c r="BG658" s="196">
        <f>IF(N658="zákl. přenesená",J658,0)</f>
        <v>0</v>
      </c>
      <c r="BH658" s="196">
        <f>IF(N658="sníž. přenesená",J658,0)</f>
        <v>0</v>
      </c>
      <c r="BI658" s="196">
        <f>IF(N658="nulová",J658,0)</f>
        <v>0</v>
      </c>
      <c r="BJ658" s="17" t="s">
        <v>84</v>
      </c>
      <c r="BK658" s="196">
        <f>ROUND(I658*H658,2)</f>
        <v>0</v>
      </c>
      <c r="BL658" s="17" t="s">
        <v>136</v>
      </c>
      <c r="BM658" s="195" t="s">
        <v>989</v>
      </c>
    </row>
    <row r="659" spans="2:51" s="13" customFormat="1" ht="11.25">
      <c r="B659" s="197"/>
      <c r="C659" s="198"/>
      <c r="D659" s="199" t="s">
        <v>138</v>
      </c>
      <c r="E659" s="200" t="s">
        <v>1</v>
      </c>
      <c r="F659" s="201" t="s">
        <v>773</v>
      </c>
      <c r="G659" s="198"/>
      <c r="H659" s="202">
        <v>1320</v>
      </c>
      <c r="I659" s="203"/>
      <c r="J659" s="198"/>
      <c r="K659" s="198"/>
      <c r="L659" s="204"/>
      <c r="M659" s="205"/>
      <c r="N659" s="206"/>
      <c r="O659" s="206"/>
      <c r="P659" s="206"/>
      <c r="Q659" s="206"/>
      <c r="R659" s="206"/>
      <c r="S659" s="206"/>
      <c r="T659" s="207"/>
      <c r="AT659" s="208" t="s">
        <v>138</v>
      </c>
      <c r="AU659" s="208" t="s">
        <v>86</v>
      </c>
      <c r="AV659" s="13" t="s">
        <v>86</v>
      </c>
      <c r="AW659" s="13" t="s">
        <v>32</v>
      </c>
      <c r="AX659" s="13" t="s">
        <v>84</v>
      </c>
      <c r="AY659" s="208" t="s">
        <v>130</v>
      </c>
    </row>
    <row r="660" spans="1:65" s="2" customFormat="1" ht="24.2" customHeight="1">
      <c r="A660" s="34"/>
      <c r="B660" s="35"/>
      <c r="C660" s="183" t="s">
        <v>990</v>
      </c>
      <c r="D660" s="183" t="s">
        <v>132</v>
      </c>
      <c r="E660" s="184" t="s">
        <v>991</v>
      </c>
      <c r="F660" s="185" t="s">
        <v>992</v>
      </c>
      <c r="G660" s="186" t="s">
        <v>215</v>
      </c>
      <c r="H660" s="187">
        <v>55</v>
      </c>
      <c r="I660" s="188"/>
      <c r="J660" s="189">
        <f>ROUND(I660*H660,2)</f>
        <v>0</v>
      </c>
      <c r="K660" s="190"/>
      <c r="L660" s="39"/>
      <c r="M660" s="191" t="s">
        <v>1</v>
      </c>
      <c r="N660" s="192" t="s">
        <v>41</v>
      </c>
      <c r="O660" s="71"/>
      <c r="P660" s="193">
        <f>O660*H660</f>
        <v>0</v>
      </c>
      <c r="Q660" s="193">
        <v>0.51915</v>
      </c>
      <c r="R660" s="193">
        <f>Q660*H660</f>
        <v>28.55325</v>
      </c>
      <c r="S660" s="193">
        <v>0</v>
      </c>
      <c r="T660" s="194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195" t="s">
        <v>136</v>
      </c>
      <c r="AT660" s="195" t="s">
        <v>132</v>
      </c>
      <c r="AU660" s="195" t="s">
        <v>86</v>
      </c>
      <c r="AY660" s="17" t="s">
        <v>130</v>
      </c>
      <c r="BE660" s="196">
        <f>IF(N660="základní",J660,0)</f>
        <v>0</v>
      </c>
      <c r="BF660" s="196">
        <f>IF(N660="snížená",J660,0)</f>
        <v>0</v>
      </c>
      <c r="BG660" s="196">
        <f>IF(N660="zákl. přenesená",J660,0)</f>
        <v>0</v>
      </c>
      <c r="BH660" s="196">
        <f>IF(N660="sníž. přenesená",J660,0)</f>
        <v>0</v>
      </c>
      <c r="BI660" s="196">
        <f>IF(N660="nulová",J660,0)</f>
        <v>0</v>
      </c>
      <c r="BJ660" s="17" t="s">
        <v>84</v>
      </c>
      <c r="BK660" s="196">
        <f>ROUND(I660*H660,2)</f>
        <v>0</v>
      </c>
      <c r="BL660" s="17" t="s">
        <v>136</v>
      </c>
      <c r="BM660" s="195" t="s">
        <v>993</v>
      </c>
    </row>
    <row r="661" spans="2:51" s="13" customFormat="1" ht="11.25">
      <c r="B661" s="197"/>
      <c r="C661" s="198"/>
      <c r="D661" s="199" t="s">
        <v>138</v>
      </c>
      <c r="E661" s="200" t="s">
        <v>1</v>
      </c>
      <c r="F661" s="201" t="s">
        <v>994</v>
      </c>
      <c r="G661" s="198"/>
      <c r="H661" s="202">
        <v>55</v>
      </c>
      <c r="I661" s="203"/>
      <c r="J661" s="198"/>
      <c r="K661" s="198"/>
      <c r="L661" s="204"/>
      <c r="M661" s="205"/>
      <c r="N661" s="206"/>
      <c r="O661" s="206"/>
      <c r="P661" s="206"/>
      <c r="Q661" s="206"/>
      <c r="R661" s="206"/>
      <c r="S661" s="206"/>
      <c r="T661" s="207"/>
      <c r="AT661" s="208" t="s">
        <v>138</v>
      </c>
      <c r="AU661" s="208" t="s">
        <v>86</v>
      </c>
      <c r="AV661" s="13" t="s">
        <v>86</v>
      </c>
      <c r="AW661" s="13" t="s">
        <v>32</v>
      </c>
      <c r="AX661" s="13" t="s">
        <v>84</v>
      </c>
      <c r="AY661" s="208" t="s">
        <v>130</v>
      </c>
    </row>
    <row r="662" spans="1:65" s="2" customFormat="1" ht="16.5" customHeight="1">
      <c r="A662" s="34"/>
      <c r="B662" s="35"/>
      <c r="C662" s="183" t="s">
        <v>995</v>
      </c>
      <c r="D662" s="183" t="s">
        <v>132</v>
      </c>
      <c r="E662" s="184" t="s">
        <v>996</v>
      </c>
      <c r="F662" s="185" t="s">
        <v>997</v>
      </c>
      <c r="G662" s="186" t="s">
        <v>135</v>
      </c>
      <c r="H662" s="187">
        <v>10500</v>
      </c>
      <c r="I662" s="188"/>
      <c r="J662" s="189">
        <f>ROUND(I662*H662,2)</f>
        <v>0</v>
      </c>
      <c r="K662" s="190"/>
      <c r="L662" s="39"/>
      <c r="M662" s="191" t="s">
        <v>1</v>
      </c>
      <c r="N662" s="192" t="s">
        <v>41</v>
      </c>
      <c r="O662" s="71"/>
      <c r="P662" s="193">
        <f>O662*H662</f>
        <v>0</v>
      </c>
      <c r="Q662" s="193">
        <v>0</v>
      </c>
      <c r="R662" s="193">
        <f>Q662*H662</f>
        <v>0</v>
      </c>
      <c r="S662" s="193">
        <v>0.01</v>
      </c>
      <c r="T662" s="194">
        <f>S662*H662</f>
        <v>105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195" t="s">
        <v>136</v>
      </c>
      <c r="AT662" s="195" t="s">
        <v>132</v>
      </c>
      <c r="AU662" s="195" t="s">
        <v>86</v>
      </c>
      <c r="AY662" s="17" t="s">
        <v>130</v>
      </c>
      <c r="BE662" s="196">
        <f>IF(N662="základní",J662,0)</f>
        <v>0</v>
      </c>
      <c r="BF662" s="196">
        <f>IF(N662="snížená",J662,0)</f>
        <v>0</v>
      </c>
      <c r="BG662" s="196">
        <f>IF(N662="zákl. přenesená",J662,0)</f>
        <v>0</v>
      </c>
      <c r="BH662" s="196">
        <f>IF(N662="sníž. přenesená",J662,0)</f>
        <v>0</v>
      </c>
      <c r="BI662" s="196">
        <f>IF(N662="nulová",J662,0)</f>
        <v>0</v>
      </c>
      <c r="BJ662" s="17" t="s">
        <v>84</v>
      </c>
      <c r="BK662" s="196">
        <f>ROUND(I662*H662,2)</f>
        <v>0</v>
      </c>
      <c r="BL662" s="17" t="s">
        <v>136</v>
      </c>
      <c r="BM662" s="195" t="s">
        <v>998</v>
      </c>
    </row>
    <row r="663" spans="2:51" s="13" customFormat="1" ht="11.25">
      <c r="B663" s="197"/>
      <c r="C663" s="198"/>
      <c r="D663" s="199" t="s">
        <v>138</v>
      </c>
      <c r="E663" s="200" t="s">
        <v>1</v>
      </c>
      <c r="F663" s="201" t="s">
        <v>999</v>
      </c>
      <c r="G663" s="198"/>
      <c r="H663" s="202">
        <v>10500</v>
      </c>
      <c r="I663" s="203"/>
      <c r="J663" s="198"/>
      <c r="K663" s="198"/>
      <c r="L663" s="204"/>
      <c r="M663" s="205"/>
      <c r="N663" s="206"/>
      <c r="O663" s="206"/>
      <c r="P663" s="206"/>
      <c r="Q663" s="206"/>
      <c r="R663" s="206"/>
      <c r="S663" s="206"/>
      <c r="T663" s="207"/>
      <c r="AT663" s="208" t="s">
        <v>138</v>
      </c>
      <c r="AU663" s="208" t="s">
        <v>86</v>
      </c>
      <c r="AV663" s="13" t="s">
        <v>86</v>
      </c>
      <c r="AW663" s="13" t="s">
        <v>32</v>
      </c>
      <c r="AX663" s="13" t="s">
        <v>84</v>
      </c>
      <c r="AY663" s="208" t="s">
        <v>130</v>
      </c>
    </row>
    <row r="664" spans="1:65" s="2" customFormat="1" ht="24.2" customHeight="1">
      <c r="A664" s="34"/>
      <c r="B664" s="35"/>
      <c r="C664" s="183" t="s">
        <v>1000</v>
      </c>
      <c r="D664" s="183" t="s">
        <v>132</v>
      </c>
      <c r="E664" s="184" t="s">
        <v>1001</v>
      </c>
      <c r="F664" s="185" t="s">
        <v>1002</v>
      </c>
      <c r="G664" s="186" t="s">
        <v>135</v>
      </c>
      <c r="H664" s="187">
        <v>10500</v>
      </c>
      <c r="I664" s="188"/>
      <c r="J664" s="189">
        <f>ROUND(I664*H664,2)</f>
        <v>0</v>
      </c>
      <c r="K664" s="190"/>
      <c r="L664" s="39"/>
      <c r="M664" s="191" t="s">
        <v>1</v>
      </c>
      <c r="N664" s="192" t="s">
        <v>41</v>
      </c>
      <c r="O664" s="71"/>
      <c r="P664" s="193">
        <f>O664*H664</f>
        <v>0</v>
      </c>
      <c r="Q664" s="193">
        <v>0</v>
      </c>
      <c r="R664" s="193">
        <f>Q664*H664</f>
        <v>0</v>
      </c>
      <c r="S664" s="193">
        <v>0.02</v>
      </c>
      <c r="T664" s="194">
        <f>S664*H664</f>
        <v>210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95" t="s">
        <v>136</v>
      </c>
      <c r="AT664" s="195" t="s">
        <v>132</v>
      </c>
      <c r="AU664" s="195" t="s">
        <v>86</v>
      </c>
      <c r="AY664" s="17" t="s">
        <v>130</v>
      </c>
      <c r="BE664" s="196">
        <f>IF(N664="základní",J664,0)</f>
        <v>0</v>
      </c>
      <c r="BF664" s="196">
        <f>IF(N664="snížená",J664,0)</f>
        <v>0</v>
      </c>
      <c r="BG664" s="196">
        <f>IF(N664="zákl. přenesená",J664,0)</f>
        <v>0</v>
      </c>
      <c r="BH664" s="196">
        <f>IF(N664="sníž. přenesená",J664,0)</f>
        <v>0</v>
      </c>
      <c r="BI664" s="196">
        <f>IF(N664="nulová",J664,0)</f>
        <v>0</v>
      </c>
      <c r="BJ664" s="17" t="s">
        <v>84</v>
      </c>
      <c r="BK664" s="196">
        <f>ROUND(I664*H664,2)</f>
        <v>0</v>
      </c>
      <c r="BL664" s="17" t="s">
        <v>136</v>
      </c>
      <c r="BM664" s="195" t="s">
        <v>1003</v>
      </c>
    </row>
    <row r="665" spans="2:51" s="13" customFormat="1" ht="11.25">
      <c r="B665" s="197"/>
      <c r="C665" s="198"/>
      <c r="D665" s="199" t="s">
        <v>138</v>
      </c>
      <c r="E665" s="200" t="s">
        <v>1</v>
      </c>
      <c r="F665" s="201" t="s">
        <v>999</v>
      </c>
      <c r="G665" s="198"/>
      <c r="H665" s="202">
        <v>10500</v>
      </c>
      <c r="I665" s="203"/>
      <c r="J665" s="198"/>
      <c r="K665" s="198"/>
      <c r="L665" s="204"/>
      <c r="M665" s="205"/>
      <c r="N665" s="206"/>
      <c r="O665" s="206"/>
      <c r="P665" s="206"/>
      <c r="Q665" s="206"/>
      <c r="R665" s="206"/>
      <c r="S665" s="206"/>
      <c r="T665" s="207"/>
      <c r="AT665" s="208" t="s">
        <v>138</v>
      </c>
      <c r="AU665" s="208" t="s">
        <v>86</v>
      </c>
      <c r="AV665" s="13" t="s">
        <v>86</v>
      </c>
      <c r="AW665" s="13" t="s">
        <v>32</v>
      </c>
      <c r="AX665" s="13" t="s">
        <v>84</v>
      </c>
      <c r="AY665" s="208" t="s">
        <v>130</v>
      </c>
    </row>
    <row r="666" spans="1:65" s="2" customFormat="1" ht="37.9" customHeight="1">
      <c r="A666" s="34"/>
      <c r="B666" s="35"/>
      <c r="C666" s="183" t="s">
        <v>1004</v>
      </c>
      <c r="D666" s="183" t="s">
        <v>132</v>
      </c>
      <c r="E666" s="184" t="s">
        <v>1005</v>
      </c>
      <c r="F666" s="185" t="s">
        <v>1006</v>
      </c>
      <c r="G666" s="186" t="s">
        <v>148</v>
      </c>
      <c r="H666" s="187">
        <v>1088</v>
      </c>
      <c r="I666" s="188"/>
      <c r="J666" s="189">
        <f>ROUND(I666*H666,2)</f>
        <v>0</v>
      </c>
      <c r="K666" s="190"/>
      <c r="L666" s="39"/>
      <c r="M666" s="191" t="s">
        <v>1</v>
      </c>
      <c r="N666" s="192" t="s">
        <v>41</v>
      </c>
      <c r="O666" s="71"/>
      <c r="P666" s="193">
        <f>O666*H666</f>
        <v>0</v>
      </c>
      <c r="Q666" s="193">
        <v>1E-05</v>
      </c>
      <c r="R666" s="193">
        <f>Q666*H666</f>
        <v>0.01088</v>
      </c>
      <c r="S666" s="193">
        <v>0</v>
      </c>
      <c r="T666" s="194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195" t="s">
        <v>136</v>
      </c>
      <c r="AT666" s="195" t="s">
        <v>132</v>
      </c>
      <c r="AU666" s="195" t="s">
        <v>86</v>
      </c>
      <c r="AY666" s="17" t="s">
        <v>130</v>
      </c>
      <c r="BE666" s="196">
        <f>IF(N666="základní",J666,0)</f>
        <v>0</v>
      </c>
      <c r="BF666" s="196">
        <f>IF(N666="snížená",J666,0)</f>
        <v>0</v>
      </c>
      <c r="BG666" s="196">
        <f>IF(N666="zákl. přenesená",J666,0)</f>
        <v>0</v>
      </c>
      <c r="BH666" s="196">
        <f>IF(N666="sníž. přenesená",J666,0)</f>
        <v>0</v>
      </c>
      <c r="BI666" s="196">
        <f>IF(N666="nulová",J666,0)</f>
        <v>0</v>
      </c>
      <c r="BJ666" s="17" t="s">
        <v>84</v>
      </c>
      <c r="BK666" s="196">
        <f>ROUND(I666*H666,2)</f>
        <v>0</v>
      </c>
      <c r="BL666" s="17" t="s">
        <v>136</v>
      </c>
      <c r="BM666" s="195" t="s">
        <v>1007</v>
      </c>
    </row>
    <row r="667" spans="2:51" s="13" customFormat="1" ht="11.25">
      <c r="B667" s="197"/>
      <c r="C667" s="198"/>
      <c r="D667" s="199" t="s">
        <v>138</v>
      </c>
      <c r="E667" s="200" t="s">
        <v>1</v>
      </c>
      <c r="F667" s="201" t="s">
        <v>1008</v>
      </c>
      <c r="G667" s="198"/>
      <c r="H667" s="202">
        <v>1008</v>
      </c>
      <c r="I667" s="203"/>
      <c r="J667" s="198"/>
      <c r="K667" s="198"/>
      <c r="L667" s="204"/>
      <c r="M667" s="205"/>
      <c r="N667" s="206"/>
      <c r="O667" s="206"/>
      <c r="P667" s="206"/>
      <c r="Q667" s="206"/>
      <c r="R667" s="206"/>
      <c r="S667" s="206"/>
      <c r="T667" s="207"/>
      <c r="AT667" s="208" t="s">
        <v>138</v>
      </c>
      <c r="AU667" s="208" t="s">
        <v>86</v>
      </c>
      <c r="AV667" s="13" t="s">
        <v>86</v>
      </c>
      <c r="AW667" s="13" t="s">
        <v>32</v>
      </c>
      <c r="AX667" s="13" t="s">
        <v>76</v>
      </c>
      <c r="AY667" s="208" t="s">
        <v>130</v>
      </c>
    </row>
    <row r="668" spans="2:51" s="13" customFormat="1" ht="11.25">
      <c r="B668" s="197"/>
      <c r="C668" s="198"/>
      <c r="D668" s="199" t="s">
        <v>138</v>
      </c>
      <c r="E668" s="200" t="s">
        <v>1</v>
      </c>
      <c r="F668" s="201" t="s">
        <v>1009</v>
      </c>
      <c r="G668" s="198"/>
      <c r="H668" s="202">
        <v>80</v>
      </c>
      <c r="I668" s="203"/>
      <c r="J668" s="198"/>
      <c r="K668" s="198"/>
      <c r="L668" s="204"/>
      <c r="M668" s="205"/>
      <c r="N668" s="206"/>
      <c r="O668" s="206"/>
      <c r="P668" s="206"/>
      <c r="Q668" s="206"/>
      <c r="R668" s="206"/>
      <c r="S668" s="206"/>
      <c r="T668" s="207"/>
      <c r="AT668" s="208" t="s">
        <v>138</v>
      </c>
      <c r="AU668" s="208" t="s">
        <v>86</v>
      </c>
      <c r="AV668" s="13" t="s">
        <v>86</v>
      </c>
      <c r="AW668" s="13" t="s">
        <v>32</v>
      </c>
      <c r="AX668" s="13" t="s">
        <v>76</v>
      </c>
      <c r="AY668" s="208" t="s">
        <v>130</v>
      </c>
    </row>
    <row r="669" spans="2:51" s="14" customFormat="1" ht="11.25">
      <c r="B669" s="209"/>
      <c r="C669" s="210"/>
      <c r="D669" s="199" t="s">
        <v>138</v>
      </c>
      <c r="E669" s="211" t="s">
        <v>1</v>
      </c>
      <c r="F669" s="212" t="s">
        <v>164</v>
      </c>
      <c r="G669" s="210"/>
      <c r="H669" s="213">
        <v>1088</v>
      </c>
      <c r="I669" s="214"/>
      <c r="J669" s="210"/>
      <c r="K669" s="210"/>
      <c r="L669" s="215"/>
      <c r="M669" s="216"/>
      <c r="N669" s="217"/>
      <c r="O669" s="217"/>
      <c r="P669" s="217"/>
      <c r="Q669" s="217"/>
      <c r="R669" s="217"/>
      <c r="S669" s="217"/>
      <c r="T669" s="218"/>
      <c r="AT669" s="219" t="s">
        <v>138</v>
      </c>
      <c r="AU669" s="219" t="s">
        <v>86</v>
      </c>
      <c r="AV669" s="14" t="s">
        <v>136</v>
      </c>
      <c r="AW669" s="14" t="s">
        <v>32</v>
      </c>
      <c r="AX669" s="14" t="s">
        <v>84</v>
      </c>
      <c r="AY669" s="219" t="s">
        <v>130</v>
      </c>
    </row>
    <row r="670" spans="1:65" s="2" customFormat="1" ht="16.5" customHeight="1">
      <c r="A670" s="34"/>
      <c r="B670" s="35"/>
      <c r="C670" s="183" t="s">
        <v>1010</v>
      </c>
      <c r="D670" s="183" t="s">
        <v>132</v>
      </c>
      <c r="E670" s="184" t="s">
        <v>1011</v>
      </c>
      <c r="F670" s="185" t="s">
        <v>1012</v>
      </c>
      <c r="G670" s="186" t="s">
        <v>276</v>
      </c>
      <c r="H670" s="187">
        <v>8.2</v>
      </c>
      <c r="I670" s="188"/>
      <c r="J670" s="189">
        <f>ROUND(I670*H670,2)</f>
        <v>0</v>
      </c>
      <c r="K670" s="190"/>
      <c r="L670" s="39"/>
      <c r="M670" s="191" t="s">
        <v>1</v>
      </c>
      <c r="N670" s="192" t="s">
        <v>41</v>
      </c>
      <c r="O670" s="71"/>
      <c r="P670" s="193">
        <f>O670*H670</f>
        <v>0</v>
      </c>
      <c r="Q670" s="193">
        <v>0</v>
      </c>
      <c r="R670" s="193">
        <f>Q670*H670</f>
        <v>0</v>
      </c>
      <c r="S670" s="193">
        <v>2.4</v>
      </c>
      <c r="T670" s="194">
        <f>S670*H670</f>
        <v>19.679999999999996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195" t="s">
        <v>136</v>
      </c>
      <c r="AT670" s="195" t="s">
        <v>132</v>
      </c>
      <c r="AU670" s="195" t="s">
        <v>86</v>
      </c>
      <c r="AY670" s="17" t="s">
        <v>130</v>
      </c>
      <c r="BE670" s="196">
        <f>IF(N670="základní",J670,0)</f>
        <v>0</v>
      </c>
      <c r="BF670" s="196">
        <f>IF(N670="snížená",J670,0)</f>
        <v>0</v>
      </c>
      <c r="BG670" s="196">
        <f>IF(N670="zákl. přenesená",J670,0)</f>
        <v>0</v>
      </c>
      <c r="BH670" s="196">
        <f>IF(N670="sníž. přenesená",J670,0)</f>
        <v>0</v>
      </c>
      <c r="BI670" s="196">
        <f>IF(N670="nulová",J670,0)</f>
        <v>0</v>
      </c>
      <c r="BJ670" s="17" t="s">
        <v>84</v>
      </c>
      <c r="BK670" s="196">
        <f>ROUND(I670*H670,2)</f>
        <v>0</v>
      </c>
      <c r="BL670" s="17" t="s">
        <v>136</v>
      </c>
      <c r="BM670" s="195" t="s">
        <v>1013</v>
      </c>
    </row>
    <row r="671" spans="2:51" s="13" customFormat="1" ht="11.25">
      <c r="B671" s="197"/>
      <c r="C671" s="198"/>
      <c r="D671" s="199" t="s">
        <v>138</v>
      </c>
      <c r="E671" s="200" t="s">
        <v>1</v>
      </c>
      <c r="F671" s="201" t="s">
        <v>1014</v>
      </c>
      <c r="G671" s="198"/>
      <c r="H671" s="202">
        <v>8.2</v>
      </c>
      <c r="I671" s="203"/>
      <c r="J671" s="198"/>
      <c r="K671" s="198"/>
      <c r="L671" s="204"/>
      <c r="M671" s="205"/>
      <c r="N671" s="206"/>
      <c r="O671" s="206"/>
      <c r="P671" s="206"/>
      <c r="Q671" s="206"/>
      <c r="R671" s="206"/>
      <c r="S671" s="206"/>
      <c r="T671" s="207"/>
      <c r="AT671" s="208" t="s">
        <v>138</v>
      </c>
      <c r="AU671" s="208" t="s">
        <v>86</v>
      </c>
      <c r="AV671" s="13" t="s">
        <v>86</v>
      </c>
      <c r="AW671" s="13" t="s">
        <v>32</v>
      </c>
      <c r="AX671" s="13" t="s">
        <v>84</v>
      </c>
      <c r="AY671" s="208" t="s">
        <v>130</v>
      </c>
    </row>
    <row r="672" spans="1:65" s="2" customFormat="1" ht="24.2" customHeight="1">
      <c r="A672" s="34"/>
      <c r="B672" s="35"/>
      <c r="C672" s="183" t="s">
        <v>1015</v>
      </c>
      <c r="D672" s="183" t="s">
        <v>132</v>
      </c>
      <c r="E672" s="184" t="s">
        <v>1016</v>
      </c>
      <c r="F672" s="185" t="s">
        <v>1017</v>
      </c>
      <c r="G672" s="186" t="s">
        <v>148</v>
      </c>
      <c r="H672" s="187">
        <v>2</v>
      </c>
      <c r="I672" s="188"/>
      <c r="J672" s="189">
        <f>ROUND(I672*H672,2)</f>
        <v>0</v>
      </c>
      <c r="K672" s="190"/>
      <c r="L672" s="39"/>
      <c r="M672" s="191" t="s">
        <v>1</v>
      </c>
      <c r="N672" s="192" t="s">
        <v>41</v>
      </c>
      <c r="O672" s="71"/>
      <c r="P672" s="193">
        <f>O672*H672</f>
        <v>0</v>
      </c>
      <c r="Q672" s="193">
        <v>0</v>
      </c>
      <c r="R672" s="193">
        <f>Q672*H672</f>
        <v>0</v>
      </c>
      <c r="S672" s="193">
        <v>0.004</v>
      </c>
      <c r="T672" s="194">
        <f>S672*H672</f>
        <v>0.008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195" t="s">
        <v>136</v>
      </c>
      <c r="AT672" s="195" t="s">
        <v>132</v>
      </c>
      <c r="AU672" s="195" t="s">
        <v>86</v>
      </c>
      <c r="AY672" s="17" t="s">
        <v>130</v>
      </c>
      <c r="BE672" s="196">
        <f>IF(N672="základní",J672,0)</f>
        <v>0</v>
      </c>
      <c r="BF672" s="196">
        <f>IF(N672="snížená",J672,0)</f>
        <v>0</v>
      </c>
      <c r="BG672" s="196">
        <f>IF(N672="zákl. přenesená",J672,0)</f>
        <v>0</v>
      </c>
      <c r="BH672" s="196">
        <f>IF(N672="sníž. přenesená",J672,0)</f>
        <v>0</v>
      </c>
      <c r="BI672" s="196">
        <f>IF(N672="nulová",J672,0)</f>
        <v>0</v>
      </c>
      <c r="BJ672" s="17" t="s">
        <v>84</v>
      </c>
      <c r="BK672" s="196">
        <f>ROUND(I672*H672,2)</f>
        <v>0</v>
      </c>
      <c r="BL672" s="17" t="s">
        <v>136</v>
      </c>
      <c r="BM672" s="195" t="s">
        <v>1018</v>
      </c>
    </row>
    <row r="673" spans="2:51" s="13" customFormat="1" ht="11.25">
      <c r="B673" s="197"/>
      <c r="C673" s="198"/>
      <c r="D673" s="199" t="s">
        <v>138</v>
      </c>
      <c r="E673" s="200" t="s">
        <v>1</v>
      </c>
      <c r="F673" s="201" t="s">
        <v>86</v>
      </c>
      <c r="G673" s="198"/>
      <c r="H673" s="202">
        <v>2</v>
      </c>
      <c r="I673" s="203"/>
      <c r="J673" s="198"/>
      <c r="K673" s="198"/>
      <c r="L673" s="204"/>
      <c r="M673" s="205"/>
      <c r="N673" s="206"/>
      <c r="O673" s="206"/>
      <c r="P673" s="206"/>
      <c r="Q673" s="206"/>
      <c r="R673" s="206"/>
      <c r="S673" s="206"/>
      <c r="T673" s="207"/>
      <c r="AT673" s="208" t="s">
        <v>138</v>
      </c>
      <c r="AU673" s="208" t="s">
        <v>86</v>
      </c>
      <c r="AV673" s="13" t="s">
        <v>86</v>
      </c>
      <c r="AW673" s="13" t="s">
        <v>32</v>
      </c>
      <c r="AX673" s="13" t="s">
        <v>84</v>
      </c>
      <c r="AY673" s="208" t="s">
        <v>130</v>
      </c>
    </row>
    <row r="674" spans="1:65" s="2" customFormat="1" ht="24.2" customHeight="1">
      <c r="A674" s="34"/>
      <c r="B674" s="35"/>
      <c r="C674" s="183" t="s">
        <v>1019</v>
      </c>
      <c r="D674" s="183" t="s">
        <v>132</v>
      </c>
      <c r="E674" s="184" t="s">
        <v>1020</v>
      </c>
      <c r="F674" s="185" t="s">
        <v>1021</v>
      </c>
      <c r="G674" s="186" t="s">
        <v>148</v>
      </c>
      <c r="H674" s="187">
        <v>2</v>
      </c>
      <c r="I674" s="188"/>
      <c r="J674" s="189">
        <f>ROUND(I674*H674,2)</f>
        <v>0</v>
      </c>
      <c r="K674" s="190"/>
      <c r="L674" s="39"/>
      <c r="M674" s="191" t="s">
        <v>1</v>
      </c>
      <c r="N674" s="192" t="s">
        <v>41</v>
      </c>
      <c r="O674" s="71"/>
      <c r="P674" s="193">
        <f>O674*H674</f>
        <v>0</v>
      </c>
      <c r="Q674" s="193">
        <v>0</v>
      </c>
      <c r="R674" s="193">
        <f>Q674*H674</f>
        <v>0</v>
      </c>
      <c r="S674" s="193">
        <v>0.005</v>
      </c>
      <c r="T674" s="194">
        <f>S674*H674</f>
        <v>0.01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195" t="s">
        <v>136</v>
      </c>
      <c r="AT674" s="195" t="s">
        <v>132</v>
      </c>
      <c r="AU674" s="195" t="s">
        <v>86</v>
      </c>
      <c r="AY674" s="17" t="s">
        <v>130</v>
      </c>
      <c r="BE674" s="196">
        <f>IF(N674="základní",J674,0)</f>
        <v>0</v>
      </c>
      <c r="BF674" s="196">
        <f>IF(N674="snížená",J674,0)</f>
        <v>0</v>
      </c>
      <c r="BG674" s="196">
        <f>IF(N674="zákl. přenesená",J674,0)</f>
        <v>0</v>
      </c>
      <c r="BH674" s="196">
        <f>IF(N674="sníž. přenesená",J674,0)</f>
        <v>0</v>
      </c>
      <c r="BI674" s="196">
        <f>IF(N674="nulová",J674,0)</f>
        <v>0</v>
      </c>
      <c r="BJ674" s="17" t="s">
        <v>84</v>
      </c>
      <c r="BK674" s="196">
        <f>ROUND(I674*H674,2)</f>
        <v>0</v>
      </c>
      <c r="BL674" s="17" t="s">
        <v>136</v>
      </c>
      <c r="BM674" s="195" t="s">
        <v>1022</v>
      </c>
    </row>
    <row r="675" spans="2:51" s="13" customFormat="1" ht="11.25">
      <c r="B675" s="197"/>
      <c r="C675" s="198"/>
      <c r="D675" s="199" t="s">
        <v>138</v>
      </c>
      <c r="E675" s="200" t="s">
        <v>1</v>
      </c>
      <c r="F675" s="201" t="s">
        <v>86</v>
      </c>
      <c r="G675" s="198"/>
      <c r="H675" s="202">
        <v>2</v>
      </c>
      <c r="I675" s="203"/>
      <c r="J675" s="198"/>
      <c r="K675" s="198"/>
      <c r="L675" s="204"/>
      <c r="M675" s="205"/>
      <c r="N675" s="206"/>
      <c r="O675" s="206"/>
      <c r="P675" s="206"/>
      <c r="Q675" s="206"/>
      <c r="R675" s="206"/>
      <c r="S675" s="206"/>
      <c r="T675" s="207"/>
      <c r="AT675" s="208" t="s">
        <v>138</v>
      </c>
      <c r="AU675" s="208" t="s">
        <v>86</v>
      </c>
      <c r="AV675" s="13" t="s">
        <v>86</v>
      </c>
      <c r="AW675" s="13" t="s">
        <v>32</v>
      </c>
      <c r="AX675" s="13" t="s">
        <v>84</v>
      </c>
      <c r="AY675" s="208" t="s">
        <v>130</v>
      </c>
    </row>
    <row r="676" spans="1:65" s="2" customFormat="1" ht="16.5" customHeight="1">
      <c r="A676" s="34"/>
      <c r="B676" s="35"/>
      <c r="C676" s="183" t="s">
        <v>1023</v>
      </c>
      <c r="D676" s="183" t="s">
        <v>132</v>
      </c>
      <c r="E676" s="184" t="s">
        <v>1024</v>
      </c>
      <c r="F676" s="185" t="s">
        <v>1025</v>
      </c>
      <c r="G676" s="186" t="s">
        <v>148</v>
      </c>
      <c r="H676" s="187">
        <v>25</v>
      </c>
      <c r="I676" s="188"/>
      <c r="J676" s="189">
        <f>ROUND(I676*H676,2)</f>
        <v>0</v>
      </c>
      <c r="K676" s="190"/>
      <c r="L676" s="39"/>
      <c r="M676" s="191" t="s">
        <v>1</v>
      </c>
      <c r="N676" s="192" t="s">
        <v>41</v>
      </c>
      <c r="O676" s="71"/>
      <c r="P676" s="193">
        <f>O676*H676</f>
        <v>0</v>
      </c>
      <c r="Q676" s="193">
        <v>0</v>
      </c>
      <c r="R676" s="193">
        <f>Q676*H676</f>
        <v>0</v>
      </c>
      <c r="S676" s="193">
        <v>0.005</v>
      </c>
      <c r="T676" s="194">
        <f>S676*H676</f>
        <v>0.125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195" t="s">
        <v>136</v>
      </c>
      <c r="AT676" s="195" t="s">
        <v>132</v>
      </c>
      <c r="AU676" s="195" t="s">
        <v>86</v>
      </c>
      <c r="AY676" s="17" t="s">
        <v>130</v>
      </c>
      <c r="BE676" s="196">
        <f>IF(N676="základní",J676,0)</f>
        <v>0</v>
      </c>
      <c r="BF676" s="196">
        <f>IF(N676="snížená",J676,0)</f>
        <v>0</v>
      </c>
      <c r="BG676" s="196">
        <f>IF(N676="zákl. přenesená",J676,0)</f>
        <v>0</v>
      </c>
      <c r="BH676" s="196">
        <f>IF(N676="sníž. přenesená",J676,0)</f>
        <v>0</v>
      </c>
      <c r="BI676" s="196">
        <f>IF(N676="nulová",J676,0)</f>
        <v>0</v>
      </c>
      <c r="BJ676" s="17" t="s">
        <v>84</v>
      </c>
      <c r="BK676" s="196">
        <f>ROUND(I676*H676,2)</f>
        <v>0</v>
      </c>
      <c r="BL676" s="17" t="s">
        <v>136</v>
      </c>
      <c r="BM676" s="195" t="s">
        <v>1026</v>
      </c>
    </row>
    <row r="677" spans="2:51" s="13" customFormat="1" ht="11.25">
      <c r="B677" s="197"/>
      <c r="C677" s="198"/>
      <c r="D677" s="199" t="s">
        <v>138</v>
      </c>
      <c r="E677" s="200" t="s">
        <v>1</v>
      </c>
      <c r="F677" s="201" t="s">
        <v>1027</v>
      </c>
      <c r="G677" s="198"/>
      <c r="H677" s="202">
        <v>25</v>
      </c>
      <c r="I677" s="203"/>
      <c r="J677" s="198"/>
      <c r="K677" s="198"/>
      <c r="L677" s="204"/>
      <c r="M677" s="205"/>
      <c r="N677" s="206"/>
      <c r="O677" s="206"/>
      <c r="P677" s="206"/>
      <c r="Q677" s="206"/>
      <c r="R677" s="206"/>
      <c r="S677" s="206"/>
      <c r="T677" s="207"/>
      <c r="AT677" s="208" t="s">
        <v>138</v>
      </c>
      <c r="AU677" s="208" t="s">
        <v>86</v>
      </c>
      <c r="AV677" s="13" t="s">
        <v>86</v>
      </c>
      <c r="AW677" s="13" t="s">
        <v>32</v>
      </c>
      <c r="AX677" s="13" t="s">
        <v>84</v>
      </c>
      <c r="AY677" s="208" t="s">
        <v>130</v>
      </c>
    </row>
    <row r="678" spans="1:65" s="2" customFormat="1" ht="33" customHeight="1">
      <c r="A678" s="34"/>
      <c r="B678" s="35"/>
      <c r="C678" s="183" t="s">
        <v>1028</v>
      </c>
      <c r="D678" s="183" t="s">
        <v>132</v>
      </c>
      <c r="E678" s="184" t="s">
        <v>1029</v>
      </c>
      <c r="F678" s="185" t="s">
        <v>1030</v>
      </c>
      <c r="G678" s="186" t="s">
        <v>148</v>
      </c>
      <c r="H678" s="187">
        <v>33</v>
      </c>
      <c r="I678" s="188"/>
      <c r="J678" s="189">
        <f>ROUND(I678*H678,2)</f>
        <v>0</v>
      </c>
      <c r="K678" s="190"/>
      <c r="L678" s="39"/>
      <c r="M678" s="191" t="s">
        <v>1</v>
      </c>
      <c r="N678" s="192" t="s">
        <v>41</v>
      </c>
      <c r="O678" s="71"/>
      <c r="P678" s="193">
        <f>O678*H678</f>
        <v>0</v>
      </c>
      <c r="Q678" s="193">
        <v>0</v>
      </c>
      <c r="R678" s="193">
        <f>Q678*H678</f>
        <v>0</v>
      </c>
      <c r="S678" s="193">
        <v>0</v>
      </c>
      <c r="T678" s="194">
        <f>S678*H678</f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95" t="s">
        <v>136</v>
      </c>
      <c r="AT678" s="195" t="s">
        <v>132</v>
      </c>
      <c r="AU678" s="195" t="s">
        <v>86</v>
      </c>
      <c r="AY678" s="17" t="s">
        <v>130</v>
      </c>
      <c r="BE678" s="196">
        <f>IF(N678="základní",J678,0)</f>
        <v>0</v>
      </c>
      <c r="BF678" s="196">
        <f>IF(N678="snížená",J678,0)</f>
        <v>0</v>
      </c>
      <c r="BG678" s="196">
        <f>IF(N678="zákl. přenesená",J678,0)</f>
        <v>0</v>
      </c>
      <c r="BH678" s="196">
        <f>IF(N678="sníž. přenesená",J678,0)</f>
        <v>0</v>
      </c>
      <c r="BI678" s="196">
        <f>IF(N678="nulová",J678,0)</f>
        <v>0</v>
      </c>
      <c r="BJ678" s="17" t="s">
        <v>84</v>
      </c>
      <c r="BK678" s="196">
        <f>ROUND(I678*H678,2)</f>
        <v>0</v>
      </c>
      <c r="BL678" s="17" t="s">
        <v>136</v>
      </c>
      <c r="BM678" s="195" t="s">
        <v>1031</v>
      </c>
    </row>
    <row r="679" spans="2:51" s="13" customFormat="1" ht="11.25">
      <c r="B679" s="197"/>
      <c r="C679" s="198"/>
      <c r="D679" s="199" t="s">
        <v>138</v>
      </c>
      <c r="E679" s="200" t="s">
        <v>1</v>
      </c>
      <c r="F679" s="201" t="s">
        <v>395</v>
      </c>
      <c r="G679" s="198"/>
      <c r="H679" s="202">
        <v>33</v>
      </c>
      <c r="I679" s="203"/>
      <c r="J679" s="198"/>
      <c r="K679" s="198"/>
      <c r="L679" s="204"/>
      <c r="M679" s="205"/>
      <c r="N679" s="206"/>
      <c r="O679" s="206"/>
      <c r="P679" s="206"/>
      <c r="Q679" s="206"/>
      <c r="R679" s="206"/>
      <c r="S679" s="206"/>
      <c r="T679" s="207"/>
      <c r="AT679" s="208" t="s">
        <v>138</v>
      </c>
      <c r="AU679" s="208" t="s">
        <v>86</v>
      </c>
      <c r="AV679" s="13" t="s">
        <v>86</v>
      </c>
      <c r="AW679" s="13" t="s">
        <v>32</v>
      </c>
      <c r="AX679" s="13" t="s">
        <v>84</v>
      </c>
      <c r="AY679" s="208" t="s">
        <v>130</v>
      </c>
    </row>
    <row r="680" spans="1:65" s="2" customFormat="1" ht="16.5" customHeight="1">
      <c r="A680" s="34"/>
      <c r="B680" s="35"/>
      <c r="C680" s="183" t="s">
        <v>1032</v>
      </c>
      <c r="D680" s="183" t="s">
        <v>132</v>
      </c>
      <c r="E680" s="184" t="s">
        <v>1033</v>
      </c>
      <c r="F680" s="185" t="s">
        <v>1034</v>
      </c>
      <c r="G680" s="186" t="s">
        <v>215</v>
      </c>
      <c r="H680" s="187">
        <v>45</v>
      </c>
      <c r="I680" s="188"/>
      <c r="J680" s="189">
        <f>ROUND(I680*H680,2)</f>
        <v>0</v>
      </c>
      <c r="K680" s="190"/>
      <c r="L680" s="39"/>
      <c r="M680" s="191" t="s">
        <v>1</v>
      </c>
      <c r="N680" s="192" t="s">
        <v>41</v>
      </c>
      <c r="O680" s="71"/>
      <c r="P680" s="193">
        <f>O680*H680</f>
        <v>0</v>
      </c>
      <c r="Q680" s="193">
        <v>0</v>
      </c>
      <c r="R680" s="193">
        <f>Q680*H680</f>
        <v>0</v>
      </c>
      <c r="S680" s="193">
        <v>0</v>
      </c>
      <c r="T680" s="194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195" t="s">
        <v>136</v>
      </c>
      <c r="AT680" s="195" t="s">
        <v>132</v>
      </c>
      <c r="AU680" s="195" t="s">
        <v>86</v>
      </c>
      <c r="AY680" s="17" t="s">
        <v>130</v>
      </c>
      <c r="BE680" s="196">
        <f>IF(N680="základní",J680,0)</f>
        <v>0</v>
      </c>
      <c r="BF680" s="196">
        <f>IF(N680="snížená",J680,0)</f>
        <v>0</v>
      </c>
      <c r="BG680" s="196">
        <f>IF(N680="zákl. přenesená",J680,0)</f>
        <v>0</v>
      </c>
      <c r="BH680" s="196">
        <f>IF(N680="sníž. přenesená",J680,0)</f>
        <v>0</v>
      </c>
      <c r="BI680" s="196">
        <f>IF(N680="nulová",J680,0)</f>
        <v>0</v>
      </c>
      <c r="BJ680" s="17" t="s">
        <v>84</v>
      </c>
      <c r="BK680" s="196">
        <f>ROUND(I680*H680,2)</f>
        <v>0</v>
      </c>
      <c r="BL680" s="17" t="s">
        <v>136</v>
      </c>
      <c r="BM680" s="195" t="s">
        <v>1035</v>
      </c>
    </row>
    <row r="681" spans="2:51" s="13" customFormat="1" ht="11.25">
      <c r="B681" s="197"/>
      <c r="C681" s="198"/>
      <c r="D681" s="199" t="s">
        <v>138</v>
      </c>
      <c r="E681" s="200" t="s">
        <v>1</v>
      </c>
      <c r="F681" s="201" t="s">
        <v>466</v>
      </c>
      <c r="G681" s="198"/>
      <c r="H681" s="202">
        <v>45</v>
      </c>
      <c r="I681" s="203"/>
      <c r="J681" s="198"/>
      <c r="K681" s="198"/>
      <c r="L681" s="204"/>
      <c r="M681" s="205"/>
      <c r="N681" s="206"/>
      <c r="O681" s="206"/>
      <c r="P681" s="206"/>
      <c r="Q681" s="206"/>
      <c r="R681" s="206"/>
      <c r="S681" s="206"/>
      <c r="T681" s="207"/>
      <c r="AT681" s="208" t="s">
        <v>138</v>
      </c>
      <c r="AU681" s="208" t="s">
        <v>86</v>
      </c>
      <c r="AV681" s="13" t="s">
        <v>86</v>
      </c>
      <c r="AW681" s="13" t="s">
        <v>32</v>
      </c>
      <c r="AX681" s="13" t="s">
        <v>84</v>
      </c>
      <c r="AY681" s="208" t="s">
        <v>130</v>
      </c>
    </row>
    <row r="682" spans="1:65" s="2" customFormat="1" ht="16.5" customHeight="1">
      <c r="A682" s="34"/>
      <c r="B682" s="35"/>
      <c r="C682" s="183" t="s">
        <v>1036</v>
      </c>
      <c r="D682" s="183" t="s">
        <v>132</v>
      </c>
      <c r="E682" s="184" t="s">
        <v>1037</v>
      </c>
      <c r="F682" s="185" t="s">
        <v>1038</v>
      </c>
      <c r="G682" s="186" t="s">
        <v>135</v>
      </c>
      <c r="H682" s="187">
        <v>12</v>
      </c>
      <c r="I682" s="188"/>
      <c r="J682" s="189">
        <f>ROUND(I682*H682,2)</f>
        <v>0</v>
      </c>
      <c r="K682" s="190"/>
      <c r="L682" s="39"/>
      <c r="M682" s="191" t="s">
        <v>1</v>
      </c>
      <c r="N682" s="192" t="s">
        <v>41</v>
      </c>
      <c r="O682" s="71"/>
      <c r="P682" s="193">
        <f>O682*H682</f>
        <v>0</v>
      </c>
      <c r="Q682" s="193">
        <v>0</v>
      </c>
      <c r="R682" s="193">
        <f>Q682*H682</f>
        <v>0</v>
      </c>
      <c r="S682" s="193">
        <v>0</v>
      </c>
      <c r="T682" s="194">
        <f>S682*H682</f>
        <v>0</v>
      </c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R682" s="195" t="s">
        <v>136</v>
      </c>
      <c r="AT682" s="195" t="s">
        <v>132</v>
      </c>
      <c r="AU682" s="195" t="s">
        <v>86</v>
      </c>
      <c r="AY682" s="17" t="s">
        <v>130</v>
      </c>
      <c r="BE682" s="196">
        <f>IF(N682="základní",J682,0)</f>
        <v>0</v>
      </c>
      <c r="BF682" s="196">
        <f>IF(N682="snížená",J682,0)</f>
        <v>0</v>
      </c>
      <c r="BG682" s="196">
        <f>IF(N682="zákl. přenesená",J682,0)</f>
        <v>0</v>
      </c>
      <c r="BH682" s="196">
        <f>IF(N682="sníž. přenesená",J682,0)</f>
        <v>0</v>
      </c>
      <c r="BI682" s="196">
        <f>IF(N682="nulová",J682,0)</f>
        <v>0</v>
      </c>
      <c r="BJ682" s="17" t="s">
        <v>84</v>
      </c>
      <c r="BK682" s="196">
        <f>ROUND(I682*H682,2)</f>
        <v>0</v>
      </c>
      <c r="BL682" s="17" t="s">
        <v>136</v>
      </c>
      <c r="BM682" s="195" t="s">
        <v>1039</v>
      </c>
    </row>
    <row r="683" spans="2:51" s="13" customFormat="1" ht="11.25">
      <c r="B683" s="197"/>
      <c r="C683" s="198"/>
      <c r="D683" s="199" t="s">
        <v>138</v>
      </c>
      <c r="E683" s="200" t="s">
        <v>1</v>
      </c>
      <c r="F683" s="201" t="s">
        <v>244</v>
      </c>
      <c r="G683" s="198"/>
      <c r="H683" s="202">
        <v>12</v>
      </c>
      <c r="I683" s="203"/>
      <c r="J683" s="198"/>
      <c r="K683" s="198"/>
      <c r="L683" s="204"/>
      <c r="M683" s="205"/>
      <c r="N683" s="206"/>
      <c r="O683" s="206"/>
      <c r="P683" s="206"/>
      <c r="Q683" s="206"/>
      <c r="R683" s="206"/>
      <c r="S683" s="206"/>
      <c r="T683" s="207"/>
      <c r="AT683" s="208" t="s">
        <v>138</v>
      </c>
      <c r="AU683" s="208" t="s">
        <v>86</v>
      </c>
      <c r="AV683" s="13" t="s">
        <v>86</v>
      </c>
      <c r="AW683" s="13" t="s">
        <v>32</v>
      </c>
      <c r="AX683" s="13" t="s">
        <v>84</v>
      </c>
      <c r="AY683" s="208" t="s">
        <v>130</v>
      </c>
    </row>
    <row r="684" spans="1:65" s="2" customFormat="1" ht="24.2" customHeight="1">
      <c r="A684" s="34"/>
      <c r="B684" s="35"/>
      <c r="C684" s="183" t="s">
        <v>1040</v>
      </c>
      <c r="D684" s="183" t="s">
        <v>132</v>
      </c>
      <c r="E684" s="184" t="s">
        <v>1041</v>
      </c>
      <c r="F684" s="185" t="s">
        <v>1042</v>
      </c>
      <c r="G684" s="186" t="s">
        <v>215</v>
      </c>
      <c r="H684" s="187">
        <v>23</v>
      </c>
      <c r="I684" s="188"/>
      <c r="J684" s="189">
        <f>ROUND(I684*H684,2)</f>
        <v>0</v>
      </c>
      <c r="K684" s="190"/>
      <c r="L684" s="39"/>
      <c r="M684" s="191" t="s">
        <v>1</v>
      </c>
      <c r="N684" s="192" t="s">
        <v>41</v>
      </c>
      <c r="O684" s="71"/>
      <c r="P684" s="193">
        <f>O684*H684</f>
        <v>0</v>
      </c>
      <c r="Q684" s="193">
        <v>0</v>
      </c>
      <c r="R684" s="193">
        <f>Q684*H684</f>
        <v>0</v>
      </c>
      <c r="S684" s="193">
        <v>0</v>
      </c>
      <c r="T684" s="194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195" t="s">
        <v>136</v>
      </c>
      <c r="AT684" s="195" t="s">
        <v>132</v>
      </c>
      <c r="AU684" s="195" t="s">
        <v>86</v>
      </c>
      <c r="AY684" s="17" t="s">
        <v>130</v>
      </c>
      <c r="BE684" s="196">
        <f>IF(N684="základní",J684,0)</f>
        <v>0</v>
      </c>
      <c r="BF684" s="196">
        <f>IF(N684="snížená",J684,0)</f>
        <v>0</v>
      </c>
      <c r="BG684" s="196">
        <f>IF(N684="zákl. přenesená",J684,0)</f>
        <v>0</v>
      </c>
      <c r="BH684" s="196">
        <f>IF(N684="sníž. přenesená",J684,0)</f>
        <v>0</v>
      </c>
      <c r="BI684" s="196">
        <f>IF(N684="nulová",J684,0)</f>
        <v>0</v>
      </c>
      <c r="BJ684" s="17" t="s">
        <v>84</v>
      </c>
      <c r="BK684" s="196">
        <f>ROUND(I684*H684,2)</f>
        <v>0</v>
      </c>
      <c r="BL684" s="17" t="s">
        <v>136</v>
      </c>
      <c r="BM684" s="195" t="s">
        <v>1043</v>
      </c>
    </row>
    <row r="685" spans="1:65" s="2" customFormat="1" ht="24.2" customHeight="1">
      <c r="A685" s="34"/>
      <c r="B685" s="35"/>
      <c r="C685" s="183" t="s">
        <v>1044</v>
      </c>
      <c r="D685" s="183" t="s">
        <v>132</v>
      </c>
      <c r="E685" s="184" t="s">
        <v>1045</v>
      </c>
      <c r="F685" s="185" t="s">
        <v>1046</v>
      </c>
      <c r="G685" s="186" t="s">
        <v>148</v>
      </c>
      <c r="H685" s="187">
        <v>1</v>
      </c>
      <c r="I685" s="188"/>
      <c r="J685" s="189">
        <f>ROUND(I685*H685,2)</f>
        <v>0</v>
      </c>
      <c r="K685" s="190"/>
      <c r="L685" s="39"/>
      <c r="M685" s="191" t="s">
        <v>1</v>
      </c>
      <c r="N685" s="192" t="s">
        <v>41</v>
      </c>
      <c r="O685" s="71"/>
      <c r="P685" s="193">
        <f>O685*H685</f>
        <v>0</v>
      </c>
      <c r="Q685" s="193">
        <v>0</v>
      </c>
      <c r="R685" s="193">
        <f>Q685*H685</f>
        <v>0</v>
      </c>
      <c r="S685" s="193">
        <v>0</v>
      </c>
      <c r="T685" s="194">
        <f>S685*H685</f>
        <v>0</v>
      </c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R685" s="195" t="s">
        <v>136</v>
      </c>
      <c r="AT685" s="195" t="s">
        <v>132</v>
      </c>
      <c r="AU685" s="195" t="s">
        <v>86</v>
      </c>
      <c r="AY685" s="17" t="s">
        <v>130</v>
      </c>
      <c r="BE685" s="196">
        <f>IF(N685="základní",J685,0)</f>
        <v>0</v>
      </c>
      <c r="BF685" s="196">
        <f>IF(N685="snížená",J685,0)</f>
        <v>0</v>
      </c>
      <c r="BG685" s="196">
        <f>IF(N685="zákl. přenesená",J685,0)</f>
        <v>0</v>
      </c>
      <c r="BH685" s="196">
        <f>IF(N685="sníž. přenesená",J685,0)</f>
        <v>0</v>
      </c>
      <c r="BI685" s="196">
        <f>IF(N685="nulová",J685,0)</f>
        <v>0</v>
      </c>
      <c r="BJ685" s="17" t="s">
        <v>84</v>
      </c>
      <c r="BK685" s="196">
        <f>ROUND(I685*H685,2)</f>
        <v>0</v>
      </c>
      <c r="BL685" s="17" t="s">
        <v>136</v>
      </c>
      <c r="BM685" s="195" t="s">
        <v>1047</v>
      </c>
    </row>
    <row r="686" spans="1:65" s="2" customFormat="1" ht="37.9" customHeight="1">
      <c r="A686" s="34"/>
      <c r="B686" s="35"/>
      <c r="C686" s="183" t="s">
        <v>1048</v>
      </c>
      <c r="D686" s="183" t="s">
        <v>132</v>
      </c>
      <c r="E686" s="184" t="s">
        <v>1049</v>
      </c>
      <c r="F686" s="185" t="s">
        <v>1050</v>
      </c>
      <c r="G686" s="186" t="s">
        <v>148</v>
      </c>
      <c r="H686" s="187">
        <v>4</v>
      </c>
      <c r="I686" s="188"/>
      <c r="J686" s="189">
        <f>ROUND(I686*H686,2)</f>
        <v>0</v>
      </c>
      <c r="K686" s="190"/>
      <c r="L686" s="39"/>
      <c r="M686" s="191" t="s">
        <v>1</v>
      </c>
      <c r="N686" s="192" t="s">
        <v>41</v>
      </c>
      <c r="O686" s="71"/>
      <c r="P686" s="193">
        <f>O686*H686</f>
        <v>0</v>
      </c>
      <c r="Q686" s="193">
        <v>0</v>
      </c>
      <c r="R686" s="193">
        <f>Q686*H686</f>
        <v>0</v>
      </c>
      <c r="S686" s="193">
        <v>0</v>
      </c>
      <c r="T686" s="194">
        <f>S686*H686</f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195" t="s">
        <v>136</v>
      </c>
      <c r="AT686" s="195" t="s">
        <v>132</v>
      </c>
      <c r="AU686" s="195" t="s">
        <v>86</v>
      </c>
      <c r="AY686" s="17" t="s">
        <v>130</v>
      </c>
      <c r="BE686" s="196">
        <f>IF(N686="základní",J686,0)</f>
        <v>0</v>
      </c>
      <c r="BF686" s="196">
        <f>IF(N686="snížená",J686,0)</f>
        <v>0</v>
      </c>
      <c r="BG686" s="196">
        <f>IF(N686="zákl. přenesená",J686,0)</f>
        <v>0</v>
      </c>
      <c r="BH686" s="196">
        <f>IF(N686="sníž. přenesená",J686,0)</f>
        <v>0</v>
      </c>
      <c r="BI686" s="196">
        <f>IF(N686="nulová",J686,0)</f>
        <v>0</v>
      </c>
      <c r="BJ686" s="17" t="s">
        <v>84</v>
      </c>
      <c r="BK686" s="196">
        <f>ROUND(I686*H686,2)</f>
        <v>0</v>
      </c>
      <c r="BL686" s="17" t="s">
        <v>136</v>
      </c>
      <c r="BM686" s="195" t="s">
        <v>1051</v>
      </c>
    </row>
    <row r="687" spans="2:51" s="13" customFormat="1" ht="11.25">
      <c r="B687" s="197"/>
      <c r="C687" s="198"/>
      <c r="D687" s="199" t="s">
        <v>138</v>
      </c>
      <c r="E687" s="200" t="s">
        <v>1</v>
      </c>
      <c r="F687" s="201" t="s">
        <v>1052</v>
      </c>
      <c r="G687" s="198"/>
      <c r="H687" s="202">
        <v>4</v>
      </c>
      <c r="I687" s="203"/>
      <c r="J687" s="198"/>
      <c r="K687" s="198"/>
      <c r="L687" s="204"/>
      <c r="M687" s="205"/>
      <c r="N687" s="206"/>
      <c r="O687" s="206"/>
      <c r="P687" s="206"/>
      <c r="Q687" s="206"/>
      <c r="R687" s="206"/>
      <c r="S687" s="206"/>
      <c r="T687" s="207"/>
      <c r="AT687" s="208" t="s">
        <v>138</v>
      </c>
      <c r="AU687" s="208" t="s">
        <v>86</v>
      </c>
      <c r="AV687" s="13" t="s">
        <v>86</v>
      </c>
      <c r="AW687" s="13" t="s">
        <v>32</v>
      </c>
      <c r="AX687" s="13" t="s">
        <v>84</v>
      </c>
      <c r="AY687" s="208" t="s">
        <v>130</v>
      </c>
    </row>
    <row r="688" spans="1:65" s="2" customFormat="1" ht="24.2" customHeight="1">
      <c r="A688" s="34"/>
      <c r="B688" s="35"/>
      <c r="C688" s="183" t="s">
        <v>1053</v>
      </c>
      <c r="D688" s="183" t="s">
        <v>132</v>
      </c>
      <c r="E688" s="184" t="s">
        <v>1054</v>
      </c>
      <c r="F688" s="185" t="s">
        <v>1055</v>
      </c>
      <c r="G688" s="186" t="s">
        <v>135</v>
      </c>
      <c r="H688" s="187">
        <v>15</v>
      </c>
      <c r="I688" s="188"/>
      <c r="J688" s="189">
        <f>ROUND(I688*H688,2)</f>
        <v>0</v>
      </c>
      <c r="K688" s="190"/>
      <c r="L688" s="39"/>
      <c r="M688" s="191" t="s">
        <v>1</v>
      </c>
      <c r="N688" s="192" t="s">
        <v>41</v>
      </c>
      <c r="O688" s="71"/>
      <c r="P688" s="193">
        <f>O688*H688</f>
        <v>0</v>
      </c>
      <c r="Q688" s="193">
        <v>0</v>
      </c>
      <c r="R688" s="193">
        <f>Q688*H688</f>
        <v>0</v>
      </c>
      <c r="S688" s="193">
        <v>0</v>
      </c>
      <c r="T688" s="194">
        <f>S688*H688</f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95" t="s">
        <v>136</v>
      </c>
      <c r="AT688" s="195" t="s">
        <v>132</v>
      </c>
      <c r="AU688" s="195" t="s">
        <v>86</v>
      </c>
      <c r="AY688" s="17" t="s">
        <v>130</v>
      </c>
      <c r="BE688" s="196">
        <f>IF(N688="základní",J688,0)</f>
        <v>0</v>
      </c>
      <c r="BF688" s="196">
        <f>IF(N688="snížená",J688,0)</f>
        <v>0</v>
      </c>
      <c r="BG688" s="196">
        <f>IF(N688="zákl. přenesená",J688,0)</f>
        <v>0</v>
      </c>
      <c r="BH688" s="196">
        <f>IF(N688="sníž. přenesená",J688,0)</f>
        <v>0</v>
      </c>
      <c r="BI688" s="196">
        <f>IF(N688="nulová",J688,0)</f>
        <v>0</v>
      </c>
      <c r="BJ688" s="17" t="s">
        <v>84</v>
      </c>
      <c r="BK688" s="196">
        <f>ROUND(I688*H688,2)</f>
        <v>0</v>
      </c>
      <c r="BL688" s="17" t="s">
        <v>136</v>
      </c>
      <c r="BM688" s="195" t="s">
        <v>1056</v>
      </c>
    </row>
    <row r="689" spans="2:51" s="13" customFormat="1" ht="11.25">
      <c r="B689" s="197"/>
      <c r="C689" s="198"/>
      <c r="D689" s="199" t="s">
        <v>138</v>
      </c>
      <c r="E689" s="200" t="s">
        <v>1</v>
      </c>
      <c r="F689" s="201" t="s">
        <v>1057</v>
      </c>
      <c r="G689" s="198"/>
      <c r="H689" s="202">
        <v>15</v>
      </c>
      <c r="I689" s="203"/>
      <c r="J689" s="198"/>
      <c r="K689" s="198"/>
      <c r="L689" s="204"/>
      <c r="M689" s="205"/>
      <c r="N689" s="206"/>
      <c r="O689" s="206"/>
      <c r="P689" s="206"/>
      <c r="Q689" s="206"/>
      <c r="R689" s="206"/>
      <c r="S689" s="206"/>
      <c r="T689" s="207"/>
      <c r="AT689" s="208" t="s">
        <v>138</v>
      </c>
      <c r="AU689" s="208" t="s">
        <v>86</v>
      </c>
      <c r="AV689" s="13" t="s">
        <v>86</v>
      </c>
      <c r="AW689" s="13" t="s">
        <v>32</v>
      </c>
      <c r="AX689" s="13" t="s">
        <v>84</v>
      </c>
      <c r="AY689" s="208" t="s">
        <v>130</v>
      </c>
    </row>
    <row r="690" spans="1:65" s="2" customFormat="1" ht="24.2" customHeight="1">
      <c r="A690" s="34"/>
      <c r="B690" s="35"/>
      <c r="C690" s="183" t="s">
        <v>1058</v>
      </c>
      <c r="D690" s="183" t="s">
        <v>132</v>
      </c>
      <c r="E690" s="184" t="s">
        <v>1059</v>
      </c>
      <c r="F690" s="185" t="s">
        <v>1060</v>
      </c>
      <c r="G690" s="186" t="s">
        <v>148</v>
      </c>
      <c r="H690" s="187">
        <v>10</v>
      </c>
      <c r="I690" s="188"/>
      <c r="J690" s="189">
        <f>ROUND(I690*H690,2)</f>
        <v>0</v>
      </c>
      <c r="K690" s="190"/>
      <c r="L690" s="39"/>
      <c r="M690" s="191" t="s">
        <v>1</v>
      </c>
      <c r="N690" s="192" t="s">
        <v>41</v>
      </c>
      <c r="O690" s="71"/>
      <c r="P690" s="193">
        <f>O690*H690</f>
        <v>0</v>
      </c>
      <c r="Q690" s="193">
        <v>0</v>
      </c>
      <c r="R690" s="193">
        <f>Q690*H690</f>
        <v>0</v>
      </c>
      <c r="S690" s="193">
        <v>0</v>
      </c>
      <c r="T690" s="194">
        <f>S690*H690</f>
        <v>0</v>
      </c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R690" s="195" t="s">
        <v>136</v>
      </c>
      <c r="AT690" s="195" t="s">
        <v>132</v>
      </c>
      <c r="AU690" s="195" t="s">
        <v>86</v>
      </c>
      <c r="AY690" s="17" t="s">
        <v>130</v>
      </c>
      <c r="BE690" s="196">
        <f>IF(N690="základní",J690,0)</f>
        <v>0</v>
      </c>
      <c r="BF690" s="196">
        <f>IF(N690="snížená",J690,0)</f>
        <v>0</v>
      </c>
      <c r="BG690" s="196">
        <f>IF(N690="zákl. přenesená",J690,0)</f>
        <v>0</v>
      </c>
      <c r="BH690" s="196">
        <f>IF(N690="sníž. přenesená",J690,0)</f>
        <v>0</v>
      </c>
      <c r="BI690" s="196">
        <f>IF(N690="nulová",J690,0)</f>
        <v>0</v>
      </c>
      <c r="BJ690" s="17" t="s">
        <v>84</v>
      </c>
      <c r="BK690" s="196">
        <f>ROUND(I690*H690,2)</f>
        <v>0</v>
      </c>
      <c r="BL690" s="17" t="s">
        <v>136</v>
      </c>
      <c r="BM690" s="195" t="s">
        <v>1061</v>
      </c>
    </row>
    <row r="691" spans="2:63" s="12" customFormat="1" ht="22.9" customHeight="1">
      <c r="B691" s="167"/>
      <c r="C691" s="168"/>
      <c r="D691" s="169" t="s">
        <v>75</v>
      </c>
      <c r="E691" s="181" t="s">
        <v>1062</v>
      </c>
      <c r="F691" s="181" t="s">
        <v>1063</v>
      </c>
      <c r="G691" s="168"/>
      <c r="H691" s="168"/>
      <c r="I691" s="171"/>
      <c r="J691" s="182">
        <f>BK691</f>
        <v>0</v>
      </c>
      <c r="K691" s="168"/>
      <c r="L691" s="173"/>
      <c r="M691" s="174"/>
      <c r="N691" s="175"/>
      <c r="O691" s="175"/>
      <c r="P691" s="176">
        <f>SUM(P692:P707)</f>
        <v>0</v>
      </c>
      <c r="Q691" s="175"/>
      <c r="R691" s="176">
        <f>SUM(R692:R707)</f>
        <v>0</v>
      </c>
      <c r="S691" s="175"/>
      <c r="T691" s="177">
        <f>SUM(T692:T707)</f>
        <v>0</v>
      </c>
      <c r="AR691" s="178" t="s">
        <v>84</v>
      </c>
      <c r="AT691" s="179" t="s">
        <v>75</v>
      </c>
      <c r="AU691" s="179" t="s">
        <v>84</v>
      </c>
      <c r="AY691" s="178" t="s">
        <v>130</v>
      </c>
      <c r="BK691" s="180">
        <f>SUM(BK692:BK707)</f>
        <v>0</v>
      </c>
    </row>
    <row r="692" spans="1:65" s="2" customFormat="1" ht="21.75" customHeight="1">
      <c r="A692" s="34"/>
      <c r="B692" s="35"/>
      <c r="C692" s="183" t="s">
        <v>1064</v>
      </c>
      <c r="D692" s="183" t="s">
        <v>132</v>
      </c>
      <c r="E692" s="184" t="s">
        <v>1065</v>
      </c>
      <c r="F692" s="185" t="s">
        <v>1066</v>
      </c>
      <c r="G692" s="186" t="s">
        <v>427</v>
      </c>
      <c r="H692" s="187">
        <v>773.98</v>
      </c>
      <c r="I692" s="188"/>
      <c r="J692" s="189">
        <f>ROUND(I692*H692,2)</f>
        <v>0</v>
      </c>
      <c r="K692" s="190"/>
      <c r="L692" s="39"/>
      <c r="M692" s="191" t="s">
        <v>1</v>
      </c>
      <c r="N692" s="192" t="s">
        <v>41</v>
      </c>
      <c r="O692" s="71"/>
      <c r="P692" s="193">
        <f>O692*H692</f>
        <v>0</v>
      </c>
      <c r="Q692" s="193">
        <v>0</v>
      </c>
      <c r="R692" s="193">
        <f>Q692*H692</f>
        <v>0</v>
      </c>
      <c r="S692" s="193">
        <v>0</v>
      </c>
      <c r="T692" s="194">
        <f>S692*H692</f>
        <v>0</v>
      </c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R692" s="195" t="s">
        <v>136</v>
      </c>
      <c r="AT692" s="195" t="s">
        <v>132</v>
      </c>
      <c r="AU692" s="195" t="s">
        <v>86</v>
      </c>
      <c r="AY692" s="17" t="s">
        <v>130</v>
      </c>
      <c r="BE692" s="196">
        <f>IF(N692="základní",J692,0)</f>
        <v>0</v>
      </c>
      <c r="BF692" s="196">
        <f>IF(N692="snížená",J692,0)</f>
        <v>0</v>
      </c>
      <c r="BG692" s="196">
        <f>IF(N692="zákl. přenesená",J692,0)</f>
        <v>0</v>
      </c>
      <c r="BH692" s="196">
        <f>IF(N692="sníž. přenesená",J692,0)</f>
        <v>0</v>
      </c>
      <c r="BI692" s="196">
        <f>IF(N692="nulová",J692,0)</f>
        <v>0</v>
      </c>
      <c r="BJ692" s="17" t="s">
        <v>84</v>
      </c>
      <c r="BK692" s="196">
        <f>ROUND(I692*H692,2)</f>
        <v>0</v>
      </c>
      <c r="BL692" s="17" t="s">
        <v>136</v>
      </c>
      <c r="BM692" s="195" t="s">
        <v>1067</v>
      </c>
    </row>
    <row r="693" spans="2:51" s="13" customFormat="1" ht="11.25">
      <c r="B693" s="197"/>
      <c r="C693" s="198"/>
      <c r="D693" s="199" t="s">
        <v>138</v>
      </c>
      <c r="E693" s="200" t="s">
        <v>1</v>
      </c>
      <c r="F693" s="201" t="s">
        <v>1068</v>
      </c>
      <c r="G693" s="198"/>
      <c r="H693" s="202">
        <v>773.98</v>
      </c>
      <c r="I693" s="203"/>
      <c r="J693" s="198"/>
      <c r="K693" s="198"/>
      <c r="L693" s="204"/>
      <c r="M693" s="205"/>
      <c r="N693" s="206"/>
      <c r="O693" s="206"/>
      <c r="P693" s="206"/>
      <c r="Q693" s="206"/>
      <c r="R693" s="206"/>
      <c r="S693" s="206"/>
      <c r="T693" s="207"/>
      <c r="AT693" s="208" t="s">
        <v>138</v>
      </c>
      <c r="AU693" s="208" t="s">
        <v>86</v>
      </c>
      <c r="AV693" s="13" t="s">
        <v>86</v>
      </c>
      <c r="AW693" s="13" t="s">
        <v>32</v>
      </c>
      <c r="AX693" s="13" t="s">
        <v>84</v>
      </c>
      <c r="AY693" s="208" t="s">
        <v>130</v>
      </c>
    </row>
    <row r="694" spans="1:65" s="2" customFormat="1" ht="24.2" customHeight="1">
      <c r="A694" s="34"/>
      <c r="B694" s="35"/>
      <c r="C694" s="183" t="s">
        <v>1069</v>
      </c>
      <c r="D694" s="183" t="s">
        <v>132</v>
      </c>
      <c r="E694" s="184" t="s">
        <v>1070</v>
      </c>
      <c r="F694" s="185" t="s">
        <v>1071</v>
      </c>
      <c r="G694" s="186" t="s">
        <v>427</v>
      </c>
      <c r="H694" s="187">
        <v>10835.72</v>
      </c>
      <c r="I694" s="188"/>
      <c r="J694" s="189">
        <f>ROUND(I694*H694,2)</f>
        <v>0</v>
      </c>
      <c r="K694" s="190"/>
      <c r="L694" s="39"/>
      <c r="M694" s="191" t="s">
        <v>1</v>
      </c>
      <c r="N694" s="192" t="s">
        <v>41</v>
      </c>
      <c r="O694" s="71"/>
      <c r="P694" s="193">
        <f>O694*H694</f>
        <v>0</v>
      </c>
      <c r="Q694" s="193">
        <v>0</v>
      </c>
      <c r="R694" s="193">
        <f>Q694*H694</f>
        <v>0</v>
      </c>
      <c r="S694" s="193">
        <v>0</v>
      </c>
      <c r="T694" s="194">
        <f>S694*H694</f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195" t="s">
        <v>136</v>
      </c>
      <c r="AT694" s="195" t="s">
        <v>132</v>
      </c>
      <c r="AU694" s="195" t="s">
        <v>86</v>
      </c>
      <c r="AY694" s="17" t="s">
        <v>130</v>
      </c>
      <c r="BE694" s="196">
        <f>IF(N694="základní",J694,0)</f>
        <v>0</v>
      </c>
      <c r="BF694" s="196">
        <f>IF(N694="snížená",J694,0)</f>
        <v>0</v>
      </c>
      <c r="BG694" s="196">
        <f>IF(N694="zákl. přenesená",J694,0)</f>
        <v>0</v>
      </c>
      <c r="BH694" s="196">
        <f>IF(N694="sníž. přenesená",J694,0)</f>
        <v>0</v>
      </c>
      <c r="BI694" s="196">
        <f>IF(N694="nulová",J694,0)</f>
        <v>0</v>
      </c>
      <c r="BJ694" s="17" t="s">
        <v>84</v>
      </c>
      <c r="BK694" s="196">
        <f>ROUND(I694*H694,2)</f>
        <v>0</v>
      </c>
      <c r="BL694" s="17" t="s">
        <v>136</v>
      </c>
      <c r="BM694" s="195" t="s">
        <v>1072</v>
      </c>
    </row>
    <row r="695" spans="2:51" s="13" customFormat="1" ht="11.25">
      <c r="B695" s="197"/>
      <c r="C695" s="198"/>
      <c r="D695" s="199" t="s">
        <v>138</v>
      </c>
      <c r="E695" s="200" t="s">
        <v>1</v>
      </c>
      <c r="F695" s="201" t="s">
        <v>1073</v>
      </c>
      <c r="G695" s="198"/>
      <c r="H695" s="202">
        <v>10835.72</v>
      </c>
      <c r="I695" s="203"/>
      <c r="J695" s="198"/>
      <c r="K695" s="198"/>
      <c r="L695" s="204"/>
      <c r="M695" s="205"/>
      <c r="N695" s="206"/>
      <c r="O695" s="206"/>
      <c r="P695" s="206"/>
      <c r="Q695" s="206"/>
      <c r="R695" s="206"/>
      <c r="S695" s="206"/>
      <c r="T695" s="207"/>
      <c r="AT695" s="208" t="s">
        <v>138</v>
      </c>
      <c r="AU695" s="208" t="s">
        <v>86</v>
      </c>
      <c r="AV695" s="13" t="s">
        <v>86</v>
      </c>
      <c r="AW695" s="13" t="s">
        <v>32</v>
      </c>
      <c r="AX695" s="13" t="s">
        <v>84</v>
      </c>
      <c r="AY695" s="208" t="s">
        <v>130</v>
      </c>
    </row>
    <row r="696" spans="1:65" s="2" customFormat="1" ht="37.9" customHeight="1">
      <c r="A696" s="34"/>
      <c r="B696" s="35"/>
      <c r="C696" s="183" t="s">
        <v>1074</v>
      </c>
      <c r="D696" s="183" t="s">
        <v>132</v>
      </c>
      <c r="E696" s="184" t="s">
        <v>1075</v>
      </c>
      <c r="F696" s="185" t="s">
        <v>1076</v>
      </c>
      <c r="G696" s="186" t="s">
        <v>427</v>
      </c>
      <c r="H696" s="187">
        <v>32.826</v>
      </c>
      <c r="I696" s="188"/>
      <c r="J696" s="189">
        <f>ROUND(I696*H696,2)</f>
        <v>0</v>
      </c>
      <c r="K696" s="190"/>
      <c r="L696" s="39"/>
      <c r="M696" s="191" t="s">
        <v>1</v>
      </c>
      <c r="N696" s="192" t="s">
        <v>41</v>
      </c>
      <c r="O696" s="71"/>
      <c r="P696" s="193">
        <f>O696*H696</f>
        <v>0</v>
      </c>
      <c r="Q696" s="193">
        <v>0</v>
      </c>
      <c r="R696" s="193">
        <f>Q696*H696</f>
        <v>0</v>
      </c>
      <c r="S696" s="193">
        <v>0</v>
      </c>
      <c r="T696" s="194">
        <f>S696*H696</f>
        <v>0</v>
      </c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R696" s="195" t="s">
        <v>136</v>
      </c>
      <c r="AT696" s="195" t="s">
        <v>132</v>
      </c>
      <c r="AU696" s="195" t="s">
        <v>86</v>
      </c>
      <c r="AY696" s="17" t="s">
        <v>130</v>
      </c>
      <c r="BE696" s="196">
        <f>IF(N696="základní",J696,0)</f>
        <v>0</v>
      </c>
      <c r="BF696" s="196">
        <f>IF(N696="snížená",J696,0)</f>
        <v>0</v>
      </c>
      <c r="BG696" s="196">
        <f>IF(N696="zákl. přenesená",J696,0)</f>
        <v>0</v>
      </c>
      <c r="BH696" s="196">
        <f>IF(N696="sníž. přenesená",J696,0)</f>
        <v>0</v>
      </c>
      <c r="BI696" s="196">
        <f>IF(N696="nulová",J696,0)</f>
        <v>0</v>
      </c>
      <c r="BJ696" s="17" t="s">
        <v>84</v>
      </c>
      <c r="BK696" s="196">
        <f>ROUND(I696*H696,2)</f>
        <v>0</v>
      </c>
      <c r="BL696" s="17" t="s">
        <v>136</v>
      </c>
      <c r="BM696" s="195" t="s">
        <v>1077</v>
      </c>
    </row>
    <row r="697" spans="2:51" s="13" customFormat="1" ht="11.25">
      <c r="B697" s="197"/>
      <c r="C697" s="198"/>
      <c r="D697" s="199" t="s">
        <v>138</v>
      </c>
      <c r="E697" s="200" t="s">
        <v>1</v>
      </c>
      <c r="F697" s="201" t="s">
        <v>1078</v>
      </c>
      <c r="G697" s="198"/>
      <c r="H697" s="202">
        <v>32.826</v>
      </c>
      <c r="I697" s="203"/>
      <c r="J697" s="198"/>
      <c r="K697" s="198"/>
      <c r="L697" s="204"/>
      <c r="M697" s="205"/>
      <c r="N697" s="206"/>
      <c r="O697" s="206"/>
      <c r="P697" s="206"/>
      <c r="Q697" s="206"/>
      <c r="R697" s="206"/>
      <c r="S697" s="206"/>
      <c r="T697" s="207"/>
      <c r="AT697" s="208" t="s">
        <v>138</v>
      </c>
      <c r="AU697" s="208" t="s">
        <v>86</v>
      </c>
      <c r="AV697" s="13" t="s">
        <v>86</v>
      </c>
      <c r="AW697" s="13" t="s">
        <v>32</v>
      </c>
      <c r="AX697" s="13" t="s">
        <v>84</v>
      </c>
      <c r="AY697" s="208" t="s">
        <v>130</v>
      </c>
    </row>
    <row r="698" spans="1:65" s="2" customFormat="1" ht="33" customHeight="1">
      <c r="A698" s="34"/>
      <c r="B698" s="35"/>
      <c r="C698" s="183" t="s">
        <v>1079</v>
      </c>
      <c r="D698" s="183" t="s">
        <v>132</v>
      </c>
      <c r="E698" s="184" t="s">
        <v>1080</v>
      </c>
      <c r="F698" s="185" t="s">
        <v>1081</v>
      </c>
      <c r="G698" s="186" t="s">
        <v>427</v>
      </c>
      <c r="H698" s="187">
        <v>93.264</v>
      </c>
      <c r="I698" s="188"/>
      <c r="J698" s="189">
        <f>ROUND(I698*H698,2)</f>
        <v>0</v>
      </c>
      <c r="K698" s="190"/>
      <c r="L698" s="39"/>
      <c r="M698" s="191" t="s">
        <v>1</v>
      </c>
      <c r="N698" s="192" t="s">
        <v>41</v>
      </c>
      <c r="O698" s="71"/>
      <c r="P698" s="193">
        <f>O698*H698</f>
        <v>0</v>
      </c>
      <c r="Q698" s="193">
        <v>0</v>
      </c>
      <c r="R698" s="193">
        <f>Q698*H698</f>
        <v>0</v>
      </c>
      <c r="S698" s="193">
        <v>0</v>
      </c>
      <c r="T698" s="194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195" t="s">
        <v>136</v>
      </c>
      <c r="AT698" s="195" t="s">
        <v>132</v>
      </c>
      <c r="AU698" s="195" t="s">
        <v>86</v>
      </c>
      <c r="AY698" s="17" t="s">
        <v>130</v>
      </c>
      <c r="BE698" s="196">
        <f>IF(N698="základní",J698,0)</f>
        <v>0</v>
      </c>
      <c r="BF698" s="196">
        <f>IF(N698="snížená",J698,0)</f>
        <v>0</v>
      </c>
      <c r="BG698" s="196">
        <f>IF(N698="zákl. přenesená",J698,0)</f>
        <v>0</v>
      </c>
      <c r="BH698" s="196">
        <f>IF(N698="sníž. přenesená",J698,0)</f>
        <v>0</v>
      </c>
      <c r="BI698" s="196">
        <f>IF(N698="nulová",J698,0)</f>
        <v>0</v>
      </c>
      <c r="BJ698" s="17" t="s">
        <v>84</v>
      </c>
      <c r="BK698" s="196">
        <f>ROUND(I698*H698,2)</f>
        <v>0</v>
      </c>
      <c r="BL698" s="17" t="s">
        <v>136</v>
      </c>
      <c r="BM698" s="195" t="s">
        <v>1082</v>
      </c>
    </row>
    <row r="699" spans="2:51" s="13" customFormat="1" ht="11.25">
      <c r="B699" s="197"/>
      <c r="C699" s="198"/>
      <c r="D699" s="199" t="s">
        <v>138</v>
      </c>
      <c r="E699" s="200" t="s">
        <v>1</v>
      </c>
      <c r="F699" s="201" t="s">
        <v>1083</v>
      </c>
      <c r="G699" s="198"/>
      <c r="H699" s="202">
        <v>93.264</v>
      </c>
      <c r="I699" s="203"/>
      <c r="J699" s="198"/>
      <c r="K699" s="198"/>
      <c r="L699" s="204"/>
      <c r="M699" s="205"/>
      <c r="N699" s="206"/>
      <c r="O699" s="206"/>
      <c r="P699" s="206"/>
      <c r="Q699" s="206"/>
      <c r="R699" s="206"/>
      <c r="S699" s="206"/>
      <c r="T699" s="207"/>
      <c r="AT699" s="208" t="s">
        <v>138</v>
      </c>
      <c r="AU699" s="208" t="s">
        <v>86</v>
      </c>
      <c r="AV699" s="13" t="s">
        <v>86</v>
      </c>
      <c r="AW699" s="13" t="s">
        <v>32</v>
      </c>
      <c r="AX699" s="13" t="s">
        <v>84</v>
      </c>
      <c r="AY699" s="208" t="s">
        <v>130</v>
      </c>
    </row>
    <row r="700" spans="1:65" s="2" customFormat="1" ht="24.2" customHeight="1">
      <c r="A700" s="34"/>
      <c r="B700" s="35"/>
      <c r="C700" s="183" t="s">
        <v>1084</v>
      </c>
      <c r="D700" s="183" t="s">
        <v>132</v>
      </c>
      <c r="E700" s="184" t="s">
        <v>1085</v>
      </c>
      <c r="F700" s="185" t="s">
        <v>1086</v>
      </c>
      <c r="G700" s="186" t="s">
        <v>427</v>
      </c>
      <c r="H700" s="187">
        <v>1420.17</v>
      </c>
      <c r="I700" s="188"/>
      <c r="J700" s="189">
        <f>ROUND(I700*H700,2)</f>
        <v>0</v>
      </c>
      <c r="K700" s="190"/>
      <c r="L700" s="39"/>
      <c r="M700" s="191" t="s">
        <v>1</v>
      </c>
      <c r="N700" s="192" t="s">
        <v>41</v>
      </c>
      <c r="O700" s="71"/>
      <c r="P700" s="193">
        <f>O700*H700</f>
        <v>0</v>
      </c>
      <c r="Q700" s="193">
        <v>0</v>
      </c>
      <c r="R700" s="193">
        <f>Q700*H700</f>
        <v>0</v>
      </c>
      <c r="S700" s="193">
        <v>0</v>
      </c>
      <c r="T700" s="194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95" t="s">
        <v>136</v>
      </c>
      <c r="AT700" s="195" t="s">
        <v>132</v>
      </c>
      <c r="AU700" s="195" t="s">
        <v>86</v>
      </c>
      <c r="AY700" s="17" t="s">
        <v>130</v>
      </c>
      <c r="BE700" s="196">
        <f>IF(N700="základní",J700,0)</f>
        <v>0</v>
      </c>
      <c r="BF700" s="196">
        <f>IF(N700="snížená",J700,0)</f>
        <v>0</v>
      </c>
      <c r="BG700" s="196">
        <f>IF(N700="zákl. přenesená",J700,0)</f>
        <v>0</v>
      </c>
      <c r="BH700" s="196">
        <f>IF(N700="sníž. přenesená",J700,0)</f>
        <v>0</v>
      </c>
      <c r="BI700" s="196">
        <f>IF(N700="nulová",J700,0)</f>
        <v>0</v>
      </c>
      <c r="BJ700" s="17" t="s">
        <v>84</v>
      </c>
      <c r="BK700" s="196">
        <f>ROUND(I700*H700,2)</f>
        <v>0</v>
      </c>
      <c r="BL700" s="17" t="s">
        <v>136</v>
      </c>
      <c r="BM700" s="195" t="s">
        <v>1087</v>
      </c>
    </row>
    <row r="701" spans="2:51" s="13" customFormat="1" ht="11.25">
      <c r="B701" s="197"/>
      <c r="C701" s="198"/>
      <c r="D701" s="199" t="s">
        <v>138</v>
      </c>
      <c r="E701" s="200" t="s">
        <v>1</v>
      </c>
      <c r="F701" s="201" t="s">
        <v>1088</v>
      </c>
      <c r="G701" s="198"/>
      <c r="H701" s="202">
        <v>1420.17</v>
      </c>
      <c r="I701" s="203"/>
      <c r="J701" s="198"/>
      <c r="K701" s="198"/>
      <c r="L701" s="204"/>
      <c r="M701" s="205"/>
      <c r="N701" s="206"/>
      <c r="O701" s="206"/>
      <c r="P701" s="206"/>
      <c r="Q701" s="206"/>
      <c r="R701" s="206"/>
      <c r="S701" s="206"/>
      <c r="T701" s="207"/>
      <c r="AT701" s="208" t="s">
        <v>138</v>
      </c>
      <c r="AU701" s="208" t="s">
        <v>86</v>
      </c>
      <c r="AV701" s="13" t="s">
        <v>86</v>
      </c>
      <c r="AW701" s="13" t="s">
        <v>32</v>
      </c>
      <c r="AX701" s="13" t="s">
        <v>84</v>
      </c>
      <c r="AY701" s="208" t="s">
        <v>130</v>
      </c>
    </row>
    <row r="702" spans="1:65" s="2" customFormat="1" ht="37.9" customHeight="1">
      <c r="A702" s="34"/>
      <c r="B702" s="35"/>
      <c r="C702" s="183" t="s">
        <v>1089</v>
      </c>
      <c r="D702" s="183" t="s">
        <v>132</v>
      </c>
      <c r="E702" s="184" t="s">
        <v>1090</v>
      </c>
      <c r="F702" s="185" t="s">
        <v>1091</v>
      </c>
      <c r="G702" s="186" t="s">
        <v>427</v>
      </c>
      <c r="H702" s="187">
        <v>201.12</v>
      </c>
      <c r="I702" s="188"/>
      <c r="J702" s="189">
        <f>ROUND(I702*H702,2)</f>
        <v>0</v>
      </c>
      <c r="K702" s="190"/>
      <c r="L702" s="39"/>
      <c r="M702" s="191" t="s">
        <v>1</v>
      </c>
      <c r="N702" s="192" t="s">
        <v>41</v>
      </c>
      <c r="O702" s="71"/>
      <c r="P702" s="193">
        <f>O702*H702</f>
        <v>0</v>
      </c>
      <c r="Q702" s="193">
        <v>0</v>
      </c>
      <c r="R702" s="193">
        <f>Q702*H702</f>
        <v>0</v>
      </c>
      <c r="S702" s="193">
        <v>0</v>
      </c>
      <c r="T702" s="194">
        <f>S702*H702</f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195" t="s">
        <v>136</v>
      </c>
      <c r="AT702" s="195" t="s">
        <v>132</v>
      </c>
      <c r="AU702" s="195" t="s">
        <v>86</v>
      </c>
      <c r="AY702" s="17" t="s">
        <v>130</v>
      </c>
      <c r="BE702" s="196">
        <f>IF(N702="základní",J702,0)</f>
        <v>0</v>
      </c>
      <c r="BF702" s="196">
        <f>IF(N702="snížená",J702,0)</f>
        <v>0</v>
      </c>
      <c r="BG702" s="196">
        <f>IF(N702="zákl. přenesená",J702,0)</f>
        <v>0</v>
      </c>
      <c r="BH702" s="196">
        <f>IF(N702="sníž. přenesená",J702,0)</f>
        <v>0</v>
      </c>
      <c r="BI702" s="196">
        <f>IF(N702="nulová",J702,0)</f>
        <v>0</v>
      </c>
      <c r="BJ702" s="17" t="s">
        <v>84</v>
      </c>
      <c r="BK702" s="196">
        <f>ROUND(I702*H702,2)</f>
        <v>0</v>
      </c>
      <c r="BL702" s="17" t="s">
        <v>136</v>
      </c>
      <c r="BM702" s="195" t="s">
        <v>1092</v>
      </c>
    </row>
    <row r="703" spans="2:51" s="13" customFormat="1" ht="11.25">
      <c r="B703" s="197"/>
      <c r="C703" s="198"/>
      <c r="D703" s="199" t="s">
        <v>138</v>
      </c>
      <c r="E703" s="200" t="s">
        <v>1</v>
      </c>
      <c r="F703" s="201" t="s">
        <v>1093</v>
      </c>
      <c r="G703" s="198"/>
      <c r="H703" s="202">
        <v>201.12</v>
      </c>
      <c r="I703" s="203"/>
      <c r="J703" s="198"/>
      <c r="K703" s="198"/>
      <c r="L703" s="204"/>
      <c r="M703" s="205"/>
      <c r="N703" s="206"/>
      <c r="O703" s="206"/>
      <c r="P703" s="206"/>
      <c r="Q703" s="206"/>
      <c r="R703" s="206"/>
      <c r="S703" s="206"/>
      <c r="T703" s="207"/>
      <c r="AT703" s="208" t="s">
        <v>138</v>
      </c>
      <c r="AU703" s="208" t="s">
        <v>86</v>
      </c>
      <c r="AV703" s="13" t="s">
        <v>86</v>
      </c>
      <c r="AW703" s="13" t="s">
        <v>32</v>
      </c>
      <c r="AX703" s="13" t="s">
        <v>84</v>
      </c>
      <c r="AY703" s="208" t="s">
        <v>130</v>
      </c>
    </row>
    <row r="704" spans="1:65" s="2" customFormat="1" ht="37.9" customHeight="1">
      <c r="A704" s="34"/>
      <c r="B704" s="35"/>
      <c r="C704" s="183" t="s">
        <v>1094</v>
      </c>
      <c r="D704" s="183" t="s">
        <v>132</v>
      </c>
      <c r="E704" s="184" t="s">
        <v>1095</v>
      </c>
      <c r="F704" s="185" t="s">
        <v>1096</v>
      </c>
      <c r="G704" s="186" t="s">
        <v>427</v>
      </c>
      <c r="H704" s="187">
        <v>76.594</v>
      </c>
      <c r="I704" s="188"/>
      <c r="J704" s="189">
        <f>ROUND(I704*H704,2)</f>
        <v>0</v>
      </c>
      <c r="K704" s="190"/>
      <c r="L704" s="39"/>
      <c r="M704" s="191" t="s">
        <v>1</v>
      </c>
      <c r="N704" s="192" t="s">
        <v>41</v>
      </c>
      <c r="O704" s="71"/>
      <c r="P704" s="193">
        <f>O704*H704</f>
        <v>0</v>
      </c>
      <c r="Q704" s="193">
        <v>0</v>
      </c>
      <c r="R704" s="193">
        <f>Q704*H704</f>
        <v>0</v>
      </c>
      <c r="S704" s="193">
        <v>0</v>
      </c>
      <c r="T704" s="194">
        <f>S704*H704</f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195" t="s">
        <v>136</v>
      </c>
      <c r="AT704" s="195" t="s">
        <v>132</v>
      </c>
      <c r="AU704" s="195" t="s">
        <v>86</v>
      </c>
      <c r="AY704" s="17" t="s">
        <v>130</v>
      </c>
      <c r="BE704" s="196">
        <f>IF(N704="základní",J704,0)</f>
        <v>0</v>
      </c>
      <c r="BF704" s="196">
        <f>IF(N704="snížená",J704,0)</f>
        <v>0</v>
      </c>
      <c r="BG704" s="196">
        <f>IF(N704="zákl. přenesená",J704,0)</f>
        <v>0</v>
      </c>
      <c r="BH704" s="196">
        <f>IF(N704="sníž. přenesená",J704,0)</f>
        <v>0</v>
      </c>
      <c r="BI704" s="196">
        <f>IF(N704="nulová",J704,0)</f>
        <v>0</v>
      </c>
      <c r="BJ704" s="17" t="s">
        <v>84</v>
      </c>
      <c r="BK704" s="196">
        <f>ROUND(I704*H704,2)</f>
        <v>0</v>
      </c>
      <c r="BL704" s="17" t="s">
        <v>136</v>
      </c>
      <c r="BM704" s="195" t="s">
        <v>1097</v>
      </c>
    </row>
    <row r="705" spans="1:65" s="2" customFormat="1" ht="44.25" customHeight="1">
      <c r="A705" s="34"/>
      <c r="B705" s="35"/>
      <c r="C705" s="183" t="s">
        <v>1098</v>
      </c>
      <c r="D705" s="183" t="s">
        <v>132</v>
      </c>
      <c r="E705" s="184" t="s">
        <v>1099</v>
      </c>
      <c r="F705" s="185" t="s">
        <v>1100</v>
      </c>
      <c r="G705" s="186" t="s">
        <v>427</v>
      </c>
      <c r="H705" s="187">
        <v>3341.73</v>
      </c>
      <c r="I705" s="188"/>
      <c r="J705" s="189">
        <f>ROUND(I705*H705,2)</f>
        <v>0</v>
      </c>
      <c r="K705" s="190"/>
      <c r="L705" s="39"/>
      <c r="M705" s="191" t="s">
        <v>1</v>
      </c>
      <c r="N705" s="192" t="s">
        <v>41</v>
      </c>
      <c r="O705" s="71"/>
      <c r="P705" s="193">
        <f>O705*H705</f>
        <v>0</v>
      </c>
      <c r="Q705" s="193">
        <v>0</v>
      </c>
      <c r="R705" s="193">
        <f>Q705*H705</f>
        <v>0</v>
      </c>
      <c r="S705" s="193">
        <v>0</v>
      </c>
      <c r="T705" s="194">
        <f>S705*H705</f>
        <v>0</v>
      </c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R705" s="195" t="s">
        <v>136</v>
      </c>
      <c r="AT705" s="195" t="s">
        <v>132</v>
      </c>
      <c r="AU705" s="195" t="s">
        <v>86</v>
      </c>
      <c r="AY705" s="17" t="s">
        <v>130</v>
      </c>
      <c r="BE705" s="196">
        <f>IF(N705="základní",J705,0)</f>
        <v>0</v>
      </c>
      <c r="BF705" s="196">
        <f>IF(N705="snížená",J705,0)</f>
        <v>0</v>
      </c>
      <c r="BG705" s="196">
        <f>IF(N705="zákl. přenesená",J705,0)</f>
        <v>0</v>
      </c>
      <c r="BH705" s="196">
        <f>IF(N705="sníž. přenesená",J705,0)</f>
        <v>0</v>
      </c>
      <c r="BI705" s="196">
        <f>IF(N705="nulová",J705,0)</f>
        <v>0</v>
      </c>
      <c r="BJ705" s="17" t="s">
        <v>84</v>
      </c>
      <c r="BK705" s="196">
        <f>ROUND(I705*H705,2)</f>
        <v>0</v>
      </c>
      <c r="BL705" s="17" t="s">
        <v>136</v>
      </c>
      <c r="BM705" s="195" t="s">
        <v>1101</v>
      </c>
    </row>
    <row r="706" spans="1:65" s="2" customFormat="1" ht="49.15" customHeight="1">
      <c r="A706" s="34"/>
      <c r="B706" s="35"/>
      <c r="C706" s="183" t="s">
        <v>1102</v>
      </c>
      <c r="D706" s="183" t="s">
        <v>132</v>
      </c>
      <c r="E706" s="184" t="s">
        <v>1103</v>
      </c>
      <c r="F706" s="185" t="s">
        <v>1104</v>
      </c>
      <c r="G706" s="186" t="s">
        <v>427</v>
      </c>
      <c r="H706" s="187">
        <v>469.28</v>
      </c>
      <c r="I706" s="188"/>
      <c r="J706" s="189">
        <f>ROUND(I706*H706,2)</f>
        <v>0</v>
      </c>
      <c r="K706" s="190"/>
      <c r="L706" s="39"/>
      <c r="M706" s="191" t="s">
        <v>1</v>
      </c>
      <c r="N706" s="192" t="s">
        <v>41</v>
      </c>
      <c r="O706" s="71"/>
      <c r="P706" s="193">
        <f>O706*H706</f>
        <v>0</v>
      </c>
      <c r="Q706" s="193">
        <v>0</v>
      </c>
      <c r="R706" s="193">
        <f>Q706*H706</f>
        <v>0</v>
      </c>
      <c r="S706" s="193">
        <v>0</v>
      </c>
      <c r="T706" s="194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95" t="s">
        <v>136</v>
      </c>
      <c r="AT706" s="195" t="s">
        <v>132</v>
      </c>
      <c r="AU706" s="195" t="s">
        <v>86</v>
      </c>
      <c r="AY706" s="17" t="s">
        <v>130</v>
      </c>
      <c r="BE706" s="196">
        <f>IF(N706="základní",J706,0)</f>
        <v>0</v>
      </c>
      <c r="BF706" s="196">
        <f>IF(N706="snížená",J706,0)</f>
        <v>0</v>
      </c>
      <c r="BG706" s="196">
        <f>IF(N706="zákl. přenesená",J706,0)</f>
        <v>0</v>
      </c>
      <c r="BH706" s="196">
        <f>IF(N706="sníž. přenesená",J706,0)</f>
        <v>0</v>
      </c>
      <c r="BI706" s="196">
        <f>IF(N706="nulová",J706,0)</f>
        <v>0</v>
      </c>
      <c r="BJ706" s="17" t="s">
        <v>84</v>
      </c>
      <c r="BK706" s="196">
        <f>ROUND(I706*H706,2)</f>
        <v>0</v>
      </c>
      <c r="BL706" s="17" t="s">
        <v>136</v>
      </c>
      <c r="BM706" s="195" t="s">
        <v>1105</v>
      </c>
    </row>
    <row r="707" spans="1:65" s="2" customFormat="1" ht="44.25" customHeight="1">
      <c r="A707" s="34"/>
      <c r="B707" s="35"/>
      <c r="C707" s="183" t="s">
        <v>1106</v>
      </c>
      <c r="D707" s="183" t="s">
        <v>132</v>
      </c>
      <c r="E707" s="184" t="s">
        <v>1107</v>
      </c>
      <c r="F707" s="185" t="s">
        <v>1108</v>
      </c>
      <c r="G707" s="186" t="s">
        <v>427</v>
      </c>
      <c r="H707" s="187">
        <v>217.616</v>
      </c>
      <c r="I707" s="188"/>
      <c r="J707" s="189">
        <f>ROUND(I707*H707,2)</f>
        <v>0</v>
      </c>
      <c r="K707" s="190"/>
      <c r="L707" s="39"/>
      <c r="M707" s="191" t="s">
        <v>1</v>
      </c>
      <c r="N707" s="192" t="s">
        <v>41</v>
      </c>
      <c r="O707" s="71"/>
      <c r="P707" s="193">
        <f>O707*H707</f>
        <v>0</v>
      </c>
      <c r="Q707" s="193">
        <v>0</v>
      </c>
      <c r="R707" s="193">
        <f>Q707*H707</f>
        <v>0</v>
      </c>
      <c r="S707" s="193">
        <v>0</v>
      </c>
      <c r="T707" s="194">
        <f>S707*H707</f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195" t="s">
        <v>136</v>
      </c>
      <c r="AT707" s="195" t="s">
        <v>132</v>
      </c>
      <c r="AU707" s="195" t="s">
        <v>86</v>
      </c>
      <c r="AY707" s="17" t="s">
        <v>130</v>
      </c>
      <c r="BE707" s="196">
        <f>IF(N707="základní",J707,0)</f>
        <v>0</v>
      </c>
      <c r="BF707" s="196">
        <f>IF(N707="snížená",J707,0)</f>
        <v>0</v>
      </c>
      <c r="BG707" s="196">
        <f>IF(N707="zákl. přenesená",J707,0)</f>
        <v>0</v>
      </c>
      <c r="BH707" s="196">
        <f>IF(N707="sníž. přenesená",J707,0)</f>
        <v>0</v>
      </c>
      <c r="BI707" s="196">
        <f>IF(N707="nulová",J707,0)</f>
        <v>0</v>
      </c>
      <c r="BJ707" s="17" t="s">
        <v>84</v>
      </c>
      <c r="BK707" s="196">
        <f>ROUND(I707*H707,2)</f>
        <v>0</v>
      </c>
      <c r="BL707" s="17" t="s">
        <v>136</v>
      </c>
      <c r="BM707" s="195" t="s">
        <v>1109</v>
      </c>
    </row>
    <row r="708" spans="2:63" s="12" customFormat="1" ht="22.9" customHeight="1">
      <c r="B708" s="167"/>
      <c r="C708" s="168"/>
      <c r="D708" s="169" t="s">
        <v>75</v>
      </c>
      <c r="E708" s="181" t="s">
        <v>1110</v>
      </c>
      <c r="F708" s="181" t="s">
        <v>1111</v>
      </c>
      <c r="G708" s="168"/>
      <c r="H708" s="168"/>
      <c r="I708" s="171"/>
      <c r="J708" s="182">
        <f>BK708</f>
        <v>0</v>
      </c>
      <c r="K708" s="168"/>
      <c r="L708" s="173"/>
      <c r="M708" s="174"/>
      <c r="N708" s="175"/>
      <c r="O708" s="175"/>
      <c r="P708" s="176">
        <f>SUM(P709:P712)</f>
        <v>0</v>
      </c>
      <c r="Q708" s="175"/>
      <c r="R708" s="176">
        <f>SUM(R709:R712)</f>
        <v>0</v>
      </c>
      <c r="S708" s="175"/>
      <c r="T708" s="177">
        <f>SUM(T709:T712)</f>
        <v>0</v>
      </c>
      <c r="AR708" s="178" t="s">
        <v>84</v>
      </c>
      <c r="AT708" s="179" t="s">
        <v>75</v>
      </c>
      <c r="AU708" s="179" t="s">
        <v>84</v>
      </c>
      <c r="AY708" s="178" t="s">
        <v>130</v>
      </c>
      <c r="BK708" s="180">
        <f>SUM(BK709:BK712)</f>
        <v>0</v>
      </c>
    </row>
    <row r="709" spans="1:65" s="2" customFormat="1" ht="33" customHeight="1">
      <c r="A709" s="34"/>
      <c r="B709" s="35"/>
      <c r="C709" s="183" t="s">
        <v>1112</v>
      </c>
      <c r="D709" s="183" t="s">
        <v>132</v>
      </c>
      <c r="E709" s="184" t="s">
        <v>1113</v>
      </c>
      <c r="F709" s="185" t="s">
        <v>1114</v>
      </c>
      <c r="G709" s="186" t="s">
        <v>427</v>
      </c>
      <c r="H709" s="187">
        <v>6240.84</v>
      </c>
      <c r="I709" s="188"/>
      <c r="J709" s="189">
        <f>ROUND(I709*H709,2)</f>
        <v>0</v>
      </c>
      <c r="K709" s="190"/>
      <c r="L709" s="39"/>
      <c r="M709" s="191" t="s">
        <v>1</v>
      </c>
      <c r="N709" s="192" t="s">
        <v>41</v>
      </c>
      <c r="O709" s="71"/>
      <c r="P709" s="193">
        <f>O709*H709</f>
        <v>0</v>
      </c>
      <c r="Q709" s="193">
        <v>0</v>
      </c>
      <c r="R709" s="193">
        <f>Q709*H709</f>
        <v>0</v>
      </c>
      <c r="S709" s="193">
        <v>0</v>
      </c>
      <c r="T709" s="194">
        <f>S709*H709</f>
        <v>0</v>
      </c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R709" s="195" t="s">
        <v>136</v>
      </c>
      <c r="AT709" s="195" t="s">
        <v>132</v>
      </c>
      <c r="AU709" s="195" t="s">
        <v>86</v>
      </c>
      <c r="AY709" s="17" t="s">
        <v>130</v>
      </c>
      <c r="BE709" s="196">
        <f>IF(N709="základní",J709,0)</f>
        <v>0</v>
      </c>
      <c r="BF709" s="196">
        <f>IF(N709="snížená",J709,0)</f>
        <v>0</v>
      </c>
      <c r="BG709" s="196">
        <f>IF(N709="zákl. přenesená",J709,0)</f>
        <v>0</v>
      </c>
      <c r="BH709" s="196">
        <f>IF(N709="sníž. přenesená",J709,0)</f>
        <v>0</v>
      </c>
      <c r="BI709" s="196">
        <f>IF(N709="nulová",J709,0)</f>
        <v>0</v>
      </c>
      <c r="BJ709" s="17" t="s">
        <v>84</v>
      </c>
      <c r="BK709" s="196">
        <f>ROUND(I709*H709,2)</f>
        <v>0</v>
      </c>
      <c r="BL709" s="17" t="s">
        <v>136</v>
      </c>
      <c r="BM709" s="195" t="s">
        <v>1115</v>
      </c>
    </row>
    <row r="710" spans="2:51" s="13" customFormat="1" ht="11.25">
      <c r="B710" s="197"/>
      <c r="C710" s="198"/>
      <c r="D710" s="199" t="s">
        <v>138</v>
      </c>
      <c r="E710" s="200" t="s">
        <v>1</v>
      </c>
      <c r="F710" s="201" t="s">
        <v>1116</v>
      </c>
      <c r="G710" s="198"/>
      <c r="H710" s="202">
        <v>6240.84</v>
      </c>
      <c r="I710" s="203"/>
      <c r="J710" s="198"/>
      <c r="K710" s="198"/>
      <c r="L710" s="204"/>
      <c r="M710" s="205"/>
      <c r="N710" s="206"/>
      <c r="O710" s="206"/>
      <c r="P710" s="206"/>
      <c r="Q710" s="206"/>
      <c r="R710" s="206"/>
      <c r="S710" s="206"/>
      <c r="T710" s="207"/>
      <c r="AT710" s="208" t="s">
        <v>138</v>
      </c>
      <c r="AU710" s="208" t="s">
        <v>86</v>
      </c>
      <c r="AV710" s="13" t="s">
        <v>86</v>
      </c>
      <c r="AW710" s="13" t="s">
        <v>32</v>
      </c>
      <c r="AX710" s="13" t="s">
        <v>84</v>
      </c>
      <c r="AY710" s="208" t="s">
        <v>130</v>
      </c>
    </row>
    <row r="711" spans="1:65" s="2" customFormat="1" ht="33" customHeight="1">
      <c r="A711" s="34"/>
      <c r="B711" s="35"/>
      <c r="C711" s="183" t="s">
        <v>1117</v>
      </c>
      <c r="D711" s="183" t="s">
        <v>132</v>
      </c>
      <c r="E711" s="184" t="s">
        <v>1118</v>
      </c>
      <c r="F711" s="185" t="s">
        <v>1119</v>
      </c>
      <c r="G711" s="186" t="s">
        <v>427</v>
      </c>
      <c r="H711" s="187">
        <v>6240.84</v>
      </c>
      <c r="I711" s="188"/>
      <c r="J711" s="189">
        <f>ROUND(I711*H711,2)</f>
        <v>0</v>
      </c>
      <c r="K711" s="190"/>
      <c r="L711" s="39"/>
      <c r="M711" s="191" t="s">
        <v>1</v>
      </c>
      <c r="N711" s="192" t="s">
        <v>41</v>
      </c>
      <c r="O711" s="71"/>
      <c r="P711" s="193">
        <f>O711*H711</f>
        <v>0</v>
      </c>
      <c r="Q711" s="193">
        <v>0</v>
      </c>
      <c r="R711" s="193">
        <f>Q711*H711</f>
        <v>0</v>
      </c>
      <c r="S711" s="193">
        <v>0</v>
      </c>
      <c r="T711" s="194">
        <f>S711*H711</f>
        <v>0</v>
      </c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R711" s="195" t="s">
        <v>136</v>
      </c>
      <c r="AT711" s="195" t="s">
        <v>132</v>
      </c>
      <c r="AU711" s="195" t="s">
        <v>86</v>
      </c>
      <c r="AY711" s="17" t="s">
        <v>130</v>
      </c>
      <c r="BE711" s="196">
        <f>IF(N711="základní",J711,0)</f>
        <v>0</v>
      </c>
      <c r="BF711" s="196">
        <f>IF(N711="snížená",J711,0)</f>
        <v>0</v>
      </c>
      <c r="BG711" s="196">
        <f>IF(N711="zákl. přenesená",J711,0)</f>
        <v>0</v>
      </c>
      <c r="BH711" s="196">
        <f>IF(N711="sníž. přenesená",J711,0)</f>
        <v>0</v>
      </c>
      <c r="BI711" s="196">
        <f>IF(N711="nulová",J711,0)</f>
        <v>0</v>
      </c>
      <c r="BJ711" s="17" t="s">
        <v>84</v>
      </c>
      <c r="BK711" s="196">
        <f>ROUND(I711*H711,2)</f>
        <v>0</v>
      </c>
      <c r="BL711" s="17" t="s">
        <v>136</v>
      </c>
      <c r="BM711" s="195" t="s">
        <v>1120</v>
      </c>
    </row>
    <row r="712" spans="2:51" s="13" customFormat="1" ht="11.25">
      <c r="B712" s="197"/>
      <c r="C712" s="198"/>
      <c r="D712" s="199" t="s">
        <v>138</v>
      </c>
      <c r="E712" s="200" t="s">
        <v>1</v>
      </c>
      <c r="F712" s="201" t="s">
        <v>1116</v>
      </c>
      <c r="G712" s="198"/>
      <c r="H712" s="202">
        <v>6240.84</v>
      </c>
      <c r="I712" s="203"/>
      <c r="J712" s="198"/>
      <c r="K712" s="198"/>
      <c r="L712" s="204"/>
      <c r="M712" s="205"/>
      <c r="N712" s="206"/>
      <c r="O712" s="206"/>
      <c r="P712" s="206"/>
      <c r="Q712" s="206"/>
      <c r="R712" s="206"/>
      <c r="S712" s="206"/>
      <c r="T712" s="207"/>
      <c r="AT712" s="208" t="s">
        <v>138</v>
      </c>
      <c r="AU712" s="208" t="s">
        <v>86</v>
      </c>
      <c r="AV712" s="13" t="s">
        <v>86</v>
      </c>
      <c r="AW712" s="13" t="s">
        <v>32</v>
      </c>
      <c r="AX712" s="13" t="s">
        <v>84</v>
      </c>
      <c r="AY712" s="208" t="s">
        <v>130</v>
      </c>
    </row>
    <row r="713" spans="2:63" s="12" customFormat="1" ht="25.9" customHeight="1">
      <c r="B713" s="167"/>
      <c r="C713" s="168"/>
      <c r="D713" s="169" t="s">
        <v>75</v>
      </c>
      <c r="E713" s="170" t="s">
        <v>1121</v>
      </c>
      <c r="F713" s="170" t="s">
        <v>1122</v>
      </c>
      <c r="G713" s="168"/>
      <c r="H713" s="168"/>
      <c r="I713" s="171"/>
      <c r="J713" s="172">
        <f>BK713</f>
        <v>0</v>
      </c>
      <c r="K713" s="168"/>
      <c r="L713" s="173"/>
      <c r="M713" s="174"/>
      <c r="N713" s="175"/>
      <c r="O713" s="175"/>
      <c r="P713" s="176">
        <f>P714+P717+P724</f>
        <v>0</v>
      </c>
      <c r="Q713" s="175"/>
      <c r="R713" s="176">
        <f>R714+R717+R724</f>
        <v>5.2853319999999995</v>
      </c>
      <c r="S713" s="175"/>
      <c r="T713" s="177">
        <f>T714+T717+T724</f>
        <v>0</v>
      </c>
      <c r="AR713" s="178" t="s">
        <v>86</v>
      </c>
      <c r="AT713" s="179" t="s">
        <v>75</v>
      </c>
      <c r="AU713" s="179" t="s">
        <v>76</v>
      </c>
      <c r="AY713" s="178" t="s">
        <v>130</v>
      </c>
      <c r="BK713" s="180">
        <f>BK714+BK717+BK724</f>
        <v>0</v>
      </c>
    </row>
    <row r="714" spans="2:63" s="12" customFormat="1" ht="22.9" customHeight="1">
      <c r="B714" s="167"/>
      <c r="C714" s="168"/>
      <c r="D714" s="169" t="s">
        <v>75</v>
      </c>
      <c r="E714" s="181" t="s">
        <v>1123</v>
      </c>
      <c r="F714" s="181" t="s">
        <v>1124</v>
      </c>
      <c r="G714" s="168"/>
      <c r="H714" s="168"/>
      <c r="I714" s="171"/>
      <c r="J714" s="182">
        <f>BK714</f>
        <v>0</v>
      </c>
      <c r="K714" s="168"/>
      <c r="L714" s="173"/>
      <c r="M714" s="174"/>
      <c r="N714" s="175"/>
      <c r="O714" s="175"/>
      <c r="P714" s="176">
        <f>SUM(P715:P716)</f>
        <v>0</v>
      </c>
      <c r="Q714" s="175"/>
      <c r="R714" s="176">
        <f>SUM(R715:R716)</f>
        <v>0.0936</v>
      </c>
      <c r="S714" s="175"/>
      <c r="T714" s="177">
        <f>SUM(T715:T716)</f>
        <v>0</v>
      </c>
      <c r="AR714" s="178" t="s">
        <v>86</v>
      </c>
      <c r="AT714" s="179" t="s">
        <v>75</v>
      </c>
      <c r="AU714" s="179" t="s">
        <v>84</v>
      </c>
      <c r="AY714" s="178" t="s">
        <v>130</v>
      </c>
      <c r="BK714" s="180">
        <f>SUM(BK715:BK716)</f>
        <v>0</v>
      </c>
    </row>
    <row r="715" spans="1:65" s="2" customFormat="1" ht="24.2" customHeight="1">
      <c r="A715" s="34"/>
      <c r="B715" s="35"/>
      <c r="C715" s="183" t="s">
        <v>1125</v>
      </c>
      <c r="D715" s="183" t="s">
        <v>132</v>
      </c>
      <c r="E715" s="184" t="s">
        <v>1126</v>
      </c>
      <c r="F715" s="185" t="s">
        <v>1127</v>
      </c>
      <c r="G715" s="186" t="s">
        <v>135</v>
      </c>
      <c r="H715" s="187">
        <v>120</v>
      </c>
      <c r="I715" s="188"/>
      <c r="J715" s="189">
        <f>ROUND(I715*H715,2)</f>
        <v>0</v>
      </c>
      <c r="K715" s="190"/>
      <c r="L715" s="39"/>
      <c r="M715" s="191" t="s">
        <v>1</v>
      </c>
      <c r="N715" s="192" t="s">
        <v>41</v>
      </c>
      <c r="O715" s="71"/>
      <c r="P715" s="193">
        <f>O715*H715</f>
        <v>0</v>
      </c>
      <c r="Q715" s="193">
        <v>0.00078</v>
      </c>
      <c r="R715" s="193">
        <f>Q715*H715</f>
        <v>0.0936</v>
      </c>
      <c r="S715" s="193">
        <v>0</v>
      </c>
      <c r="T715" s="194">
        <f>S715*H715</f>
        <v>0</v>
      </c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R715" s="195" t="s">
        <v>261</v>
      </c>
      <c r="AT715" s="195" t="s">
        <v>132</v>
      </c>
      <c r="AU715" s="195" t="s">
        <v>86</v>
      </c>
      <c r="AY715" s="17" t="s">
        <v>130</v>
      </c>
      <c r="BE715" s="196">
        <f>IF(N715="základní",J715,0)</f>
        <v>0</v>
      </c>
      <c r="BF715" s="196">
        <f>IF(N715="snížená",J715,0)</f>
        <v>0</v>
      </c>
      <c r="BG715" s="196">
        <f>IF(N715="zákl. přenesená",J715,0)</f>
        <v>0</v>
      </c>
      <c r="BH715" s="196">
        <f>IF(N715="sníž. přenesená",J715,0)</f>
        <v>0</v>
      </c>
      <c r="BI715" s="196">
        <f>IF(N715="nulová",J715,0)</f>
        <v>0</v>
      </c>
      <c r="BJ715" s="17" t="s">
        <v>84</v>
      </c>
      <c r="BK715" s="196">
        <f>ROUND(I715*H715,2)</f>
        <v>0</v>
      </c>
      <c r="BL715" s="17" t="s">
        <v>261</v>
      </c>
      <c r="BM715" s="195" t="s">
        <v>1128</v>
      </c>
    </row>
    <row r="716" spans="2:51" s="13" customFormat="1" ht="11.25">
      <c r="B716" s="197"/>
      <c r="C716" s="198"/>
      <c r="D716" s="199" t="s">
        <v>138</v>
      </c>
      <c r="E716" s="200" t="s">
        <v>1</v>
      </c>
      <c r="F716" s="201" t="s">
        <v>1129</v>
      </c>
      <c r="G716" s="198"/>
      <c r="H716" s="202">
        <v>120</v>
      </c>
      <c r="I716" s="203"/>
      <c r="J716" s="198"/>
      <c r="K716" s="198"/>
      <c r="L716" s="204"/>
      <c r="M716" s="205"/>
      <c r="N716" s="206"/>
      <c r="O716" s="206"/>
      <c r="P716" s="206"/>
      <c r="Q716" s="206"/>
      <c r="R716" s="206"/>
      <c r="S716" s="206"/>
      <c r="T716" s="207"/>
      <c r="AT716" s="208" t="s">
        <v>138</v>
      </c>
      <c r="AU716" s="208" t="s">
        <v>86</v>
      </c>
      <c r="AV716" s="13" t="s">
        <v>86</v>
      </c>
      <c r="AW716" s="13" t="s">
        <v>32</v>
      </c>
      <c r="AX716" s="13" t="s">
        <v>84</v>
      </c>
      <c r="AY716" s="208" t="s">
        <v>130</v>
      </c>
    </row>
    <row r="717" spans="2:63" s="12" customFormat="1" ht="22.9" customHeight="1">
      <c r="B717" s="167"/>
      <c r="C717" s="168"/>
      <c r="D717" s="169" t="s">
        <v>75</v>
      </c>
      <c r="E717" s="181" t="s">
        <v>1130</v>
      </c>
      <c r="F717" s="181" t="s">
        <v>1131</v>
      </c>
      <c r="G717" s="168"/>
      <c r="H717" s="168"/>
      <c r="I717" s="171"/>
      <c r="J717" s="182">
        <f>BK717</f>
        <v>0</v>
      </c>
      <c r="K717" s="168"/>
      <c r="L717" s="173"/>
      <c r="M717" s="174"/>
      <c r="N717" s="175"/>
      <c r="O717" s="175"/>
      <c r="P717" s="176">
        <f>SUM(P718:P723)</f>
        <v>0</v>
      </c>
      <c r="Q717" s="175"/>
      <c r="R717" s="176">
        <f>SUM(R718:R723)</f>
        <v>5.178599999999999</v>
      </c>
      <c r="S717" s="175"/>
      <c r="T717" s="177">
        <f>SUM(T718:T723)</f>
        <v>0</v>
      </c>
      <c r="AR717" s="178" t="s">
        <v>86</v>
      </c>
      <c r="AT717" s="179" t="s">
        <v>75</v>
      </c>
      <c r="AU717" s="179" t="s">
        <v>84</v>
      </c>
      <c r="AY717" s="178" t="s">
        <v>130</v>
      </c>
      <c r="BK717" s="180">
        <f>SUM(BK718:BK723)</f>
        <v>0</v>
      </c>
    </row>
    <row r="718" spans="1:65" s="2" customFormat="1" ht="24.2" customHeight="1">
      <c r="A718" s="34"/>
      <c r="B718" s="35"/>
      <c r="C718" s="183" t="s">
        <v>1132</v>
      </c>
      <c r="D718" s="183" t="s">
        <v>132</v>
      </c>
      <c r="E718" s="184" t="s">
        <v>1133</v>
      </c>
      <c r="F718" s="185" t="s">
        <v>1134</v>
      </c>
      <c r="G718" s="186" t="s">
        <v>215</v>
      </c>
      <c r="H718" s="187">
        <v>504</v>
      </c>
      <c r="I718" s="188"/>
      <c r="J718" s="189">
        <f>ROUND(I718*H718,2)</f>
        <v>0</v>
      </c>
      <c r="K718" s="190"/>
      <c r="L718" s="39"/>
      <c r="M718" s="191" t="s">
        <v>1</v>
      </c>
      <c r="N718" s="192" t="s">
        <v>41</v>
      </c>
      <c r="O718" s="71"/>
      <c r="P718" s="193">
        <f>O718*H718</f>
        <v>0</v>
      </c>
      <c r="Q718" s="193">
        <v>6E-05</v>
      </c>
      <c r="R718" s="193">
        <f>Q718*H718</f>
        <v>0.03024</v>
      </c>
      <c r="S718" s="193">
        <v>0</v>
      </c>
      <c r="T718" s="194">
        <f>S718*H718</f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195" t="s">
        <v>261</v>
      </c>
      <c r="AT718" s="195" t="s">
        <v>132</v>
      </c>
      <c r="AU718" s="195" t="s">
        <v>86</v>
      </c>
      <c r="AY718" s="17" t="s">
        <v>130</v>
      </c>
      <c r="BE718" s="196">
        <f>IF(N718="základní",J718,0)</f>
        <v>0</v>
      </c>
      <c r="BF718" s="196">
        <f>IF(N718="snížená",J718,0)</f>
        <v>0</v>
      </c>
      <c r="BG718" s="196">
        <f>IF(N718="zákl. přenesená",J718,0)</f>
        <v>0</v>
      </c>
      <c r="BH718" s="196">
        <f>IF(N718="sníž. přenesená",J718,0)</f>
        <v>0</v>
      </c>
      <c r="BI718" s="196">
        <f>IF(N718="nulová",J718,0)</f>
        <v>0</v>
      </c>
      <c r="BJ718" s="17" t="s">
        <v>84</v>
      </c>
      <c r="BK718" s="196">
        <f>ROUND(I718*H718,2)</f>
        <v>0</v>
      </c>
      <c r="BL718" s="17" t="s">
        <v>261</v>
      </c>
      <c r="BM718" s="195" t="s">
        <v>1135</v>
      </c>
    </row>
    <row r="719" spans="2:51" s="13" customFormat="1" ht="11.25">
      <c r="B719" s="197"/>
      <c r="C719" s="198"/>
      <c r="D719" s="199" t="s">
        <v>138</v>
      </c>
      <c r="E719" s="200" t="s">
        <v>1</v>
      </c>
      <c r="F719" s="201" t="s">
        <v>1136</v>
      </c>
      <c r="G719" s="198"/>
      <c r="H719" s="202">
        <v>504</v>
      </c>
      <c r="I719" s="203"/>
      <c r="J719" s="198"/>
      <c r="K719" s="198"/>
      <c r="L719" s="204"/>
      <c r="M719" s="205"/>
      <c r="N719" s="206"/>
      <c r="O719" s="206"/>
      <c r="P719" s="206"/>
      <c r="Q719" s="206"/>
      <c r="R719" s="206"/>
      <c r="S719" s="206"/>
      <c r="T719" s="207"/>
      <c r="AT719" s="208" t="s">
        <v>138</v>
      </c>
      <c r="AU719" s="208" t="s">
        <v>86</v>
      </c>
      <c r="AV719" s="13" t="s">
        <v>86</v>
      </c>
      <c r="AW719" s="13" t="s">
        <v>32</v>
      </c>
      <c r="AX719" s="13" t="s">
        <v>76</v>
      </c>
      <c r="AY719" s="208" t="s">
        <v>130</v>
      </c>
    </row>
    <row r="720" spans="2:51" s="14" customFormat="1" ht="11.25">
      <c r="B720" s="209"/>
      <c r="C720" s="210"/>
      <c r="D720" s="199" t="s">
        <v>138</v>
      </c>
      <c r="E720" s="211" t="s">
        <v>1</v>
      </c>
      <c r="F720" s="212" t="s">
        <v>164</v>
      </c>
      <c r="G720" s="210"/>
      <c r="H720" s="213">
        <v>504</v>
      </c>
      <c r="I720" s="214"/>
      <c r="J720" s="210"/>
      <c r="K720" s="210"/>
      <c r="L720" s="215"/>
      <c r="M720" s="216"/>
      <c r="N720" s="217"/>
      <c r="O720" s="217"/>
      <c r="P720" s="217"/>
      <c r="Q720" s="217"/>
      <c r="R720" s="217"/>
      <c r="S720" s="217"/>
      <c r="T720" s="218"/>
      <c r="AT720" s="219" t="s">
        <v>138</v>
      </c>
      <c r="AU720" s="219" t="s">
        <v>86</v>
      </c>
      <c r="AV720" s="14" t="s">
        <v>136</v>
      </c>
      <c r="AW720" s="14" t="s">
        <v>32</v>
      </c>
      <c r="AX720" s="14" t="s">
        <v>84</v>
      </c>
      <c r="AY720" s="219" t="s">
        <v>130</v>
      </c>
    </row>
    <row r="721" spans="1:65" s="2" customFormat="1" ht="24.2" customHeight="1">
      <c r="A721" s="34"/>
      <c r="B721" s="35"/>
      <c r="C721" s="220" t="s">
        <v>1137</v>
      </c>
      <c r="D721" s="220" t="s">
        <v>334</v>
      </c>
      <c r="E721" s="221" t="s">
        <v>1138</v>
      </c>
      <c r="F721" s="222" t="s">
        <v>1139</v>
      </c>
      <c r="G721" s="223" t="s">
        <v>500</v>
      </c>
      <c r="H721" s="224">
        <v>2268</v>
      </c>
      <c r="I721" s="225"/>
      <c r="J721" s="226">
        <f>ROUND(I721*H721,2)</f>
        <v>0</v>
      </c>
      <c r="K721" s="227"/>
      <c r="L721" s="228"/>
      <c r="M721" s="229" t="s">
        <v>1</v>
      </c>
      <c r="N721" s="230" t="s">
        <v>41</v>
      </c>
      <c r="O721" s="71"/>
      <c r="P721" s="193">
        <f>O721*H721</f>
        <v>0</v>
      </c>
      <c r="Q721" s="193">
        <v>0.00227</v>
      </c>
      <c r="R721" s="193">
        <f>Q721*H721</f>
        <v>5.148359999999999</v>
      </c>
      <c r="S721" s="193">
        <v>0</v>
      </c>
      <c r="T721" s="194">
        <f>S721*H721</f>
        <v>0</v>
      </c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R721" s="195" t="s">
        <v>390</v>
      </c>
      <c r="AT721" s="195" t="s">
        <v>334</v>
      </c>
      <c r="AU721" s="195" t="s">
        <v>86</v>
      </c>
      <c r="AY721" s="17" t="s">
        <v>130</v>
      </c>
      <c r="BE721" s="196">
        <f>IF(N721="základní",J721,0)</f>
        <v>0</v>
      </c>
      <c r="BF721" s="196">
        <f>IF(N721="snížená",J721,0)</f>
        <v>0</v>
      </c>
      <c r="BG721" s="196">
        <f>IF(N721="zákl. přenesená",J721,0)</f>
        <v>0</v>
      </c>
      <c r="BH721" s="196">
        <f>IF(N721="sníž. přenesená",J721,0)</f>
        <v>0</v>
      </c>
      <c r="BI721" s="196">
        <f>IF(N721="nulová",J721,0)</f>
        <v>0</v>
      </c>
      <c r="BJ721" s="17" t="s">
        <v>84</v>
      </c>
      <c r="BK721" s="196">
        <f>ROUND(I721*H721,2)</f>
        <v>0</v>
      </c>
      <c r="BL721" s="17" t="s">
        <v>261</v>
      </c>
      <c r="BM721" s="195" t="s">
        <v>1140</v>
      </c>
    </row>
    <row r="722" spans="2:51" s="13" customFormat="1" ht="11.25">
      <c r="B722" s="197"/>
      <c r="C722" s="198"/>
      <c r="D722" s="199" t="s">
        <v>138</v>
      </c>
      <c r="E722" s="200" t="s">
        <v>1</v>
      </c>
      <c r="F722" s="201" t="s">
        <v>1141</v>
      </c>
      <c r="G722" s="198"/>
      <c r="H722" s="202">
        <v>2268</v>
      </c>
      <c r="I722" s="203"/>
      <c r="J722" s="198"/>
      <c r="K722" s="198"/>
      <c r="L722" s="204"/>
      <c r="M722" s="205"/>
      <c r="N722" s="206"/>
      <c r="O722" s="206"/>
      <c r="P722" s="206"/>
      <c r="Q722" s="206"/>
      <c r="R722" s="206"/>
      <c r="S722" s="206"/>
      <c r="T722" s="207"/>
      <c r="AT722" s="208" t="s">
        <v>138</v>
      </c>
      <c r="AU722" s="208" t="s">
        <v>86</v>
      </c>
      <c r="AV722" s="13" t="s">
        <v>86</v>
      </c>
      <c r="AW722" s="13" t="s">
        <v>32</v>
      </c>
      <c r="AX722" s="13" t="s">
        <v>84</v>
      </c>
      <c r="AY722" s="208" t="s">
        <v>130</v>
      </c>
    </row>
    <row r="723" spans="1:65" s="2" customFormat="1" ht="24.2" customHeight="1">
      <c r="A723" s="34"/>
      <c r="B723" s="35"/>
      <c r="C723" s="183" t="s">
        <v>1142</v>
      </c>
      <c r="D723" s="183" t="s">
        <v>132</v>
      </c>
      <c r="E723" s="184" t="s">
        <v>1143</v>
      </c>
      <c r="F723" s="185" t="s">
        <v>1144</v>
      </c>
      <c r="G723" s="186" t="s">
        <v>215</v>
      </c>
      <c r="H723" s="187">
        <v>23</v>
      </c>
      <c r="I723" s="188"/>
      <c r="J723" s="189">
        <f>ROUND(I723*H723,2)</f>
        <v>0</v>
      </c>
      <c r="K723" s="190"/>
      <c r="L723" s="39"/>
      <c r="M723" s="191" t="s">
        <v>1</v>
      </c>
      <c r="N723" s="192" t="s">
        <v>41</v>
      </c>
      <c r="O723" s="71"/>
      <c r="P723" s="193">
        <f>O723*H723</f>
        <v>0</v>
      </c>
      <c r="Q723" s="193">
        <v>0</v>
      </c>
      <c r="R723" s="193">
        <f>Q723*H723</f>
        <v>0</v>
      </c>
      <c r="S723" s="193">
        <v>0</v>
      </c>
      <c r="T723" s="194">
        <f>S723*H723</f>
        <v>0</v>
      </c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R723" s="195" t="s">
        <v>261</v>
      </c>
      <c r="AT723" s="195" t="s">
        <v>132</v>
      </c>
      <c r="AU723" s="195" t="s">
        <v>86</v>
      </c>
      <c r="AY723" s="17" t="s">
        <v>130</v>
      </c>
      <c r="BE723" s="196">
        <f>IF(N723="základní",J723,0)</f>
        <v>0</v>
      </c>
      <c r="BF723" s="196">
        <f>IF(N723="snížená",J723,0)</f>
        <v>0</v>
      </c>
      <c r="BG723" s="196">
        <f>IF(N723="zákl. přenesená",J723,0)</f>
        <v>0</v>
      </c>
      <c r="BH723" s="196">
        <f>IF(N723="sníž. přenesená",J723,0)</f>
        <v>0</v>
      </c>
      <c r="BI723" s="196">
        <f>IF(N723="nulová",J723,0)</f>
        <v>0</v>
      </c>
      <c r="BJ723" s="17" t="s">
        <v>84</v>
      </c>
      <c r="BK723" s="196">
        <f>ROUND(I723*H723,2)</f>
        <v>0</v>
      </c>
      <c r="BL723" s="17" t="s">
        <v>261</v>
      </c>
      <c r="BM723" s="195" t="s">
        <v>1145</v>
      </c>
    </row>
    <row r="724" spans="2:63" s="12" customFormat="1" ht="22.9" customHeight="1">
      <c r="B724" s="167"/>
      <c r="C724" s="168"/>
      <c r="D724" s="169" t="s">
        <v>75</v>
      </c>
      <c r="E724" s="181" t="s">
        <v>1146</v>
      </c>
      <c r="F724" s="181" t="s">
        <v>1147</v>
      </c>
      <c r="G724" s="168"/>
      <c r="H724" s="168"/>
      <c r="I724" s="171"/>
      <c r="J724" s="182">
        <f>BK724</f>
        <v>0</v>
      </c>
      <c r="K724" s="168"/>
      <c r="L724" s="173"/>
      <c r="M724" s="174"/>
      <c r="N724" s="175"/>
      <c r="O724" s="175"/>
      <c r="P724" s="176">
        <f>SUM(P725:P732)</f>
        <v>0</v>
      </c>
      <c r="Q724" s="175"/>
      <c r="R724" s="176">
        <f>SUM(R725:R732)</f>
        <v>0.013132000000000001</v>
      </c>
      <c r="S724" s="175"/>
      <c r="T724" s="177">
        <f>SUM(T725:T732)</f>
        <v>0</v>
      </c>
      <c r="AR724" s="178" t="s">
        <v>86</v>
      </c>
      <c r="AT724" s="179" t="s">
        <v>75</v>
      </c>
      <c r="AU724" s="179" t="s">
        <v>84</v>
      </c>
      <c r="AY724" s="178" t="s">
        <v>130</v>
      </c>
      <c r="BK724" s="180">
        <f>SUM(BK725:BK732)</f>
        <v>0</v>
      </c>
    </row>
    <row r="725" spans="1:65" s="2" customFormat="1" ht="24.2" customHeight="1">
      <c r="A725" s="34"/>
      <c r="B725" s="35"/>
      <c r="C725" s="183" t="s">
        <v>1148</v>
      </c>
      <c r="D725" s="183" t="s">
        <v>132</v>
      </c>
      <c r="E725" s="184" t="s">
        <v>1149</v>
      </c>
      <c r="F725" s="185" t="s">
        <v>1150</v>
      </c>
      <c r="G725" s="186" t="s">
        <v>135</v>
      </c>
      <c r="H725" s="187">
        <v>26.8</v>
      </c>
      <c r="I725" s="188"/>
      <c r="J725" s="189">
        <f>ROUND(I725*H725,2)</f>
        <v>0</v>
      </c>
      <c r="K725" s="190"/>
      <c r="L725" s="39"/>
      <c r="M725" s="191" t="s">
        <v>1</v>
      </c>
      <c r="N725" s="192" t="s">
        <v>41</v>
      </c>
      <c r="O725" s="71"/>
      <c r="P725" s="193">
        <f>O725*H725</f>
        <v>0</v>
      </c>
      <c r="Q725" s="193">
        <v>8E-05</v>
      </c>
      <c r="R725" s="193">
        <f>Q725*H725</f>
        <v>0.002144</v>
      </c>
      <c r="S725" s="193">
        <v>0</v>
      </c>
      <c r="T725" s="194">
        <f>S725*H725</f>
        <v>0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195" t="s">
        <v>261</v>
      </c>
      <c r="AT725" s="195" t="s">
        <v>132</v>
      </c>
      <c r="AU725" s="195" t="s">
        <v>86</v>
      </c>
      <c r="AY725" s="17" t="s">
        <v>130</v>
      </c>
      <c r="BE725" s="196">
        <f>IF(N725="základní",J725,0)</f>
        <v>0</v>
      </c>
      <c r="BF725" s="196">
        <f>IF(N725="snížená",J725,0)</f>
        <v>0</v>
      </c>
      <c r="BG725" s="196">
        <f>IF(N725="zákl. přenesená",J725,0)</f>
        <v>0</v>
      </c>
      <c r="BH725" s="196">
        <f>IF(N725="sníž. přenesená",J725,0)</f>
        <v>0</v>
      </c>
      <c r="BI725" s="196">
        <f>IF(N725="nulová",J725,0)</f>
        <v>0</v>
      </c>
      <c r="BJ725" s="17" t="s">
        <v>84</v>
      </c>
      <c r="BK725" s="196">
        <f>ROUND(I725*H725,2)</f>
        <v>0</v>
      </c>
      <c r="BL725" s="17" t="s">
        <v>261</v>
      </c>
      <c r="BM725" s="195" t="s">
        <v>1151</v>
      </c>
    </row>
    <row r="726" spans="2:51" s="13" customFormat="1" ht="11.25">
      <c r="B726" s="197"/>
      <c r="C726" s="198"/>
      <c r="D726" s="199" t="s">
        <v>138</v>
      </c>
      <c r="E726" s="200" t="s">
        <v>1</v>
      </c>
      <c r="F726" s="201" t="s">
        <v>1152</v>
      </c>
      <c r="G726" s="198"/>
      <c r="H726" s="202">
        <v>26.8</v>
      </c>
      <c r="I726" s="203"/>
      <c r="J726" s="198"/>
      <c r="K726" s="198"/>
      <c r="L726" s="204"/>
      <c r="M726" s="205"/>
      <c r="N726" s="206"/>
      <c r="O726" s="206"/>
      <c r="P726" s="206"/>
      <c r="Q726" s="206"/>
      <c r="R726" s="206"/>
      <c r="S726" s="206"/>
      <c r="T726" s="207"/>
      <c r="AT726" s="208" t="s">
        <v>138</v>
      </c>
      <c r="AU726" s="208" t="s">
        <v>86</v>
      </c>
      <c r="AV726" s="13" t="s">
        <v>86</v>
      </c>
      <c r="AW726" s="13" t="s">
        <v>32</v>
      </c>
      <c r="AX726" s="13" t="s">
        <v>84</v>
      </c>
      <c r="AY726" s="208" t="s">
        <v>130</v>
      </c>
    </row>
    <row r="727" spans="1:65" s="2" customFormat="1" ht="24.2" customHeight="1">
      <c r="A727" s="34"/>
      <c r="B727" s="35"/>
      <c r="C727" s="183" t="s">
        <v>1153</v>
      </c>
      <c r="D727" s="183" t="s">
        <v>132</v>
      </c>
      <c r="E727" s="184" t="s">
        <v>1154</v>
      </c>
      <c r="F727" s="185" t="s">
        <v>1155</v>
      </c>
      <c r="G727" s="186" t="s">
        <v>135</v>
      </c>
      <c r="H727" s="187">
        <v>26.8</v>
      </c>
      <c r="I727" s="188"/>
      <c r="J727" s="189">
        <f>ROUND(I727*H727,2)</f>
        <v>0</v>
      </c>
      <c r="K727" s="190"/>
      <c r="L727" s="39"/>
      <c r="M727" s="191" t="s">
        <v>1</v>
      </c>
      <c r="N727" s="192" t="s">
        <v>41</v>
      </c>
      <c r="O727" s="71"/>
      <c r="P727" s="193">
        <f>O727*H727</f>
        <v>0</v>
      </c>
      <c r="Q727" s="193">
        <v>0.00017</v>
      </c>
      <c r="R727" s="193">
        <f>Q727*H727</f>
        <v>0.004556</v>
      </c>
      <c r="S727" s="193">
        <v>0</v>
      </c>
      <c r="T727" s="194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95" t="s">
        <v>261</v>
      </c>
      <c r="AT727" s="195" t="s">
        <v>132</v>
      </c>
      <c r="AU727" s="195" t="s">
        <v>86</v>
      </c>
      <c r="AY727" s="17" t="s">
        <v>130</v>
      </c>
      <c r="BE727" s="196">
        <f>IF(N727="základní",J727,0)</f>
        <v>0</v>
      </c>
      <c r="BF727" s="196">
        <f>IF(N727="snížená",J727,0)</f>
        <v>0</v>
      </c>
      <c r="BG727" s="196">
        <f>IF(N727="zákl. přenesená",J727,0)</f>
        <v>0</v>
      </c>
      <c r="BH727" s="196">
        <f>IF(N727="sníž. přenesená",J727,0)</f>
        <v>0</v>
      </c>
      <c r="BI727" s="196">
        <f>IF(N727="nulová",J727,0)</f>
        <v>0</v>
      </c>
      <c r="BJ727" s="17" t="s">
        <v>84</v>
      </c>
      <c r="BK727" s="196">
        <f>ROUND(I727*H727,2)</f>
        <v>0</v>
      </c>
      <c r="BL727" s="17" t="s">
        <v>261</v>
      </c>
      <c r="BM727" s="195" t="s">
        <v>1156</v>
      </c>
    </row>
    <row r="728" spans="2:51" s="13" customFormat="1" ht="11.25">
      <c r="B728" s="197"/>
      <c r="C728" s="198"/>
      <c r="D728" s="199" t="s">
        <v>138</v>
      </c>
      <c r="E728" s="200" t="s">
        <v>1</v>
      </c>
      <c r="F728" s="201" t="s">
        <v>1152</v>
      </c>
      <c r="G728" s="198"/>
      <c r="H728" s="202">
        <v>26.8</v>
      </c>
      <c r="I728" s="203"/>
      <c r="J728" s="198"/>
      <c r="K728" s="198"/>
      <c r="L728" s="204"/>
      <c r="M728" s="205"/>
      <c r="N728" s="206"/>
      <c r="O728" s="206"/>
      <c r="P728" s="206"/>
      <c r="Q728" s="206"/>
      <c r="R728" s="206"/>
      <c r="S728" s="206"/>
      <c r="T728" s="207"/>
      <c r="AT728" s="208" t="s">
        <v>138</v>
      </c>
      <c r="AU728" s="208" t="s">
        <v>86</v>
      </c>
      <c r="AV728" s="13" t="s">
        <v>86</v>
      </c>
      <c r="AW728" s="13" t="s">
        <v>32</v>
      </c>
      <c r="AX728" s="13" t="s">
        <v>84</v>
      </c>
      <c r="AY728" s="208" t="s">
        <v>130</v>
      </c>
    </row>
    <row r="729" spans="1:65" s="2" customFormat="1" ht="24.2" customHeight="1">
      <c r="A729" s="34"/>
      <c r="B729" s="35"/>
      <c r="C729" s="183" t="s">
        <v>1157</v>
      </c>
      <c r="D729" s="183" t="s">
        <v>132</v>
      </c>
      <c r="E729" s="184" t="s">
        <v>1158</v>
      </c>
      <c r="F729" s="185" t="s">
        <v>1159</v>
      </c>
      <c r="G729" s="186" t="s">
        <v>135</v>
      </c>
      <c r="H729" s="187">
        <v>26.8</v>
      </c>
      <c r="I729" s="188"/>
      <c r="J729" s="189">
        <f>ROUND(I729*H729,2)</f>
        <v>0</v>
      </c>
      <c r="K729" s="190"/>
      <c r="L729" s="39"/>
      <c r="M729" s="191" t="s">
        <v>1</v>
      </c>
      <c r="N729" s="192" t="s">
        <v>41</v>
      </c>
      <c r="O729" s="71"/>
      <c r="P729" s="193">
        <f>O729*H729</f>
        <v>0</v>
      </c>
      <c r="Q729" s="193">
        <v>0.00012</v>
      </c>
      <c r="R729" s="193">
        <f>Q729*H729</f>
        <v>0.003216</v>
      </c>
      <c r="S729" s="193">
        <v>0</v>
      </c>
      <c r="T729" s="194">
        <f>S729*H729</f>
        <v>0</v>
      </c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R729" s="195" t="s">
        <v>261</v>
      </c>
      <c r="AT729" s="195" t="s">
        <v>132</v>
      </c>
      <c r="AU729" s="195" t="s">
        <v>86</v>
      </c>
      <c r="AY729" s="17" t="s">
        <v>130</v>
      </c>
      <c r="BE729" s="196">
        <f>IF(N729="základní",J729,0)</f>
        <v>0</v>
      </c>
      <c r="BF729" s="196">
        <f>IF(N729="snížená",J729,0)</f>
        <v>0</v>
      </c>
      <c r="BG729" s="196">
        <f>IF(N729="zákl. přenesená",J729,0)</f>
        <v>0</v>
      </c>
      <c r="BH729" s="196">
        <f>IF(N729="sníž. přenesená",J729,0)</f>
        <v>0</v>
      </c>
      <c r="BI729" s="196">
        <f>IF(N729="nulová",J729,0)</f>
        <v>0</v>
      </c>
      <c r="BJ729" s="17" t="s">
        <v>84</v>
      </c>
      <c r="BK729" s="196">
        <f>ROUND(I729*H729,2)</f>
        <v>0</v>
      </c>
      <c r="BL729" s="17" t="s">
        <v>261</v>
      </c>
      <c r="BM729" s="195" t="s">
        <v>1160</v>
      </c>
    </row>
    <row r="730" spans="2:51" s="13" customFormat="1" ht="11.25">
      <c r="B730" s="197"/>
      <c r="C730" s="198"/>
      <c r="D730" s="199" t="s">
        <v>138</v>
      </c>
      <c r="E730" s="200" t="s">
        <v>1</v>
      </c>
      <c r="F730" s="201" t="s">
        <v>1152</v>
      </c>
      <c r="G730" s="198"/>
      <c r="H730" s="202">
        <v>26.8</v>
      </c>
      <c r="I730" s="203"/>
      <c r="J730" s="198"/>
      <c r="K730" s="198"/>
      <c r="L730" s="204"/>
      <c r="M730" s="205"/>
      <c r="N730" s="206"/>
      <c r="O730" s="206"/>
      <c r="P730" s="206"/>
      <c r="Q730" s="206"/>
      <c r="R730" s="206"/>
      <c r="S730" s="206"/>
      <c r="T730" s="207"/>
      <c r="AT730" s="208" t="s">
        <v>138</v>
      </c>
      <c r="AU730" s="208" t="s">
        <v>86</v>
      </c>
      <c r="AV730" s="13" t="s">
        <v>86</v>
      </c>
      <c r="AW730" s="13" t="s">
        <v>32</v>
      </c>
      <c r="AX730" s="13" t="s">
        <v>84</v>
      </c>
      <c r="AY730" s="208" t="s">
        <v>130</v>
      </c>
    </row>
    <row r="731" spans="1:65" s="2" customFormat="1" ht="24.2" customHeight="1">
      <c r="A731" s="34"/>
      <c r="B731" s="35"/>
      <c r="C731" s="183" t="s">
        <v>1161</v>
      </c>
      <c r="D731" s="183" t="s">
        <v>132</v>
      </c>
      <c r="E731" s="184" t="s">
        <v>1162</v>
      </c>
      <c r="F731" s="185" t="s">
        <v>1163</v>
      </c>
      <c r="G731" s="186" t="s">
        <v>135</v>
      </c>
      <c r="H731" s="187">
        <v>26.8</v>
      </c>
      <c r="I731" s="188"/>
      <c r="J731" s="189">
        <f>ROUND(I731*H731,2)</f>
        <v>0</v>
      </c>
      <c r="K731" s="190"/>
      <c r="L731" s="39"/>
      <c r="M731" s="191" t="s">
        <v>1</v>
      </c>
      <c r="N731" s="192" t="s">
        <v>41</v>
      </c>
      <c r="O731" s="71"/>
      <c r="P731" s="193">
        <f>O731*H731</f>
        <v>0</v>
      </c>
      <c r="Q731" s="193">
        <v>0.00012</v>
      </c>
      <c r="R731" s="193">
        <f>Q731*H731</f>
        <v>0.003216</v>
      </c>
      <c r="S731" s="193">
        <v>0</v>
      </c>
      <c r="T731" s="194">
        <f>S731*H731</f>
        <v>0</v>
      </c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R731" s="195" t="s">
        <v>261</v>
      </c>
      <c r="AT731" s="195" t="s">
        <v>132</v>
      </c>
      <c r="AU731" s="195" t="s">
        <v>86</v>
      </c>
      <c r="AY731" s="17" t="s">
        <v>130</v>
      </c>
      <c r="BE731" s="196">
        <f>IF(N731="základní",J731,0)</f>
        <v>0</v>
      </c>
      <c r="BF731" s="196">
        <f>IF(N731="snížená",J731,0)</f>
        <v>0</v>
      </c>
      <c r="BG731" s="196">
        <f>IF(N731="zákl. přenesená",J731,0)</f>
        <v>0</v>
      </c>
      <c r="BH731" s="196">
        <f>IF(N731="sníž. přenesená",J731,0)</f>
        <v>0</v>
      </c>
      <c r="BI731" s="196">
        <f>IF(N731="nulová",J731,0)</f>
        <v>0</v>
      </c>
      <c r="BJ731" s="17" t="s">
        <v>84</v>
      </c>
      <c r="BK731" s="196">
        <f>ROUND(I731*H731,2)</f>
        <v>0</v>
      </c>
      <c r="BL731" s="17" t="s">
        <v>261</v>
      </c>
      <c r="BM731" s="195" t="s">
        <v>1164</v>
      </c>
    </row>
    <row r="732" spans="2:51" s="13" customFormat="1" ht="11.25">
      <c r="B732" s="197"/>
      <c r="C732" s="198"/>
      <c r="D732" s="199" t="s">
        <v>138</v>
      </c>
      <c r="E732" s="200" t="s">
        <v>1</v>
      </c>
      <c r="F732" s="201" t="s">
        <v>1152</v>
      </c>
      <c r="G732" s="198"/>
      <c r="H732" s="202">
        <v>26.8</v>
      </c>
      <c r="I732" s="203"/>
      <c r="J732" s="198"/>
      <c r="K732" s="198"/>
      <c r="L732" s="204"/>
      <c r="M732" s="205"/>
      <c r="N732" s="206"/>
      <c r="O732" s="206"/>
      <c r="P732" s="206"/>
      <c r="Q732" s="206"/>
      <c r="R732" s="206"/>
      <c r="S732" s="206"/>
      <c r="T732" s="207"/>
      <c r="AT732" s="208" t="s">
        <v>138</v>
      </c>
      <c r="AU732" s="208" t="s">
        <v>86</v>
      </c>
      <c r="AV732" s="13" t="s">
        <v>86</v>
      </c>
      <c r="AW732" s="13" t="s">
        <v>32</v>
      </c>
      <c r="AX732" s="13" t="s">
        <v>84</v>
      </c>
      <c r="AY732" s="208" t="s">
        <v>130</v>
      </c>
    </row>
    <row r="733" spans="2:63" s="12" customFormat="1" ht="25.9" customHeight="1">
      <c r="B733" s="167"/>
      <c r="C733" s="168"/>
      <c r="D733" s="169" t="s">
        <v>75</v>
      </c>
      <c r="E733" s="170" t="s">
        <v>1165</v>
      </c>
      <c r="F733" s="170" t="s">
        <v>1166</v>
      </c>
      <c r="G733" s="168"/>
      <c r="H733" s="168"/>
      <c r="I733" s="171"/>
      <c r="J733" s="172">
        <f>BK733</f>
        <v>0</v>
      </c>
      <c r="K733" s="168"/>
      <c r="L733" s="173"/>
      <c r="M733" s="174"/>
      <c r="N733" s="175"/>
      <c r="O733" s="175"/>
      <c r="P733" s="176">
        <f>P734+P740+P742+P744+P746</f>
        <v>0</v>
      </c>
      <c r="Q733" s="175"/>
      <c r="R733" s="176">
        <f>R734+R740+R742+R744+R746</f>
        <v>0</v>
      </c>
      <c r="S733" s="175"/>
      <c r="T733" s="177">
        <f>T734+T740+T742+T744+T746</f>
        <v>0</v>
      </c>
      <c r="AR733" s="178" t="s">
        <v>643</v>
      </c>
      <c r="AT733" s="179" t="s">
        <v>75</v>
      </c>
      <c r="AU733" s="179" t="s">
        <v>76</v>
      </c>
      <c r="AY733" s="178" t="s">
        <v>130</v>
      </c>
      <c r="BK733" s="180">
        <f>BK734+BK740+BK742+BK744+BK746</f>
        <v>0</v>
      </c>
    </row>
    <row r="734" spans="2:63" s="12" customFormat="1" ht="22.9" customHeight="1">
      <c r="B734" s="167"/>
      <c r="C734" s="168"/>
      <c r="D734" s="169" t="s">
        <v>75</v>
      </c>
      <c r="E734" s="181" t="s">
        <v>1167</v>
      </c>
      <c r="F734" s="181" t="s">
        <v>1168</v>
      </c>
      <c r="G734" s="168"/>
      <c r="H734" s="168"/>
      <c r="I734" s="171"/>
      <c r="J734" s="182">
        <f>BK734</f>
        <v>0</v>
      </c>
      <c r="K734" s="168"/>
      <c r="L734" s="173"/>
      <c r="M734" s="174"/>
      <c r="N734" s="175"/>
      <c r="O734" s="175"/>
      <c r="P734" s="176">
        <f>SUM(P735:P739)</f>
        <v>0</v>
      </c>
      <c r="Q734" s="175"/>
      <c r="R734" s="176">
        <f>SUM(R735:R739)</f>
        <v>0</v>
      </c>
      <c r="S734" s="175"/>
      <c r="T734" s="177">
        <f>SUM(T735:T739)</f>
        <v>0</v>
      </c>
      <c r="AR734" s="178" t="s">
        <v>643</v>
      </c>
      <c r="AT734" s="179" t="s">
        <v>75</v>
      </c>
      <c r="AU734" s="179" t="s">
        <v>84</v>
      </c>
      <c r="AY734" s="178" t="s">
        <v>130</v>
      </c>
      <c r="BK734" s="180">
        <f>SUM(BK735:BK739)</f>
        <v>0</v>
      </c>
    </row>
    <row r="735" spans="1:65" s="2" customFormat="1" ht="16.5" customHeight="1">
      <c r="A735" s="34"/>
      <c r="B735" s="35"/>
      <c r="C735" s="183" t="s">
        <v>1169</v>
      </c>
      <c r="D735" s="183" t="s">
        <v>132</v>
      </c>
      <c r="E735" s="184" t="s">
        <v>1170</v>
      </c>
      <c r="F735" s="185" t="s">
        <v>1171</v>
      </c>
      <c r="G735" s="186" t="s">
        <v>1172</v>
      </c>
      <c r="H735" s="187">
        <v>1</v>
      </c>
      <c r="I735" s="188"/>
      <c r="J735" s="189">
        <f>ROUND(I735*H735,2)</f>
        <v>0</v>
      </c>
      <c r="K735" s="190"/>
      <c r="L735" s="39"/>
      <c r="M735" s="191" t="s">
        <v>1</v>
      </c>
      <c r="N735" s="192" t="s">
        <v>41</v>
      </c>
      <c r="O735" s="71"/>
      <c r="P735" s="193">
        <f>O735*H735</f>
        <v>0</v>
      </c>
      <c r="Q735" s="193">
        <v>0</v>
      </c>
      <c r="R735" s="193">
        <f>Q735*H735</f>
        <v>0</v>
      </c>
      <c r="S735" s="193">
        <v>0</v>
      </c>
      <c r="T735" s="194">
        <f>S735*H735</f>
        <v>0</v>
      </c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R735" s="195" t="s">
        <v>1173</v>
      </c>
      <c r="AT735" s="195" t="s">
        <v>132</v>
      </c>
      <c r="AU735" s="195" t="s">
        <v>86</v>
      </c>
      <c r="AY735" s="17" t="s">
        <v>130</v>
      </c>
      <c r="BE735" s="196">
        <f>IF(N735="základní",J735,0)</f>
        <v>0</v>
      </c>
      <c r="BF735" s="196">
        <f>IF(N735="snížená",J735,0)</f>
        <v>0</v>
      </c>
      <c r="BG735" s="196">
        <f>IF(N735="zákl. přenesená",J735,0)</f>
        <v>0</v>
      </c>
      <c r="BH735" s="196">
        <f>IF(N735="sníž. přenesená",J735,0)</f>
        <v>0</v>
      </c>
      <c r="BI735" s="196">
        <f>IF(N735="nulová",J735,0)</f>
        <v>0</v>
      </c>
      <c r="BJ735" s="17" t="s">
        <v>84</v>
      </c>
      <c r="BK735" s="196">
        <f>ROUND(I735*H735,2)</f>
        <v>0</v>
      </c>
      <c r="BL735" s="17" t="s">
        <v>1173</v>
      </c>
      <c r="BM735" s="195" t="s">
        <v>1174</v>
      </c>
    </row>
    <row r="736" spans="1:65" s="2" customFormat="1" ht="16.5" customHeight="1">
      <c r="A736" s="34"/>
      <c r="B736" s="35"/>
      <c r="C736" s="183" t="s">
        <v>1175</v>
      </c>
      <c r="D736" s="183" t="s">
        <v>132</v>
      </c>
      <c r="E736" s="184" t="s">
        <v>1176</v>
      </c>
      <c r="F736" s="185" t="s">
        <v>1177</v>
      </c>
      <c r="G736" s="186" t="s">
        <v>1172</v>
      </c>
      <c r="H736" s="187">
        <v>1</v>
      </c>
      <c r="I736" s="188"/>
      <c r="J736" s="189">
        <f>ROUND(I736*H736,2)</f>
        <v>0</v>
      </c>
      <c r="K736" s="190"/>
      <c r="L736" s="39"/>
      <c r="M736" s="191" t="s">
        <v>1</v>
      </c>
      <c r="N736" s="192" t="s">
        <v>41</v>
      </c>
      <c r="O736" s="71"/>
      <c r="P736" s="193">
        <f>O736*H736</f>
        <v>0</v>
      </c>
      <c r="Q736" s="193">
        <v>0</v>
      </c>
      <c r="R736" s="193">
        <f>Q736*H736</f>
        <v>0</v>
      </c>
      <c r="S736" s="193">
        <v>0</v>
      </c>
      <c r="T736" s="194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195" t="s">
        <v>1173</v>
      </c>
      <c r="AT736" s="195" t="s">
        <v>132</v>
      </c>
      <c r="AU736" s="195" t="s">
        <v>86</v>
      </c>
      <c r="AY736" s="17" t="s">
        <v>130</v>
      </c>
      <c r="BE736" s="196">
        <f>IF(N736="základní",J736,0)</f>
        <v>0</v>
      </c>
      <c r="BF736" s="196">
        <f>IF(N736="snížená",J736,0)</f>
        <v>0</v>
      </c>
      <c r="BG736" s="196">
        <f>IF(N736="zákl. přenesená",J736,0)</f>
        <v>0</v>
      </c>
      <c r="BH736" s="196">
        <f>IF(N736="sníž. přenesená",J736,0)</f>
        <v>0</v>
      </c>
      <c r="BI736" s="196">
        <f>IF(N736="nulová",J736,0)</f>
        <v>0</v>
      </c>
      <c r="BJ736" s="17" t="s">
        <v>84</v>
      </c>
      <c r="BK736" s="196">
        <f>ROUND(I736*H736,2)</f>
        <v>0</v>
      </c>
      <c r="BL736" s="17" t="s">
        <v>1173</v>
      </c>
      <c r="BM736" s="195" t="s">
        <v>1178</v>
      </c>
    </row>
    <row r="737" spans="1:65" s="2" customFormat="1" ht="55.5" customHeight="1">
      <c r="A737" s="34"/>
      <c r="B737" s="35"/>
      <c r="C737" s="183" t="s">
        <v>1179</v>
      </c>
      <c r="D737" s="183" t="s">
        <v>132</v>
      </c>
      <c r="E737" s="184" t="s">
        <v>1180</v>
      </c>
      <c r="F737" s="185" t="s">
        <v>1181</v>
      </c>
      <c r="G737" s="186" t="s">
        <v>1172</v>
      </c>
      <c r="H737" s="187">
        <v>1</v>
      </c>
      <c r="I737" s="188"/>
      <c r="J737" s="189">
        <f>ROUND(I737*H737,2)</f>
        <v>0</v>
      </c>
      <c r="K737" s="190"/>
      <c r="L737" s="39"/>
      <c r="M737" s="191" t="s">
        <v>1</v>
      </c>
      <c r="N737" s="192" t="s">
        <v>41</v>
      </c>
      <c r="O737" s="71"/>
      <c r="P737" s="193">
        <f>O737*H737</f>
        <v>0</v>
      </c>
      <c r="Q737" s="193">
        <v>0</v>
      </c>
      <c r="R737" s="193">
        <f>Q737*H737</f>
        <v>0</v>
      </c>
      <c r="S737" s="193">
        <v>0</v>
      </c>
      <c r="T737" s="194">
        <f>S737*H737</f>
        <v>0</v>
      </c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R737" s="195" t="s">
        <v>1173</v>
      </c>
      <c r="AT737" s="195" t="s">
        <v>132</v>
      </c>
      <c r="AU737" s="195" t="s">
        <v>86</v>
      </c>
      <c r="AY737" s="17" t="s">
        <v>130</v>
      </c>
      <c r="BE737" s="196">
        <f>IF(N737="základní",J737,0)</f>
        <v>0</v>
      </c>
      <c r="BF737" s="196">
        <f>IF(N737="snížená",J737,0)</f>
        <v>0</v>
      </c>
      <c r="BG737" s="196">
        <f>IF(N737="zákl. přenesená",J737,0)</f>
        <v>0</v>
      </c>
      <c r="BH737" s="196">
        <f>IF(N737="sníž. přenesená",J737,0)</f>
        <v>0</v>
      </c>
      <c r="BI737" s="196">
        <f>IF(N737="nulová",J737,0)</f>
        <v>0</v>
      </c>
      <c r="BJ737" s="17" t="s">
        <v>84</v>
      </c>
      <c r="BK737" s="196">
        <f>ROUND(I737*H737,2)</f>
        <v>0</v>
      </c>
      <c r="BL737" s="17" t="s">
        <v>1173</v>
      </c>
      <c r="BM737" s="195" t="s">
        <v>1182</v>
      </c>
    </row>
    <row r="738" spans="1:65" s="2" customFormat="1" ht="16.5" customHeight="1">
      <c r="A738" s="34"/>
      <c r="B738" s="35"/>
      <c r="C738" s="183" t="s">
        <v>1183</v>
      </c>
      <c r="D738" s="183" t="s">
        <v>132</v>
      </c>
      <c r="E738" s="184" t="s">
        <v>1184</v>
      </c>
      <c r="F738" s="185" t="s">
        <v>1185</v>
      </c>
      <c r="G738" s="186" t="s">
        <v>1172</v>
      </c>
      <c r="H738" s="187">
        <v>1</v>
      </c>
      <c r="I738" s="188"/>
      <c r="J738" s="189">
        <f>ROUND(I738*H738,2)</f>
        <v>0</v>
      </c>
      <c r="K738" s="190"/>
      <c r="L738" s="39"/>
      <c r="M738" s="191" t="s">
        <v>1</v>
      </c>
      <c r="N738" s="192" t="s">
        <v>41</v>
      </c>
      <c r="O738" s="71"/>
      <c r="P738" s="193">
        <f>O738*H738</f>
        <v>0</v>
      </c>
      <c r="Q738" s="193">
        <v>0</v>
      </c>
      <c r="R738" s="193">
        <f>Q738*H738</f>
        <v>0</v>
      </c>
      <c r="S738" s="193">
        <v>0</v>
      </c>
      <c r="T738" s="194">
        <f>S738*H738</f>
        <v>0</v>
      </c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R738" s="195" t="s">
        <v>1173</v>
      </c>
      <c r="AT738" s="195" t="s">
        <v>132</v>
      </c>
      <c r="AU738" s="195" t="s">
        <v>86</v>
      </c>
      <c r="AY738" s="17" t="s">
        <v>130</v>
      </c>
      <c r="BE738" s="196">
        <f>IF(N738="základní",J738,0)</f>
        <v>0</v>
      </c>
      <c r="BF738" s="196">
        <f>IF(N738="snížená",J738,0)</f>
        <v>0</v>
      </c>
      <c r="BG738" s="196">
        <f>IF(N738="zákl. přenesená",J738,0)</f>
        <v>0</v>
      </c>
      <c r="BH738" s="196">
        <f>IF(N738="sníž. přenesená",J738,0)</f>
        <v>0</v>
      </c>
      <c r="BI738" s="196">
        <f>IF(N738="nulová",J738,0)</f>
        <v>0</v>
      </c>
      <c r="BJ738" s="17" t="s">
        <v>84</v>
      </c>
      <c r="BK738" s="196">
        <f>ROUND(I738*H738,2)</f>
        <v>0</v>
      </c>
      <c r="BL738" s="17" t="s">
        <v>1173</v>
      </c>
      <c r="BM738" s="195" t="s">
        <v>1186</v>
      </c>
    </row>
    <row r="739" spans="1:65" s="2" customFormat="1" ht="24.2" customHeight="1">
      <c r="A739" s="34"/>
      <c r="B739" s="35"/>
      <c r="C739" s="183" t="s">
        <v>1187</v>
      </c>
      <c r="D739" s="183" t="s">
        <v>132</v>
      </c>
      <c r="E739" s="184" t="s">
        <v>1188</v>
      </c>
      <c r="F739" s="185" t="s">
        <v>1189</v>
      </c>
      <c r="G739" s="186" t="s">
        <v>1172</v>
      </c>
      <c r="H739" s="187">
        <v>1</v>
      </c>
      <c r="I739" s="188"/>
      <c r="J739" s="189">
        <f>ROUND(I739*H739,2)</f>
        <v>0</v>
      </c>
      <c r="K739" s="190"/>
      <c r="L739" s="39"/>
      <c r="M739" s="191" t="s">
        <v>1</v>
      </c>
      <c r="N739" s="192" t="s">
        <v>41</v>
      </c>
      <c r="O739" s="71"/>
      <c r="P739" s="193">
        <f>O739*H739</f>
        <v>0</v>
      </c>
      <c r="Q739" s="193">
        <v>0</v>
      </c>
      <c r="R739" s="193">
        <f>Q739*H739</f>
        <v>0</v>
      </c>
      <c r="S739" s="193">
        <v>0</v>
      </c>
      <c r="T739" s="194">
        <f>S739*H739</f>
        <v>0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195" t="s">
        <v>1173</v>
      </c>
      <c r="AT739" s="195" t="s">
        <v>132</v>
      </c>
      <c r="AU739" s="195" t="s">
        <v>86</v>
      </c>
      <c r="AY739" s="17" t="s">
        <v>130</v>
      </c>
      <c r="BE739" s="196">
        <f>IF(N739="základní",J739,0)</f>
        <v>0</v>
      </c>
      <c r="BF739" s="196">
        <f>IF(N739="snížená",J739,0)</f>
        <v>0</v>
      </c>
      <c r="BG739" s="196">
        <f>IF(N739="zákl. přenesená",J739,0)</f>
        <v>0</v>
      </c>
      <c r="BH739" s="196">
        <f>IF(N739="sníž. přenesená",J739,0)</f>
        <v>0</v>
      </c>
      <c r="BI739" s="196">
        <f>IF(N739="nulová",J739,0)</f>
        <v>0</v>
      </c>
      <c r="BJ739" s="17" t="s">
        <v>84</v>
      </c>
      <c r="BK739" s="196">
        <f>ROUND(I739*H739,2)</f>
        <v>0</v>
      </c>
      <c r="BL739" s="17" t="s">
        <v>1173</v>
      </c>
      <c r="BM739" s="195" t="s">
        <v>1190</v>
      </c>
    </row>
    <row r="740" spans="2:63" s="12" customFormat="1" ht="22.9" customHeight="1">
      <c r="B740" s="167"/>
      <c r="C740" s="168"/>
      <c r="D740" s="169" t="s">
        <v>75</v>
      </c>
      <c r="E740" s="181" t="s">
        <v>1191</v>
      </c>
      <c r="F740" s="181" t="s">
        <v>1192</v>
      </c>
      <c r="G740" s="168"/>
      <c r="H740" s="168"/>
      <c r="I740" s="171"/>
      <c r="J740" s="182">
        <f>BK740</f>
        <v>0</v>
      </c>
      <c r="K740" s="168"/>
      <c r="L740" s="173"/>
      <c r="M740" s="174"/>
      <c r="N740" s="175"/>
      <c r="O740" s="175"/>
      <c r="P740" s="176">
        <f>P741</f>
        <v>0</v>
      </c>
      <c r="Q740" s="175"/>
      <c r="R740" s="176">
        <f>R741</f>
        <v>0</v>
      </c>
      <c r="S740" s="175"/>
      <c r="T740" s="177">
        <f>T741</f>
        <v>0</v>
      </c>
      <c r="AR740" s="178" t="s">
        <v>643</v>
      </c>
      <c r="AT740" s="179" t="s">
        <v>75</v>
      </c>
      <c r="AU740" s="179" t="s">
        <v>84</v>
      </c>
      <c r="AY740" s="178" t="s">
        <v>130</v>
      </c>
      <c r="BK740" s="180">
        <f>BK741</f>
        <v>0</v>
      </c>
    </row>
    <row r="741" spans="1:65" s="2" customFormat="1" ht="24.2" customHeight="1">
      <c r="A741" s="34"/>
      <c r="B741" s="35"/>
      <c r="C741" s="183" t="s">
        <v>1193</v>
      </c>
      <c r="D741" s="183" t="s">
        <v>132</v>
      </c>
      <c r="E741" s="184" t="s">
        <v>1194</v>
      </c>
      <c r="F741" s="185" t="s">
        <v>1195</v>
      </c>
      <c r="G741" s="186" t="s">
        <v>1172</v>
      </c>
      <c r="H741" s="187">
        <v>1</v>
      </c>
      <c r="I741" s="188"/>
      <c r="J741" s="189">
        <f>ROUND(I741*H741,2)</f>
        <v>0</v>
      </c>
      <c r="K741" s="190"/>
      <c r="L741" s="39"/>
      <c r="M741" s="191" t="s">
        <v>1</v>
      </c>
      <c r="N741" s="192" t="s">
        <v>41</v>
      </c>
      <c r="O741" s="71"/>
      <c r="P741" s="193">
        <f>O741*H741</f>
        <v>0</v>
      </c>
      <c r="Q741" s="193">
        <v>0</v>
      </c>
      <c r="R741" s="193">
        <f>Q741*H741</f>
        <v>0</v>
      </c>
      <c r="S741" s="193">
        <v>0</v>
      </c>
      <c r="T741" s="194">
        <f>S741*H741</f>
        <v>0</v>
      </c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R741" s="195" t="s">
        <v>1173</v>
      </c>
      <c r="AT741" s="195" t="s">
        <v>132</v>
      </c>
      <c r="AU741" s="195" t="s">
        <v>86</v>
      </c>
      <c r="AY741" s="17" t="s">
        <v>130</v>
      </c>
      <c r="BE741" s="196">
        <f>IF(N741="základní",J741,0)</f>
        <v>0</v>
      </c>
      <c r="BF741" s="196">
        <f>IF(N741="snížená",J741,0)</f>
        <v>0</v>
      </c>
      <c r="BG741" s="196">
        <f>IF(N741="zákl. přenesená",J741,0)</f>
        <v>0</v>
      </c>
      <c r="BH741" s="196">
        <f>IF(N741="sníž. přenesená",J741,0)</f>
        <v>0</v>
      </c>
      <c r="BI741" s="196">
        <f>IF(N741="nulová",J741,0)</f>
        <v>0</v>
      </c>
      <c r="BJ741" s="17" t="s">
        <v>84</v>
      </c>
      <c r="BK741" s="196">
        <f>ROUND(I741*H741,2)</f>
        <v>0</v>
      </c>
      <c r="BL741" s="17" t="s">
        <v>1173</v>
      </c>
      <c r="BM741" s="195" t="s">
        <v>1196</v>
      </c>
    </row>
    <row r="742" spans="2:63" s="12" customFormat="1" ht="22.9" customHeight="1">
      <c r="B742" s="167"/>
      <c r="C742" s="168"/>
      <c r="D742" s="169" t="s">
        <v>75</v>
      </c>
      <c r="E742" s="181" t="s">
        <v>1197</v>
      </c>
      <c r="F742" s="181" t="s">
        <v>1198</v>
      </c>
      <c r="G742" s="168"/>
      <c r="H742" s="168"/>
      <c r="I742" s="171"/>
      <c r="J742" s="182">
        <f>BK742</f>
        <v>0</v>
      </c>
      <c r="K742" s="168"/>
      <c r="L742" s="173"/>
      <c r="M742" s="174"/>
      <c r="N742" s="175"/>
      <c r="O742" s="175"/>
      <c r="P742" s="176">
        <f>P743</f>
        <v>0</v>
      </c>
      <c r="Q742" s="175"/>
      <c r="R742" s="176">
        <f>R743</f>
        <v>0</v>
      </c>
      <c r="S742" s="175"/>
      <c r="T742" s="177">
        <f>T743</f>
        <v>0</v>
      </c>
      <c r="AR742" s="178" t="s">
        <v>643</v>
      </c>
      <c r="AT742" s="179" t="s">
        <v>75</v>
      </c>
      <c r="AU742" s="179" t="s">
        <v>84</v>
      </c>
      <c r="AY742" s="178" t="s">
        <v>130</v>
      </c>
      <c r="BK742" s="180">
        <f>BK743</f>
        <v>0</v>
      </c>
    </row>
    <row r="743" spans="1:65" s="2" customFormat="1" ht="21.75" customHeight="1">
      <c r="A743" s="34"/>
      <c r="B743" s="35"/>
      <c r="C743" s="183" t="s">
        <v>1199</v>
      </c>
      <c r="D743" s="183" t="s">
        <v>132</v>
      </c>
      <c r="E743" s="184" t="s">
        <v>1200</v>
      </c>
      <c r="F743" s="185" t="s">
        <v>1201</v>
      </c>
      <c r="G743" s="186" t="s">
        <v>1202</v>
      </c>
      <c r="H743" s="187">
        <v>1</v>
      </c>
      <c r="I743" s="188"/>
      <c r="J743" s="189">
        <f>ROUND(I743*H743,2)</f>
        <v>0</v>
      </c>
      <c r="K743" s="190"/>
      <c r="L743" s="39"/>
      <c r="M743" s="191" t="s">
        <v>1</v>
      </c>
      <c r="N743" s="192" t="s">
        <v>41</v>
      </c>
      <c r="O743" s="71"/>
      <c r="P743" s="193">
        <f>O743*H743</f>
        <v>0</v>
      </c>
      <c r="Q743" s="193">
        <v>0</v>
      </c>
      <c r="R743" s="193">
        <f>Q743*H743</f>
        <v>0</v>
      </c>
      <c r="S743" s="193">
        <v>0</v>
      </c>
      <c r="T743" s="194">
        <f>S743*H743</f>
        <v>0</v>
      </c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R743" s="195" t="s">
        <v>1173</v>
      </c>
      <c r="AT743" s="195" t="s">
        <v>132</v>
      </c>
      <c r="AU743" s="195" t="s">
        <v>86</v>
      </c>
      <c r="AY743" s="17" t="s">
        <v>130</v>
      </c>
      <c r="BE743" s="196">
        <f>IF(N743="základní",J743,0)</f>
        <v>0</v>
      </c>
      <c r="BF743" s="196">
        <f>IF(N743="snížená",J743,0)</f>
        <v>0</v>
      </c>
      <c r="BG743" s="196">
        <f>IF(N743="zákl. přenesená",J743,0)</f>
        <v>0</v>
      </c>
      <c r="BH743" s="196">
        <f>IF(N743="sníž. přenesená",J743,0)</f>
        <v>0</v>
      </c>
      <c r="BI743" s="196">
        <f>IF(N743="nulová",J743,0)</f>
        <v>0</v>
      </c>
      <c r="BJ743" s="17" t="s">
        <v>84</v>
      </c>
      <c r="BK743" s="196">
        <f>ROUND(I743*H743,2)</f>
        <v>0</v>
      </c>
      <c r="BL743" s="17" t="s">
        <v>1173</v>
      </c>
      <c r="BM743" s="195" t="s">
        <v>1203</v>
      </c>
    </row>
    <row r="744" spans="2:63" s="12" customFormat="1" ht="22.9" customHeight="1">
      <c r="B744" s="167"/>
      <c r="C744" s="168"/>
      <c r="D744" s="169" t="s">
        <v>75</v>
      </c>
      <c r="E744" s="181" t="s">
        <v>1204</v>
      </c>
      <c r="F744" s="181" t="s">
        <v>1205</v>
      </c>
      <c r="G744" s="168"/>
      <c r="H744" s="168"/>
      <c r="I744" s="171"/>
      <c r="J744" s="182">
        <f>BK744</f>
        <v>0</v>
      </c>
      <c r="K744" s="168"/>
      <c r="L744" s="173"/>
      <c r="M744" s="174"/>
      <c r="N744" s="175"/>
      <c r="O744" s="175"/>
      <c r="P744" s="176">
        <f>P745</f>
        <v>0</v>
      </c>
      <c r="Q744" s="175"/>
      <c r="R744" s="176">
        <f>R745</f>
        <v>0</v>
      </c>
      <c r="S744" s="175"/>
      <c r="T744" s="177">
        <f>T745</f>
        <v>0</v>
      </c>
      <c r="AR744" s="178" t="s">
        <v>643</v>
      </c>
      <c r="AT744" s="179" t="s">
        <v>75</v>
      </c>
      <c r="AU744" s="179" t="s">
        <v>84</v>
      </c>
      <c r="AY744" s="178" t="s">
        <v>130</v>
      </c>
      <c r="BK744" s="180">
        <f>BK745</f>
        <v>0</v>
      </c>
    </row>
    <row r="745" spans="1:65" s="2" customFormat="1" ht="16.5" customHeight="1">
      <c r="A745" s="34"/>
      <c r="B745" s="35"/>
      <c r="C745" s="183" t="s">
        <v>1206</v>
      </c>
      <c r="D745" s="183" t="s">
        <v>132</v>
      </c>
      <c r="E745" s="184" t="s">
        <v>1207</v>
      </c>
      <c r="F745" s="185" t="s">
        <v>1208</v>
      </c>
      <c r="G745" s="186" t="s">
        <v>1172</v>
      </c>
      <c r="H745" s="187">
        <v>1</v>
      </c>
      <c r="I745" s="188"/>
      <c r="J745" s="189">
        <f>ROUND(I745*H745,2)</f>
        <v>0</v>
      </c>
      <c r="K745" s="190"/>
      <c r="L745" s="39"/>
      <c r="M745" s="191" t="s">
        <v>1</v>
      </c>
      <c r="N745" s="192" t="s">
        <v>41</v>
      </c>
      <c r="O745" s="71"/>
      <c r="P745" s="193">
        <f>O745*H745</f>
        <v>0</v>
      </c>
      <c r="Q745" s="193">
        <v>0</v>
      </c>
      <c r="R745" s="193">
        <f>Q745*H745</f>
        <v>0</v>
      </c>
      <c r="S745" s="193">
        <v>0</v>
      </c>
      <c r="T745" s="194">
        <f>S745*H745</f>
        <v>0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195" t="s">
        <v>1173</v>
      </c>
      <c r="AT745" s="195" t="s">
        <v>132</v>
      </c>
      <c r="AU745" s="195" t="s">
        <v>86</v>
      </c>
      <c r="AY745" s="17" t="s">
        <v>130</v>
      </c>
      <c r="BE745" s="196">
        <f>IF(N745="základní",J745,0)</f>
        <v>0</v>
      </c>
      <c r="BF745" s="196">
        <f>IF(N745="snížená",J745,0)</f>
        <v>0</v>
      </c>
      <c r="BG745" s="196">
        <f>IF(N745="zákl. přenesená",J745,0)</f>
        <v>0</v>
      </c>
      <c r="BH745" s="196">
        <f>IF(N745="sníž. přenesená",J745,0)</f>
        <v>0</v>
      </c>
      <c r="BI745" s="196">
        <f>IF(N745="nulová",J745,0)</f>
        <v>0</v>
      </c>
      <c r="BJ745" s="17" t="s">
        <v>84</v>
      </c>
      <c r="BK745" s="196">
        <f>ROUND(I745*H745,2)</f>
        <v>0</v>
      </c>
      <c r="BL745" s="17" t="s">
        <v>1173</v>
      </c>
      <c r="BM745" s="195" t="s">
        <v>1209</v>
      </c>
    </row>
    <row r="746" spans="2:63" s="12" customFormat="1" ht="22.9" customHeight="1">
      <c r="B746" s="167"/>
      <c r="C746" s="168"/>
      <c r="D746" s="169" t="s">
        <v>75</v>
      </c>
      <c r="E746" s="181" t="s">
        <v>1210</v>
      </c>
      <c r="F746" s="181" t="s">
        <v>1211</v>
      </c>
      <c r="G746" s="168"/>
      <c r="H746" s="168"/>
      <c r="I746" s="171"/>
      <c r="J746" s="182">
        <f>BK746</f>
        <v>0</v>
      </c>
      <c r="K746" s="168"/>
      <c r="L746" s="173"/>
      <c r="M746" s="174"/>
      <c r="N746" s="175"/>
      <c r="O746" s="175"/>
      <c r="P746" s="176">
        <f>SUM(P747:P748)</f>
        <v>0</v>
      </c>
      <c r="Q746" s="175"/>
      <c r="R746" s="176">
        <f>SUM(R747:R748)</f>
        <v>0</v>
      </c>
      <c r="S746" s="175"/>
      <c r="T746" s="177">
        <f>SUM(T747:T748)</f>
        <v>0</v>
      </c>
      <c r="AR746" s="178" t="s">
        <v>643</v>
      </c>
      <c r="AT746" s="179" t="s">
        <v>75</v>
      </c>
      <c r="AU746" s="179" t="s">
        <v>84</v>
      </c>
      <c r="AY746" s="178" t="s">
        <v>130</v>
      </c>
      <c r="BK746" s="180">
        <f>SUM(BK747:BK748)</f>
        <v>0</v>
      </c>
    </row>
    <row r="747" spans="1:65" s="2" customFormat="1" ht="16.5" customHeight="1">
      <c r="A747" s="34"/>
      <c r="B747" s="35"/>
      <c r="C747" s="183" t="s">
        <v>1212</v>
      </c>
      <c r="D747" s="183" t="s">
        <v>132</v>
      </c>
      <c r="E747" s="184" t="s">
        <v>1213</v>
      </c>
      <c r="F747" s="185" t="s">
        <v>1214</v>
      </c>
      <c r="G747" s="186" t="s">
        <v>148</v>
      </c>
      <c r="H747" s="187">
        <v>15</v>
      </c>
      <c r="I747" s="188"/>
      <c r="J747" s="189">
        <f>ROUND(I747*H747,2)</f>
        <v>0</v>
      </c>
      <c r="K747" s="190"/>
      <c r="L747" s="39"/>
      <c r="M747" s="191" t="s">
        <v>1</v>
      </c>
      <c r="N747" s="192" t="s">
        <v>41</v>
      </c>
      <c r="O747" s="71"/>
      <c r="P747" s="193">
        <f>O747*H747</f>
        <v>0</v>
      </c>
      <c r="Q747" s="193">
        <v>0</v>
      </c>
      <c r="R747" s="193">
        <f>Q747*H747</f>
        <v>0</v>
      </c>
      <c r="S747" s="193">
        <v>0</v>
      </c>
      <c r="T747" s="194">
        <f>S747*H747</f>
        <v>0</v>
      </c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R747" s="195" t="s">
        <v>1173</v>
      </c>
      <c r="AT747" s="195" t="s">
        <v>132</v>
      </c>
      <c r="AU747" s="195" t="s">
        <v>86</v>
      </c>
      <c r="AY747" s="17" t="s">
        <v>130</v>
      </c>
      <c r="BE747" s="196">
        <f>IF(N747="základní",J747,0)</f>
        <v>0</v>
      </c>
      <c r="BF747" s="196">
        <f>IF(N747="snížená",J747,0)</f>
        <v>0</v>
      </c>
      <c r="BG747" s="196">
        <f>IF(N747="zákl. přenesená",J747,0)</f>
        <v>0</v>
      </c>
      <c r="BH747" s="196">
        <f>IF(N747="sníž. přenesená",J747,0)</f>
        <v>0</v>
      </c>
      <c r="BI747" s="196">
        <f>IF(N747="nulová",J747,0)</f>
        <v>0</v>
      </c>
      <c r="BJ747" s="17" t="s">
        <v>84</v>
      </c>
      <c r="BK747" s="196">
        <f>ROUND(I747*H747,2)</f>
        <v>0</v>
      </c>
      <c r="BL747" s="17" t="s">
        <v>1173</v>
      </c>
      <c r="BM747" s="195" t="s">
        <v>1215</v>
      </c>
    </row>
    <row r="748" spans="1:65" s="2" customFormat="1" ht="16.5" customHeight="1">
      <c r="A748" s="34"/>
      <c r="B748" s="35"/>
      <c r="C748" s="183" t="s">
        <v>1216</v>
      </c>
      <c r="D748" s="183" t="s">
        <v>132</v>
      </c>
      <c r="E748" s="184" t="s">
        <v>1217</v>
      </c>
      <c r="F748" s="185" t="s">
        <v>1218</v>
      </c>
      <c r="G748" s="186" t="s">
        <v>1172</v>
      </c>
      <c r="H748" s="187">
        <v>1</v>
      </c>
      <c r="I748" s="188"/>
      <c r="J748" s="189">
        <f>ROUND(I748*H748,2)</f>
        <v>0</v>
      </c>
      <c r="K748" s="190"/>
      <c r="L748" s="39"/>
      <c r="M748" s="242" t="s">
        <v>1</v>
      </c>
      <c r="N748" s="243" t="s">
        <v>41</v>
      </c>
      <c r="O748" s="244"/>
      <c r="P748" s="245">
        <f>O748*H748</f>
        <v>0</v>
      </c>
      <c r="Q748" s="245">
        <v>0</v>
      </c>
      <c r="R748" s="245">
        <f>Q748*H748</f>
        <v>0</v>
      </c>
      <c r="S748" s="245">
        <v>0</v>
      </c>
      <c r="T748" s="246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195" t="s">
        <v>1173</v>
      </c>
      <c r="AT748" s="195" t="s">
        <v>132</v>
      </c>
      <c r="AU748" s="195" t="s">
        <v>86</v>
      </c>
      <c r="AY748" s="17" t="s">
        <v>130</v>
      </c>
      <c r="BE748" s="196">
        <f>IF(N748="základní",J748,0)</f>
        <v>0</v>
      </c>
      <c r="BF748" s="196">
        <f>IF(N748="snížená",J748,0)</f>
        <v>0</v>
      </c>
      <c r="BG748" s="196">
        <f>IF(N748="zákl. přenesená",J748,0)</f>
        <v>0</v>
      </c>
      <c r="BH748" s="196">
        <f>IF(N748="sníž. přenesená",J748,0)</f>
        <v>0</v>
      </c>
      <c r="BI748" s="196">
        <f>IF(N748="nulová",J748,0)</f>
        <v>0</v>
      </c>
      <c r="BJ748" s="17" t="s">
        <v>84</v>
      </c>
      <c r="BK748" s="196">
        <f>ROUND(I748*H748,2)</f>
        <v>0</v>
      </c>
      <c r="BL748" s="17" t="s">
        <v>1173</v>
      </c>
      <c r="BM748" s="195" t="s">
        <v>1219</v>
      </c>
    </row>
    <row r="749" spans="1:31" s="2" customFormat="1" ht="6.95" customHeight="1">
      <c r="A749" s="34"/>
      <c r="B749" s="54"/>
      <c r="C749" s="55"/>
      <c r="D749" s="55"/>
      <c r="E749" s="55"/>
      <c r="F749" s="55"/>
      <c r="G749" s="55"/>
      <c r="H749" s="55"/>
      <c r="I749" s="55"/>
      <c r="J749" s="55"/>
      <c r="K749" s="55"/>
      <c r="L749" s="39"/>
      <c r="M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</row>
  </sheetData>
  <sheetProtection algorithmName="SHA-512" hashValue="sXGXFdWzBi2aZTw0+R7Bl19+kWQuM0wQkC5APKv/gDff3xHZMdbGIk7kTxkB6oYCK6Nk6slnD0VbGefCDBjWPg==" saltValue="1zqAkTnLccT4ipaiC09Yhup2Cct5vCZd9k3iOKkmexw+Nzgn4SA/y/PK5C9WLjNgJfCwYhFg79S0gMubmJKfrw==" spinCount="100000" sheet="1" objects="1" scenarios="1" formatColumns="0" formatRows="0" autoFilter="0"/>
  <autoFilter ref="C135:K748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LAPTOP-G0FMFB3Q\ivans</dc:creator>
  <cp:keywords/>
  <dc:description/>
  <cp:lastModifiedBy>Kaspřáková Hana</cp:lastModifiedBy>
  <dcterms:created xsi:type="dcterms:W3CDTF">2024-05-31T07:01:22Z</dcterms:created>
  <dcterms:modified xsi:type="dcterms:W3CDTF">2024-05-31T07:24:32Z</dcterms:modified>
  <cp:category/>
  <cp:version/>
  <cp:contentType/>
  <cp:contentStatus/>
</cp:coreProperties>
</file>