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Přechod pro chodce" sheetId="2" r:id="rId2"/>
    <sheet name="SO 401 - Veřejné osvětlen..." sheetId="3" r:id="rId3"/>
  </sheets>
  <definedNames>
    <definedName name="_xlnm.Print_Area" localSheetId="0">'Rekapitulace stavby'!$D$4:$AO$76,'Rekapitulace stavby'!$C$82:$AQ$97</definedName>
    <definedName name="_xlnm._FilterDatabase" localSheetId="1" hidden="1">'SO 101 - Přechod pro chodce'!$C$128:$K$341</definedName>
    <definedName name="_xlnm.Print_Area" localSheetId="1">'SO 101 - Přechod pro chodce'!$C$4:$J$76,'SO 101 - Přechod pro chodce'!$C$82:$J$110,'SO 101 - Přechod pro chodce'!$C$116:$J$341</definedName>
    <definedName name="_xlnm._FilterDatabase" localSheetId="2" hidden="1">'SO 401 - Veřejné osvětlen...'!$C$125:$K$178</definedName>
    <definedName name="_xlnm.Print_Area" localSheetId="2">'SO 401 - Veřejné osvětlen...'!$C$4:$J$76,'SO 401 - Veřejné osvětlen...'!$C$82:$J$107,'SO 401 - Veřejné osvětlen...'!$C$113:$J$178</definedName>
    <definedName name="_xlnm.Print_Titles" localSheetId="0">'Rekapitulace stavby'!$92:$92</definedName>
    <definedName name="_xlnm.Print_Titles" localSheetId="1">'SO 101 - Přechod pro chodce'!$128:$128</definedName>
    <definedName name="_xlnm.Print_Titles" localSheetId="2">'SO 401 - Veřejné osvětlen...'!$125:$125</definedName>
  </definedNames>
  <calcPr fullCalcOnLoad="1"/>
</workbook>
</file>

<file path=xl/sharedStrings.xml><?xml version="1.0" encoding="utf-8"?>
<sst xmlns="http://schemas.openxmlformats.org/spreadsheetml/2006/main" count="3258" uniqueCount="640">
  <si>
    <t>Export Komplet</t>
  </si>
  <si>
    <t/>
  </si>
  <si>
    <t>2.0</t>
  </si>
  <si>
    <t>ZAMOK</t>
  </si>
  <si>
    <t>False</t>
  </si>
  <si>
    <t>{cf32a3cc-238f-4d2a-adae-8e561e275825}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</si>
  <si>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</si>
  <si>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</si>
  <si>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</si>
  <si>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</si>
  <si>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</si>
  <si>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</si>
  <si>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</si>
  <si>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</si>
  <si>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23091101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</si>
  <si>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</si>
  <si>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</si>
  <si>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Přechod pro chodce na ul. Štefánikové v Bohumíně</t>
  </si>
  <si>
    <t>KSO:</t>
  </si>
  <si>
    <t>CC-CZ:</t>
  </si>
  <si>
    <t>Místo:</t>
  </si>
  <si>
    <t>Bohumín</t>
  </si>
  <si>
    <t>Datum:</t>
  </si>
  <si>
    <t>23. 3. 2024</t>
  </si>
  <si>
    <t>Zadavatel:</t>
  </si>
  <si>
    <t>IČ:</t>
  </si>
  <si>
    <t>Město Bohumín</t>
  </si>
  <si>
    <t>DIČ:</t>
  </si>
  <si>
    <t>Uchazeč:</t>
  </si>
  <si>
    <t>Vyplň údaj</t>
  </si>
  <si>
    <t>Projektant:</t>
  </si>
  <si>
    <t>ŠNAPKA SLUŽBY s.r.o.</t>
  </si>
  <si>
    <t>True</t>
  </si>
  <si>
    <t>Zpracovatel:</t>
  </si>
  <si>
    <t>Ing. Ivan Šnapka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</si>
  <si>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</si>
  <si>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</si>
  <si>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</si>
  <si>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</si>
  <si>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</si>
  <si>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</si>
  <si>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</si>
  <si>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</si>
  <si>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</si>
  <si>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</si>
  <si>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</si>
  <si>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</si>
  <si>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</si>
  <si>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</si>
  <si>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</si>
  <si>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</si>
  <si>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</si>
  <si>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</si>
  <si>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</si>
  <si>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</si>
  <si>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</si>
  <si>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</si>
  <si>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</si>
  <si>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</si>
  <si>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</si>
  <si>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</si>
  <si>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</si>
  <si>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</si>
  <si>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</si>
  <si>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</si>
  <si>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</si>
  <si>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</si>
  <si>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</si>
  <si>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</si>
  <si>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</si>
  <si>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</si>
  <si>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</si>
  <si>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</si>
  <si>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</si>
  <si>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</si>
  <si>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</si>
  <si>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</si>
  <si>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</si>
  <si>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</si>
  <si>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</si>
  <si>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</si>
  <si>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</si>
  <si>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Přechod pro chodce</t>
  </si>
  <si>
    <t>STA</t>
  </si>
  <si>
    <t>1</t>
  </si>
  <si>
    <t>{fbb45e95-521f-4f28-a6be-cadf5f59c23a}</t>
  </si>
  <si>
    <t>2</t>
  </si>
  <si>
    <t>SO 401</t>
  </si>
  <si>
    <t>Veřejné osvětlení přechodu</t>
  </si>
  <si>
    <t>{39090713-3fe8-4d81-bc3c-bf7200686b45}</t>
  </si>
  <si>
    <t>KRYCÍ LIST SOUPISU PRACÍ</t>
  </si>
  <si>
    <t>Objekt:</t>
  </si>
  <si>
    <t>SO 101 - Přechod pro chodce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</si>
  <si>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</si>
  <si>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</si>
  <si>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</si>
  <si>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</si>
  <si>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</si>
  <si>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</si>
  <si>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</si>
  <si>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</si>
  <si>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</si>
  <si>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</si>
  <si>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</si>
  <si>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</si>
  <si>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</si>
  <si>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</si>
  <si>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</si>
  <si>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</si>
  <si>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</si>
  <si>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</si>
  <si>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</si>
  <si>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</si>
  <si>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</si>
  <si>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</si>
  <si>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</si>
  <si>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</si>
  <si>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</si>
  <si>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</si>
  <si>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</si>
  <si>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</si>
  <si>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</si>
  <si>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</si>
  <si>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</si>
  <si>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</si>
  <si>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</si>
  <si>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</si>
  <si>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</si>
  <si>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</si>
  <si>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111151102</t>
  </si>
  <si>
    <t>Odstranění travin z celkové plochy do 500 m2 strojně</t>
  </si>
  <si>
    <t>m2</t>
  </si>
  <si>
    <t>4</t>
  </si>
  <si>
    <t>-1919314723</t>
  </si>
  <si>
    <t>VV</t>
  </si>
  <si>
    <t>2,5*1,5+4*1,5+4*1,5</t>
  </si>
  <si>
    <t>113106132</t>
  </si>
  <si>
    <t>Rozebrání dlažeb z betonových nebo kamenných dlaždic komunikací pro pěší strojně pl do 50 m2</t>
  </si>
  <si>
    <t>-1537806921</t>
  </si>
  <si>
    <t>5,3*2,7+7,1*2,8</t>
  </si>
  <si>
    <t>6,1*2,2+2,3*1,8</t>
  </si>
  <si>
    <t>Součet</t>
  </si>
  <si>
    <t>91</t>
  </si>
  <si>
    <t>113107313</t>
  </si>
  <si>
    <t>Odstranění podkladu z kameniva těženého tl přes 200 do 300 mm strojně pl do 50 m2</t>
  </si>
  <si>
    <t>711408378</t>
  </si>
  <si>
    <t>90</t>
  </si>
  <si>
    <t>113107323</t>
  </si>
  <si>
    <t>Odstranění podkladu z kameniva drceného tl přes 200 do 300 mm strojně pl do 50 m2</t>
  </si>
  <si>
    <t>-1073149574</t>
  </si>
  <si>
    <t>3*6+0,5*9+0,5*8</t>
  </si>
  <si>
    <t>5</t>
  </si>
  <si>
    <t>113107343</t>
  </si>
  <si>
    <t>Odstranění podkladu živičného tl přes 100 do 150 mm strojně pl do 50 m2</t>
  </si>
  <si>
    <t>917178183</t>
  </si>
  <si>
    <t>(3*6+0,5*9+0,5*8)*2</t>
  </si>
  <si>
    <t>6</t>
  </si>
  <si>
    <t>113154323</t>
  </si>
  <si>
    <t>Frézování živičného krytu tl 50 mm pruh š přes 0,5 do 1 m pl přes 1000 do 10000 m2 bez překážek v trase</t>
  </si>
  <si>
    <t>-1227124529</t>
  </si>
  <si>
    <t>(3+3+3)*1</t>
  </si>
  <si>
    <t>(6+4)*1</t>
  </si>
  <si>
    <t>7</t>
  </si>
  <si>
    <t>113202111</t>
  </si>
  <si>
    <t>Vytrhání obrub krajníků obrubníků stojatých</t>
  </si>
  <si>
    <t>m</t>
  </si>
  <si>
    <t>581491114</t>
  </si>
  <si>
    <t>3+3+3</t>
  </si>
  <si>
    <t>2+4+4</t>
  </si>
  <si>
    <t>6+4</t>
  </si>
  <si>
    <t>5+2</t>
  </si>
  <si>
    <t>94</t>
  </si>
  <si>
    <t>113203111</t>
  </si>
  <si>
    <t>Vytrhání obrub - přídlažby z dlažebních kostek (dvojřádek)</t>
  </si>
  <si>
    <t>191103644</t>
  </si>
  <si>
    <t>(3+3+3)*2</t>
  </si>
  <si>
    <t>(6+4)*2</t>
  </si>
  <si>
    <t>8</t>
  </si>
  <si>
    <t>119003217</t>
  </si>
  <si>
    <t>Mobilní plotová zábrana vyplněná dráty výšky do 1,5 m pro zabezpečení výkopu zřízení</t>
  </si>
  <si>
    <t>-869390143</t>
  </si>
  <si>
    <t>25+20</t>
  </si>
  <si>
    <t>9</t>
  </si>
  <si>
    <t>119003218</t>
  </si>
  <si>
    <t>Mobilní plotová zábrana vyplněná dráty výšky do 1,5 m pro zabezpečení výkopu odstranění</t>
  </si>
  <si>
    <t>1516353424</t>
  </si>
  <si>
    <t>10</t>
  </si>
  <si>
    <t>121151113</t>
  </si>
  <si>
    <t>Sejmutí ornice plochy do 500 m2 tl vrstvy do 200 mm strojně</t>
  </si>
  <si>
    <t>425441442</t>
  </si>
  <si>
    <t>13</t>
  </si>
  <si>
    <t>131213101.1</t>
  </si>
  <si>
    <t>Hloubení jam v soudržných horninách třídy těžitelnosti I skupiny 3 ručně (sondy)</t>
  </si>
  <si>
    <t>m3</t>
  </si>
  <si>
    <t>1603944489</t>
  </si>
  <si>
    <t>1,5*1,5*1,5*4</t>
  </si>
  <si>
    <t>132251103</t>
  </si>
  <si>
    <t>Hloubení rýh nezapažených š do 800 mm v hornině třídy těžitelnosti I skupiny 3 objem do 100 m3 strojně</t>
  </si>
  <si>
    <t>552013482</t>
  </si>
  <si>
    <t>9*0,5*0,5</t>
  </si>
  <si>
    <t>10*0,5*0,5</t>
  </si>
  <si>
    <t>7*0,5*0,5</t>
  </si>
  <si>
    <t>162751117R</t>
  </si>
  <si>
    <t>Vodorovné přemístění přes 9 000 do 10000 m výkopku/sypaniny z horniny třídy těžitelnosti I skupiny 1 až 3 (případná sanace podloží)</t>
  </si>
  <si>
    <t>-2074180369</t>
  </si>
  <si>
    <t>22</t>
  </si>
  <si>
    <t>162751119</t>
  </si>
  <si>
    <t>Příplatek k vodorovnému přemístění výkopku/sypaniny z horniny třídy těžitelnosti I skupiny 1 až 3 ZKD 1000 m přes 10000 m</t>
  </si>
  <si>
    <t>-309081149</t>
  </si>
  <si>
    <t>22,5*14</t>
  </si>
  <si>
    <t>27</t>
  </si>
  <si>
    <t>171251201</t>
  </si>
  <si>
    <t>Uložení sypaniny na skládky nebo meziskládky</t>
  </si>
  <si>
    <t>2051001213</t>
  </si>
  <si>
    <t>22,5</t>
  </si>
  <si>
    <t>32</t>
  </si>
  <si>
    <t>181351103</t>
  </si>
  <si>
    <t>Rozprostření ornice tl vrstvy do 200 mm pl přes 100 do 500 m2 v rovině nebo ve svahu do 1:5 strojně</t>
  </si>
  <si>
    <t>-2050842189</t>
  </si>
  <si>
    <t>33</t>
  </si>
  <si>
    <t>181411121</t>
  </si>
  <si>
    <t>Založení lučního trávníku výsevem pl do 1000 m2 v rovině a ve svahu do 1:5</t>
  </si>
  <si>
    <t>472420839</t>
  </si>
  <si>
    <t>34</t>
  </si>
  <si>
    <t>M</t>
  </si>
  <si>
    <t>00572474</t>
  </si>
  <si>
    <t>osivo směs travní krajinná-svahová</t>
  </si>
  <si>
    <t>kg</t>
  </si>
  <si>
    <t>-325066530</t>
  </si>
  <si>
    <t>15,75*0,1</t>
  </si>
  <si>
    <t>Komunikace pozemní</t>
  </si>
  <si>
    <t>35</t>
  </si>
  <si>
    <t>564201111R</t>
  </si>
  <si>
    <t>Podklad nebo podsyp ze štěrkopísku ŠP tl 30 mm</t>
  </si>
  <si>
    <t>1478722504</t>
  </si>
  <si>
    <t>2*3+3,14*1</t>
  </si>
  <si>
    <t>98</t>
  </si>
  <si>
    <t>564871116</t>
  </si>
  <si>
    <t>Podklad ze štěrkodrtě ŠD tl. 300 mm</t>
  </si>
  <si>
    <t>-384468371</t>
  </si>
  <si>
    <t>60,89*1,1</t>
  </si>
  <si>
    <t>0,5*9+0,5*8+0,5*18</t>
  </si>
  <si>
    <t>37</t>
  </si>
  <si>
    <t>565175111</t>
  </si>
  <si>
    <t>Asfaltový beton vrstva podkladní ACP 16 (obalované kamenivo OKS) tl 100 mm š do 3 m</t>
  </si>
  <si>
    <t>-1983938801</t>
  </si>
  <si>
    <t>38</t>
  </si>
  <si>
    <t>573211107</t>
  </si>
  <si>
    <t>Postřik živičný spojovací z asfaltu v množství 0,30 kg/m2</t>
  </si>
  <si>
    <t>2050375802</t>
  </si>
  <si>
    <t>39</t>
  </si>
  <si>
    <t>577144111</t>
  </si>
  <si>
    <t>Asfaltový beton vrstva obrusná ACO 11 (ABS) tř. I tl 50 mm š do 3 m z nemodifikovaného asfaltu</t>
  </si>
  <si>
    <t>-1371551226</t>
  </si>
  <si>
    <t>99</t>
  </si>
  <si>
    <t>591241111</t>
  </si>
  <si>
    <t>Kladení dlažby z kostek drobných z kamene na MC tl 50 mm-přídlažba</t>
  </si>
  <si>
    <t>694495143</t>
  </si>
  <si>
    <t>(3+3+3)*0,25</t>
  </si>
  <si>
    <t>(6+4)*0,25</t>
  </si>
  <si>
    <t>100</t>
  </si>
  <si>
    <t>58381007</t>
  </si>
  <si>
    <t>kostka dlažební žula drobná 8/10</t>
  </si>
  <si>
    <t>-768044131</t>
  </si>
  <si>
    <t>4,75*1,02 'Přepočtené koeficientem množství</t>
  </si>
  <si>
    <t>40</t>
  </si>
  <si>
    <t>596211110</t>
  </si>
  <si>
    <t>Kladení zámkové dlažby komunikací pro pěší tl 60 mm skupiny A pl do 50 m2</t>
  </si>
  <si>
    <t>1536948640</t>
  </si>
  <si>
    <t>41</t>
  </si>
  <si>
    <t>59245015</t>
  </si>
  <si>
    <t>dlažba zámková 200x200x60mm přírodní</t>
  </si>
  <si>
    <t>89280771</t>
  </si>
  <si>
    <t>(60,89-16,36)*1,05</t>
  </si>
  <si>
    <t>42</t>
  </si>
  <si>
    <t>59245222R</t>
  </si>
  <si>
    <t>dlažba zámková základní pro nevidomé 200x100x60mm barevná</t>
  </si>
  <si>
    <t>269573557</t>
  </si>
  <si>
    <t>(2,8+3,6)*0,4+(3,9+2,6)*0,8</t>
  </si>
  <si>
    <t>(3+3)*0,4+1,2*0,8</t>
  </si>
  <si>
    <t>(3,8+4,7)*0,4+2,3*0,8</t>
  </si>
  <si>
    <t>16,36*0,05</t>
  </si>
  <si>
    <t>43</t>
  </si>
  <si>
    <t>599141111</t>
  </si>
  <si>
    <t>Vyplnění spár mezi silničními dílci živičnou zálivkou</t>
  </si>
  <si>
    <t>1641530178</t>
  </si>
  <si>
    <t>9+8+18</t>
  </si>
  <si>
    <t>Úpravy povrchů, podlahy a osazování výplní</t>
  </si>
  <si>
    <t>105</t>
  </si>
  <si>
    <t>915241111</t>
  </si>
  <si>
    <t>Bezpečnostní barevný povrch vozovek červený pro podklad asfaltový</t>
  </si>
  <si>
    <t>1389025166</t>
  </si>
  <si>
    <t>1,3*3*4</t>
  </si>
  <si>
    <t>Ostatní konstrukce a práce, bourání</t>
  </si>
  <si>
    <t>95</t>
  </si>
  <si>
    <t>113156201</t>
  </si>
  <si>
    <t>Bezprašné tryskání ocelovými broky vodorovných ploch od 10 m2 do 150 m2</t>
  </si>
  <si>
    <t>518803734</t>
  </si>
  <si>
    <t>4*1,5*2</t>
  </si>
  <si>
    <t>2*2*2</t>
  </si>
  <si>
    <t>0,5*3*2</t>
  </si>
  <si>
    <t>96</t>
  </si>
  <si>
    <t>113156209</t>
  </si>
  <si>
    <t>Bezprašné otryskání dopravního značení pro šířku čáry do 250 mm</t>
  </si>
  <si>
    <t>-1231966649</t>
  </si>
  <si>
    <t>22+23+15</t>
  </si>
  <si>
    <t>97</t>
  </si>
  <si>
    <t>113156291</t>
  </si>
  <si>
    <t>Příplatek k tryskání ocelovými broky za plochu do 10 m2 jednotlivě</t>
  </si>
  <si>
    <t>333549931</t>
  </si>
  <si>
    <t>23</t>
  </si>
  <si>
    <t>44</t>
  </si>
  <si>
    <t>913411111</t>
  </si>
  <si>
    <t>Montáž a demontáž mobilní semaforové soupravy se 2 semafory</t>
  </si>
  <si>
    <t>kus</t>
  </si>
  <si>
    <t>1009153846</t>
  </si>
  <si>
    <t>45</t>
  </si>
  <si>
    <t>913411211</t>
  </si>
  <si>
    <t>Příplatek k dočasné mobilní semaforové soupravě se 2 semafory za první a ZKD den použití</t>
  </si>
  <si>
    <t>-1950346370</t>
  </si>
  <si>
    <t>60</t>
  </si>
  <si>
    <t>101</t>
  </si>
  <si>
    <t>914111111</t>
  </si>
  <si>
    <t>Montáž svislé dopravní značky do velikosti 1 m2 objímkami na sloupek nebo konzolu</t>
  </si>
  <si>
    <t>-74841978</t>
  </si>
  <si>
    <t>102</t>
  </si>
  <si>
    <t>40445619</t>
  </si>
  <si>
    <t>zákazové, příkazové dopravní značky B1-B34, C1-15 500mm</t>
  </si>
  <si>
    <t>1937427205</t>
  </si>
  <si>
    <t>103</t>
  </si>
  <si>
    <t>40445625</t>
  </si>
  <si>
    <t>informativní značky provozní IP8, IP9, IP11-IP13 500x700mm</t>
  </si>
  <si>
    <t>-366863954</t>
  </si>
  <si>
    <t>47</t>
  </si>
  <si>
    <t>914511112</t>
  </si>
  <si>
    <t>Montáž sloupku dopravních značek délky do 3,5 m s betonovým základem a patkou</t>
  </si>
  <si>
    <t>1261652410</t>
  </si>
  <si>
    <t>48</t>
  </si>
  <si>
    <t>40445225</t>
  </si>
  <si>
    <t>sloupek pro dopravní značku Zn D 60mm v 3,5m</t>
  </si>
  <si>
    <t>2056494365</t>
  </si>
  <si>
    <t>49</t>
  </si>
  <si>
    <t>40445240</t>
  </si>
  <si>
    <t>patka pro sloupek Al D 60mm</t>
  </si>
  <si>
    <t>-1598384123</t>
  </si>
  <si>
    <t>50</t>
  </si>
  <si>
    <t>40445253</t>
  </si>
  <si>
    <t>víčko plastové na sloupek D 60mm</t>
  </si>
  <si>
    <t>-1010558966</t>
  </si>
  <si>
    <t>107</t>
  </si>
  <si>
    <t>915131111</t>
  </si>
  <si>
    <t>Vodorovné dopravní značení přechody pro chodce, šipky, symboly základní bílá barva - piktogramy, šipky, stíny</t>
  </si>
  <si>
    <t>-232981415</t>
  </si>
  <si>
    <t>1,2*1,8*4+5*2</t>
  </si>
  <si>
    <t>51</t>
  </si>
  <si>
    <t>915221111</t>
  </si>
  <si>
    <t>Vodorovné dopravní značení vodící čáry souvislé š 250 mm bílý plast</t>
  </si>
  <si>
    <t>-403425971</t>
  </si>
  <si>
    <t>23+23+20+12</t>
  </si>
  <si>
    <t>104</t>
  </si>
  <si>
    <t>915221121</t>
  </si>
  <si>
    <t>Vodorovné dopravní značení vodící čáry přerušované š 250 mm bílý plast</t>
  </si>
  <si>
    <t>446221850</t>
  </si>
  <si>
    <t>106</t>
  </si>
  <si>
    <t>915231111</t>
  </si>
  <si>
    <t>Vodorovné dopravní značení přechody pro chodce, šipky, symboly bílý plast</t>
  </si>
  <si>
    <t>1037882642</t>
  </si>
  <si>
    <t>4,2*3*2</t>
  </si>
  <si>
    <t>52</t>
  </si>
  <si>
    <t>915611111</t>
  </si>
  <si>
    <t>Předznačení vodorovného liniového značení</t>
  </si>
  <si>
    <t>1648016404</t>
  </si>
  <si>
    <t>78+10</t>
  </si>
  <si>
    <t>53</t>
  </si>
  <si>
    <t>916131212</t>
  </si>
  <si>
    <t>Osazení silničního obrubníku betonového stojatého bez boční opěry do lože z betonu prostého</t>
  </si>
  <si>
    <t>1719375770</t>
  </si>
  <si>
    <t>54</t>
  </si>
  <si>
    <t>59217034</t>
  </si>
  <si>
    <t>obrubník betonový silniční 1000x150x300mm</t>
  </si>
  <si>
    <t>1693452706</t>
  </si>
  <si>
    <t>(19-8)*1,05</t>
  </si>
  <si>
    <t>55</t>
  </si>
  <si>
    <t>59217029</t>
  </si>
  <si>
    <t>obrubník betonový silniční nájezdový 1000x150x150mm</t>
  </si>
  <si>
    <t>1505914444</t>
  </si>
  <si>
    <t>6*1,05</t>
  </si>
  <si>
    <t>56</t>
  </si>
  <si>
    <t>59217030</t>
  </si>
  <si>
    <t>obrubník betonový silniční přechodový 1000x150x150-250mm</t>
  </si>
  <si>
    <t>1766173423</t>
  </si>
  <si>
    <t>2*1,05</t>
  </si>
  <si>
    <t>57</t>
  </si>
  <si>
    <t>916231213</t>
  </si>
  <si>
    <t>Osazení chodníkového obrubníku betonového stojatého s boční opěrou do lože z betonu prostého</t>
  </si>
  <si>
    <t>-24547126</t>
  </si>
  <si>
    <t>58</t>
  </si>
  <si>
    <t>59217017</t>
  </si>
  <si>
    <t>obrubník betonový chodníkový 1000x100x250mm</t>
  </si>
  <si>
    <t>-279378389</t>
  </si>
  <si>
    <t>17*1,05</t>
  </si>
  <si>
    <t>59</t>
  </si>
  <si>
    <t>916231292</t>
  </si>
  <si>
    <t>Příplatek za řezání obrubníků při osazování do oblouku o poloměru do 2,5m</t>
  </si>
  <si>
    <t>-853158393</t>
  </si>
  <si>
    <t>916991121</t>
  </si>
  <si>
    <t>Lože pod obrubníky, krajníky nebo obruby z dlažebních kostek z betonu prostého včetně palisád a opěrných zídek</t>
  </si>
  <si>
    <t>1226456008</t>
  </si>
  <si>
    <t>(3+3+3)*0,35*0,3</t>
  </si>
  <si>
    <t>(6+4)*0,35*0,3</t>
  </si>
  <si>
    <t>(19+17)*0,3*0,3</t>
  </si>
  <si>
    <t>61</t>
  </si>
  <si>
    <t>919735112</t>
  </si>
  <si>
    <t>Řezání stávajícího živičného krytu hl přes 50 do 100 mm</t>
  </si>
  <si>
    <t>-1156797639</t>
  </si>
  <si>
    <t>62</t>
  </si>
  <si>
    <t>938908411</t>
  </si>
  <si>
    <t>Čištění vozovek splachováním vodou</t>
  </si>
  <si>
    <t>-1892542005</t>
  </si>
  <si>
    <t>10*500</t>
  </si>
  <si>
    <t>63</t>
  </si>
  <si>
    <t>938909311</t>
  </si>
  <si>
    <t>Čištění vozovek metením strojně podkladu nebo krytu betonového nebo živičného</t>
  </si>
  <si>
    <t>-1109297014</t>
  </si>
  <si>
    <t>67</t>
  </si>
  <si>
    <t>966009901R</t>
  </si>
  <si>
    <t>Výšková úprava stávajících armatur do nivelety konečných povrchových úprav chodníku a komunikace</t>
  </si>
  <si>
    <t>-1735563664</t>
  </si>
  <si>
    <t>997</t>
  </si>
  <si>
    <t>Přesun sutě</t>
  </si>
  <si>
    <t>69</t>
  </si>
  <si>
    <t>997221551</t>
  </si>
  <si>
    <t>Vodorovná doprava suti ze sypkých materiálů do 1 km</t>
  </si>
  <si>
    <t>t</t>
  </si>
  <si>
    <t>-1985696528</t>
  </si>
  <si>
    <t>81,14</t>
  </si>
  <si>
    <t>70</t>
  </si>
  <si>
    <t>997221559</t>
  </si>
  <si>
    <t>Příplatek ZKD 1 km u vodorovné dopravy suti ze sypkých materiálů</t>
  </si>
  <si>
    <t>-1810712015</t>
  </si>
  <si>
    <t>81,14*14</t>
  </si>
  <si>
    <t>71</t>
  </si>
  <si>
    <t>997221625</t>
  </si>
  <si>
    <t>Poplatek za uložení na skládce (skládkovné) stavebního odpadu železobetonového kód odpadu 17 01 01</t>
  </si>
  <si>
    <t>669517448</t>
  </si>
  <si>
    <t>24,92/10*3</t>
  </si>
  <si>
    <t>72</t>
  </si>
  <si>
    <t>997221645</t>
  </si>
  <si>
    <t>Poplatek za uložení na skládce (skládkovné) odpadu asfaltového bez dehtu kód odpadu 17 03 02</t>
  </si>
  <si>
    <t>970366058</t>
  </si>
  <si>
    <t>18,97/10*3</t>
  </si>
  <si>
    <t>73</t>
  </si>
  <si>
    <t>997221655</t>
  </si>
  <si>
    <t>Poplatek za uložení na skládce (skládkovné) zeminy a kamení kód odpadu 17 05 04</t>
  </si>
  <si>
    <t>-220836465</t>
  </si>
  <si>
    <t>37,54/10*3</t>
  </si>
  <si>
    <t>75</t>
  </si>
  <si>
    <t>997221862</t>
  </si>
  <si>
    <t>Poplatek za uložení stavebního odpadu na recyklační skládce (skládkovné) z armovaného betonu pod kódem 17 01 01</t>
  </si>
  <si>
    <t>1074734189</t>
  </si>
  <si>
    <t>24,92/10*7</t>
  </si>
  <si>
    <t>76</t>
  </si>
  <si>
    <t>997221873</t>
  </si>
  <si>
    <t>Poplatek za uložení stavebního odpadu na recyklační skládce (skládkovné) zeminy a kamení zatříděného do Katalogu odpadů pod kódem 17 05 04</t>
  </si>
  <si>
    <t>72017019</t>
  </si>
  <si>
    <t>37,54/10*7</t>
  </si>
  <si>
    <t>78</t>
  </si>
  <si>
    <t>997221875</t>
  </si>
  <si>
    <t>Poplatek za uložení stavebního odpadu na recyklační skládce (skládkovné) asfaltového bez obsahu dehtu zatříděného do Katalogu odpadů pod kódem 17 03 02</t>
  </si>
  <si>
    <t>-291472882</t>
  </si>
  <si>
    <t>18,97/10*7</t>
  </si>
  <si>
    <t>998</t>
  </si>
  <si>
    <t>Přesun hmot</t>
  </si>
  <si>
    <t>79</t>
  </si>
  <si>
    <t>998225111</t>
  </si>
  <si>
    <t>Přesun hmot pro pozemní komunikace s krytem z kamene, monolitickým betonovým nebo živičným</t>
  </si>
  <si>
    <t>-100754210</t>
  </si>
  <si>
    <t>80</t>
  </si>
  <si>
    <t>998225191</t>
  </si>
  <si>
    <t>Příplatek k přesunu hmot pro pozemní komunikace s krytem z kamene, živičným, betonovým do 1000 m</t>
  </si>
  <si>
    <t>-2063131859</t>
  </si>
  <si>
    <t>VRN</t>
  </si>
  <si>
    <t>Vedlejší rozpočtové náklady</t>
  </si>
  <si>
    <t>VRN1</t>
  </si>
  <si>
    <t>Průzkumné, geodetické a projektové práce</t>
  </si>
  <si>
    <t>81</t>
  </si>
  <si>
    <t>012103000</t>
  </si>
  <si>
    <t>Geodetické práce před výstavbou</t>
  </si>
  <si>
    <t>soubor</t>
  </si>
  <si>
    <t>1024</t>
  </si>
  <si>
    <t>-646090595</t>
  </si>
  <si>
    <t>82</t>
  </si>
  <si>
    <t>012203000</t>
  </si>
  <si>
    <t>Geodetické práce při provádění stavby</t>
  </si>
  <si>
    <t>-976097969</t>
  </si>
  <si>
    <t>83</t>
  </si>
  <si>
    <t>012303000</t>
  </si>
  <si>
    <t>Geodetické práce po výstavbě (včetně geom.plánu)</t>
  </si>
  <si>
    <t>1930241054</t>
  </si>
  <si>
    <t>84</t>
  </si>
  <si>
    <t>013254000</t>
  </si>
  <si>
    <t>Dokumentace skutečného provedení stavby</t>
  </si>
  <si>
    <t>1369380351</t>
  </si>
  <si>
    <t>85</t>
  </si>
  <si>
    <t>013274000</t>
  </si>
  <si>
    <t>Pasportizace včetně fotodokumentace před započetím prací</t>
  </si>
  <si>
    <t>-1547937991</t>
  </si>
  <si>
    <t>VRN3</t>
  </si>
  <si>
    <t>Zařízení staveniště</t>
  </si>
  <si>
    <t>86</t>
  </si>
  <si>
    <t>032103000</t>
  </si>
  <si>
    <t>ZS komplet (zařízení, provoz, odstranění, opélocení, tabule)</t>
  </si>
  <si>
    <t>1848724349</t>
  </si>
  <si>
    <t>VRN4</t>
  </si>
  <si>
    <t>Inženýrská činnost</t>
  </si>
  <si>
    <t>87</t>
  </si>
  <si>
    <t>049203000</t>
  </si>
  <si>
    <t>Projednání a vyřízení PDZ se správními orgány a PČR</t>
  </si>
  <si>
    <t>oubor…</t>
  </si>
  <si>
    <t>823513699</t>
  </si>
  <si>
    <t>VRN7</t>
  </si>
  <si>
    <t>Provozní vlivy</t>
  </si>
  <si>
    <t>88</t>
  </si>
  <si>
    <t>071103000</t>
  </si>
  <si>
    <t>Provoz investora</t>
  </si>
  <si>
    <t>2137043636</t>
  </si>
  <si>
    <t>VRN9</t>
  </si>
  <si>
    <t>Ostatní náklady</t>
  </si>
  <si>
    <t>89</t>
  </si>
  <si>
    <t>091003000</t>
  </si>
  <si>
    <t xml:space="preserve">Hutnící zkoušky </t>
  </si>
  <si>
    <t>-803719298</t>
  </si>
  <si>
    <t>SO 401 - Veřejné osvětlení přechodu</t>
  </si>
  <si>
    <t xml:space="preserve">      3 - Svislé a kompletní konstrukce</t>
  </si>
  <si>
    <t xml:space="preserve">      4 - Vodorovné konstrukce</t>
  </si>
  <si>
    <t xml:space="preserve">      21-M - Elektromontáže</t>
  </si>
  <si>
    <t>131213101</t>
  </si>
  <si>
    <t>Hloubení jam v soudržných horninách třídy těžitelnosti I skupiny 3 ručně</t>
  </si>
  <si>
    <t>321379509</t>
  </si>
  <si>
    <t>1,5*1,5*1,5</t>
  </si>
  <si>
    <t>132212111</t>
  </si>
  <si>
    <t>Hloubení rýh š do 800 mm v soudržných horninách třídy těžitelnosti I skupiny 3 ručně</t>
  </si>
  <si>
    <t>-933276788</t>
  </si>
  <si>
    <t>0,8*1,4*(2,5+4,5)</t>
  </si>
  <si>
    <t>141009901R</t>
  </si>
  <si>
    <t>Startovací a cílůové jámy protlaků - výkop+ zpětný zásyp</t>
  </si>
  <si>
    <t>429355758</t>
  </si>
  <si>
    <t>1,5*1,5*1,5+1,5*1,5*3</t>
  </si>
  <si>
    <t>141721112</t>
  </si>
  <si>
    <t>Řízený zemní protlak hloubky do 6 m vnějšího průměru do 90 mm v hornině tř 1 až 4</t>
  </si>
  <si>
    <t>806035186</t>
  </si>
  <si>
    <t>286102000</t>
  </si>
  <si>
    <t>trubka PVC tlaková PN 10 hrdlovaná vodovodní DN 80 D 90 x 4,3 x 6000 mm</t>
  </si>
  <si>
    <t>-1771588488</t>
  </si>
  <si>
    <t>174151101</t>
  </si>
  <si>
    <t>Zásyp jam, šachet rýh nebo kolem objektů sypaninou se zhutněním</t>
  </si>
  <si>
    <t>394056589</t>
  </si>
  <si>
    <t>0,8*1,2*(2,5+4,5)</t>
  </si>
  <si>
    <t>3</t>
  </si>
  <si>
    <t>Svislé a kompletní konstrukce</t>
  </si>
  <si>
    <t>14</t>
  </si>
  <si>
    <t>388995211</t>
  </si>
  <si>
    <t>Chránička kabelů z trub HDPE,Kopoflex v římse DN 75- 80</t>
  </si>
  <si>
    <t>1882125363</t>
  </si>
  <si>
    <t>11</t>
  </si>
  <si>
    <t>(2,5+4,5)*2</t>
  </si>
  <si>
    <t>388995213R</t>
  </si>
  <si>
    <t xml:space="preserve">D+M PVE krycí fólie   </t>
  </si>
  <si>
    <t>1816333765</t>
  </si>
  <si>
    <t>2,5+4,5</t>
  </si>
  <si>
    <t>Vodorovné konstrukce</t>
  </si>
  <si>
    <t>16</t>
  </si>
  <si>
    <t>451572111</t>
  </si>
  <si>
    <t>Lože pod potrubí otevřený výkop z kameniva drobného těženého</t>
  </si>
  <si>
    <t>1734773919</t>
  </si>
  <si>
    <t>0,8*0,2*(2,5+4,5)</t>
  </si>
  <si>
    <t>21-M</t>
  </si>
  <si>
    <t>Elektromontáže</t>
  </si>
  <si>
    <t>19</t>
  </si>
  <si>
    <t>210040011</t>
  </si>
  <si>
    <t>Montáž sloupů nn ocelových trubkových jednoduchých do 12 m</t>
  </si>
  <si>
    <t>64</t>
  </si>
  <si>
    <t>1027467531</t>
  </si>
  <si>
    <t>20</t>
  </si>
  <si>
    <t>316740670R</t>
  </si>
  <si>
    <t>stožár osvětlovací K 6 - 133/89/60 žárově zinkovaný - 6 m</t>
  </si>
  <si>
    <t>128</t>
  </si>
  <si>
    <t>-1790903735</t>
  </si>
  <si>
    <t>210040041R</t>
  </si>
  <si>
    <t>Montáž patek železobetonových na sloup ocelový</t>
  </si>
  <si>
    <t>-1972873620</t>
  </si>
  <si>
    <t>592617610R</t>
  </si>
  <si>
    <t>Patka ŽB včetně bednění (plast)</t>
  </si>
  <si>
    <t>1424962849</t>
  </si>
  <si>
    <t>210040094R</t>
  </si>
  <si>
    <t>Montáž konzol a svítidel sloupových jednoduchých na ocelový nebo betonový sloup</t>
  </si>
  <si>
    <t>-422865914</t>
  </si>
  <si>
    <t>24</t>
  </si>
  <si>
    <t>311104360R</t>
  </si>
  <si>
    <t xml:space="preserve">Výložník jednoduchý 1,0  m se svítidlem včetně objímky (beton)  </t>
  </si>
  <si>
    <t>1496788553</t>
  </si>
  <si>
    <t>36</t>
  </si>
  <si>
    <t>31110002R</t>
  </si>
  <si>
    <t>Výložník jednoduchý 2,0 se svítidlem (ocel)</t>
  </si>
  <si>
    <t>450591257</t>
  </si>
  <si>
    <t>25</t>
  </si>
  <si>
    <t>210040099R</t>
  </si>
  <si>
    <t>Příplatek za zesílený ochranný nátěr sloupu do h=2,5 m</t>
  </si>
  <si>
    <t>-257364558</t>
  </si>
  <si>
    <t>26</t>
  </si>
  <si>
    <t>210040402R</t>
  </si>
  <si>
    <t>Dodávka a montáž pojistkové skříně</t>
  </si>
  <si>
    <t>1519472505</t>
  </si>
  <si>
    <t>210040501R</t>
  </si>
  <si>
    <t>Montáž vodičů nn do 70 mm2</t>
  </si>
  <si>
    <t>-1156206548</t>
  </si>
  <si>
    <t>2,5+4,5+1,5*2</t>
  </si>
  <si>
    <t>28</t>
  </si>
  <si>
    <t>341110800R</t>
  </si>
  <si>
    <t>kabel  CYKY 4x16 mm2</t>
  </si>
  <si>
    <t>-537112736</t>
  </si>
  <si>
    <t>29</t>
  </si>
  <si>
    <t>210040511R</t>
  </si>
  <si>
    <t xml:space="preserve">Připojení nového VO na stávající rozvody   </t>
  </si>
  <si>
    <t>komplet</t>
  </si>
  <si>
    <t>197990223</t>
  </si>
  <si>
    <t>888004074</t>
  </si>
  <si>
    <t>2142463353</t>
  </si>
  <si>
    <t>-1949287141</t>
  </si>
  <si>
    <t>1816989206</t>
  </si>
  <si>
    <t>759157548</t>
  </si>
  <si>
    <t>1275810119</t>
  </si>
  <si>
    <t>46</t>
  </si>
  <si>
    <t>043194000R</t>
  </si>
  <si>
    <t>Měření intenzity osvětlení</t>
  </si>
  <si>
    <t>1811141312</t>
  </si>
  <si>
    <t>044003000R</t>
  </si>
  <si>
    <t>Revize VO</t>
  </si>
  <si>
    <t>192530764</t>
  </si>
  <si>
    <t>-257740528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</si>
</sst>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23091101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Přechod pro chodce na ul. Štefánikové v Bohumíně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Bohumín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23. 3. 2024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Bohumín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ŠNAPKA SLUŽBY s.r.o.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Ing. Ivan Šnapka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101 - Přechod pro chodce'!J30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'SO 101 - Přechod pro chodce'!P129</f>
        <v>0</v>
      </c>
      <c r="AV95" s="127">
        <f>'SO 101 - Přechod pro chodce'!J33</f>
        <v>0</v>
      </c>
      <c r="AW95" s="127">
        <f>'SO 101 - Přechod pro chodce'!J34</f>
        <v>0</v>
      </c>
      <c r="AX95" s="127">
        <f>'SO 101 - Přechod pro chodce'!J35</f>
        <v>0</v>
      </c>
      <c r="AY95" s="127">
        <f>'SO 101 - Přechod pro chodce'!J36</f>
        <v>0</v>
      </c>
      <c r="AZ95" s="127">
        <f>'SO 101 - Přechod pro chodce'!F33</f>
        <v>0</v>
      </c>
      <c r="BA95" s="127">
        <f>'SO 101 - Přechod pro chodce'!F34</f>
        <v>0</v>
      </c>
      <c r="BB95" s="127">
        <f>'SO 101 - Přechod pro chodce'!F35</f>
        <v>0</v>
      </c>
      <c r="BC95" s="127">
        <f>'SO 101 - Přechod pro chodce'!F36</f>
        <v>0</v>
      </c>
      <c r="BD95" s="129">
        <f>'SO 101 - Přechod pro chodce'!F37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401 - Veřejné osvětlen...'!J30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31">
        <v>0</v>
      </c>
      <c r="AT96" s="132">
        <f>ROUND(SUM(AV96:AW96),2)</f>
        <v>0</v>
      </c>
      <c r="AU96" s="133">
        <f>'SO 401 - Veřejné osvětlen...'!P126</f>
        <v>0</v>
      </c>
      <c r="AV96" s="132">
        <f>'SO 401 - Veřejné osvětlen...'!J33</f>
        <v>0</v>
      </c>
      <c r="AW96" s="132">
        <f>'SO 401 - Veřejné osvětlen...'!J34</f>
        <v>0</v>
      </c>
      <c r="AX96" s="132">
        <f>'SO 401 - Veřejné osvětlen...'!J35</f>
        <v>0</v>
      </c>
      <c r="AY96" s="132">
        <f>'SO 401 - Veřejné osvětlen...'!J36</f>
        <v>0</v>
      </c>
      <c r="AZ96" s="132">
        <f>'SO 401 - Veřejné osvětlen...'!F33</f>
        <v>0</v>
      </c>
      <c r="BA96" s="132">
        <f>'SO 401 - Veřejné osvětlen...'!F34</f>
        <v>0</v>
      </c>
      <c r="BB96" s="132">
        <f>'SO 401 - Veřejné osvětlen...'!F35</f>
        <v>0</v>
      </c>
      <c r="BC96" s="132">
        <f>'SO 401 - Veřejné osvětlen...'!F36</f>
        <v>0</v>
      </c>
      <c r="BD96" s="134">
        <f>'SO 401 - Veřejné osvětlen...'!F37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101 - Přechod pro chodce'!C2" display="/"/>
    <hyperlink ref="A96" location="'SO 401 - Veřejné osvětle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Přechod pro chodce na ul. Štefánikové v Bohumíně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23. 3. 2024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ROUND((SUM(BE129:BE341)),2)</f>
        <v>0</v>
      </c>
      <c r="G33" s="37"/>
      <c r="H33" s="37"/>
      <c r="I33" s="154">
        <v>0.21</v>
      </c>
      <c r="J33" s="153">
        <f>ROUND(((SUM(BE129:BE341))*I33),2)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ROUND((SUM(BF129:BF341)),2)</f>
        <v>0</v>
      </c>
      <c r="G34" s="37"/>
      <c r="H34" s="37"/>
      <c r="I34" s="154">
        <v>0.15</v>
      </c>
      <c r="J34" s="153">
        <f>ROUND(((SUM(BF129:BF341))*I34),2)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ROUND((SUM(BG129:BG341)),2)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ROUND((SUM(BH129:BH341)),2)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ROUND((SUM(BI129:BI341)),2)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Přechod pro chodce na ul. Štefánikové v Bohumíně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101 - Přechod pro chodce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Bohumín</v>
      </c>
      <c r="G89" s="39"/>
      <c r="H89" s="39"/>
      <c r="I89" s="31" t="s">
        <v>22</v>
      </c>
      <c r="J89" s="78" t="str">
        <f>IF(J12="","",J12)</f>
        <v>23. 3. 2024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Bohumín</v>
      </c>
      <c r="G91" s="39"/>
      <c r="H91" s="39"/>
      <c r="I91" s="31" t="s">
        <v>30</v>
      </c>
      <c r="J91" s="35" t="str">
        <f>E21</f>
        <v>ŠNAPKA SLUŽBY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Ivan Šnapka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J129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pans="1:31" s="9" customFormat="1" ht="24.95" customHeight="1">
      <c r="A97" s="9"/>
      <c r="B97" s="178"/>
      <c r="C97" s="179"/>
      <c r="D97" s="180" t="s">
        <v>98</v>
      </c>
      <c r="E97" s="181"/>
      <c r="F97" s="181"/>
      <c r="G97" s="181"/>
      <c r="H97" s="181"/>
      <c r="I97" s="181"/>
      <c r="J97" s="182">
        <f>J130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99</v>
      </c>
      <c r="E98" s="187"/>
      <c r="F98" s="187"/>
      <c r="G98" s="187"/>
      <c r="H98" s="187"/>
      <c r="I98" s="187"/>
      <c r="J98" s="188">
        <f>J131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100</v>
      </c>
      <c r="E99" s="187"/>
      <c r="F99" s="187"/>
      <c r="G99" s="187"/>
      <c r="H99" s="187"/>
      <c r="I99" s="187"/>
      <c r="J99" s="188">
        <f>J190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101</v>
      </c>
      <c r="E100" s="187"/>
      <c r="F100" s="187"/>
      <c r="G100" s="187"/>
      <c r="H100" s="187"/>
      <c r="I100" s="187"/>
      <c r="J100" s="188">
        <f>J239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102</v>
      </c>
      <c r="E101" s="187"/>
      <c r="F101" s="187"/>
      <c r="G101" s="187"/>
      <c r="H101" s="187"/>
      <c r="I101" s="187"/>
      <c r="J101" s="188">
        <f>J242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103</v>
      </c>
      <c r="E102" s="187"/>
      <c r="F102" s="187"/>
      <c r="G102" s="187"/>
      <c r="H102" s="187"/>
      <c r="I102" s="187"/>
      <c r="J102" s="188">
        <f>J307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104</v>
      </c>
      <c r="E103" s="187"/>
      <c r="F103" s="187"/>
      <c r="G103" s="187"/>
      <c r="H103" s="187"/>
      <c r="I103" s="187"/>
      <c r="J103" s="188">
        <f>J324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8"/>
      <c r="C104" s="179"/>
      <c r="D104" s="180" t="s">
        <v>105</v>
      </c>
      <c r="E104" s="181"/>
      <c r="F104" s="181"/>
      <c r="G104" s="181"/>
      <c r="H104" s="181"/>
      <c r="I104" s="181"/>
      <c r="J104" s="182">
        <f>J327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4"/>
      <c r="C105" s="185"/>
      <c r="D105" s="186" t="s">
        <v>106</v>
      </c>
      <c r="E105" s="187"/>
      <c r="F105" s="187"/>
      <c r="G105" s="187"/>
      <c r="H105" s="187"/>
      <c r="I105" s="187"/>
      <c r="J105" s="188">
        <f>J328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107</v>
      </c>
      <c r="E106" s="187"/>
      <c r="F106" s="187"/>
      <c r="G106" s="187"/>
      <c r="H106" s="187"/>
      <c r="I106" s="187"/>
      <c r="J106" s="188">
        <f>J334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108</v>
      </c>
      <c r="E107" s="187"/>
      <c r="F107" s="187"/>
      <c r="G107" s="187"/>
      <c r="H107" s="187"/>
      <c r="I107" s="187"/>
      <c r="J107" s="188">
        <f>J336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109</v>
      </c>
      <c r="E108" s="187"/>
      <c r="F108" s="187"/>
      <c r="G108" s="187"/>
      <c r="H108" s="187"/>
      <c r="I108" s="187"/>
      <c r="J108" s="188">
        <f>J338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110</v>
      </c>
      <c r="E109" s="187"/>
      <c r="F109" s="187"/>
      <c r="G109" s="187"/>
      <c r="H109" s="187"/>
      <c r="I109" s="187"/>
      <c r="J109" s="188">
        <f>J340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111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73" t="str">
        <f>E7</f>
        <v>Přechod pro chodce na ul. Štefánikové v Bohumíně</v>
      </c>
      <c r="F119" s="31"/>
      <c r="G119" s="31"/>
      <c r="H119" s="31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91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9"/>
      <c r="D121" s="39"/>
      <c r="E121" s="75" t="str">
        <f>E9</f>
        <v>SO 101 - Přechod pro chodce</v>
      </c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20</v>
      </c>
      <c r="D123" s="39"/>
      <c r="E123" s="39"/>
      <c r="F123" s="26" t="str">
        <f>F12</f>
        <v>Bohumín</v>
      </c>
      <c r="G123" s="39"/>
      <c r="H123" s="39"/>
      <c r="I123" s="31" t="s">
        <v>22</v>
      </c>
      <c r="J123" s="78" t="str">
        <f>IF(J12="","",J12)</f>
        <v>23. 3. 2024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25.65" customHeight="1">
      <c r="A125" s="37"/>
      <c r="B125" s="38"/>
      <c r="C125" s="31" t="s">
        <v>24</v>
      </c>
      <c r="D125" s="39"/>
      <c r="E125" s="39"/>
      <c r="F125" s="26" t="str">
        <f>E15</f>
        <v>Město Bohumín</v>
      </c>
      <c r="G125" s="39"/>
      <c r="H125" s="39"/>
      <c r="I125" s="31" t="s">
        <v>30</v>
      </c>
      <c r="J125" s="35" t="str">
        <f>E21</f>
        <v>ŠNAPKA SLUŽBY s.r.o.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28</v>
      </c>
      <c r="D126" s="39"/>
      <c r="E126" s="39"/>
      <c r="F126" s="26" t="str">
        <f>IF(E18="","",E18)</f>
        <v>Vyplň údaj</v>
      </c>
      <c r="G126" s="39"/>
      <c r="H126" s="39"/>
      <c r="I126" s="31" t="s">
        <v>33</v>
      </c>
      <c r="J126" s="35" t="str">
        <f>E24</f>
        <v>Ing. Ivan Šnapka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190"/>
      <c r="B128" s="191"/>
      <c r="C128" s="192" t="s">
        <v>112</v>
      </c>
      <c r="D128" s="193" t="s">
        <v>61</v>
      </c>
      <c r="E128" s="193" t="s">
        <v>57</v>
      </c>
      <c r="F128" s="193" t="s">
        <v>58</v>
      </c>
      <c r="G128" s="193" t="s">
        <v>113</v>
      </c>
      <c r="H128" s="193" t="s">
        <v>114</v>
      </c>
      <c r="I128" s="193" t="s">
        <v>115</v>
      </c>
      <c r="J128" s="194" t="s">
        <v>95</v>
      </c>
      <c r="K128" s="195" t="s">
        <v>116</v>
      </c>
      <c r="L128" s="196"/>
      <c r="M128" s="99" t="s">
        <v>1</v>
      </c>
      <c r="N128" s="100" t="s">
        <v>40</v>
      </c>
      <c r="O128" s="100" t="s">
        <v>117</v>
      </c>
      <c r="P128" s="100" t="s">
        <v>118</v>
      </c>
      <c r="Q128" s="100" t="s">
        <v>119</v>
      </c>
      <c r="R128" s="100" t="s">
        <v>120</v>
      </c>
      <c r="S128" s="100" t="s">
        <v>121</v>
      </c>
      <c r="T128" s="101" t="s">
        <v>122</v>
      </c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</row>
    <row r="129" spans="1:63" s="2" customFormat="1" ht="22.8" customHeight="1">
      <c r="A129" s="37"/>
      <c r="B129" s="38"/>
      <c r="C129" s="106" t="s">
        <v>123</v>
      </c>
      <c r="D129" s="39"/>
      <c r="E129" s="39"/>
      <c r="F129" s="39"/>
      <c r="G129" s="39"/>
      <c r="H129" s="39"/>
      <c r="I129" s="39"/>
      <c r="J129" s="197">
        <f>BK129</f>
        <v>0</v>
      </c>
      <c r="K129" s="39"/>
      <c r="L129" s="43"/>
      <c r="M129" s="102"/>
      <c r="N129" s="198"/>
      <c r="O129" s="103"/>
      <c r="P129" s="199">
        <f>P130+P327</f>
        <v>0</v>
      </c>
      <c r="Q129" s="103"/>
      <c r="R129" s="199">
        <f>R130+R327</f>
        <v>34.2030594</v>
      </c>
      <c r="S129" s="103"/>
      <c r="T129" s="200">
        <f>T130+T327</f>
        <v>231.41425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75</v>
      </c>
      <c r="AU129" s="16" t="s">
        <v>97</v>
      </c>
      <c r="BK129" s="201">
        <f>BK130+BK327</f>
        <v>0</v>
      </c>
    </row>
    <row r="130" spans="1:63" s="12" customFormat="1" ht="25.9" customHeight="1">
      <c r="A130" s="12"/>
      <c r="B130" s="202"/>
      <c r="C130" s="203"/>
      <c r="D130" s="204" t="s">
        <v>75</v>
      </c>
      <c r="E130" s="205" t="s">
        <v>124</v>
      </c>
      <c r="F130" s="205" t="s">
        <v>125</v>
      </c>
      <c r="G130" s="203"/>
      <c r="H130" s="203"/>
      <c r="I130" s="206"/>
      <c r="J130" s="207">
        <f>BK130</f>
        <v>0</v>
      </c>
      <c r="K130" s="203"/>
      <c r="L130" s="208"/>
      <c r="M130" s="209"/>
      <c r="N130" s="210"/>
      <c r="O130" s="210"/>
      <c r="P130" s="211">
        <f>P131+P190+P239+P242+P307+P324</f>
        <v>0</v>
      </c>
      <c r="Q130" s="210"/>
      <c r="R130" s="211">
        <f>R131+R190+R239+R242+R307+R324</f>
        <v>34.2030594</v>
      </c>
      <c r="S130" s="210"/>
      <c r="T130" s="212">
        <f>T131+T190+T239+T242+T307+T324</f>
        <v>231.41425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84</v>
      </c>
      <c r="AT130" s="214" t="s">
        <v>75</v>
      </c>
      <c r="AU130" s="214" t="s">
        <v>76</v>
      </c>
      <c r="AY130" s="213" t="s">
        <v>126</v>
      </c>
      <c r="BK130" s="215">
        <f>BK131+BK190+BK239+BK242+BK307+BK324</f>
        <v>0</v>
      </c>
    </row>
    <row r="131" spans="1:63" s="12" customFormat="1" ht="22.8" customHeight="1">
      <c r="A131" s="12"/>
      <c r="B131" s="202"/>
      <c r="C131" s="203"/>
      <c r="D131" s="204" t="s">
        <v>75</v>
      </c>
      <c r="E131" s="216" t="s">
        <v>84</v>
      </c>
      <c r="F131" s="216" t="s">
        <v>127</v>
      </c>
      <c r="G131" s="203"/>
      <c r="H131" s="203"/>
      <c r="I131" s="206"/>
      <c r="J131" s="217">
        <f>BK131</f>
        <v>0</v>
      </c>
      <c r="K131" s="203"/>
      <c r="L131" s="208"/>
      <c r="M131" s="209"/>
      <c r="N131" s="210"/>
      <c r="O131" s="210"/>
      <c r="P131" s="211">
        <f>SUM(P132:P189)</f>
        <v>0</v>
      </c>
      <c r="Q131" s="210"/>
      <c r="R131" s="211">
        <f>SUM(R132:R189)</f>
        <v>0.007025000000000001</v>
      </c>
      <c r="S131" s="210"/>
      <c r="T131" s="212">
        <f>SUM(T132:T189)</f>
        <v>81.41425000000001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84</v>
      </c>
      <c r="AT131" s="214" t="s">
        <v>75</v>
      </c>
      <c r="AU131" s="214" t="s">
        <v>84</v>
      </c>
      <c r="AY131" s="213" t="s">
        <v>126</v>
      </c>
      <c r="BK131" s="215">
        <f>SUM(BK132:BK189)</f>
        <v>0</v>
      </c>
    </row>
    <row r="132" spans="1:65" s="2" customFormat="1" ht="21.75" customHeight="1">
      <c r="A132" s="37"/>
      <c r="B132" s="38"/>
      <c r="C132" s="218" t="s">
        <v>84</v>
      </c>
      <c r="D132" s="218" t="s">
        <v>128</v>
      </c>
      <c r="E132" s="219" t="s">
        <v>129</v>
      </c>
      <c r="F132" s="220" t="s">
        <v>130</v>
      </c>
      <c r="G132" s="221" t="s">
        <v>131</v>
      </c>
      <c r="H132" s="222">
        <v>15.75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41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132</v>
      </c>
      <c r="AT132" s="230" t="s">
        <v>128</v>
      </c>
      <c r="AU132" s="230" t="s">
        <v>86</v>
      </c>
      <c r="AY132" s="16" t="s">
        <v>126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84</v>
      </c>
      <c r="BK132" s="231">
        <f>ROUND(I132*H132,2)</f>
        <v>0</v>
      </c>
      <c r="BL132" s="16" t="s">
        <v>132</v>
      </c>
      <c r="BM132" s="230" t="s">
        <v>133</v>
      </c>
    </row>
    <row r="133" spans="1:51" s="13" customFormat="1" ht="12">
      <c r="A133" s="13"/>
      <c r="B133" s="232"/>
      <c r="C133" s="233"/>
      <c r="D133" s="234" t="s">
        <v>134</v>
      </c>
      <c r="E133" s="235" t="s">
        <v>1</v>
      </c>
      <c r="F133" s="236" t="s">
        <v>135</v>
      </c>
      <c r="G133" s="233"/>
      <c r="H133" s="237">
        <v>15.75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134</v>
      </c>
      <c r="AU133" s="243" t="s">
        <v>86</v>
      </c>
      <c r="AV133" s="13" t="s">
        <v>86</v>
      </c>
      <c r="AW133" s="13" t="s">
        <v>32</v>
      </c>
      <c r="AX133" s="13" t="s">
        <v>84</v>
      </c>
      <c r="AY133" s="243" t="s">
        <v>126</v>
      </c>
    </row>
    <row r="134" spans="1:65" s="2" customFormat="1" ht="33" customHeight="1">
      <c r="A134" s="37"/>
      <c r="B134" s="38"/>
      <c r="C134" s="218" t="s">
        <v>86</v>
      </c>
      <c r="D134" s="218" t="s">
        <v>128</v>
      </c>
      <c r="E134" s="219" t="s">
        <v>136</v>
      </c>
      <c r="F134" s="220" t="s">
        <v>137</v>
      </c>
      <c r="G134" s="221" t="s">
        <v>131</v>
      </c>
      <c r="H134" s="222">
        <v>51.75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41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0.255</v>
      </c>
      <c r="T134" s="229">
        <f>S134*H134</f>
        <v>13.196250000000001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132</v>
      </c>
      <c r="AT134" s="230" t="s">
        <v>128</v>
      </c>
      <c r="AU134" s="230" t="s">
        <v>86</v>
      </c>
      <c r="AY134" s="16" t="s">
        <v>126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84</v>
      </c>
      <c r="BK134" s="231">
        <f>ROUND(I134*H134,2)</f>
        <v>0</v>
      </c>
      <c r="BL134" s="16" t="s">
        <v>132</v>
      </c>
      <c r="BM134" s="230" t="s">
        <v>138</v>
      </c>
    </row>
    <row r="135" spans="1:51" s="13" customFormat="1" ht="12">
      <c r="A135" s="13"/>
      <c r="B135" s="232"/>
      <c r="C135" s="233"/>
      <c r="D135" s="234" t="s">
        <v>134</v>
      </c>
      <c r="E135" s="235" t="s">
        <v>1</v>
      </c>
      <c r="F135" s="236" t="s">
        <v>139</v>
      </c>
      <c r="G135" s="233"/>
      <c r="H135" s="237">
        <v>34.19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134</v>
      </c>
      <c r="AU135" s="243" t="s">
        <v>86</v>
      </c>
      <c r="AV135" s="13" t="s">
        <v>86</v>
      </c>
      <c r="AW135" s="13" t="s">
        <v>32</v>
      </c>
      <c r="AX135" s="13" t="s">
        <v>76</v>
      </c>
      <c r="AY135" s="243" t="s">
        <v>126</v>
      </c>
    </row>
    <row r="136" spans="1:51" s="13" customFormat="1" ht="12">
      <c r="A136" s="13"/>
      <c r="B136" s="232"/>
      <c r="C136" s="233"/>
      <c r="D136" s="234" t="s">
        <v>134</v>
      </c>
      <c r="E136" s="235" t="s">
        <v>1</v>
      </c>
      <c r="F136" s="236" t="s">
        <v>140</v>
      </c>
      <c r="G136" s="233"/>
      <c r="H136" s="237">
        <v>17.56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134</v>
      </c>
      <c r="AU136" s="243" t="s">
        <v>86</v>
      </c>
      <c r="AV136" s="13" t="s">
        <v>86</v>
      </c>
      <c r="AW136" s="13" t="s">
        <v>32</v>
      </c>
      <c r="AX136" s="13" t="s">
        <v>76</v>
      </c>
      <c r="AY136" s="243" t="s">
        <v>126</v>
      </c>
    </row>
    <row r="137" spans="1:51" s="14" customFormat="1" ht="12">
      <c r="A137" s="14"/>
      <c r="B137" s="244"/>
      <c r="C137" s="245"/>
      <c r="D137" s="234" t="s">
        <v>134</v>
      </c>
      <c r="E137" s="246" t="s">
        <v>1</v>
      </c>
      <c r="F137" s="247" t="s">
        <v>141</v>
      </c>
      <c r="G137" s="245"/>
      <c r="H137" s="248">
        <v>51.75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134</v>
      </c>
      <c r="AU137" s="254" t="s">
        <v>86</v>
      </c>
      <c r="AV137" s="14" t="s">
        <v>132</v>
      </c>
      <c r="AW137" s="14" t="s">
        <v>32</v>
      </c>
      <c r="AX137" s="14" t="s">
        <v>84</v>
      </c>
      <c r="AY137" s="254" t="s">
        <v>126</v>
      </c>
    </row>
    <row r="138" spans="1:65" s="2" customFormat="1" ht="24.15" customHeight="1">
      <c r="A138" s="37"/>
      <c r="B138" s="38"/>
      <c r="C138" s="218" t="s">
        <v>142</v>
      </c>
      <c r="D138" s="218" t="s">
        <v>128</v>
      </c>
      <c r="E138" s="219" t="s">
        <v>143</v>
      </c>
      <c r="F138" s="220" t="s">
        <v>144</v>
      </c>
      <c r="G138" s="221" t="s">
        <v>131</v>
      </c>
      <c r="H138" s="222">
        <v>51.75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41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0.5</v>
      </c>
      <c r="T138" s="229">
        <f>S138*H138</f>
        <v>25.875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132</v>
      </c>
      <c r="AT138" s="230" t="s">
        <v>128</v>
      </c>
      <c r="AU138" s="230" t="s">
        <v>86</v>
      </c>
      <c r="AY138" s="16" t="s">
        <v>126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84</v>
      </c>
      <c r="BK138" s="231">
        <f>ROUND(I138*H138,2)</f>
        <v>0</v>
      </c>
      <c r="BL138" s="16" t="s">
        <v>132</v>
      </c>
      <c r="BM138" s="230" t="s">
        <v>145</v>
      </c>
    </row>
    <row r="139" spans="1:51" s="13" customFormat="1" ht="12">
      <c r="A139" s="13"/>
      <c r="B139" s="232"/>
      <c r="C139" s="233"/>
      <c r="D139" s="234" t="s">
        <v>134</v>
      </c>
      <c r="E139" s="235" t="s">
        <v>1</v>
      </c>
      <c r="F139" s="236" t="s">
        <v>139</v>
      </c>
      <c r="G139" s="233"/>
      <c r="H139" s="237">
        <v>34.19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134</v>
      </c>
      <c r="AU139" s="243" t="s">
        <v>86</v>
      </c>
      <c r="AV139" s="13" t="s">
        <v>86</v>
      </c>
      <c r="AW139" s="13" t="s">
        <v>32</v>
      </c>
      <c r="AX139" s="13" t="s">
        <v>76</v>
      </c>
      <c r="AY139" s="243" t="s">
        <v>126</v>
      </c>
    </row>
    <row r="140" spans="1:51" s="13" customFormat="1" ht="12">
      <c r="A140" s="13"/>
      <c r="B140" s="232"/>
      <c r="C140" s="233"/>
      <c r="D140" s="234" t="s">
        <v>134</v>
      </c>
      <c r="E140" s="235" t="s">
        <v>1</v>
      </c>
      <c r="F140" s="236" t="s">
        <v>140</v>
      </c>
      <c r="G140" s="233"/>
      <c r="H140" s="237">
        <v>17.56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134</v>
      </c>
      <c r="AU140" s="243" t="s">
        <v>86</v>
      </c>
      <c r="AV140" s="13" t="s">
        <v>86</v>
      </c>
      <c r="AW140" s="13" t="s">
        <v>32</v>
      </c>
      <c r="AX140" s="13" t="s">
        <v>76</v>
      </c>
      <c r="AY140" s="243" t="s">
        <v>126</v>
      </c>
    </row>
    <row r="141" spans="1:51" s="14" customFormat="1" ht="12">
      <c r="A141" s="14"/>
      <c r="B141" s="244"/>
      <c r="C141" s="245"/>
      <c r="D141" s="234" t="s">
        <v>134</v>
      </c>
      <c r="E141" s="246" t="s">
        <v>1</v>
      </c>
      <c r="F141" s="247" t="s">
        <v>141</v>
      </c>
      <c r="G141" s="245"/>
      <c r="H141" s="248">
        <v>51.75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134</v>
      </c>
      <c r="AU141" s="254" t="s">
        <v>86</v>
      </c>
      <c r="AV141" s="14" t="s">
        <v>132</v>
      </c>
      <c r="AW141" s="14" t="s">
        <v>32</v>
      </c>
      <c r="AX141" s="14" t="s">
        <v>84</v>
      </c>
      <c r="AY141" s="254" t="s">
        <v>126</v>
      </c>
    </row>
    <row r="142" spans="1:65" s="2" customFormat="1" ht="24.15" customHeight="1">
      <c r="A142" s="37"/>
      <c r="B142" s="38"/>
      <c r="C142" s="218" t="s">
        <v>146</v>
      </c>
      <c r="D142" s="218" t="s">
        <v>128</v>
      </c>
      <c r="E142" s="219" t="s">
        <v>147</v>
      </c>
      <c r="F142" s="220" t="s">
        <v>148</v>
      </c>
      <c r="G142" s="221" t="s">
        <v>131</v>
      </c>
      <c r="H142" s="222">
        <v>26.5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41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0.44</v>
      </c>
      <c r="T142" s="229">
        <f>S142*H142</f>
        <v>11.66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132</v>
      </c>
      <c r="AT142" s="230" t="s">
        <v>128</v>
      </c>
      <c r="AU142" s="230" t="s">
        <v>86</v>
      </c>
      <c r="AY142" s="16" t="s">
        <v>126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84</v>
      </c>
      <c r="BK142" s="231">
        <f>ROUND(I142*H142,2)</f>
        <v>0</v>
      </c>
      <c r="BL142" s="16" t="s">
        <v>132</v>
      </c>
      <c r="BM142" s="230" t="s">
        <v>149</v>
      </c>
    </row>
    <row r="143" spans="1:51" s="13" customFormat="1" ht="12">
      <c r="A143" s="13"/>
      <c r="B143" s="232"/>
      <c r="C143" s="233"/>
      <c r="D143" s="234" t="s">
        <v>134</v>
      </c>
      <c r="E143" s="235" t="s">
        <v>1</v>
      </c>
      <c r="F143" s="236" t="s">
        <v>150</v>
      </c>
      <c r="G143" s="233"/>
      <c r="H143" s="237">
        <v>26.5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134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126</v>
      </c>
    </row>
    <row r="144" spans="1:65" s="2" customFormat="1" ht="24.15" customHeight="1">
      <c r="A144" s="37"/>
      <c r="B144" s="38"/>
      <c r="C144" s="218" t="s">
        <v>151</v>
      </c>
      <c r="D144" s="218" t="s">
        <v>128</v>
      </c>
      <c r="E144" s="219" t="s">
        <v>152</v>
      </c>
      <c r="F144" s="220" t="s">
        <v>153</v>
      </c>
      <c r="G144" s="221" t="s">
        <v>131</v>
      </c>
      <c r="H144" s="222">
        <v>53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41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0.316</v>
      </c>
      <c r="T144" s="229">
        <f>S144*H144</f>
        <v>16.748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132</v>
      </c>
      <c r="AT144" s="230" t="s">
        <v>128</v>
      </c>
      <c r="AU144" s="230" t="s">
        <v>86</v>
      </c>
      <c r="AY144" s="16" t="s">
        <v>126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84</v>
      </c>
      <c r="BK144" s="231">
        <f>ROUND(I144*H144,2)</f>
        <v>0</v>
      </c>
      <c r="BL144" s="16" t="s">
        <v>132</v>
      </c>
      <c r="BM144" s="230" t="s">
        <v>154</v>
      </c>
    </row>
    <row r="145" spans="1:51" s="13" customFormat="1" ht="12">
      <c r="A145" s="13"/>
      <c r="B145" s="232"/>
      <c r="C145" s="233"/>
      <c r="D145" s="234" t="s">
        <v>134</v>
      </c>
      <c r="E145" s="235" t="s">
        <v>1</v>
      </c>
      <c r="F145" s="236" t="s">
        <v>155</v>
      </c>
      <c r="G145" s="233"/>
      <c r="H145" s="237">
        <v>53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134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126</v>
      </c>
    </row>
    <row r="146" spans="1:65" s="2" customFormat="1" ht="33" customHeight="1">
      <c r="A146" s="37"/>
      <c r="B146" s="38"/>
      <c r="C146" s="218" t="s">
        <v>156</v>
      </c>
      <c r="D146" s="218" t="s">
        <v>128</v>
      </c>
      <c r="E146" s="219" t="s">
        <v>157</v>
      </c>
      <c r="F146" s="220" t="s">
        <v>158</v>
      </c>
      <c r="G146" s="221" t="s">
        <v>131</v>
      </c>
      <c r="H146" s="222">
        <v>19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41</v>
      </c>
      <c r="O146" s="90"/>
      <c r="P146" s="228">
        <f>O146*H146</f>
        <v>0</v>
      </c>
      <c r="Q146" s="228">
        <v>5E-05</v>
      </c>
      <c r="R146" s="228">
        <f>Q146*H146</f>
        <v>0.00095</v>
      </c>
      <c r="S146" s="228">
        <v>0.115</v>
      </c>
      <c r="T146" s="229">
        <f>S146*H146</f>
        <v>2.185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132</v>
      </c>
      <c r="AT146" s="230" t="s">
        <v>128</v>
      </c>
      <c r="AU146" s="230" t="s">
        <v>86</v>
      </c>
      <c r="AY146" s="16" t="s">
        <v>126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84</v>
      </c>
      <c r="BK146" s="231">
        <f>ROUND(I146*H146,2)</f>
        <v>0</v>
      </c>
      <c r="BL146" s="16" t="s">
        <v>132</v>
      </c>
      <c r="BM146" s="230" t="s">
        <v>159</v>
      </c>
    </row>
    <row r="147" spans="1:51" s="13" customFormat="1" ht="12">
      <c r="A147" s="13"/>
      <c r="B147" s="232"/>
      <c r="C147" s="233"/>
      <c r="D147" s="234" t="s">
        <v>134</v>
      </c>
      <c r="E147" s="235" t="s">
        <v>1</v>
      </c>
      <c r="F147" s="236" t="s">
        <v>160</v>
      </c>
      <c r="G147" s="233"/>
      <c r="H147" s="237">
        <v>9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134</v>
      </c>
      <c r="AU147" s="243" t="s">
        <v>86</v>
      </c>
      <c r="AV147" s="13" t="s">
        <v>86</v>
      </c>
      <c r="AW147" s="13" t="s">
        <v>32</v>
      </c>
      <c r="AX147" s="13" t="s">
        <v>76</v>
      </c>
      <c r="AY147" s="243" t="s">
        <v>126</v>
      </c>
    </row>
    <row r="148" spans="1:51" s="13" customFormat="1" ht="12">
      <c r="A148" s="13"/>
      <c r="B148" s="232"/>
      <c r="C148" s="233"/>
      <c r="D148" s="234" t="s">
        <v>134</v>
      </c>
      <c r="E148" s="235" t="s">
        <v>1</v>
      </c>
      <c r="F148" s="236" t="s">
        <v>161</v>
      </c>
      <c r="G148" s="233"/>
      <c r="H148" s="237">
        <v>10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134</v>
      </c>
      <c r="AU148" s="243" t="s">
        <v>86</v>
      </c>
      <c r="AV148" s="13" t="s">
        <v>86</v>
      </c>
      <c r="AW148" s="13" t="s">
        <v>32</v>
      </c>
      <c r="AX148" s="13" t="s">
        <v>76</v>
      </c>
      <c r="AY148" s="243" t="s">
        <v>126</v>
      </c>
    </row>
    <row r="149" spans="1:51" s="14" customFormat="1" ht="12">
      <c r="A149" s="14"/>
      <c r="B149" s="244"/>
      <c r="C149" s="245"/>
      <c r="D149" s="234" t="s">
        <v>134</v>
      </c>
      <c r="E149" s="246" t="s">
        <v>1</v>
      </c>
      <c r="F149" s="247" t="s">
        <v>141</v>
      </c>
      <c r="G149" s="245"/>
      <c r="H149" s="248">
        <v>19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4" t="s">
        <v>134</v>
      </c>
      <c r="AU149" s="254" t="s">
        <v>86</v>
      </c>
      <c r="AV149" s="14" t="s">
        <v>132</v>
      </c>
      <c r="AW149" s="14" t="s">
        <v>32</v>
      </c>
      <c r="AX149" s="14" t="s">
        <v>84</v>
      </c>
      <c r="AY149" s="254" t="s">
        <v>126</v>
      </c>
    </row>
    <row r="150" spans="1:65" s="2" customFormat="1" ht="16.5" customHeight="1">
      <c r="A150" s="37"/>
      <c r="B150" s="38"/>
      <c r="C150" s="218" t="s">
        <v>162</v>
      </c>
      <c r="D150" s="218" t="s">
        <v>128</v>
      </c>
      <c r="E150" s="219" t="s">
        <v>163</v>
      </c>
      <c r="F150" s="220" t="s">
        <v>164</v>
      </c>
      <c r="G150" s="221" t="s">
        <v>165</v>
      </c>
      <c r="H150" s="222">
        <v>36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41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0.205</v>
      </c>
      <c r="T150" s="229">
        <f>S150*H150</f>
        <v>7.38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132</v>
      </c>
      <c r="AT150" s="230" t="s">
        <v>128</v>
      </c>
      <c r="AU150" s="230" t="s">
        <v>86</v>
      </c>
      <c r="AY150" s="16" t="s">
        <v>126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84</v>
      </c>
      <c r="BK150" s="231">
        <f>ROUND(I150*H150,2)</f>
        <v>0</v>
      </c>
      <c r="BL150" s="16" t="s">
        <v>132</v>
      </c>
      <c r="BM150" s="230" t="s">
        <v>166</v>
      </c>
    </row>
    <row r="151" spans="1:51" s="13" customFormat="1" ht="12">
      <c r="A151" s="13"/>
      <c r="B151" s="232"/>
      <c r="C151" s="233"/>
      <c r="D151" s="234" t="s">
        <v>134</v>
      </c>
      <c r="E151" s="235" t="s">
        <v>1</v>
      </c>
      <c r="F151" s="236" t="s">
        <v>167</v>
      </c>
      <c r="G151" s="233"/>
      <c r="H151" s="237">
        <v>9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134</v>
      </c>
      <c r="AU151" s="243" t="s">
        <v>86</v>
      </c>
      <c r="AV151" s="13" t="s">
        <v>86</v>
      </c>
      <c r="AW151" s="13" t="s">
        <v>32</v>
      </c>
      <c r="AX151" s="13" t="s">
        <v>76</v>
      </c>
      <c r="AY151" s="243" t="s">
        <v>126</v>
      </c>
    </row>
    <row r="152" spans="1:51" s="13" customFormat="1" ht="12">
      <c r="A152" s="13"/>
      <c r="B152" s="232"/>
      <c r="C152" s="233"/>
      <c r="D152" s="234" t="s">
        <v>134</v>
      </c>
      <c r="E152" s="235" t="s">
        <v>1</v>
      </c>
      <c r="F152" s="236" t="s">
        <v>168</v>
      </c>
      <c r="G152" s="233"/>
      <c r="H152" s="237">
        <v>10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134</v>
      </c>
      <c r="AU152" s="243" t="s">
        <v>86</v>
      </c>
      <c r="AV152" s="13" t="s">
        <v>86</v>
      </c>
      <c r="AW152" s="13" t="s">
        <v>32</v>
      </c>
      <c r="AX152" s="13" t="s">
        <v>76</v>
      </c>
      <c r="AY152" s="243" t="s">
        <v>126</v>
      </c>
    </row>
    <row r="153" spans="1:51" s="13" customFormat="1" ht="12">
      <c r="A153" s="13"/>
      <c r="B153" s="232"/>
      <c r="C153" s="233"/>
      <c r="D153" s="234" t="s">
        <v>134</v>
      </c>
      <c r="E153" s="235" t="s">
        <v>1</v>
      </c>
      <c r="F153" s="236" t="s">
        <v>169</v>
      </c>
      <c r="G153" s="233"/>
      <c r="H153" s="237">
        <v>10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134</v>
      </c>
      <c r="AU153" s="243" t="s">
        <v>86</v>
      </c>
      <c r="AV153" s="13" t="s">
        <v>86</v>
      </c>
      <c r="AW153" s="13" t="s">
        <v>32</v>
      </c>
      <c r="AX153" s="13" t="s">
        <v>76</v>
      </c>
      <c r="AY153" s="243" t="s">
        <v>126</v>
      </c>
    </row>
    <row r="154" spans="1:51" s="13" customFormat="1" ht="12">
      <c r="A154" s="13"/>
      <c r="B154" s="232"/>
      <c r="C154" s="233"/>
      <c r="D154" s="234" t="s">
        <v>134</v>
      </c>
      <c r="E154" s="235" t="s">
        <v>1</v>
      </c>
      <c r="F154" s="236" t="s">
        <v>170</v>
      </c>
      <c r="G154" s="233"/>
      <c r="H154" s="237">
        <v>7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134</v>
      </c>
      <c r="AU154" s="243" t="s">
        <v>86</v>
      </c>
      <c r="AV154" s="13" t="s">
        <v>86</v>
      </c>
      <c r="AW154" s="13" t="s">
        <v>32</v>
      </c>
      <c r="AX154" s="13" t="s">
        <v>76</v>
      </c>
      <c r="AY154" s="243" t="s">
        <v>126</v>
      </c>
    </row>
    <row r="155" spans="1:51" s="14" customFormat="1" ht="12">
      <c r="A155" s="14"/>
      <c r="B155" s="244"/>
      <c r="C155" s="245"/>
      <c r="D155" s="234" t="s">
        <v>134</v>
      </c>
      <c r="E155" s="246" t="s">
        <v>1</v>
      </c>
      <c r="F155" s="247" t="s">
        <v>141</v>
      </c>
      <c r="G155" s="245"/>
      <c r="H155" s="248">
        <v>36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4" t="s">
        <v>134</v>
      </c>
      <c r="AU155" s="254" t="s">
        <v>86</v>
      </c>
      <c r="AV155" s="14" t="s">
        <v>132</v>
      </c>
      <c r="AW155" s="14" t="s">
        <v>32</v>
      </c>
      <c r="AX155" s="14" t="s">
        <v>84</v>
      </c>
      <c r="AY155" s="254" t="s">
        <v>126</v>
      </c>
    </row>
    <row r="156" spans="1:65" s="2" customFormat="1" ht="24.15" customHeight="1">
      <c r="A156" s="37"/>
      <c r="B156" s="38"/>
      <c r="C156" s="218" t="s">
        <v>171</v>
      </c>
      <c r="D156" s="218" t="s">
        <v>128</v>
      </c>
      <c r="E156" s="219" t="s">
        <v>172</v>
      </c>
      <c r="F156" s="220" t="s">
        <v>173</v>
      </c>
      <c r="G156" s="221" t="s">
        <v>165</v>
      </c>
      <c r="H156" s="222">
        <v>38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41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0.115</v>
      </c>
      <c r="T156" s="229">
        <f>S156*H156</f>
        <v>4.37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132</v>
      </c>
      <c r="AT156" s="230" t="s">
        <v>128</v>
      </c>
      <c r="AU156" s="230" t="s">
        <v>86</v>
      </c>
      <c r="AY156" s="16" t="s">
        <v>126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84</v>
      </c>
      <c r="BK156" s="231">
        <f>ROUND(I156*H156,2)</f>
        <v>0</v>
      </c>
      <c r="BL156" s="16" t="s">
        <v>132</v>
      </c>
      <c r="BM156" s="230" t="s">
        <v>174</v>
      </c>
    </row>
    <row r="157" spans="1:51" s="13" customFormat="1" ht="12">
      <c r="A157" s="13"/>
      <c r="B157" s="232"/>
      <c r="C157" s="233"/>
      <c r="D157" s="234" t="s">
        <v>134</v>
      </c>
      <c r="E157" s="235" t="s">
        <v>1</v>
      </c>
      <c r="F157" s="236" t="s">
        <v>175</v>
      </c>
      <c r="G157" s="233"/>
      <c r="H157" s="237">
        <v>18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134</v>
      </c>
      <c r="AU157" s="243" t="s">
        <v>86</v>
      </c>
      <c r="AV157" s="13" t="s">
        <v>86</v>
      </c>
      <c r="AW157" s="13" t="s">
        <v>32</v>
      </c>
      <c r="AX157" s="13" t="s">
        <v>76</v>
      </c>
      <c r="AY157" s="243" t="s">
        <v>126</v>
      </c>
    </row>
    <row r="158" spans="1:51" s="13" customFormat="1" ht="12">
      <c r="A158" s="13"/>
      <c r="B158" s="232"/>
      <c r="C158" s="233"/>
      <c r="D158" s="234" t="s">
        <v>134</v>
      </c>
      <c r="E158" s="235" t="s">
        <v>1</v>
      </c>
      <c r="F158" s="236" t="s">
        <v>176</v>
      </c>
      <c r="G158" s="233"/>
      <c r="H158" s="237">
        <v>20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134</v>
      </c>
      <c r="AU158" s="243" t="s">
        <v>86</v>
      </c>
      <c r="AV158" s="13" t="s">
        <v>86</v>
      </c>
      <c r="AW158" s="13" t="s">
        <v>32</v>
      </c>
      <c r="AX158" s="13" t="s">
        <v>76</v>
      </c>
      <c r="AY158" s="243" t="s">
        <v>126</v>
      </c>
    </row>
    <row r="159" spans="1:51" s="14" customFormat="1" ht="12">
      <c r="A159" s="14"/>
      <c r="B159" s="244"/>
      <c r="C159" s="245"/>
      <c r="D159" s="234" t="s">
        <v>134</v>
      </c>
      <c r="E159" s="246" t="s">
        <v>1</v>
      </c>
      <c r="F159" s="247" t="s">
        <v>141</v>
      </c>
      <c r="G159" s="245"/>
      <c r="H159" s="248">
        <v>38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134</v>
      </c>
      <c r="AU159" s="254" t="s">
        <v>86</v>
      </c>
      <c r="AV159" s="14" t="s">
        <v>132</v>
      </c>
      <c r="AW159" s="14" t="s">
        <v>32</v>
      </c>
      <c r="AX159" s="14" t="s">
        <v>84</v>
      </c>
      <c r="AY159" s="254" t="s">
        <v>126</v>
      </c>
    </row>
    <row r="160" spans="1:65" s="2" customFormat="1" ht="24.15" customHeight="1">
      <c r="A160" s="37"/>
      <c r="B160" s="38"/>
      <c r="C160" s="218" t="s">
        <v>177</v>
      </c>
      <c r="D160" s="218" t="s">
        <v>128</v>
      </c>
      <c r="E160" s="219" t="s">
        <v>178</v>
      </c>
      <c r="F160" s="220" t="s">
        <v>179</v>
      </c>
      <c r="G160" s="221" t="s">
        <v>165</v>
      </c>
      <c r="H160" s="222">
        <v>45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41</v>
      </c>
      <c r="O160" s="90"/>
      <c r="P160" s="228">
        <f>O160*H160</f>
        <v>0</v>
      </c>
      <c r="Q160" s="228">
        <v>0.0001</v>
      </c>
      <c r="R160" s="228">
        <f>Q160*H160</f>
        <v>0.0045000000000000005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132</v>
      </c>
      <c r="AT160" s="230" t="s">
        <v>128</v>
      </c>
      <c r="AU160" s="230" t="s">
        <v>86</v>
      </c>
      <c r="AY160" s="16" t="s">
        <v>126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84</v>
      </c>
      <c r="BK160" s="231">
        <f>ROUND(I160*H160,2)</f>
        <v>0</v>
      </c>
      <c r="BL160" s="16" t="s">
        <v>132</v>
      </c>
      <c r="BM160" s="230" t="s">
        <v>180</v>
      </c>
    </row>
    <row r="161" spans="1:51" s="13" customFormat="1" ht="12">
      <c r="A161" s="13"/>
      <c r="B161" s="232"/>
      <c r="C161" s="233"/>
      <c r="D161" s="234" t="s">
        <v>134</v>
      </c>
      <c r="E161" s="235" t="s">
        <v>1</v>
      </c>
      <c r="F161" s="236" t="s">
        <v>181</v>
      </c>
      <c r="G161" s="233"/>
      <c r="H161" s="237">
        <v>45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134</v>
      </c>
      <c r="AU161" s="243" t="s">
        <v>86</v>
      </c>
      <c r="AV161" s="13" t="s">
        <v>86</v>
      </c>
      <c r="AW161" s="13" t="s">
        <v>32</v>
      </c>
      <c r="AX161" s="13" t="s">
        <v>84</v>
      </c>
      <c r="AY161" s="243" t="s">
        <v>126</v>
      </c>
    </row>
    <row r="162" spans="1:65" s="2" customFormat="1" ht="24.15" customHeight="1">
      <c r="A162" s="37"/>
      <c r="B162" s="38"/>
      <c r="C162" s="218" t="s">
        <v>182</v>
      </c>
      <c r="D162" s="218" t="s">
        <v>128</v>
      </c>
      <c r="E162" s="219" t="s">
        <v>183</v>
      </c>
      <c r="F162" s="220" t="s">
        <v>184</v>
      </c>
      <c r="G162" s="221" t="s">
        <v>165</v>
      </c>
      <c r="H162" s="222">
        <v>45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41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132</v>
      </c>
      <c r="AT162" s="230" t="s">
        <v>128</v>
      </c>
      <c r="AU162" s="230" t="s">
        <v>86</v>
      </c>
      <c r="AY162" s="16" t="s">
        <v>126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84</v>
      </c>
      <c r="BK162" s="231">
        <f>ROUND(I162*H162,2)</f>
        <v>0</v>
      </c>
      <c r="BL162" s="16" t="s">
        <v>132</v>
      </c>
      <c r="BM162" s="230" t="s">
        <v>185</v>
      </c>
    </row>
    <row r="163" spans="1:51" s="13" customFormat="1" ht="12">
      <c r="A163" s="13"/>
      <c r="B163" s="232"/>
      <c r="C163" s="233"/>
      <c r="D163" s="234" t="s">
        <v>134</v>
      </c>
      <c r="E163" s="235" t="s">
        <v>1</v>
      </c>
      <c r="F163" s="236" t="s">
        <v>181</v>
      </c>
      <c r="G163" s="233"/>
      <c r="H163" s="237">
        <v>45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134</v>
      </c>
      <c r="AU163" s="243" t="s">
        <v>86</v>
      </c>
      <c r="AV163" s="13" t="s">
        <v>86</v>
      </c>
      <c r="AW163" s="13" t="s">
        <v>32</v>
      </c>
      <c r="AX163" s="13" t="s">
        <v>84</v>
      </c>
      <c r="AY163" s="243" t="s">
        <v>126</v>
      </c>
    </row>
    <row r="164" spans="1:65" s="2" customFormat="1" ht="24.15" customHeight="1">
      <c r="A164" s="37"/>
      <c r="B164" s="38"/>
      <c r="C164" s="218" t="s">
        <v>186</v>
      </c>
      <c r="D164" s="218" t="s">
        <v>128</v>
      </c>
      <c r="E164" s="219" t="s">
        <v>187</v>
      </c>
      <c r="F164" s="220" t="s">
        <v>188</v>
      </c>
      <c r="G164" s="221" t="s">
        <v>131</v>
      </c>
      <c r="H164" s="222">
        <v>15.75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41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132</v>
      </c>
      <c r="AT164" s="230" t="s">
        <v>128</v>
      </c>
      <c r="AU164" s="230" t="s">
        <v>86</v>
      </c>
      <c r="AY164" s="16" t="s">
        <v>126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84</v>
      </c>
      <c r="BK164" s="231">
        <f>ROUND(I164*H164,2)</f>
        <v>0</v>
      </c>
      <c r="BL164" s="16" t="s">
        <v>132</v>
      </c>
      <c r="BM164" s="230" t="s">
        <v>189</v>
      </c>
    </row>
    <row r="165" spans="1:51" s="13" customFormat="1" ht="12">
      <c r="A165" s="13"/>
      <c r="B165" s="232"/>
      <c r="C165" s="233"/>
      <c r="D165" s="234" t="s">
        <v>134</v>
      </c>
      <c r="E165" s="235" t="s">
        <v>1</v>
      </c>
      <c r="F165" s="236" t="s">
        <v>135</v>
      </c>
      <c r="G165" s="233"/>
      <c r="H165" s="237">
        <v>15.75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134</v>
      </c>
      <c r="AU165" s="243" t="s">
        <v>86</v>
      </c>
      <c r="AV165" s="13" t="s">
        <v>86</v>
      </c>
      <c r="AW165" s="13" t="s">
        <v>32</v>
      </c>
      <c r="AX165" s="13" t="s">
        <v>84</v>
      </c>
      <c r="AY165" s="243" t="s">
        <v>126</v>
      </c>
    </row>
    <row r="166" spans="1:65" s="2" customFormat="1" ht="24.15" customHeight="1">
      <c r="A166" s="37"/>
      <c r="B166" s="38"/>
      <c r="C166" s="218" t="s">
        <v>190</v>
      </c>
      <c r="D166" s="218" t="s">
        <v>128</v>
      </c>
      <c r="E166" s="219" t="s">
        <v>191</v>
      </c>
      <c r="F166" s="220" t="s">
        <v>192</v>
      </c>
      <c r="G166" s="221" t="s">
        <v>193</v>
      </c>
      <c r="H166" s="222">
        <v>13.5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41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132</v>
      </c>
      <c r="AT166" s="230" t="s">
        <v>128</v>
      </c>
      <c r="AU166" s="230" t="s">
        <v>86</v>
      </c>
      <c r="AY166" s="16" t="s">
        <v>126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84</v>
      </c>
      <c r="BK166" s="231">
        <f>ROUND(I166*H166,2)</f>
        <v>0</v>
      </c>
      <c r="BL166" s="16" t="s">
        <v>132</v>
      </c>
      <c r="BM166" s="230" t="s">
        <v>194</v>
      </c>
    </row>
    <row r="167" spans="1:51" s="13" customFormat="1" ht="12">
      <c r="A167" s="13"/>
      <c r="B167" s="232"/>
      <c r="C167" s="233"/>
      <c r="D167" s="234" t="s">
        <v>134</v>
      </c>
      <c r="E167" s="235" t="s">
        <v>1</v>
      </c>
      <c r="F167" s="236" t="s">
        <v>195</v>
      </c>
      <c r="G167" s="233"/>
      <c r="H167" s="237">
        <v>13.5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134</v>
      </c>
      <c r="AU167" s="243" t="s">
        <v>86</v>
      </c>
      <c r="AV167" s="13" t="s">
        <v>86</v>
      </c>
      <c r="AW167" s="13" t="s">
        <v>32</v>
      </c>
      <c r="AX167" s="13" t="s">
        <v>84</v>
      </c>
      <c r="AY167" s="243" t="s">
        <v>126</v>
      </c>
    </row>
    <row r="168" spans="1:65" s="2" customFormat="1" ht="33" customHeight="1">
      <c r="A168" s="37"/>
      <c r="B168" s="38"/>
      <c r="C168" s="218" t="s">
        <v>8</v>
      </c>
      <c r="D168" s="218" t="s">
        <v>128</v>
      </c>
      <c r="E168" s="219" t="s">
        <v>196</v>
      </c>
      <c r="F168" s="220" t="s">
        <v>197</v>
      </c>
      <c r="G168" s="221" t="s">
        <v>193</v>
      </c>
      <c r="H168" s="222">
        <v>9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41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132</v>
      </c>
      <c r="AT168" s="230" t="s">
        <v>128</v>
      </c>
      <c r="AU168" s="230" t="s">
        <v>86</v>
      </c>
      <c r="AY168" s="16" t="s">
        <v>126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84</v>
      </c>
      <c r="BK168" s="231">
        <f>ROUND(I168*H168,2)</f>
        <v>0</v>
      </c>
      <c r="BL168" s="16" t="s">
        <v>132</v>
      </c>
      <c r="BM168" s="230" t="s">
        <v>198</v>
      </c>
    </row>
    <row r="169" spans="1:51" s="13" customFormat="1" ht="12">
      <c r="A169" s="13"/>
      <c r="B169" s="232"/>
      <c r="C169" s="233"/>
      <c r="D169" s="234" t="s">
        <v>134</v>
      </c>
      <c r="E169" s="235" t="s">
        <v>1</v>
      </c>
      <c r="F169" s="236" t="s">
        <v>199</v>
      </c>
      <c r="G169" s="233"/>
      <c r="H169" s="237">
        <v>2.25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134</v>
      </c>
      <c r="AU169" s="243" t="s">
        <v>86</v>
      </c>
      <c r="AV169" s="13" t="s">
        <v>86</v>
      </c>
      <c r="AW169" s="13" t="s">
        <v>32</v>
      </c>
      <c r="AX169" s="13" t="s">
        <v>76</v>
      </c>
      <c r="AY169" s="243" t="s">
        <v>126</v>
      </c>
    </row>
    <row r="170" spans="1:51" s="13" customFormat="1" ht="12">
      <c r="A170" s="13"/>
      <c r="B170" s="232"/>
      <c r="C170" s="233"/>
      <c r="D170" s="234" t="s">
        <v>134</v>
      </c>
      <c r="E170" s="235" t="s">
        <v>1</v>
      </c>
      <c r="F170" s="236" t="s">
        <v>200</v>
      </c>
      <c r="G170" s="233"/>
      <c r="H170" s="237">
        <v>2.5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134</v>
      </c>
      <c r="AU170" s="243" t="s">
        <v>86</v>
      </c>
      <c r="AV170" s="13" t="s">
        <v>86</v>
      </c>
      <c r="AW170" s="13" t="s">
        <v>32</v>
      </c>
      <c r="AX170" s="13" t="s">
        <v>76</v>
      </c>
      <c r="AY170" s="243" t="s">
        <v>126</v>
      </c>
    </row>
    <row r="171" spans="1:51" s="13" customFormat="1" ht="12">
      <c r="A171" s="13"/>
      <c r="B171" s="232"/>
      <c r="C171" s="233"/>
      <c r="D171" s="234" t="s">
        <v>134</v>
      </c>
      <c r="E171" s="235" t="s">
        <v>1</v>
      </c>
      <c r="F171" s="236" t="s">
        <v>200</v>
      </c>
      <c r="G171" s="233"/>
      <c r="H171" s="237">
        <v>2.5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134</v>
      </c>
      <c r="AU171" s="243" t="s">
        <v>86</v>
      </c>
      <c r="AV171" s="13" t="s">
        <v>86</v>
      </c>
      <c r="AW171" s="13" t="s">
        <v>32</v>
      </c>
      <c r="AX171" s="13" t="s">
        <v>76</v>
      </c>
      <c r="AY171" s="243" t="s">
        <v>126</v>
      </c>
    </row>
    <row r="172" spans="1:51" s="13" customFormat="1" ht="12">
      <c r="A172" s="13"/>
      <c r="B172" s="232"/>
      <c r="C172" s="233"/>
      <c r="D172" s="234" t="s">
        <v>134</v>
      </c>
      <c r="E172" s="235" t="s">
        <v>1</v>
      </c>
      <c r="F172" s="236" t="s">
        <v>201</v>
      </c>
      <c r="G172" s="233"/>
      <c r="H172" s="237">
        <v>1.75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134</v>
      </c>
      <c r="AU172" s="243" t="s">
        <v>86</v>
      </c>
      <c r="AV172" s="13" t="s">
        <v>86</v>
      </c>
      <c r="AW172" s="13" t="s">
        <v>32</v>
      </c>
      <c r="AX172" s="13" t="s">
        <v>76</v>
      </c>
      <c r="AY172" s="243" t="s">
        <v>126</v>
      </c>
    </row>
    <row r="173" spans="1:51" s="14" customFormat="1" ht="12">
      <c r="A173" s="14"/>
      <c r="B173" s="244"/>
      <c r="C173" s="245"/>
      <c r="D173" s="234" t="s">
        <v>134</v>
      </c>
      <c r="E173" s="246" t="s">
        <v>1</v>
      </c>
      <c r="F173" s="247" t="s">
        <v>141</v>
      </c>
      <c r="G173" s="245"/>
      <c r="H173" s="248">
        <v>9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134</v>
      </c>
      <c r="AU173" s="254" t="s">
        <v>86</v>
      </c>
      <c r="AV173" s="14" t="s">
        <v>132</v>
      </c>
      <c r="AW173" s="14" t="s">
        <v>32</v>
      </c>
      <c r="AX173" s="14" t="s">
        <v>84</v>
      </c>
      <c r="AY173" s="254" t="s">
        <v>126</v>
      </c>
    </row>
    <row r="174" spans="1:65" s="2" customFormat="1" ht="37.8" customHeight="1">
      <c r="A174" s="37"/>
      <c r="B174" s="38"/>
      <c r="C174" s="218" t="s">
        <v>7</v>
      </c>
      <c r="D174" s="218" t="s">
        <v>128</v>
      </c>
      <c r="E174" s="219" t="s">
        <v>202</v>
      </c>
      <c r="F174" s="220" t="s">
        <v>203</v>
      </c>
      <c r="G174" s="221" t="s">
        <v>193</v>
      </c>
      <c r="H174" s="222">
        <v>22.5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41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132</v>
      </c>
      <c r="AT174" s="230" t="s">
        <v>128</v>
      </c>
      <c r="AU174" s="230" t="s">
        <v>86</v>
      </c>
      <c r="AY174" s="16" t="s">
        <v>126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84</v>
      </c>
      <c r="BK174" s="231">
        <f>ROUND(I174*H174,2)</f>
        <v>0</v>
      </c>
      <c r="BL174" s="16" t="s">
        <v>132</v>
      </c>
      <c r="BM174" s="230" t="s">
        <v>204</v>
      </c>
    </row>
    <row r="175" spans="1:51" s="13" customFormat="1" ht="12">
      <c r="A175" s="13"/>
      <c r="B175" s="232"/>
      <c r="C175" s="233"/>
      <c r="D175" s="234" t="s">
        <v>134</v>
      </c>
      <c r="E175" s="235" t="s">
        <v>1</v>
      </c>
      <c r="F175" s="236" t="s">
        <v>195</v>
      </c>
      <c r="G175" s="233"/>
      <c r="H175" s="237">
        <v>13.5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134</v>
      </c>
      <c r="AU175" s="243" t="s">
        <v>86</v>
      </c>
      <c r="AV175" s="13" t="s">
        <v>86</v>
      </c>
      <c r="AW175" s="13" t="s">
        <v>32</v>
      </c>
      <c r="AX175" s="13" t="s">
        <v>76</v>
      </c>
      <c r="AY175" s="243" t="s">
        <v>126</v>
      </c>
    </row>
    <row r="176" spans="1:51" s="13" customFormat="1" ht="12">
      <c r="A176" s="13"/>
      <c r="B176" s="232"/>
      <c r="C176" s="233"/>
      <c r="D176" s="234" t="s">
        <v>134</v>
      </c>
      <c r="E176" s="235" t="s">
        <v>1</v>
      </c>
      <c r="F176" s="236" t="s">
        <v>199</v>
      </c>
      <c r="G176" s="233"/>
      <c r="H176" s="237">
        <v>2.25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134</v>
      </c>
      <c r="AU176" s="243" t="s">
        <v>86</v>
      </c>
      <c r="AV176" s="13" t="s">
        <v>86</v>
      </c>
      <c r="AW176" s="13" t="s">
        <v>32</v>
      </c>
      <c r="AX176" s="13" t="s">
        <v>76</v>
      </c>
      <c r="AY176" s="243" t="s">
        <v>126</v>
      </c>
    </row>
    <row r="177" spans="1:51" s="13" customFormat="1" ht="12">
      <c r="A177" s="13"/>
      <c r="B177" s="232"/>
      <c r="C177" s="233"/>
      <c r="D177" s="234" t="s">
        <v>134</v>
      </c>
      <c r="E177" s="235" t="s">
        <v>1</v>
      </c>
      <c r="F177" s="236" t="s">
        <v>200</v>
      </c>
      <c r="G177" s="233"/>
      <c r="H177" s="237">
        <v>2.5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134</v>
      </c>
      <c r="AU177" s="243" t="s">
        <v>86</v>
      </c>
      <c r="AV177" s="13" t="s">
        <v>86</v>
      </c>
      <c r="AW177" s="13" t="s">
        <v>32</v>
      </c>
      <c r="AX177" s="13" t="s">
        <v>76</v>
      </c>
      <c r="AY177" s="243" t="s">
        <v>126</v>
      </c>
    </row>
    <row r="178" spans="1:51" s="13" customFormat="1" ht="12">
      <c r="A178" s="13"/>
      <c r="B178" s="232"/>
      <c r="C178" s="233"/>
      <c r="D178" s="234" t="s">
        <v>134</v>
      </c>
      <c r="E178" s="235" t="s">
        <v>1</v>
      </c>
      <c r="F178" s="236" t="s">
        <v>200</v>
      </c>
      <c r="G178" s="233"/>
      <c r="H178" s="237">
        <v>2.5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134</v>
      </c>
      <c r="AU178" s="243" t="s">
        <v>86</v>
      </c>
      <c r="AV178" s="13" t="s">
        <v>86</v>
      </c>
      <c r="AW178" s="13" t="s">
        <v>32</v>
      </c>
      <c r="AX178" s="13" t="s">
        <v>76</v>
      </c>
      <c r="AY178" s="243" t="s">
        <v>126</v>
      </c>
    </row>
    <row r="179" spans="1:51" s="13" customFormat="1" ht="12">
      <c r="A179" s="13"/>
      <c r="B179" s="232"/>
      <c r="C179" s="233"/>
      <c r="D179" s="234" t="s">
        <v>134</v>
      </c>
      <c r="E179" s="235" t="s">
        <v>1</v>
      </c>
      <c r="F179" s="236" t="s">
        <v>201</v>
      </c>
      <c r="G179" s="233"/>
      <c r="H179" s="237">
        <v>1.75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134</v>
      </c>
      <c r="AU179" s="243" t="s">
        <v>86</v>
      </c>
      <c r="AV179" s="13" t="s">
        <v>86</v>
      </c>
      <c r="AW179" s="13" t="s">
        <v>32</v>
      </c>
      <c r="AX179" s="13" t="s">
        <v>76</v>
      </c>
      <c r="AY179" s="243" t="s">
        <v>126</v>
      </c>
    </row>
    <row r="180" spans="1:51" s="14" customFormat="1" ht="12">
      <c r="A180" s="14"/>
      <c r="B180" s="244"/>
      <c r="C180" s="245"/>
      <c r="D180" s="234" t="s">
        <v>134</v>
      </c>
      <c r="E180" s="246" t="s">
        <v>1</v>
      </c>
      <c r="F180" s="247" t="s">
        <v>141</v>
      </c>
      <c r="G180" s="245"/>
      <c r="H180" s="248">
        <v>22.5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134</v>
      </c>
      <c r="AU180" s="254" t="s">
        <v>86</v>
      </c>
      <c r="AV180" s="14" t="s">
        <v>132</v>
      </c>
      <c r="AW180" s="14" t="s">
        <v>32</v>
      </c>
      <c r="AX180" s="14" t="s">
        <v>84</v>
      </c>
      <c r="AY180" s="254" t="s">
        <v>126</v>
      </c>
    </row>
    <row r="181" spans="1:65" s="2" customFormat="1" ht="37.8" customHeight="1">
      <c r="A181" s="37"/>
      <c r="B181" s="38"/>
      <c r="C181" s="218" t="s">
        <v>205</v>
      </c>
      <c r="D181" s="218" t="s">
        <v>128</v>
      </c>
      <c r="E181" s="219" t="s">
        <v>206</v>
      </c>
      <c r="F181" s="220" t="s">
        <v>207</v>
      </c>
      <c r="G181" s="221" t="s">
        <v>193</v>
      </c>
      <c r="H181" s="222">
        <v>315</v>
      </c>
      <c r="I181" s="223"/>
      <c r="J181" s="224">
        <f>ROUND(I181*H181,2)</f>
        <v>0</v>
      </c>
      <c r="K181" s="225"/>
      <c r="L181" s="43"/>
      <c r="M181" s="226" t="s">
        <v>1</v>
      </c>
      <c r="N181" s="227" t="s">
        <v>41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132</v>
      </c>
      <c r="AT181" s="230" t="s">
        <v>128</v>
      </c>
      <c r="AU181" s="230" t="s">
        <v>86</v>
      </c>
      <c r="AY181" s="16" t="s">
        <v>126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84</v>
      </c>
      <c r="BK181" s="231">
        <f>ROUND(I181*H181,2)</f>
        <v>0</v>
      </c>
      <c r="BL181" s="16" t="s">
        <v>132</v>
      </c>
      <c r="BM181" s="230" t="s">
        <v>208</v>
      </c>
    </row>
    <row r="182" spans="1:51" s="13" customFormat="1" ht="12">
      <c r="A182" s="13"/>
      <c r="B182" s="232"/>
      <c r="C182" s="233"/>
      <c r="D182" s="234" t="s">
        <v>134</v>
      </c>
      <c r="E182" s="235" t="s">
        <v>1</v>
      </c>
      <c r="F182" s="236" t="s">
        <v>209</v>
      </c>
      <c r="G182" s="233"/>
      <c r="H182" s="237">
        <v>315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134</v>
      </c>
      <c r="AU182" s="243" t="s">
        <v>86</v>
      </c>
      <c r="AV182" s="13" t="s">
        <v>86</v>
      </c>
      <c r="AW182" s="13" t="s">
        <v>32</v>
      </c>
      <c r="AX182" s="13" t="s">
        <v>84</v>
      </c>
      <c r="AY182" s="243" t="s">
        <v>126</v>
      </c>
    </row>
    <row r="183" spans="1:65" s="2" customFormat="1" ht="16.5" customHeight="1">
      <c r="A183" s="37"/>
      <c r="B183" s="38"/>
      <c r="C183" s="218" t="s">
        <v>210</v>
      </c>
      <c r="D183" s="218" t="s">
        <v>128</v>
      </c>
      <c r="E183" s="219" t="s">
        <v>211</v>
      </c>
      <c r="F183" s="220" t="s">
        <v>212</v>
      </c>
      <c r="G183" s="221" t="s">
        <v>193</v>
      </c>
      <c r="H183" s="222">
        <v>22.5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41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132</v>
      </c>
      <c r="AT183" s="230" t="s">
        <v>128</v>
      </c>
      <c r="AU183" s="230" t="s">
        <v>86</v>
      </c>
      <c r="AY183" s="16" t="s">
        <v>126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84</v>
      </c>
      <c r="BK183" s="231">
        <f>ROUND(I183*H183,2)</f>
        <v>0</v>
      </c>
      <c r="BL183" s="16" t="s">
        <v>132</v>
      </c>
      <c r="BM183" s="230" t="s">
        <v>213</v>
      </c>
    </row>
    <row r="184" spans="1:51" s="13" customFormat="1" ht="12">
      <c r="A184" s="13"/>
      <c r="B184" s="232"/>
      <c r="C184" s="233"/>
      <c r="D184" s="234" t="s">
        <v>134</v>
      </c>
      <c r="E184" s="235" t="s">
        <v>1</v>
      </c>
      <c r="F184" s="236" t="s">
        <v>214</v>
      </c>
      <c r="G184" s="233"/>
      <c r="H184" s="237">
        <v>22.5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134</v>
      </c>
      <c r="AU184" s="243" t="s">
        <v>86</v>
      </c>
      <c r="AV184" s="13" t="s">
        <v>86</v>
      </c>
      <c r="AW184" s="13" t="s">
        <v>32</v>
      </c>
      <c r="AX184" s="13" t="s">
        <v>84</v>
      </c>
      <c r="AY184" s="243" t="s">
        <v>126</v>
      </c>
    </row>
    <row r="185" spans="1:65" s="2" customFormat="1" ht="33" customHeight="1">
      <c r="A185" s="37"/>
      <c r="B185" s="38"/>
      <c r="C185" s="218" t="s">
        <v>215</v>
      </c>
      <c r="D185" s="218" t="s">
        <v>128</v>
      </c>
      <c r="E185" s="219" t="s">
        <v>216</v>
      </c>
      <c r="F185" s="220" t="s">
        <v>217</v>
      </c>
      <c r="G185" s="221" t="s">
        <v>131</v>
      </c>
      <c r="H185" s="222">
        <v>15.75</v>
      </c>
      <c r="I185" s="223"/>
      <c r="J185" s="224">
        <f>ROUND(I185*H185,2)</f>
        <v>0</v>
      </c>
      <c r="K185" s="225"/>
      <c r="L185" s="43"/>
      <c r="M185" s="226" t="s">
        <v>1</v>
      </c>
      <c r="N185" s="227" t="s">
        <v>41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132</v>
      </c>
      <c r="AT185" s="230" t="s">
        <v>128</v>
      </c>
      <c r="AU185" s="230" t="s">
        <v>86</v>
      </c>
      <c r="AY185" s="16" t="s">
        <v>126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84</v>
      </c>
      <c r="BK185" s="231">
        <f>ROUND(I185*H185,2)</f>
        <v>0</v>
      </c>
      <c r="BL185" s="16" t="s">
        <v>132</v>
      </c>
      <c r="BM185" s="230" t="s">
        <v>218</v>
      </c>
    </row>
    <row r="186" spans="1:51" s="13" customFormat="1" ht="12">
      <c r="A186" s="13"/>
      <c r="B186" s="232"/>
      <c r="C186" s="233"/>
      <c r="D186" s="234" t="s">
        <v>134</v>
      </c>
      <c r="E186" s="235" t="s">
        <v>1</v>
      </c>
      <c r="F186" s="236" t="s">
        <v>135</v>
      </c>
      <c r="G186" s="233"/>
      <c r="H186" s="237">
        <v>15.75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134</v>
      </c>
      <c r="AU186" s="243" t="s">
        <v>86</v>
      </c>
      <c r="AV186" s="13" t="s">
        <v>86</v>
      </c>
      <c r="AW186" s="13" t="s">
        <v>32</v>
      </c>
      <c r="AX186" s="13" t="s">
        <v>84</v>
      </c>
      <c r="AY186" s="243" t="s">
        <v>126</v>
      </c>
    </row>
    <row r="187" spans="1:65" s="2" customFormat="1" ht="24.15" customHeight="1">
      <c r="A187" s="37"/>
      <c r="B187" s="38"/>
      <c r="C187" s="218" t="s">
        <v>219</v>
      </c>
      <c r="D187" s="218" t="s">
        <v>128</v>
      </c>
      <c r="E187" s="219" t="s">
        <v>220</v>
      </c>
      <c r="F187" s="220" t="s">
        <v>221</v>
      </c>
      <c r="G187" s="221" t="s">
        <v>131</v>
      </c>
      <c r="H187" s="222">
        <v>15.75</v>
      </c>
      <c r="I187" s="223"/>
      <c r="J187" s="224">
        <f>ROUND(I187*H187,2)</f>
        <v>0</v>
      </c>
      <c r="K187" s="225"/>
      <c r="L187" s="43"/>
      <c r="M187" s="226" t="s">
        <v>1</v>
      </c>
      <c r="N187" s="227" t="s">
        <v>41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132</v>
      </c>
      <c r="AT187" s="230" t="s">
        <v>128</v>
      </c>
      <c r="AU187" s="230" t="s">
        <v>86</v>
      </c>
      <c r="AY187" s="16" t="s">
        <v>126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84</v>
      </c>
      <c r="BK187" s="231">
        <f>ROUND(I187*H187,2)</f>
        <v>0</v>
      </c>
      <c r="BL187" s="16" t="s">
        <v>132</v>
      </c>
      <c r="BM187" s="230" t="s">
        <v>222</v>
      </c>
    </row>
    <row r="188" spans="1:65" s="2" customFormat="1" ht="16.5" customHeight="1">
      <c r="A188" s="37"/>
      <c r="B188" s="38"/>
      <c r="C188" s="255" t="s">
        <v>223</v>
      </c>
      <c r="D188" s="255" t="s">
        <v>224</v>
      </c>
      <c r="E188" s="256" t="s">
        <v>225</v>
      </c>
      <c r="F188" s="257" t="s">
        <v>226</v>
      </c>
      <c r="G188" s="258" t="s">
        <v>227</v>
      </c>
      <c r="H188" s="259">
        <v>1.575</v>
      </c>
      <c r="I188" s="260"/>
      <c r="J188" s="261">
        <f>ROUND(I188*H188,2)</f>
        <v>0</v>
      </c>
      <c r="K188" s="262"/>
      <c r="L188" s="263"/>
      <c r="M188" s="264" t="s">
        <v>1</v>
      </c>
      <c r="N188" s="265" t="s">
        <v>41</v>
      </c>
      <c r="O188" s="90"/>
      <c r="P188" s="228">
        <f>O188*H188</f>
        <v>0</v>
      </c>
      <c r="Q188" s="228">
        <v>0.001</v>
      </c>
      <c r="R188" s="228">
        <f>Q188*H188</f>
        <v>0.001575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177</v>
      </c>
      <c r="AT188" s="230" t="s">
        <v>224</v>
      </c>
      <c r="AU188" s="230" t="s">
        <v>86</v>
      </c>
      <c r="AY188" s="16" t="s">
        <v>126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84</v>
      </c>
      <c r="BK188" s="231">
        <f>ROUND(I188*H188,2)</f>
        <v>0</v>
      </c>
      <c r="BL188" s="16" t="s">
        <v>132</v>
      </c>
      <c r="BM188" s="230" t="s">
        <v>228</v>
      </c>
    </row>
    <row r="189" spans="1:51" s="13" customFormat="1" ht="12">
      <c r="A189" s="13"/>
      <c r="B189" s="232"/>
      <c r="C189" s="233"/>
      <c r="D189" s="234" t="s">
        <v>134</v>
      </c>
      <c r="E189" s="235" t="s">
        <v>1</v>
      </c>
      <c r="F189" s="236" t="s">
        <v>229</v>
      </c>
      <c r="G189" s="233"/>
      <c r="H189" s="237">
        <v>1.575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134</v>
      </c>
      <c r="AU189" s="243" t="s">
        <v>86</v>
      </c>
      <c r="AV189" s="13" t="s">
        <v>86</v>
      </c>
      <c r="AW189" s="13" t="s">
        <v>32</v>
      </c>
      <c r="AX189" s="13" t="s">
        <v>84</v>
      </c>
      <c r="AY189" s="243" t="s">
        <v>126</v>
      </c>
    </row>
    <row r="190" spans="1:63" s="12" customFormat="1" ht="22.8" customHeight="1">
      <c r="A190" s="12"/>
      <c r="B190" s="202"/>
      <c r="C190" s="203"/>
      <c r="D190" s="204" t="s">
        <v>75</v>
      </c>
      <c r="E190" s="216" t="s">
        <v>151</v>
      </c>
      <c r="F190" s="216" t="s">
        <v>230</v>
      </c>
      <c r="G190" s="203"/>
      <c r="H190" s="203"/>
      <c r="I190" s="206"/>
      <c r="J190" s="217">
        <f>BK190</f>
        <v>0</v>
      </c>
      <c r="K190" s="203"/>
      <c r="L190" s="208"/>
      <c r="M190" s="209"/>
      <c r="N190" s="210"/>
      <c r="O190" s="210"/>
      <c r="P190" s="211">
        <f>SUM(P191:P238)</f>
        <v>0</v>
      </c>
      <c r="Q190" s="210"/>
      <c r="R190" s="211">
        <f>SUM(R191:R238)</f>
        <v>14.844613500000001</v>
      </c>
      <c r="S190" s="210"/>
      <c r="T190" s="212">
        <f>SUM(T191:T238)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3" t="s">
        <v>84</v>
      </c>
      <c r="AT190" s="214" t="s">
        <v>75</v>
      </c>
      <c r="AU190" s="214" t="s">
        <v>84</v>
      </c>
      <c r="AY190" s="213" t="s">
        <v>126</v>
      </c>
      <c r="BK190" s="215">
        <f>SUM(BK191:BK238)</f>
        <v>0</v>
      </c>
    </row>
    <row r="191" spans="1:65" s="2" customFormat="1" ht="21.75" customHeight="1">
      <c r="A191" s="37"/>
      <c r="B191" s="38"/>
      <c r="C191" s="218" t="s">
        <v>231</v>
      </c>
      <c r="D191" s="218" t="s">
        <v>128</v>
      </c>
      <c r="E191" s="219" t="s">
        <v>232</v>
      </c>
      <c r="F191" s="220" t="s">
        <v>233</v>
      </c>
      <c r="G191" s="221" t="s">
        <v>131</v>
      </c>
      <c r="H191" s="222">
        <v>60.89</v>
      </c>
      <c r="I191" s="223"/>
      <c r="J191" s="224">
        <f>ROUND(I191*H191,2)</f>
        <v>0</v>
      </c>
      <c r="K191" s="225"/>
      <c r="L191" s="43"/>
      <c r="M191" s="226" t="s">
        <v>1</v>
      </c>
      <c r="N191" s="227" t="s">
        <v>41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132</v>
      </c>
      <c r="AT191" s="230" t="s">
        <v>128</v>
      </c>
      <c r="AU191" s="230" t="s">
        <v>86</v>
      </c>
      <c r="AY191" s="16" t="s">
        <v>126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84</v>
      </c>
      <c r="BK191" s="231">
        <f>ROUND(I191*H191,2)</f>
        <v>0</v>
      </c>
      <c r="BL191" s="16" t="s">
        <v>132</v>
      </c>
      <c r="BM191" s="230" t="s">
        <v>234</v>
      </c>
    </row>
    <row r="192" spans="1:51" s="13" customFormat="1" ht="12">
      <c r="A192" s="13"/>
      <c r="B192" s="232"/>
      <c r="C192" s="233"/>
      <c r="D192" s="234" t="s">
        <v>134</v>
      </c>
      <c r="E192" s="235" t="s">
        <v>1</v>
      </c>
      <c r="F192" s="236" t="s">
        <v>139</v>
      </c>
      <c r="G192" s="233"/>
      <c r="H192" s="237">
        <v>34.19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134</v>
      </c>
      <c r="AU192" s="243" t="s">
        <v>86</v>
      </c>
      <c r="AV192" s="13" t="s">
        <v>86</v>
      </c>
      <c r="AW192" s="13" t="s">
        <v>32</v>
      </c>
      <c r="AX192" s="13" t="s">
        <v>76</v>
      </c>
      <c r="AY192" s="243" t="s">
        <v>126</v>
      </c>
    </row>
    <row r="193" spans="1:51" s="13" customFormat="1" ht="12">
      <c r="A193" s="13"/>
      <c r="B193" s="232"/>
      <c r="C193" s="233"/>
      <c r="D193" s="234" t="s">
        <v>134</v>
      </c>
      <c r="E193" s="235" t="s">
        <v>1</v>
      </c>
      <c r="F193" s="236" t="s">
        <v>140</v>
      </c>
      <c r="G193" s="233"/>
      <c r="H193" s="237">
        <v>17.56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134</v>
      </c>
      <c r="AU193" s="243" t="s">
        <v>86</v>
      </c>
      <c r="AV193" s="13" t="s">
        <v>86</v>
      </c>
      <c r="AW193" s="13" t="s">
        <v>32</v>
      </c>
      <c r="AX193" s="13" t="s">
        <v>76</v>
      </c>
      <c r="AY193" s="243" t="s">
        <v>126</v>
      </c>
    </row>
    <row r="194" spans="1:51" s="13" customFormat="1" ht="12">
      <c r="A194" s="13"/>
      <c r="B194" s="232"/>
      <c r="C194" s="233"/>
      <c r="D194" s="234" t="s">
        <v>134</v>
      </c>
      <c r="E194" s="235" t="s">
        <v>1</v>
      </c>
      <c r="F194" s="236" t="s">
        <v>235</v>
      </c>
      <c r="G194" s="233"/>
      <c r="H194" s="237">
        <v>9.14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134</v>
      </c>
      <c r="AU194" s="243" t="s">
        <v>86</v>
      </c>
      <c r="AV194" s="13" t="s">
        <v>86</v>
      </c>
      <c r="AW194" s="13" t="s">
        <v>32</v>
      </c>
      <c r="AX194" s="13" t="s">
        <v>76</v>
      </c>
      <c r="AY194" s="243" t="s">
        <v>126</v>
      </c>
    </row>
    <row r="195" spans="1:51" s="14" customFormat="1" ht="12">
      <c r="A195" s="14"/>
      <c r="B195" s="244"/>
      <c r="C195" s="245"/>
      <c r="D195" s="234" t="s">
        <v>134</v>
      </c>
      <c r="E195" s="246" t="s">
        <v>1</v>
      </c>
      <c r="F195" s="247" t="s">
        <v>141</v>
      </c>
      <c r="G195" s="245"/>
      <c r="H195" s="248">
        <v>60.89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134</v>
      </c>
      <c r="AU195" s="254" t="s">
        <v>86</v>
      </c>
      <c r="AV195" s="14" t="s">
        <v>132</v>
      </c>
      <c r="AW195" s="14" t="s">
        <v>32</v>
      </c>
      <c r="AX195" s="14" t="s">
        <v>84</v>
      </c>
      <c r="AY195" s="254" t="s">
        <v>126</v>
      </c>
    </row>
    <row r="196" spans="1:65" s="2" customFormat="1" ht="16.5" customHeight="1">
      <c r="A196" s="37"/>
      <c r="B196" s="38"/>
      <c r="C196" s="218" t="s">
        <v>236</v>
      </c>
      <c r="D196" s="218" t="s">
        <v>128</v>
      </c>
      <c r="E196" s="219" t="s">
        <v>237</v>
      </c>
      <c r="F196" s="220" t="s">
        <v>238</v>
      </c>
      <c r="G196" s="221" t="s">
        <v>131</v>
      </c>
      <c r="H196" s="222">
        <v>84.479</v>
      </c>
      <c r="I196" s="223"/>
      <c r="J196" s="224">
        <f>ROUND(I196*H196,2)</f>
        <v>0</v>
      </c>
      <c r="K196" s="225"/>
      <c r="L196" s="43"/>
      <c r="M196" s="226" t="s">
        <v>1</v>
      </c>
      <c r="N196" s="227" t="s">
        <v>41</v>
      </c>
      <c r="O196" s="90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132</v>
      </c>
      <c r="AT196" s="230" t="s">
        <v>128</v>
      </c>
      <c r="AU196" s="230" t="s">
        <v>86</v>
      </c>
      <c r="AY196" s="16" t="s">
        <v>126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84</v>
      </c>
      <c r="BK196" s="231">
        <f>ROUND(I196*H196,2)</f>
        <v>0</v>
      </c>
      <c r="BL196" s="16" t="s">
        <v>132</v>
      </c>
      <c r="BM196" s="230" t="s">
        <v>239</v>
      </c>
    </row>
    <row r="197" spans="1:51" s="13" customFormat="1" ht="12">
      <c r="A197" s="13"/>
      <c r="B197" s="232"/>
      <c r="C197" s="233"/>
      <c r="D197" s="234" t="s">
        <v>134</v>
      </c>
      <c r="E197" s="235" t="s">
        <v>1</v>
      </c>
      <c r="F197" s="236" t="s">
        <v>240</v>
      </c>
      <c r="G197" s="233"/>
      <c r="H197" s="237">
        <v>66.979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134</v>
      </c>
      <c r="AU197" s="243" t="s">
        <v>86</v>
      </c>
      <c r="AV197" s="13" t="s">
        <v>86</v>
      </c>
      <c r="AW197" s="13" t="s">
        <v>32</v>
      </c>
      <c r="AX197" s="13" t="s">
        <v>76</v>
      </c>
      <c r="AY197" s="243" t="s">
        <v>126</v>
      </c>
    </row>
    <row r="198" spans="1:51" s="13" customFormat="1" ht="12">
      <c r="A198" s="13"/>
      <c r="B198" s="232"/>
      <c r="C198" s="233"/>
      <c r="D198" s="234" t="s">
        <v>134</v>
      </c>
      <c r="E198" s="235" t="s">
        <v>1</v>
      </c>
      <c r="F198" s="236" t="s">
        <v>241</v>
      </c>
      <c r="G198" s="233"/>
      <c r="H198" s="237">
        <v>17.5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134</v>
      </c>
      <c r="AU198" s="243" t="s">
        <v>86</v>
      </c>
      <c r="AV198" s="13" t="s">
        <v>86</v>
      </c>
      <c r="AW198" s="13" t="s">
        <v>32</v>
      </c>
      <c r="AX198" s="13" t="s">
        <v>76</v>
      </c>
      <c r="AY198" s="243" t="s">
        <v>126</v>
      </c>
    </row>
    <row r="199" spans="1:51" s="14" customFormat="1" ht="12">
      <c r="A199" s="14"/>
      <c r="B199" s="244"/>
      <c r="C199" s="245"/>
      <c r="D199" s="234" t="s">
        <v>134</v>
      </c>
      <c r="E199" s="246" t="s">
        <v>1</v>
      </c>
      <c r="F199" s="247" t="s">
        <v>141</v>
      </c>
      <c r="G199" s="245"/>
      <c r="H199" s="248">
        <v>84.479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134</v>
      </c>
      <c r="AU199" s="254" t="s">
        <v>86</v>
      </c>
      <c r="AV199" s="14" t="s">
        <v>132</v>
      </c>
      <c r="AW199" s="14" t="s">
        <v>32</v>
      </c>
      <c r="AX199" s="14" t="s">
        <v>84</v>
      </c>
      <c r="AY199" s="254" t="s">
        <v>126</v>
      </c>
    </row>
    <row r="200" spans="1:65" s="2" customFormat="1" ht="33" customHeight="1">
      <c r="A200" s="37"/>
      <c r="B200" s="38"/>
      <c r="C200" s="218" t="s">
        <v>242</v>
      </c>
      <c r="D200" s="218" t="s">
        <v>128</v>
      </c>
      <c r="E200" s="219" t="s">
        <v>243</v>
      </c>
      <c r="F200" s="220" t="s">
        <v>244</v>
      </c>
      <c r="G200" s="221" t="s">
        <v>131</v>
      </c>
      <c r="H200" s="222">
        <v>17.5</v>
      </c>
      <c r="I200" s="223"/>
      <c r="J200" s="224">
        <f>ROUND(I200*H200,2)</f>
        <v>0</v>
      </c>
      <c r="K200" s="225"/>
      <c r="L200" s="43"/>
      <c r="M200" s="226" t="s">
        <v>1</v>
      </c>
      <c r="N200" s="227" t="s">
        <v>41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132</v>
      </c>
      <c r="AT200" s="230" t="s">
        <v>128</v>
      </c>
      <c r="AU200" s="230" t="s">
        <v>86</v>
      </c>
      <c r="AY200" s="16" t="s">
        <v>126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84</v>
      </c>
      <c r="BK200" s="231">
        <f>ROUND(I200*H200,2)</f>
        <v>0</v>
      </c>
      <c r="BL200" s="16" t="s">
        <v>132</v>
      </c>
      <c r="BM200" s="230" t="s">
        <v>245</v>
      </c>
    </row>
    <row r="201" spans="1:51" s="13" customFormat="1" ht="12">
      <c r="A201" s="13"/>
      <c r="B201" s="232"/>
      <c r="C201" s="233"/>
      <c r="D201" s="234" t="s">
        <v>134</v>
      </c>
      <c r="E201" s="235" t="s">
        <v>1</v>
      </c>
      <c r="F201" s="236" t="s">
        <v>241</v>
      </c>
      <c r="G201" s="233"/>
      <c r="H201" s="237">
        <v>17.5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134</v>
      </c>
      <c r="AU201" s="243" t="s">
        <v>86</v>
      </c>
      <c r="AV201" s="13" t="s">
        <v>86</v>
      </c>
      <c r="AW201" s="13" t="s">
        <v>32</v>
      </c>
      <c r="AX201" s="13" t="s">
        <v>84</v>
      </c>
      <c r="AY201" s="243" t="s">
        <v>126</v>
      </c>
    </row>
    <row r="202" spans="1:65" s="2" customFormat="1" ht="21.75" customHeight="1">
      <c r="A202" s="37"/>
      <c r="B202" s="38"/>
      <c r="C202" s="218" t="s">
        <v>246</v>
      </c>
      <c r="D202" s="218" t="s">
        <v>128</v>
      </c>
      <c r="E202" s="219" t="s">
        <v>247</v>
      </c>
      <c r="F202" s="220" t="s">
        <v>248</v>
      </c>
      <c r="G202" s="221" t="s">
        <v>131</v>
      </c>
      <c r="H202" s="222">
        <v>36.5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41</v>
      </c>
      <c r="O202" s="90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132</v>
      </c>
      <c r="AT202" s="230" t="s">
        <v>128</v>
      </c>
      <c r="AU202" s="230" t="s">
        <v>86</v>
      </c>
      <c r="AY202" s="16" t="s">
        <v>126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84</v>
      </c>
      <c r="BK202" s="231">
        <f>ROUND(I202*H202,2)</f>
        <v>0</v>
      </c>
      <c r="BL202" s="16" t="s">
        <v>132</v>
      </c>
      <c r="BM202" s="230" t="s">
        <v>249</v>
      </c>
    </row>
    <row r="203" spans="1:51" s="13" customFormat="1" ht="12">
      <c r="A203" s="13"/>
      <c r="B203" s="232"/>
      <c r="C203" s="233"/>
      <c r="D203" s="234" t="s">
        <v>134</v>
      </c>
      <c r="E203" s="235" t="s">
        <v>1</v>
      </c>
      <c r="F203" s="236" t="s">
        <v>241</v>
      </c>
      <c r="G203" s="233"/>
      <c r="H203" s="237">
        <v>17.5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134</v>
      </c>
      <c r="AU203" s="243" t="s">
        <v>86</v>
      </c>
      <c r="AV203" s="13" t="s">
        <v>86</v>
      </c>
      <c r="AW203" s="13" t="s">
        <v>32</v>
      </c>
      <c r="AX203" s="13" t="s">
        <v>76</v>
      </c>
      <c r="AY203" s="243" t="s">
        <v>126</v>
      </c>
    </row>
    <row r="204" spans="1:51" s="13" customFormat="1" ht="12">
      <c r="A204" s="13"/>
      <c r="B204" s="232"/>
      <c r="C204" s="233"/>
      <c r="D204" s="234" t="s">
        <v>134</v>
      </c>
      <c r="E204" s="235" t="s">
        <v>1</v>
      </c>
      <c r="F204" s="236" t="s">
        <v>160</v>
      </c>
      <c r="G204" s="233"/>
      <c r="H204" s="237">
        <v>9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134</v>
      </c>
      <c r="AU204" s="243" t="s">
        <v>86</v>
      </c>
      <c r="AV204" s="13" t="s">
        <v>86</v>
      </c>
      <c r="AW204" s="13" t="s">
        <v>32</v>
      </c>
      <c r="AX204" s="13" t="s">
        <v>76</v>
      </c>
      <c r="AY204" s="243" t="s">
        <v>126</v>
      </c>
    </row>
    <row r="205" spans="1:51" s="13" customFormat="1" ht="12">
      <c r="A205" s="13"/>
      <c r="B205" s="232"/>
      <c r="C205" s="233"/>
      <c r="D205" s="234" t="s">
        <v>134</v>
      </c>
      <c r="E205" s="235" t="s">
        <v>1</v>
      </c>
      <c r="F205" s="236" t="s">
        <v>161</v>
      </c>
      <c r="G205" s="233"/>
      <c r="H205" s="237">
        <v>10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134</v>
      </c>
      <c r="AU205" s="243" t="s">
        <v>86</v>
      </c>
      <c r="AV205" s="13" t="s">
        <v>86</v>
      </c>
      <c r="AW205" s="13" t="s">
        <v>32</v>
      </c>
      <c r="AX205" s="13" t="s">
        <v>76</v>
      </c>
      <c r="AY205" s="243" t="s">
        <v>126</v>
      </c>
    </row>
    <row r="206" spans="1:51" s="14" customFormat="1" ht="12">
      <c r="A206" s="14"/>
      <c r="B206" s="244"/>
      <c r="C206" s="245"/>
      <c r="D206" s="234" t="s">
        <v>134</v>
      </c>
      <c r="E206" s="246" t="s">
        <v>1</v>
      </c>
      <c r="F206" s="247" t="s">
        <v>141</v>
      </c>
      <c r="G206" s="245"/>
      <c r="H206" s="248">
        <v>36.5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4" t="s">
        <v>134</v>
      </c>
      <c r="AU206" s="254" t="s">
        <v>86</v>
      </c>
      <c r="AV206" s="14" t="s">
        <v>132</v>
      </c>
      <c r="AW206" s="14" t="s">
        <v>32</v>
      </c>
      <c r="AX206" s="14" t="s">
        <v>84</v>
      </c>
      <c r="AY206" s="254" t="s">
        <v>126</v>
      </c>
    </row>
    <row r="207" spans="1:65" s="2" customFormat="1" ht="33" customHeight="1">
      <c r="A207" s="37"/>
      <c r="B207" s="38"/>
      <c r="C207" s="218" t="s">
        <v>250</v>
      </c>
      <c r="D207" s="218" t="s">
        <v>128</v>
      </c>
      <c r="E207" s="219" t="s">
        <v>251</v>
      </c>
      <c r="F207" s="220" t="s">
        <v>252</v>
      </c>
      <c r="G207" s="221" t="s">
        <v>131</v>
      </c>
      <c r="H207" s="222">
        <v>36.5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41</v>
      </c>
      <c r="O207" s="90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132</v>
      </c>
      <c r="AT207" s="230" t="s">
        <v>128</v>
      </c>
      <c r="AU207" s="230" t="s">
        <v>86</v>
      </c>
      <c r="AY207" s="16" t="s">
        <v>126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84</v>
      </c>
      <c r="BK207" s="231">
        <f>ROUND(I207*H207,2)</f>
        <v>0</v>
      </c>
      <c r="BL207" s="16" t="s">
        <v>132</v>
      </c>
      <c r="BM207" s="230" t="s">
        <v>253</v>
      </c>
    </row>
    <row r="208" spans="1:51" s="13" customFormat="1" ht="12">
      <c r="A208" s="13"/>
      <c r="B208" s="232"/>
      <c r="C208" s="233"/>
      <c r="D208" s="234" t="s">
        <v>134</v>
      </c>
      <c r="E208" s="235" t="s">
        <v>1</v>
      </c>
      <c r="F208" s="236" t="s">
        <v>241</v>
      </c>
      <c r="G208" s="233"/>
      <c r="H208" s="237">
        <v>17.5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134</v>
      </c>
      <c r="AU208" s="243" t="s">
        <v>86</v>
      </c>
      <c r="AV208" s="13" t="s">
        <v>86</v>
      </c>
      <c r="AW208" s="13" t="s">
        <v>32</v>
      </c>
      <c r="AX208" s="13" t="s">
        <v>76</v>
      </c>
      <c r="AY208" s="243" t="s">
        <v>126</v>
      </c>
    </row>
    <row r="209" spans="1:51" s="13" customFormat="1" ht="12">
      <c r="A209" s="13"/>
      <c r="B209" s="232"/>
      <c r="C209" s="233"/>
      <c r="D209" s="234" t="s">
        <v>134</v>
      </c>
      <c r="E209" s="235" t="s">
        <v>1</v>
      </c>
      <c r="F209" s="236" t="s">
        <v>160</v>
      </c>
      <c r="G209" s="233"/>
      <c r="H209" s="237">
        <v>9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134</v>
      </c>
      <c r="AU209" s="243" t="s">
        <v>86</v>
      </c>
      <c r="AV209" s="13" t="s">
        <v>86</v>
      </c>
      <c r="AW209" s="13" t="s">
        <v>32</v>
      </c>
      <c r="AX209" s="13" t="s">
        <v>76</v>
      </c>
      <c r="AY209" s="243" t="s">
        <v>126</v>
      </c>
    </row>
    <row r="210" spans="1:51" s="13" customFormat="1" ht="12">
      <c r="A210" s="13"/>
      <c r="B210" s="232"/>
      <c r="C210" s="233"/>
      <c r="D210" s="234" t="s">
        <v>134</v>
      </c>
      <c r="E210" s="235" t="s">
        <v>1</v>
      </c>
      <c r="F210" s="236" t="s">
        <v>161</v>
      </c>
      <c r="G210" s="233"/>
      <c r="H210" s="237">
        <v>10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134</v>
      </c>
      <c r="AU210" s="243" t="s">
        <v>86</v>
      </c>
      <c r="AV210" s="13" t="s">
        <v>86</v>
      </c>
      <c r="AW210" s="13" t="s">
        <v>32</v>
      </c>
      <c r="AX210" s="13" t="s">
        <v>76</v>
      </c>
      <c r="AY210" s="243" t="s">
        <v>126</v>
      </c>
    </row>
    <row r="211" spans="1:51" s="14" customFormat="1" ht="12">
      <c r="A211" s="14"/>
      <c r="B211" s="244"/>
      <c r="C211" s="245"/>
      <c r="D211" s="234" t="s">
        <v>134</v>
      </c>
      <c r="E211" s="246" t="s">
        <v>1</v>
      </c>
      <c r="F211" s="247" t="s">
        <v>141</v>
      </c>
      <c r="G211" s="245"/>
      <c r="H211" s="248">
        <v>36.5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134</v>
      </c>
      <c r="AU211" s="254" t="s">
        <v>86</v>
      </c>
      <c r="AV211" s="14" t="s">
        <v>132</v>
      </c>
      <c r="AW211" s="14" t="s">
        <v>32</v>
      </c>
      <c r="AX211" s="14" t="s">
        <v>84</v>
      </c>
      <c r="AY211" s="254" t="s">
        <v>126</v>
      </c>
    </row>
    <row r="212" spans="1:65" s="2" customFormat="1" ht="24.15" customHeight="1">
      <c r="A212" s="37"/>
      <c r="B212" s="38"/>
      <c r="C212" s="218" t="s">
        <v>254</v>
      </c>
      <c r="D212" s="218" t="s">
        <v>128</v>
      </c>
      <c r="E212" s="219" t="s">
        <v>255</v>
      </c>
      <c r="F212" s="220" t="s">
        <v>256</v>
      </c>
      <c r="G212" s="221" t="s">
        <v>131</v>
      </c>
      <c r="H212" s="222">
        <v>4.75</v>
      </c>
      <c r="I212" s="223"/>
      <c r="J212" s="224">
        <f>ROUND(I212*H212,2)</f>
        <v>0</v>
      </c>
      <c r="K212" s="225"/>
      <c r="L212" s="43"/>
      <c r="M212" s="226" t="s">
        <v>1</v>
      </c>
      <c r="N212" s="227" t="s">
        <v>41</v>
      </c>
      <c r="O212" s="90"/>
      <c r="P212" s="228">
        <f>O212*H212</f>
        <v>0</v>
      </c>
      <c r="Q212" s="228">
        <v>0.19536</v>
      </c>
      <c r="R212" s="228">
        <f>Q212*H212</f>
        <v>0.92796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132</v>
      </c>
      <c r="AT212" s="230" t="s">
        <v>128</v>
      </c>
      <c r="AU212" s="230" t="s">
        <v>86</v>
      </c>
      <c r="AY212" s="16" t="s">
        <v>126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84</v>
      </c>
      <c r="BK212" s="231">
        <f>ROUND(I212*H212,2)</f>
        <v>0</v>
      </c>
      <c r="BL212" s="16" t="s">
        <v>132</v>
      </c>
      <c r="BM212" s="230" t="s">
        <v>257</v>
      </c>
    </row>
    <row r="213" spans="1:51" s="13" customFormat="1" ht="12">
      <c r="A213" s="13"/>
      <c r="B213" s="232"/>
      <c r="C213" s="233"/>
      <c r="D213" s="234" t="s">
        <v>134</v>
      </c>
      <c r="E213" s="235" t="s">
        <v>1</v>
      </c>
      <c r="F213" s="236" t="s">
        <v>258</v>
      </c>
      <c r="G213" s="233"/>
      <c r="H213" s="237">
        <v>2.25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134</v>
      </c>
      <c r="AU213" s="243" t="s">
        <v>86</v>
      </c>
      <c r="AV213" s="13" t="s">
        <v>86</v>
      </c>
      <c r="AW213" s="13" t="s">
        <v>32</v>
      </c>
      <c r="AX213" s="13" t="s">
        <v>76</v>
      </c>
      <c r="AY213" s="243" t="s">
        <v>126</v>
      </c>
    </row>
    <row r="214" spans="1:51" s="13" customFormat="1" ht="12">
      <c r="A214" s="13"/>
      <c r="B214" s="232"/>
      <c r="C214" s="233"/>
      <c r="D214" s="234" t="s">
        <v>134</v>
      </c>
      <c r="E214" s="235" t="s">
        <v>1</v>
      </c>
      <c r="F214" s="236" t="s">
        <v>259</v>
      </c>
      <c r="G214" s="233"/>
      <c r="H214" s="237">
        <v>2.5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134</v>
      </c>
      <c r="AU214" s="243" t="s">
        <v>86</v>
      </c>
      <c r="AV214" s="13" t="s">
        <v>86</v>
      </c>
      <c r="AW214" s="13" t="s">
        <v>32</v>
      </c>
      <c r="AX214" s="13" t="s">
        <v>76</v>
      </c>
      <c r="AY214" s="243" t="s">
        <v>126</v>
      </c>
    </row>
    <row r="215" spans="1:51" s="14" customFormat="1" ht="12">
      <c r="A215" s="14"/>
      <c r="B215" s="244"/>
      <c r="C215" s="245"/>
      <c r="D215" s="234" t="s">
        <v>134</v>
      </c>
      <c r="E215" s="246" t="s">
        <v>1</v>
      </c>
      <c r="F215" s="247" t="s">
        <v>141</v>
      </c>
      <c r="G215" s="245"/>
      <c r="H215" s="248">
        <v>4.75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134</v>
      </c>
      <c r="AU215" s="254" t="s">
        <v>86</v>
      </c>
      <c r="AV215" s="14" t="s">
        <v>132</v>
      </c>
      <c r="AW215" s="14" t="s">
        <v>32</v>
      </c>
      <c r="AX215" s="14" t="s">
        <v>84</v>
      </c>
      <c r="AY215" s="254" t="s">
        <v>126</v>
      </c>
    </row>
    <row r="216" spans="1:65" s="2" customFormat="1" ht="16.5" customHeight="1">
      <c r="A216" s="37"/>
      <c r="B216" s="38"/>
      <c r="C216" s="255" t="s">
        <v>260</v>
      </c>
      <c r="D216" s="255" t="s">
        <v>224</v>
      </c>
      <c r="E216" s="256" t="s">
        <v>261</v>
      </c>
      <c r="F216" s="257" t="s">
        <v>262</v>
      </c>
      <c r="G216" s="258" t="s">
        <v>131</v>
      </c>
      <c r="H216" s="259">
        <v>4.845</v>
      </c>
      <c r="I216" s="260"/>
      <c r="J216" s="261">
        <f>ROUND(I216*H216,2)</f>
        <v>0</v>
      </c>
      <c r="K216" s="262"/>
      <c r="L216" s="263"/>
      <c r="M216" s="264" t="s">
        <v>1</v>
      </c>
      <c r="N216" s="265" t="s">
        <v>41</v>
      </c>
      <c r="O216" s="90"/>
      <c r="P216" s="228">
        <f>O216*H216</f>
        <v>0</v>
      </c>
      <c r="Q216" s="228">
        <v>0.222</v>
      </c>
      <c r="R216" s="228">
        <f>Q216*H216</f>
        <v>1.07559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177</v>
      </c>
      <c r="AT216" s="230" t="s">
        <v>224</v>
      </c>
      <c r="AU216" s="230" t="s">
        <v>86</v>
      </c>
      <c r="AY216" s="16" t="s">
        <v>126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84</v>
      </c>
      <c r="BK216" s="231">
        <f>ROUND(I216*H216,2)</f>
        <v>0</v>
      </c>
      <c r="BL216" s="16" t="s">
        <v>132</v>
      </c>
      <c r="BM216" s="230" t="s">
        <v>263</v>
      </c>
    </row>
    <row r="217" spans="1:51" s="13" customFormat="1" ht="12">
      <c r="A217" s="13"/>
      <c r="B217" s="232"/>
      <c r="C217" s="233"/>
      <c r="D217" s="234" t="s">
        <v>134</v>
      </c>
      <c r="E217" s="235" t="s">
        <v>1</v>
      </c>
      <c r="F217" s="236" t="s">
        <v>258</v>
      </c>
      <c r="G217" s="233"/>
      <c r="H217" s="237">
        <v>2.25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134</v>
      </c>
      <c r="AU217" s="243" t="s">
        <v>86</v>
      </c>
      <c r="AV217" s="13" t="s">
        <v>86</v>
      </c>
      <c r="AW217" s="13" t="s">
        <v>32</v>
      </c>
      <c r="AX217" s="13" t="s">
        <v>76</v>
      </c>
      <c r="AY217" s="243" t="s">
        <v>126</v>
      </c>
    </row>
    <row r="218" spans="1:51" s="13" customFormat="1" ht="12">
      <c r="A218" s="13"/>
      <c r="B218" s="232"/>
      <c r="C218" s="233"/>
      <c r="D218" s="234" t="s">
        <v>134</v>
      </c>
      <c r="E218" s="235" t="s">
        <v>1</v>
      </c>
      <c r="F218" s="236" t="s">
        <v>259</v>
      </c>
      <c r="G218" s="233"/>
      <c r="H218" s="237">
        <v>2.5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134</v>
      </c>
      <c r="AU218" s="243" t="s">
        <v>86</v>
      </c>
      <c r="AV218" s="13" t="s">
        <v>86</v>
      </c>
      <c r="AW218" s="13" t="s">
        <v>32</v>
      </c>
      <c r="AX218" s="13" t="s">
        <v>76</v>
      </c>
      <c r="AY218" s="243" t="s">
        <v>126</v>
      </c>
    </row>
    <row r="219" spans="1:51" s="14" customFormat="1" ht="12">
      <c r="A219" s="14"/>
      <c r="B219" s="244"/>
      <c r="C219" s="245"/>
      <c r="D219" s="234" t="s">
        <v>134</v>
      </c>
      <c r="E219" s="246" t="s">
        <v>1</v>
      </c>
      <c r="F219" s="247" t="s">
        <v>141</v>
      </c>
      <c r="G219" s="245"/>
      <c r="H219" s="248">
        <v>4.75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4" t="s">
        <v>134</v>
      </c>
      <c r="AU219" s="254" t="s">
        <v>86</v>
      </c>
      <c r="AV219" s="14" t="s">
        <v>132</v>
      </c>
      <c r="AW219" s="14" t="s">
        <v>32</v>
      </c>
      <c r="AX219" s="14" t="s">
        <v>84</v>
      </c>
      <c r="AY219" s="254" t="s">
        <v>126</v>
      </c>
    </row>
    <row r="220" spans="1:51" s="13" customFormat="1" ht="12">
      <c r="A220" s="13"/>
      <c r="B220" s="232"/>
      <c r="C220" s="233"/>
      <c r="D220" s="234" t="s">
        <v>134</v>
      </c>
      <c r="E220" s="233"/>
      <c r="F220" s="236" t="s">
        <v>264</v>
      </c>
      <c r="G220" s="233"/>
      <c r="H220" s="237">
        <v>4.845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134</v>
      </c>
      <c r="AU220" s="243" t="s">
        <v>86</v>
      </c>
      <c r="AV220" s="13" t="s">
        <v>86</v>
      </c>
      <c r="AW220" s="13" t="s">
        <v>4</v>
      </c>
      <c r="AX220" s="13" t="s">
        <v>84</v>
      </c>
      <c r="AY220" s="243" t="s">
        <v>126</v>
      </c>
    </row>
    <row r="221" spans="1:65" s="2" customFormat="1" ht="24.15" customHeight="1">
      <c r="A221" s="37"/>
      <c r="B221" s="38"/>
      <c r="C221" s="218" t="s">
        <v>265</v>
      </c>
      <c r="D221" s="218" t="s">
        <v>128</v>
      </c>
      <c r="E221" s="219" t="s">
        <v>266</v>
      </c>
      <c r="F221" s="220" t="s">
        <v>267</v>
      </c>
      <c r="G221" s="221" t="s">
        <v>131</v>
      </c>
      <c r="H221" s="222">
        <v>60.89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41</v>
      </c>
      <c r="O221" s="90"/>
      <c r="P221" s="228">
        <f>O221*H221</f>
        <v>0</v>
      </c>
      <c r="Q221" s="228">
        <v>0.08425</v>
      </c>
      <c r="R221" s="228">
        <f>Q221*H221</f>
        <v>5.129982500000001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132</v>
      </c>
      <c r="AT221" s="230" t="s">
        <v>128</v>
      </c>
      <c r="AU221" s="230" t="s">
        <v>86</v>
      </c>
      <c r="AY221" s="16" t="s">
        <v>126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84</v>
      </c>
      <c r="BK221" s="231">
        <f>ROUND(I221*H221,2)</f>
        <v>0</v>
      </c>
      <c r="BL221" s="16" t="s">
        <v>132</v>
      </c>
      <c r="BM221" s="230" t="s">
        <v>268</v>
      </c>
    </row>
    <row r="222" spans="1:51" s="13" customFormat="1" ht="12">
      <c r="A222" s="13"/>
      <c r="B222" s="232"/>
      <c r="C222" s="233"/>
      <c r="D222" s="234" t="s">
        <v>134</v>
      </c>
      <c r="E222" s="235" t="s">
        <v>1</v>
      </c>
      <c r="F222" s="236" t="s">
        <v>139</v>
      </c>
      <c r="G222" s="233"/>
      <c r="H222" s="237">
        <v>34.19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134</v>
      </c>
      <c r="AU222" s="243" t="s">
        <v>86</v>
      </c>
      <c r="AV222" s="13" t="s">
        <v>86</v>
      </c>
      <c r="AW222" s="13" t="s">
        <v>32</v>
      </c>
      <c r="AX222" s="13" t="s">
        <v>76</v>
      </c>
      <c r="AY222" s="243" t="s">
        <v>126</v>
      </c>
    </row>
    <row r="223" spans="1:51" s="13" customFormat="1" ht="12">
      <c r="A223" s="13"/>
      <c r="B223" s="232"/>
      <c r="C223" s="233"/>
      <c r="D223" s="234" t="s">
        <v>134</v>
      </c>
      <c r="E223" s="235" t="s">
        <v>1</v>
      </c>
      <c r="F223" s="236" t="s">
        <v>140</v>
      </c>
      <c r="G223" s="233"/>
      <c r="H223" s="237">
        <v>17.56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134</v>
      </c>
      <c r="AU223" s="243" t="s">
        <v>86</v>
      </c>
      <c r="AV223" s="13" t="s">
        <v>86</v>
      </c>
      <c r="AW223" s="13" t="s">
        <v>32</v>
      </c>
      <c r="AX223" s="13" t="s">
        <v>76</v>
      </c>
      <c r="AY223" s="243" t="s">
        <v>126</v>
      </c>
    </row>
    <row r="224" spans="1:51" s="13" customFormat="1" ht="12">
      <c r="A224" s="13"/>
      <c r="B224" s="232"/>
      <c r="C224" s="233"/>
      <c r="D224" s="234" t="s">
        <v>134</v>
      </c>
      <c r="E224" s="235" t="s">
        <v>1</v>
      </c>
      <c r="F224" s="236" t="s">
        <v>235</v>
      </c>
      <c r="G224" s="233"/>
      <c r="H224" s="237">
        <v>9.14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134</v>
      </c>
      <c r="AU224" s="243" t="s">
        <v>86</v>
      </c>
      <c r="AV224" s="13" t="s">
        <v>86</v>
      </c>
      <c r="AW224" s="13" t="s">
        <v>32</v>
      </c>
      <c r="AX224" s="13" t="s">
        <v>76</v>
      </c>
      <c r="AY224" s="243" t="s">
        <v>126</v>
      </c>
    </row>
    <row r="225" spans="1:51" s="14" customFormat="1" ht="12">
      <c r="A225" s="14"/>
      <c r="B225" s="244"/>
      <c r="C225" s="245"/>
      <c r="D225" s="234" t="s">
        <v>134</v>
      </c>
      <c r="E225" s="246" t="s">
        <v>1</v>
      </c>
      <c r="F225" s="247" t="s">
        <v>141</v>
      </c>
      <c r="G225" s="245"/>
      <c r="H225" s="248">
        <v>60.89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4" t="s">
        <v>134</v>
      </c>
      <c r="AU225" s="254" t="s">
        <v>86</v>
      </c>
      <c r="AV225" s="14" t="s">
        <v>132</v>
      </c>
      <c r="AW225" s="14" t="s">
        <v>32</v>
      </c>
      <c r="AX225" s="14" t="s">
        <v>84</v>
      </c>
      <c r="AY225" s="254" t="s">
        <v>126</v>
      </c>
    </row>
    <row r="226" spans="1:65" s="2" customFormat="1" ht="16.5" customHeight="1">
      <c r="A226" s="37"/>
      <c r="B226" s="38"/>
      <c r="C226" s="255" t="s">
        <v>269</v>
      </c>
      <c r="D226" s="255" t="s">
        <v>224</v>
      </c>
      <c r="E226" s="256" t="s">
        <v>270</v>
      </c>
      <c r="F226" s="257" t="s">
        <v>271</v>
      </c>
      <c r="G226" s="258" t="s">
        <v>131</v>
      </c>
      <c r="H226" s="259">
        <v>46.757</v>
      </c>
      <c r="I226" s="260"/>
      <c r="J226" s="261">
        <f>ROUND(I226*H226,2)</f>
        <v>0</v>
      </c>
      <c r="K226" s="262"/>
      <c r="L226" s="263"/>
      <c r="M226" s="264" t="s">
        <v>1</v>
      </c>
      <c r="N226" s="265" t="s">
        <v>41</v>
      </c>
      <c r="O226" s="90"/>
      <c r="P226" s="228">
        <f>O226*H226</f>
        <v>0</v>
      </c>
      <c r="Q226" s="228">
        <v>0.113</v>
      </c>
      <c r="R226" s="228">
        <f>Q226*H226</f>
        <v>5.283541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177</v>
      </c>
      <c r="AT226" s="230" t="s">
        <v>224</v>
      </c>
      <c r="AU226" s="230" t="s">
        <v>86</v>
      </c>
      <c r="AY226" s="16" t="s">
        <v>126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84</v>
      </c>
      <c r="BK226" s="231">
        <f>ROUND(I226*H226,2)</f>
        <v>0</v>
      </c>
      <c r="BL226" s="16" t="s">
        <v>132</v>
      </c>
      <c r="BM226" s="230" t="s">
        <v>272</v>
      </c>
    </row>
    <row r="227" spans="1:51" s="13" customFormat="1" ht="12">
      <c r="A227" s="13"/>
      <c r="B227" s="232"/>
      <c r="C227" s="233"/>
      <c r="D227" s="234" t="s">
        <v>134</v>
      </c>
      <c r="E227" s="235" t="s">
        <v>1</v>
      </c>
      <c r="F227" s="236" t="s">
        <v>273</v>
      </c>
      <c r="G227" s="233"/>
      <c r="H227" s="237">
        <v>46.757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134</v>
      </c>
      <c r="AU227" s="243" t="s">
        <v>86</v>
      </c>
      <c r="AV227" s="13" t="s">
        <v>86</v>
      </c>
      <c r="AW227" s="13" t="s">
        <v>32</v>
      </c>
      <c r="AX227" s="13" t="s">
        <v>84</v>
      </c>
      <c r="AY227" s="243" t="s">
        <v>126</v>
      </c>
    </row>
    <row r="228" spans="1:65" s="2" customFormat="1" ht="24.15" customHeight="1">
      <c r="A228" s="37"/>
      <c r="B228" s="38"/>
      <c r="C228" s="255" t="s">
        <v>274</v>
      </c>
      <c r="D228" s="255" t="s">
        <v>224</v>
      </c>
      <c r="E228" s="256" t="s">
        <v>275</v>
      </c>
      <c r="F228" s="257" t="s">
        <v>276</v>
      </c>
      <c r="G228" s="258" t="s">
        <v>131</v>
      </c>
      <c r="H228" s="259">
        <v>17.178</v>
      </c>
      <c r="I228" s="260"/>
      <c r="J228" s="261">
        <f>ROUND(I228*H228,2)</f>
        <v>0</v>
      </c>
      <c r="K228" s="262"/>
      <c r="L228" s="263"/>
      <c r="M228" s="264" t="s">
        <v>1</v>
      </c>
      <c r="N228" s="265" t="s">
        <v>41</v>
      </c>
      <c r="O228" s="90"/>
      <c r="P228" s="228">
        <f>O228*H228</f>
        <v>0</v>
      </c>
      <c r="Q228" s="228">
        <v>0.13</v>
      </c>
      <c r="R228" s="228">
        <f>Q228*H228</f>
        <v>2.23314</v>
      </c>
      <c r="S228" s="228">
        <v>0</v>
      </c>
      <c r="T228" s="22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0" t="s">
        <v>177</v>
      </c>
      <c r="AT228" s="230" t="s">
        <v>224</v>
      </c>
      <c r="AU228" s="230" t="s">
        <v>86</v>
      </c>
      <c r="AY228" s="16" t="s">
        <v>126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6" t="s">
        <v>84</v>
      </c>
      <c r="BK228" s="231">
        <f>ROUND(I228*H228,2)</f>
        <v>0</v>
      </c>
      <c r="BL228" s="16" t="s">
        <v>132</v>
      </c>
      <c r="BM228" s="230" t="s">
        <v>277</v>
      </c>
    </row>
    <row r="229" spans="1:51" s="13" customFormat="1" ht="12">
      <c r="A229" s="13"/>
      <c r="B229" s="232"/>
      <c r="C229" s="233"/>
      <c r="D229" s="234" t="s">
        <v>134</v>
      </c>
      <c r="E229" s="235" t="s">
        <v>1</v>
      </c>
      <c r="F229" s="236" t="s">
        <v>278</v>
      </c>
      <c r="G229" s="233"/>
      <c r="H229" s="237">
        <v>7.76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134</v>
      </c>
      <c r="AU229" s="243" t="s">
        <v>86</v>
      </c>
      <c r="AV229" s="13" t="s">
        <v>86</v>
      </c>
      <c r="AW229" s="13" t="s">
        <v>32</v>
      </c>
      <c r="AX229" s="13" t="s">
        <v>76</v>
      </c>
      <c r="AY229" s="243" t="s">
        <v>126</v>
      </c>
    </row>
    <row r="230" spans="1:51" s="13" customFormat="1" ht="12">
      <c r="A230" s="13"/>
      <c r="B230" s="232"/>
      <c r="C230" s="233"/>
      <c r="D230" s="234" t="s">
        <v>134</v>
      </c>
      <c r="E230" s="235" t="s">
        <v>1</v>
      </c>
      <c r="F230" s="236" t="s">
        <v>279</v>
      </c>
      <c r="G230" s="233"/>
      <c r="H230" s="237">
        <v>3.36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134</v>
      </c>
      <c r="AU230" s="243" t="s">
        <v>86</v>
      </c>
      <c r="AV230" s="13" t="s">
        <v>86</v>
      </c>
      <c r="AW230" s="13" t="s">
        <v>32</v>
      </c>
      <c r="AX230" s="13" t="s">
        <v>76</v>
      </c>
      <c r="AY230" s="243" t="s">
        <v>126</v>
      </c>
    </row>
    <row r="231" spans="1:51" s="13" customFormat="1" ht="12">
      <c r="A231" s="13"/>
      <c r="B231" s="232"/>
      <c r="C231" s="233"/>
      <c r="D231" s="234" t="s">
        <v>134</v>
      </c>
      <c r="E231" s="235" t="s">
        <v>1</v>
      </c>
      <c r="F231" s="236" t="s">
        <v>280</v>
      </c>
      <c r="G231" s="233"/>
      <c r="H231" s="237">
        <v>5.24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134</v>
      </c>
      <c r="AU231" s="243" t="s">
        <v>86</v>
      </c>
      <c r="AV231" s="13" t="s">
        <v>86</v>
      </c>
      <c r="AW231" s="13" t="s">
        <v>32</v>
      </c>
      <c r="AX231" s="13" t="s">
        <v>76</v>
      </c>
      <c r="AY231" s="243" t="s">
        <v>126</v>
      </c>
    </row>
    <row r="232" spans="1:51" s="13" customFormat="1" ht="12">
      <c r="A232" s="13"/>
      <c r="B232" s="232"/>
      <c r="C232" s="233"/>
      <c r="D232" s="234" t="s">
        <v>134</v>
      </c>
      <c r="E232" s="235" t="s">
        <v>1</v>
      </c>
      <c r="F232" s="236" t="s">
        <v>281</v>
      </c>
      <c r="G232" s="233"/>
      <c r="H232" s="237">
        <v>0.818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134</v>
      </c>
      <c r="AU232" s="243" t="s">
        <v>86</v>
      </c>
      <c r="AV232" s="13" t="s">
        <v>86</v>
      </c>
      <c r="AW232" s="13" t="s">
        <v>32</v>
      </c>
      <c r="AX232" s="13" t="s">
        <v>76</v>
      </c>
      <c r="AY232" s="243" t="s">
        <v>126</v>
      </c>
    </row>
    <row r="233" spans="1:51" s="14" customFormat="1" ht="12">
      <c r="A233" s="14"/>
      <c r="B233" s="244"/>
      <c r="C233" s="245"/>
      <c r="D233" s="234" t="s">
        <v>134</v>
      </c>
      <c r="E233" s="246" t="s">
        <v>1</v>
      </c>
      <c r="F233" s="247" t="s">
        <v>141</v>
      </c>
      <c r="G233" s="245"/>
      <c r="H233" s="248">
        <v>17.178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4" t="s">
        <v>134</v>
      </c>
      <c r="AU233" s="254" t="s">
        <v>86</v>
      </c>
      <c r="AV233" s="14" t="s">
        <v>132</v>
      </c>
      <c r="AW233" s="14" t="s">
        <v>32</v>
      </c>
      <c r="AX233" s="14" t="s">
        <v>84</v>
      </c>
      <c r="AY233" s="254" t="s">
        <v>126</v>
      </c>
    </row>
    <row r="234" spans="1:65" s="2" customFormat="1" ht="21.75" customHeight="1">
      <c r="A234" s="37"/>
      <c r="B234" s="38"/>
      <c r="C234" s="218" t="s">
        <v>282</v>
      </c>
      <c r="D234" s="218" t="s">
        <v>128</v>
      </c>
      <c r="E234" s="219" t="s">
        <v>283</v>
      </c>
      <c r="F234" s="220" t="s">
        <v>284</v>
      </c>
      <c r="G234" s="221" t="s">
        <v>165</v>
      </c>
      <c r="H234" s="222">
        <v>54</v>
      </c>
      <c r="I234" s="223"/>
      <c r="J234" s="224">
        <f>ROUND(I234*H234,2)</f>
        <v>0</v>
      </c>
      <c r="K234" s="225"/>
      <c r="L234" s="43"/>
      <c r="M234" s="226" t="s">
        <v>1</v>
      </c>
      <c r="N234" s="227" t="s">
        <v>41</v>
      </c>
      <c r="O234" s="90"/>
      <c r="P234" s="228">
        <f>O234*H234</f>
        <v>0</v>
      </c>
      <c r="Q234" s="228">
        <v>0.0036</v>
      </c>
      <c r="R234" s="228">
        <f>Q234*H234</f>
        <v>0.1944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132</v>
      </c>
      <c r="AT234" s="230" t="s">
        <v>128</v>
      </c>
      <c r="AU234" s="230" t="s">
        <v>86</v>
      </c>
      <c r="AY234" s="16" t="s">
        <v>126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84</v>
      </c>
      <c r="BK234" s="231">
        <f>ROUND(I234*H234,2)</f>
        <v>0</v>
      </c>
      <c r="BL234" s="16" t="s">
        <v>132</v>
      </c>
      <c r="BM234" s="230" t="s">
        <v>285</v>
      </c>
    </row>
    <row r="235" spans="1:51" s="13" customFormat="1" ht="12">
      <c r="A235" s="13"/>
      <c r="B235" s="232"/>
      <c r="C235" s="233"/>
      <c r="D235" s="234" t="s">
        <v>134</v>
      </c>
      <c r="E235" s="235" t="s">
        <v>1</v>
      </c>
      <c r="F235" s="236" t="s">
        <v>286</v>
      </c>
      <c r="G235" s="233"/>
      <c r="H235" s="237">
        <v>35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134</v>
      </c>
      <c r="AU235" s="243" t="s">
        <v>86</v>
      </c>
      <c r="AV235" s="13" t="s">
        <v>86</v>
      </c>
      <c r="AW235" s="13" t="s">
        <v>32</v>
      </c>
      <c r="AX235" s="13" t="s">
        <v>76</v>
      </c>
      <c r="AY235" s="243" t="s">
        <v>126</v>
      </c>
    </row>
    <row r="236" spans="1:51" s="13" customFormat="1" ht="12">
      <c r="A236" s="13"/>
      <c r="B236" s="232"/>
      <c r="C236" s="233"/>
      <c r="D236" s="234" t="s">
        <v>134</v>
      </c>
      <c r="E236" s="235" t="s">
        <v>1</v>
      </c>
      <c r="F236" s="236" t="s">
        <v>167</v>
      </c>
      <c r="G236" s="233"/>
      <c r="H236" s="237">
        <v>9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134</v>
      </c>
      <c r="AU236" s="243" t="s">
        <v>86</v>
      </c>
      <c r="AV236" s="13" t="s">
        <v>86</v>
      </c>
      <c r="AW236" s="13" t="s">
        <v>32</v>
      </c>
      <c r="AX236" s="13" t="s">
        <v>76</v>
      </c>
      <c r="AY236" s="243" t="s">
        <v>126</v>
      </c>
    </row>
    <row r="237" spans="1:51" s="13" customFormat="1" ht="12">
      <c r="A237" s="13"/>
      <c r="B237" s="232"/>
      <c r="C237" s="233"/>
      <c r="D237" s="234" t="s">
        <v>134</v>
      </c>
      <c r="E237" s="235" t="s">
        <v>1</v>
      </c>
      <c r="F237" s="236" t="s">
        <v>169</v>
      </c>
      <c r="G237" s="233"/>
      <c r="H237" s="237">
        <v>10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134</v>
      </c>
      <c r="AU237" s="243" t="s">
        <v>86</v>
      </c>
      <c r="AV237" s="13" t="s">
        <v>86</v>
      </c>
      <c r="AW237" s="13" t="s">
        <v>32</v>
      </c>
      <c r="AX237" s="13" t="s">
        <v>76</v>
      </c>
      <c r="AY237" s="243" t="s">
        <v>126</v>
      </c>
    </row>
    <row r="238" spans="1:51" s="14" customFormat="1" ht="12">
      <c r="A238" s="14"/>
      <c r="B238" s="244"/>
      <c r="C238" s="245"/>
      <c r="D238" s="234" t="s">
        <v>134</v>
      </c>
      <c r="E238" s="246" t="s">
        <v>1</v>
      </c>
      <c r="F238" s="247" t="s">
        <v>141</v>
      </c>
      <c r="G238" s="245"/>
      <c r="H238" s="248">
        <v>54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4" t="s">
        <v>134</v>
      </c>
      <c r="AU238" s="254" t="s">
        <v>86</v>
      </c>
      <c r="AV238" s="14" t="s">
        <v>132</v>
      </c>
      <c r="AW238" s="14" t="s">
        <v>32</v>
      </c>
      <c r="AX238" s="14" t="s">
        <v>84</v>
      </c>
      <c r="AY238" s="254" t="s">
        <v>126</v>
      </c>
    </row>
    <row r="239" spans="1:63" s="12" customFormat="1" ht="22.8" customHeight="1">
      <c r="A239" s="12"/>
      <c r="B239" s="202"/>
      <c r="C239" s="203"/>
      <c r="D239" s="204" t="s">
        <v>75</v>
      </c>
      <c r="E239" s="216" t="s">
        <v>156</v>
      </c>
      <c r="F239" s="216" t="s">
        <v>287</v>
      </c>
      <c r="G239" s="203"/>
      <c r="H239" s="203"/>
      <c r="I239" s="206"/>
      <c r="J239" s="217">
        <f>BK239</f>
        <v>0</v>
      </c>
      <c r="K239" s="203"/>
      <c r="L239" s="208"/>
      <c r="M239" s="209"/>
      <c r="N239" s="210"/>
      <c r="O239" s="210"/>
      <c r="P239" s="211">
        <f>SUM(P240:P241)</f>
        <v>0</v>
      </c>
      <c r="Q239" s="210"/>
      <c r="R239" s="211">
        <f>SUM(R240:R241)</f>
        <v>0.178308</v>
      </c>
      <c r="S239" s="210"/>
      <c r="T239" s="212">
        <f>SUM(T240:T241)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3" t="s">
        <v>84</v>
      </c>
      <c r="AT239" s="214" t="s">
        <v>75</v>
      </c>
      <c r="AU239" s="214" t="s">
        <v>84</v>
      </c>
      <c r="AY239" s="213" t="s">
        <v>126</v>
      </c>
      <c r="BK239" s="215">
        <f>SUM(BK240:BK241)</f>
        <v>0</v>
      </c>
    </row>
    <row r="240" spans="1:65" s="2" customFormat="1" ht="24.15" customHeight="1">
      <c r="A240" s="37"/>
      <c r="B240" s="38"/>
      <c r="C240" s="218" t="s">
        <v>288</v>
      </c>
      <c r="D240" s="218" t="s">
        <v>128</v>
      </c>
      <c r="E240" s="219" t="s">
        <v>289</v>
      </c>
      <c r="F240" s="220" t="s">
        <v>290</v>
      </c>
      <c r="G240" s="221" t="s">
        <v>131</v>
      </c>
      <c r="H240" s="222">
        <v>15.6</v>
      </c>
      <c r="I240" s="223"/>
      <c r="J240" s="224">
        <f>ROUND(I240*H240,2)</f>
        <v>0</v>
      </c>
      <c r="K240" s="225"/>
      <c r="L240" s="43"/>
      <c r="M240" s="226" t="s">
        <v>1</v>
      </c>
      <c r="N240" s="227" t="s">
        <v>41</v>
      </c>
      <c r="O240" s="90"/>
      <c r="P240" s="228">
        <f>O240*H240</f>
        <v>0</v>
      </c>
      <c r="Q240" s="228">
        <v>0.01143</v>
      </c>
      <c r="R240" s="228">
        <f>Q240*H240</f>
        <v>0.178308</v>
      </c>
      <c r="S240" s="228">
        <v>0</v>
      </c>
      <c r="T240" s="22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0" t="s">
        <v>132</v>
      </c>
      <c r="AT240" s="230" t="s">
        <v>128</v>
      </c>
      <c r="AU240" s="230" t="s">
        <v>86</v>
      </c>
      <c r="AY240" s="16" t="s">
        <v>126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6" t="s">
        <v>84</v>
      </c>
      <c r="BK240" s="231">
        <f>ROUND(I240*H240,2)</f>
        <v>0</v>
      </c>
      <c r="BL240" s="16" t="s">
        <v>132</v>
      </c>
      <c r="BM240" s="230" t="s">
        <v>291</v>
      </c>
    </row>
    <row r="241" spans="1:51" s="13" customFormat="1" ht="12">
      <c r="A241" s="13"/>
      <c r="B241" s="232"/>
      <c r="C241" s="233"/>
      <c r="D241" s="234" t="s">
        <v>134</v>
      </c>
      <c r="E241" s="235" t="s">
        <v>1</v>
      </c>
      <c r="F241" s="236" t="s">
        <v>292</v>
      </c>
      <c r="G241" s="233"/>
      <c r="H241" s="237">
        <v>15.6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134</v>
      </c>
      <c r="AU241" s="243" t="s">
        <v>86</v>
      </c>
      <c r="AV241" s="13" t="s">
        <v>86</v>
      </c>
      <c r="AW241" s="13" t="s">
        <v>32</v>
      </c>
      <c r="AX241" s="13" t="s">
        <v>84</v>
      </c>
      <c r="AY241" s="243" t="s">
        <v>126</v>
      </c>
    </row>
    <row r="242" spans="1:63" s="12" customFormat="1" ht="22.8" customHeight="1">
      <c r="A242" s="12"/>
      <c r="B242" s="202"/>
      <c r="C242" s="203"/>
      <c r="D242" s="204" t="s">
        <v>75</v>
      </c>
      <c r="E242" s="216" t="s">
        <v>182</v>
      </c>
      <c r="F242" s="216" t="s">
        <v>293</v>
      </c>
      <c r="G242" s="203"/>
      <c r="H242" s="203"/>
      <c r="I242" s="206"/>
      <c r="J242" s="217">
        <f>BK242</f>
        <v>0</v>
      </c>
      <c r="K242" s="203"/>
      <c r="L242" s="208"/>
      <c r="M242" s="209"/>
      <c r="N242" s="210"/>
      <c r="O242" s="210"/>
      <c r="P242" s="211">
        <f>SUM(P243:P306)</f>
        <v>0</v>
      </c>
      <c r="Q242" s="210"/>
      <c r="R242" s="211">
        <f>SUM(R243:R306)</f>
        <v>19.1731129</v>
      </c>
      <c r="S242" s="210"/>
      <c r="T242" s="212">
        <f>SUM(T243:T306)</f>
        <v>150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3" t="s">
        <v>84</v>
      </c>
      <c r="AT242" s="214" t="s">
        <v>75</v>
      </c>
      <c r="AU242" s="214" t="s">
        <v>84</v>
      </c>
      <c r="AY242" s="213" t="s">
        <v>126</v>
      </c>
      <c r="BK242" s="215">
        <f>SUM(BK243:BK306)</f>
        <v>0</v>
      </c>
    </row>
    <row r="243" spans="1:65" s="2" customFormat="1" ht="24.15" customHeight="1">
      <c r="A243" s="37"/>
      <c r="B243" s="38"/>
      <c r="C243" s="218" t="s">
        <v>294</v>
      </c>
      <c r="D243" s="218" t="s">
        <v>128</v>
      </c>
      <c r="E243" s="219" t="s">
        <v>295</v>
      </c>
      <c r="F243" s="220" t="s">
        <v>296</v>
      </c>
      <c r="G243" s="221" t="s">
        <v>131</v>
      </c>
      <c r="H243" s="222">
        <v>23</v>
      </c>
      <c r="I243" s="223"/>
      <c r="J243" s="224">
        <f>ROUND(I243*H243,2)</f>
        <v>0</v>
      </c>
      <c r="K243" s="225"/>
      <c r="L243" s="43"/>
      <c r="M243" s="226" t="s">
        <v>1</v>
      </c>
      <c r="N243" s="227" t="s">
        <v>41</v>
      </c>
      <c r="O243" s="90"/>
      <c r="P243" s="228">
        <f>O243*H243</f>
        <v>0</v>
      </c>
      <c r="Q243" s="228">
        <v>0.0002</v>
      </c>
      <c r="R243" s="228">
        <f>Q243*H243</f>
        <v>0.0046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132</v>
      </c>
      <c r="AT243" s="230" t="s">
        <v>128</v>
      </c>
      <c r="AU243" s="230" t="s">
        <v>86</v>
      </c>
      <c r="AY243" s="16" t="s">
        <v>126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84</v>
      </c>
      <c r="BK243" s="231">
        <f>ROUND(I243*H243,2)</f>
        <v>0</v>
      </c>
      <c r="BL243" s="16" t="s">
        <v>132</v>
      </c>
      <c r="BM243" s="230" t="s">
        <v>297</v>
      </c>
    </row>
    <row r="244" spans="1:51" s="13" customFormat="1" ht="12">
      <c r="A244" s="13"/>
      <c r="B244" s="232"/>
      <c r="C244" s="233"/>
      <c r="D244" s="234" t="s">
        <v>134</v>
      </c>
      <c r="E244" s="235" t="s">
        <v>1</v>
      </c>
      <c r="F244" s="236" t="s">
        <v>298</v>
      </c>
      <c r="G244" s="233"/>
      <c r="H244" s="237">
        <v>12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134</v>
      </c>
      <c r="AU244" s="243" t="s">
        <v>86</v>
      </c>
      <c r="AV244" s="13" t="s">
        <v>86</v>
      </c>
      <c r="AW244" s="13" t="s">
        <v>32</v>
      </c>
      <c r="AX244" s="13" t="s">
        <v>76</v>
      </c>
      <c r="AY244" s="243" t="s">
        <v>126</v>
      </c>
    </row>
    <row r="245" spans="1:51" s="13" customFormat="1" ht="12">
      <c r="A245" s="13"/>
      <c r="B245" s="232"/>
      <c r="C245" s="233"/>
      <c r="D245" s="234" t="s">
        <v>134</v>
      </c>
      <c r="E245" s="235" t="s">
        <v>1</v>
      </c>
      <c r="F245" s="236" t="s">
        <v>299</v>
      </c>
      <c r="G245" s="233"/>
      <c r="H245" s="237">
        <v>8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134</v>
      </c>
      <c r="AU245" s="243" t="s">
        <v>86</v>
      </c>
      <c r="AV245" s="13" t="s">
        <v>86</v>
      </c>
      <c r="AW245" s="13" t="s">
        <v>32</v>
      </c>
      <c r="AX245" s="13" t="s">
        <v>76</v>
      </c>
      <c r="AY245" s="243" t="s">
        <v>126</v>
      </c>
    </row>
    <row r="246" spans="1:51" s="13" customFormat="1" ht="12">
      <c r="A246" s="13"/>
      <c r="B246" s="232"/>
      <c r="C246" s="233"/>
      <c r="D246" s="234" t="s">
        <v>134</v>
      </c>
      <c r="E246" s="235" t="s">
        <v>1</v>
      </c>
      <c r="F246" s="236" t="s">
        <v>300</v>
      </c>
      <c r="G246" s="233"/>
      <c r="H246" s="237">
        <v>3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134</v>
      </c>
      <c r="AU246" s="243" t="s">
        <v>86</v>
      </c>
      <c r="AV246" s="13" t="s">
        <v>86</v>
      </c>
      <c r="AW246" s="13" t="s">
        <v>32</v>
      </c>
      <c r="AX246" s="13" t="s">
        <v>76</v>
      </c>
      <c r="AY246" s="243" t="s">
        <v>126</v>
      </c>
    </row>
    <row r="247" spans="1:51" s="14" customFormat="1" ht="12">
      <c r="A247" s="14"/>
      <c r="B247" s="244"/>
      <c r="C247" s="245"/>
      <c r="D247" s="234" t="s">
        <v>134</v>
      </c>
      <c r="E247" s="246" t="s">
        <v>1</v>
      </c>
      <c r="F247" s="247" t="s">
        <v>141</v>
      </c>
      <c r="G247" s="245"/>
      <c r="H247" s="248">
        <v>23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4" t="s">
        <v>134</v>
      </c>
      <c r="AU247" s="254" t="s">
        <v>86</v>
      </c>
      <c r="AV247" s="14" t="s">
        <v>132</v>
      </c>
      <c r="AW247" s="14" t="s">
        <v>32</v>
      </c>
      <c r="AX247" s="14" t="s">
        <v>84</v>
      </c>
      <c r="AY247" s="254" t="s">
        <v>126</v>
      </c>
    </row>
    <row r="248" spans="1:65" s="2" customFormat="1" ht="24.15" customHeight="1">
      <c r="A248" s="37"/>
      <c r="B248" s="38"/>
      <c r="C248" s="218" t="s">
        <v>301</v>
      </c>
      <c r="D248" s="218" t="s">
        <v>128</v>
      </c>
      <c r="E248" s="219" t="s">
        <v>302</v>
      </c>
      <c r="F248" s="220" t="s">
        <v>303</v>
      </c>
      <c r="G248" s="221" t="s">
        <v>165</v>
      </c>
      <c r="H248" s="222">
        <v>60</v>
      </c>
      <c r="I248" s="223"/>
      <c r="J248" s="224">
        <f>ROUND(I248*H248,2)</f>
        <v>0</v>
      </c>
      <c r="K248" s="225"/>
      <c r="L248" s="43"/>
      <c r="M248" s="226" t="s">
        <v>1</v>
      </c>
      <c r="N248" s="227" t="s">
        <v>41</v>
      </c>
      <c r="O248" s="90"/>
      <c r="P248" s="228">
        <f>O248*H248</f>
        <v>0</v>
      </c>
      <c r="Q248" s="228">
        <v>8E-05</v>
      </c>
      <c r="R248" s="228">
        <f>Q248*H248</f>
        <v>0.0048000000000000004</v>
      </c>
      <c r="S248" s="228">
        <v>0</v>
      </c>
      <c r="T248" s="229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0" t="s">
        <v>132</v>
      </c>
      <c r="AT248" s="230" t="s">
        <v>128</v>
      </c>
      <c r="AU248" s="230" t="s">
        <v>86</v>
      </c>
      <c r="AY248" s="16" t="s">
        <v>126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6" t="s">
        <v>84</v>
      </c>
      <c r="BK248" s="231">
        <f>ROUND(I248*H248,2)</f>
        <v>0</v>
      </c>
      <c r="BL248" s="16" t="s">
        <v>132</v>
      </c>
      <c r="BM248" s="230" t="s">
        <v>304</v>
      </c>
    </row>
    <row r="249" spans="1:51" s="13" customFormat="1" ht="12">
      <c r="A249" s="13"/>
      <c r="B249" s="232"/>
      <c r="C249" s="233"/>
      <c r="D249" s="234" t="s">
        <v>134</v>
      </c>
      <c r="E249" s="235" t="s">
        <v>1</v>
      </c>
      <c r="F249" s="236" t="s">
        <v>305</v>
      </c>
      <c r="G249" s="233"/>
      <c r="H249" s="237">
        <v>60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134</v>
      </c>
      <c r="AU249" s="243" t="s">
        <v>86</v>
      </c>
      <c r="AV249" s="13" t="s">
        <v>86</v>
      </c>
      <c r="AW249" s="13" t="s">
        <v>32</v>
      </c>
      <c r="AX249" s="13" t="s">
        <v>84</v>
      </c>
      <c r="AY249" s="243" t="s">
        <v>126</v>
      </c>
    </row>
    <row r="250" spans="1:65" s="2" customFormat="1" ht="24.15" customHeight="1">
      <c r="A250" s="37"/>
      <c r="B250" s="38"/>
      <c r="C250" s="218" t="s">
        <v>306</v>
      </c>
      <c r="D250" s="218" t="s">
        <v>128</v>
      </c>
      <c r="E250" s="219" t="s">
        <v>307</v>
      </c>
      <c r="F250" s="220" t="s">
        <v>308</v>
      </c>
      <c r="G250" s="221" t="s">
        <v>131</v>
      </c>
      <c r="H250" s="222">
        <v>23</v>
      </c>
      <c r="I250" s="223"/>
      <c r="J250" s="224">
        <f>ROUND(I250*H250,2)</f>
        <v>0</v>
      </c>
      <c r="K250" s="225"/>
      <c r="L250" s="43"/>
      <c r="M250" s="226" t="s">
        <v>1</v>
      </c>
      <c r="N250" s="227" t="s">
        <v>41</v>
      </c>
      <c r="O250" s="90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0" t="s">
        <v>132</v>
      </c>
      <c r="AT250" s="230" t="s">
        <v>128</v>
      </c>
      <c r="AU250" s="230" t="s">
        <v>86</v>
      </c>
      <c r="AY250" s="16" t="s">
        <v>126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6" t="s">
        <v>84</v>
      </c>
      <c r="BK250" s="231">
        <f>ROUND(I250*H250,2)</f>
        <v>0</v>
      </c>
      <c r="BL250" s="16" t="s">
        <v>132</v>
      </c>
      <c r="BM250" s="230" t="s">
        <v>309</v>
      </c>
    </row>
    <row r="251" spans="1:51" s="13" customFormat="1" ht="12">
      <c r="A251" s="13"/>
      <c r="B251" s="232"/>
      <c r="C251" s="233"/>
      <c r="D251" s="234" t="s">
        <v>134</v>
      </c>
      <c r="E251" s="235" t="s">
        <v>1</v>
      </c>
      <c r="F251" s="236" t="s">
        <v>310</v>
      </c>
      <c r="G251" s="233"/>
      <c r="H251" s="237">
        <v>23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134</v>
      </c>
      <c r="AU251" s="243" t="s">
        <v>86</v>
      </c>
      <c r="AV251" s="13" t="s">
        <v>86</v>
      </c>
      <c r="AW251" s="13" t="s">
        <v>32</v>
      </c>
      <c r="AX251" s="13" t="s">
        <v>84</v>
      </c>
      <c r="AY251" s="243" t="s">
        <v>126</v>
      </c>
    </row>
    <row r="252" spans="1:65" s="2" customFormat="1" ht="24.15" customHeight="1">
      <c r="A252" s="37"/>
      <c r="B252" s="38"/>
      <c r="C252" s="218" t="s">
        <v>311</v>
      </c>
      <c r="D252" s="218" t="s">
        <v>128</v>
      </c>
      <c r="E252" s="219" t="s">
        <v>312</v>
      </c>
      <c r="F252" s="220" t="s">
        <v>313</v>
      </c>
      <c r="G252" s="221" t="s">
        <v>314</v>
      </c>
      <c r="H252" s="222">
        <v>1</v>
      </c>
      <c r="I252" s="223"/>
      <c r="J252" s="224">
        <f>ROUND(I252*H252,2)</f>
        <v>0</v>
      </c>
      <c r="K252" s="225"/>
      <c r="L252" s="43"/>
      <c r="M252" s="226" t="s">
        <v>1</v>
      </c>
      <c r="N252" s="227" t="s">
        <v>41</v>
      </c>
      <c r="O252" s="90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0" t="s">
        <v>132</v>
      </c>
      <c r="AT252" s="230" t="s">
        <v>128</v>
      </c>
      <c r="AU252" s="230" t="s">
        <v>86</v>
      </c>
      <c r="AY252" s="16" t="s">
        <v>126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6" t="s">
        <v>84</v>
      </c>
      <c r="BK252" s="231">
        <f>ROUND(I252*H252,2)</f>
        <v>0</v>
      </c>
      <c r="BL252" s="16" t="s">
        <v>132</v>
      </c>
      <c r="BM252" s="230" t="s">
        <v>315</v>
      </c>
    </row>
    <row r="253" spans="1:51" s="13" customFormat="1" ht="12">
      <c r="A253" s="13"/>
      <c r="B253" s="232"/>
      <c r="C253" s="233"/>
      <c r="D253" s="234" t="s">
        <v>134</v>
      </c>
      <c r="E253" s="235" t="s">
        <v>1</v>
      </c>
      <c r="F253" s="236" t="s">
        <v>84</v>
      </c>
      <c r="G253" s="233"/>
      <c r="H253" s="237">
        <v>1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134</v>
      </c>
      <c r="AU253" s="243" t="s">
        <v>86</v>
      </c>
      <c r="AV253" s="13" t="s">
        <v>86</v>
      </c>
      <c r="AW253" s="13" t="s">
        <v>32</v>
      </c>
      <c r="AX253" s="13" t="s">
        <v>84</v>
      </c>
      <c r="AY253" s="243" t="s">
        <v>126</v>
      </c>
    </row>
    <row r="254" spans="1:65" s="2" customFormat="1" ht="33" customHeight="1">
      <c r="A254" s="37"/>
      <c r="B254" s="38"/>
      <c r="C254" s="218" t="s">
        <v>316</v>
      </c>
      <c r="D254" s="218" t="s">
        <v>128</v>
      </c>
      <c r="E254" s="219" t="s">
        <v>317</v>
      </c>
      <c r="F254" s="220" t="s">
        <v>318</v>
      </c>
      <c r="G254" s="221" t="s">
        <v>314</v>
      </c>
      <c r="H254" s="222">
        <v>60</v>
      </c>
      <c r="I254" s="223"/>
      <c r="J254" s="224">
        <f>ROUND(I254*H254,2)</f>
        <v>0</v>
      </c>
      <c r="K254" s="225"/>
      <c r="L254" s="43"/>
      <c r="M254" s="226" t="s">
        <v>1</v>
      </c>
      <c r="N254" s="227" t="s">
        <v>41</v>
      </c>
      <c r="O254" s="90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0" t="s">
        <v>132</v>
      </c>
      <c r="AT254" s="230" t="s">
        <v>128</v>
      </c>
      <c r="AU254" s="230" t="s">
        <v>86</v>
      </c>
      <c r="AY254" s="16" t="s">
        <v>126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6" t="s">
        <v>84</v>
      </c>
      <c r="BK254" s="231">
        <f>ROUND(I254*H254,2)</f>
        <v>0</v>
      </c>
      <c r="BL254" s="16" t="s">
        <v>132</v>
      </c>
      <c r="BM254" s="230" t="s">
        <v>319</v>
      </c>
    </row>
    <row r="255" spans="1:51" s="13" customFormat="1" ht="12">
      <c r="A255" s="13"/>
      <c r="B255" s="232"/>
      <c r="C255" s="233"/>
      <c r="D255" s="234" t="s">
        <v>134</v>
      </c>
      <c r="E255" s="235" t="s">
        <v>1</v>
      </c>
      <c r="F255" s="236" t="s">
        <v>320</v>
      </c>
      <c r="G255" s="233"/>
      <c r="H255" s="237">
        <v>60</v>
      </c>
      <c r="I255" s="238"/>
      <c r="J255" s="233"/>
      <c r="K255" s="233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134</v>
      </c>
      <c r="AU255" s="243" t="s">
        <v>86</v>
      </c>
      <c r="AV255" s="13" t="s">
        <v>86</v>
      </c>
      <c r="AW255" s="13" t="s">
        <v>32</v>
      </c>
      <c r="AX255" s="13" t="s">
        <v>84</v>
      </c>
      <c r="AY255" s="243" t="s">
        <v>126</v>
      </c>
    </row>
    <row r="256" spans="1:65" s="2" customFormat="1" ht="24.15" customHeight="1">
      <c r="A256" s="37"/>
      <c r="B256" s="38"/>
      <c r="C256" s="218" t="s">
        <v>321</v>
      </c>
      <c r="D256" s="218" t="s">
        <v>128</v>
      </c>
      <c r="E256" s="219" t="s">
        <v>322</v>
      </c>
      <c r="F256" s="220" t="s">
        <v>323</v>
      </c>
      <c r="G256" s="221" t="s">
        <v>314</v>
      </c>
      <c r="H256" s="222">
        <v>4</v>
      </c>
      <c r="I256" s="223"/>
      <c r="J256" s="224">
        <f>ROUND(I256*H256,2)</f>
        <v>0</v>
      </c>
      <c r="K256" s="225"/>
      <c r="L256" s="43"/>
      <c r="M256" s="226" t="s">
        <v>1</v>
      </c>
      <c r="N256" s="227" t="s">
        <v>41</v>
      </c>
      <c r="O256" s="90"/>
      <c r="P256" s="228">
        <f>O256*H256</f>
        <v>0</v>
      </c>
      <c r="Q256" s="228">
        <v>0.0007</v>
      </c>
      <c r="R256" s="228">
        <f>Q256*H256</f>
        <v>0.0028</v>
      </c>
      <c r="S256" s="228">
        <v>0</v>
      </c>
      <c r="T256" s="229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0" t="s">
        <v>132</v>
      </c>
      <c r="AT256" s="230" t="s">
        <v>128</v>
      </c>
      <c r="AU256" s="230" t="s">
        <v>86</v>
      </c>
      <c r="AY256" s="16" t="s">
        <v>126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6" t="s">
        <v>84</v>
      </c>
      <c r="BK256" s="231">
        <f>ROUND(I256*H256,2)</f>
        <v>0</v>
      </c>
      <c r="BL256" s="16" t="s">
        <v>132</v>
      </c>
      <c r="BM256" s="230" t="s">
        <v>324</v>
      </c>
    </row>
    <row r="257" spans="1:65" s="2" customFormat="1" ht="24.15" customHeight="1">
      <c r="A257" s="37"/>
      <c r="B257" s="38"/>
      <c r="C257" s="255" t="s">
        <v>325</v>
      </c>
      <c r="D257" s="255" t="s">
        <v>224</v>
      </c>
      <c r="E257" s="256" t="s">
        <v>326</v>
      </c>
      <c r="F257" s="257" t="s">
        <v>327</v>
      </c>
      <c r="G257" s="258" t="s">
        <v>314</v>
      </c>
      <c r="H257" s="259">
        <v>2</v>
      </c>
      <c r="I257" s="260"/>
      <c r="J257" s="261">
        <f>ROUND(I257*H257,2)</f>
        <v>0</v>
      </c>
      <c r="K257" s="262"/>
      <c r="L257" s="263"/>
      <c r="M257" s="264" t="s">
        <v>1</v>
      </c>
      <c r="N257" s="265" t="s">
        <v>41</v>
      </c>
      <c r="O257" s="90"/>
      <c r="P257" s="228">
        <f>O257*H257</f>
        <v>0</v>
      </c>
      <c r="Q257" s="228">
        <v>0.0013</v>
      </c>
      <c r="R257" s="228">
        <f>Q257*H257</f>
        <v>0.0026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177</v>
      </c>
      <c r="AT257" s="230" t="s">
        <v>224</v>
      </c>
      <c r="AU257" s="230" t="s">
        <v>86</v>
      </c>
      <c r="AY257" s="16" t="s">
        <v>126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84</v>
      </c>
      <c r="BK257" s="231">
        <f>ROUND(I257*H257,2)</f>
        <v>0</v>
      </c>
      <c r="BL257" s="16" t="s">
        <v>132</v>
      </c>
      <c r="BM257" s="230" t="s">
        <v>328</v>
      </c>
    </row>
    <row r="258" spans="1:51" s="13" customFormat="1" ht="12">
      <c r="A258" s="13"/>
      <c r="B258" s="232"/>
      <c r="C258" s="233"/>
      <c r="D258" s="234" t="s">
        <v>134</v>
      </c>
      <c r="E258" s="235" t="s">
        <v>1</v>
      </c>
      <c r="F258" s="236" t="s">
        <v>86</v>
      </c>
      <c r="G258" s="233"/>
      <c r="H258" s="237">
        <v>2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134</v>
      </c>
      <c r="AU258" s="243" t="s">
        <v>86</v>
      </c>
      <c r="AV258" s="13" t="s">
        <v>86</v>
      </c>
      <c r="AW258" s="13" t="s">
        <v>32</v>
      </c>
      <c r="AX258" s="13" t="s">
        <v>84</v>
      </c>
      <c r="AY258" s="243" t="s">
        <v>126</v>
      </c>
    </row>
    <row r="259" spans="1:65" s="2" customFormat="1" ht="24.15" customHeight="1">
      <c r="A259" s="37"/>
      <c r="B259" s="38"/>
      <c r="C259" s="255" t="s">
        <v>329</v>
      </c>
      <c r="D259" s="255" t="s">
        <v>224</v>
      </c>
      <c r="E259" s="256" t="s">
        <v>330</v>
      </c>
      <c r="F259" s="257" t="s">
        <v>331</v>
      </c>
      <c r="G259" s="258" t="s">
        <v>314</v>
      </c>
      <c r="H259" s="259">
        <v>2</v>
      </c>
      <c r="I259" s="260"/>
      <c r="J259" s="261">
        <f>ROUND(I259*H259,2)</f>
        <v>0</v>
      </c>
      <c r="K259" s="262"/>
      <c r="L259" s="263"/>
      <c r="M259" s="264" t="s">
        <v>1</v>
      </c>
      <c r="N259" s="265" t="s">
        <v>41</v>
      </c>
      <c r="O259" s="90"/>
      <c r="P259" s="228">
        <f>O259*H259</f>
        <v>0</v>
      </c>
      <c r="Q259" s="228">
        <v>0.0035</v>
      </c>
      <c r="R259" s="228">
        <f>Q259*H259</f>
        <v>0.007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177</v>
      </c>
      <c r="AT259" s="230" t="s">
        <v>224</v>
      </c>
      <c r="AU259" s="230" t="s">
        <v>86</v>
      </c>
      <c r="AY259" s="16" t="s">
        <v>126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84</v>
      </c>
      <c r="BK259" s="231">
        <f>ROUND(I259*H259,2)</f>
        <v>0</v>
      </c>
      <c r="BL259" s="16" t="s">
        <v>132</v>
      </c>
      <c r="BM259" s="230" t="s">
        <v>332</v>
      </c>
    </row>
    <row r="260" spans="1:65" s="2" customFormat="1" ht="24.15" customHeight="1">
      <c r="A260" s="37"/>
      <c r="B260" s="38"/>
      <c r="C260" s="218" t="s">
        <v>333</v>
      </c>
      <c r="D260" s="218" t="s">
        <v>128</v>
      </c>
      <c r="E260" s="219" t="s">
        <v>334</v>
      </c>
      <c r="F260" s="220" t="s">
        <v>335</v>
      </c>
      <c r="G260" s="221" t="s">
        <v>314</v>
      </c>
      <c r="H260" s="222">
        <v>2</v>
      </c>
      <c r="I260" s="223"/>
      <c r="J260" s="224">
        <f>ROUND(I260*H260,2)</f>
        <v>0</v>
      </c>
      <c r="K260" s="225"/>
      <c r="L260" s="43"/>
      <c r="M260" s="226" t="s">
        <v>1</v>
      </c>
      <c r="N260" s="227" t="s">
        <v>41</v>
      </c>
      <c r="O260" s="90"/>
      <c r="P260" s="228">
        <f>O260*H260</f>
        <v>0</v>
      </c>
      <c r="Q260" s="228">
        <v>0.11241</v>
      </c>
      <c r="R260" s="228">
        <f>Q260*H260</f>
        <v>0.22482</v>
      </c>
      <c r="S260" s="228">
        <v>0</v>
      </c>
      <c r="T260" s="229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0" t="s">
        <v>132</v>
      </c>
      <c r="AT260" s="230" t="s">
        <v>128</v>
      </c>
      <c r="AU260" s="230" t="s">
        <v>86</v>
      </c>
      <c r="AY260" s="16" t="s">
        <v>126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6" t="s">
        <v>84</v>
      </c>
      <c r="BK260" s="231">
        <f>ROUND(I260*H260,2)</f>
        <v>0</v>
      </c>
      <c r="BL260" s="16" t="s">
        <v>132</v>
      </c>
      <c r="BM260" s="230" t="s">
        <v>336</v>
      </c>
    </row>
    <row r="261" spans="1:65" s="2" customFormat="1" ht="21.75" customHeight="1">
      <c r="A261" s="37"/>
      <c r="B261" s="38"/>
      <c r="C261" s="255" t="s">
        <v>337</v>
      </c>
      <c r="D261" s="255" t="s">
        <v>224</v>
      </c>
      <c r="E261" s="256" t="s">
        <v>338</v>
      </c>
      <c r="F261" s="257" t="s">
        <v>339</v>
      </c>
      <c r="G261" s="258" t="s">
        <v>314</v>
      </c>
      <c r="H261" s="259">
        <v>2</v>
      </c>
      <c r="I261" s="260"/>
      <c r="J261" s="261">
        <f>ROUND(I261*H261,2)</f>
        <v>0</v>
      </c>
      <c r="K261" s="262"/>
      <c r="L261" s="263"/>
      <c r="M261" s="264" t="s">
        <v>1</v>
      </c>
      <c r="N261" s="265" t="s">
        <v>41</v>
      </c>
      <c r="O261" s="90"/>
      <c r="P261" s="228">
        <f>O261*H261</f>
        <v>0</v>
      </c>
      <c r="Q261" s="228">
        <v>0.0061</v>
      </c>
      <c r="R261" s="228">
        <f>Q261*H261</f>
        <v>0.0122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177</v>
      </c>
      <c r="AT261" s="230" t="s">
        <v>224</v>
      </c>
      <c r="AU261" s="230" t="s">
        <v>86</v>
      </c>
      <c r="AY261" s="16" t="s">
        <v>126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84</v>
      </c>
      <c r="BK261" s="231">
        <f>ROUND(I261*H261,2)</f>
        <v>0</v>
      </c>
      <c r="BL261" s="16" t="s">
        <v>132</v>
      </c>
      <c r="BM261" s="230" t="s">
        <v>340</v>
      </c>
    </row>
    <row r="262" spans="1:65" s="2" customFormat="1" ht="16.5" customHeight="1">
      <c r="A262" s="37"/>
      <c r="B262" s="38"/>
      <c r="C262" s="255" t="s">
        <v>341</v>
      </c>
      <c r="D262" s="255" t="s">
        <v>224</v>
      </c>
      <c r="E262" s="256" t="s">
        <v>342</v>
      </c>
      <c r="F262" s="257" t="s">
        <v>343</v>
      </c>
      <c r="G262" s="258" t="s">
        <v>314</v>
      </c>
      <c r="H262" s="259">
        <v>2</v>
      </c>
      <c r="I262" s="260"/>
      <c r="J262" s="261">
        <f>ROUND(I262*H262,2)</f>
        <v>0</v>
      </c>
      <c r="K262" s="262"/>
      <c r="L262" s="263"/>
      <c r="M262" s="264" t="s">
        <v>1</v>
      </c>
      <c r="N262" s="265" t="s">
        <v>41</v>
      </c>
      <c r="O262" s="90"/>
      <c r="P262" s="228">
        <f>O262*H262</f>
        <v>0</v>
      </c>
      <c r="Q262" s="228">
        <v>0.003</v>
      </c>
      <c r="R262" s="228">
        <f>Q262*H262</f>
        <v>0.006</v>
      </c>
      <c r="S262" s="228">
        <v>0</v>
      </c>
      <c r="T262" s="229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0" t="s">
        <v>177</v>
      </c>
      <c r="AT262" s="230" t="s">
        <v>224</v>
      </c>
      <c r="AU262" s="230" t="s">
        <v>86</v>
      </c>
      <c r="AY262" s="16" t="s">
        <v>126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6" t="s">
        <v>84</v>
      </c>
      <c r="BK262" s="231">
        <f>ROUND(I262*H262,2)</f>
        <v>0</v>
      </c>
      <c r="BL262" s="16" t="s">
        <v>132</v>
      </c>
      <c r="BM262" s="230" t="s">
        <v>344</v>
      </c>
    </row>
    <row r="263" spans="1:65" s="2" customFormat="1" ht="16.5" customHeight="1">
      <c r="A263" s="37"/>
      <c r="B263" s="38"/>
      <c r="C263" s="255" t="s">
        <v>345</v>
      </c>
      <c r="D263" s="255" t="s">
        <v>224</v>
      </c>
      <c r="E263" s="256" t="s">
        <v>346</v>
      </c>
      <c r="F263" s="257" t="s">
        <v>347</v>
      </c>
      <c r="G263" s="258" t="s">
        <v>314</v>
      </c>
      <c r="H263" s="259">
        <v>2</v>
      </c>
      <c r="I263" s="260"/>
      <c r="J263" s="261">
        <f>ROUND(I263*H263,2)</f>
        <v>0</v>
      </c>
      <c r="K263" s="262"/>
      <c r="L263" s="263"/>
      <c r="M263" s="264" t="s">
        <v>1</v>
      </c>
      <c r="N263" s="265" t="s">
        <v>41</v>
      </c>
      <c r="O263" s="90"/>
      <c r="P263" s="228">
        <f>O263*H263</f>
        <v>0</v>
      </c>
      <c r="Q263" s="228">
        <v>0.0001</v>
      </c>
      <c r="R263" s="228">
        <f>Q263*H263</f>
        <v>0.0002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177</v>
      </c>
      <c r="AT263" s="230" t="s">
        <v>224</v>
      </c>
      <c r="AU263" s="230" t="s">
        <v>86</v>
      </c>
      <c r="AY263" s="16" t="s">
        <v>126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84</v>
      </c>
      <c r="BK263" s="231">
        <f>ROUND(I263*H263,2)</f>
        <v>0</v>
      </c>
      <c r="BL263" s="16" t="s">
        <v>132</v>
      </c>
      <c r="BM263" s="230" t="s">
        <v>348</v>
      </c>
    </row>
    <row r="264" spans="1:65" s="2" customFormat="1" ht="37.8" customHeight="1">
      <c r="A264" s="37"/>
      <c r="B264" s="38"/>
      <c r="C264" s="218" t="s">
        <v>349</v>
      </c>
      <c r="D264" s="218" t="s">
        <v>128</v>
      </c>
      <c r="E264" s="219" t="s">
        <v>350</v>
      </c>
      <c r="F264" s="220" t="s">
        <v>351</v>
      </c>
      <c r="G264" s="221" t="s">
        <v>131</v>
      </c>
      <c r="H264" s="222">
        <v>18.64</v>
      </c>
      <c r="I264" s="223"/>
      <c r="J264" s="224">
        <f>ROUND(I264*H264,2)</f>
        <v>0</v>
      </c>
      <c r="K264" s="225"/>
      <c r="L264" s="43"/>
      <c r="M264" s="226" t="s">
        <v>1</v>
      </c>
      <c r="N264" s="227" t="s">
        <v>41</v>
      </c>
      <c r="O264" s="90"/>
      <c r="P264" s="228">
        <f>O264*H264</f>
        <v>0</v>
      </c>
      <c r="Q264" s="228">
        <v>0.0006</v>
      </c>
      <c r="R264" s="228">
        <f>Q264*H264</f>
        <v>0.011184</v>
      </c>
      <c r="S264" s="228">
        <v>0</v>
      </c>
      <c r="T264" s="229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0" t="s">
        <v>132</v>
      </c>
      <c r="AT264" s="230" t="s">
        <v>128</v>
      </c>
      <c r="AU264" s="230" t="s">
        <v>86</v>
      </c>
      <c r="AY264" s="16" t="s">
        <v>126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6" t="s">
        <v>84</v>
      </c>
      <c r="BK264" s="231">
        <f>ROUND(I264*H264,2)</f>
        <v>0</v>
      </c>
      <c r="BL264" s="16" t="s">
        <v>132</v>
      </c>
      <c r="BM264" s="230" t="s">
        <v>352</v>
      </c>
    </row>
    <row r="265" spans="1:51" s="13" customFormat="1" ht="12">
      <c r="A265" s="13"/>
      <c r="B265" s="232"/>
      <c r="C265" s="233"/>
      <c r="D265" s="234" t="s">
        <v>134</v>
      </c>
      <c r="E265" s="235" t="s">
        <v>1</v>
      </c>
      <c r="F265" s="236" t="s">
        <v>353</v>
      </c>
      <c r="G265" s="233"/>
      <c r="H265" s="237">
        <v>18.64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134</v>
      </c>
      <c r="AU265" s="243" t="s">
        <v>86</v>
      </c>
      <c r="AV265" s="13" t="s">
        <v>86</v>
      </c>
      <c r="AW265" s="13" t="s">
        <v>32</v>
      </c>
      <c r="AX265" s="13" t="s">
        <v>84</v>
      </c>
      <c r="AY265" s="243" t="s">
        <v>126</v>
      </c>
    </row>
    <row r="266" spans="1:65" s="2" customFormat="1" ht="24.15" customHeight="1">
      <c r="A266" s="37"/>
      <c r="B266" s="38"/>
      <c r="C266" s="218" t="s">
        <v>354</v>
      </c>
      <c r="D266" s="218" t="s">
        <v>128</v>
      </c>
      <c r="E266" s="219" t="s">
        <v>355</v>
      </c>
      <c r="F266" s="220" t="s">
        <v>356</v>
      </c>
      <c r="G266" s="221" t="s">
        <v>165</v>
      </c>
      <c r="H266" s="222">
        <v>78</v>
      </c>
      <c r="I266" s="223"/>
      <c r="J266" s="224">
        <f>ROUND(I266*H266,2)</f>
        <v>0</v>
      </c>
      <c r="K266" s="225"/>
      <c r="L266" s="43"/>
      <c r="M266" s="226" t="s">
        <v>1</v>
      </c>
      <c r="N266" s="227" t="s">
        <v>41</v>
      </c>
      <c r="O266" s="90"/>
      <c r="P266" s="228">
        <f>O266*H266</f>
        <v>0</v>
      </c>
      <c r="Q266" s="228">
        <v>0.0004</v>
      </c>
      <c r="R266" s="228">
        <f>Q266*H266</f>
        <v>0.031200000000000002</v>
      </c>
      <c r="S266" s="228">
        <v>0</v>
      </c>
      <c r="T266" s="229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0" t="s">
        <v>132</v>
      </c>
      <c r="AT266" s="230" t="s">
        <v>128</v>
      </c>
      <c r="AU266" s="230" t="s">
        <v>86</v>
      </c>
      <c r="AY266" s="16" t="s">
        <v>126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6" t="s">
        <v>84</v>
      </c>
      <c r="BK266" s="231">
        <f>ROUND(I266*H266,2)</f>
        <v>0</v>
      </c>
      <c r="BL266" s="16" t="s">
        <v>132</v>
      </c>
      <c r="BM266" s="230" t="s">
        <v>357</v>
      </c>
    </row>
    <row r="267" spans="1:51" s="13" customFormat="1" ht="12">
      <c r="A267" s="13"/>
      <c r="B267" s="232"/>
      <c r="C267" s="233"/>
      <c r="D267" s="234" t="s">
        <v>134</v>
      </c>
      <c r="E267" s="235" t="s">
        <v>1</v>
      </c>
      <c r="F267" s="236" t="s">
        <v>358</v>
      </c>
      <c r="G267" s="233"/>
      <c r="H267" s="237">
        <v>78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134</v>
      </c>
      <c r="AU267" s="243" t="s">
        <v>86</v>
      </c>
      <c r="AV267" s="13" t="s">
        <v>86</v>
      </c>
      <c r="AW267" s="13" t="s">
        <v>32</v>
      </c>
      <c r="AX267" s="13" t="s">
        <v>84</v>
      </c>
      <c r="AY267" s="243" t="s">
        <v>126</v>
      </c>
    </row>
    <row r="268" spans="1:65" s="2" customFormat="1" ht="24.15" customHeight="1">
      <c r="A268" s="37"/>
      <c r="B268" s="38"/>
      <c r="C268" s="218" t="s">
        <v>359</v>
      </c>
      <c r="D268" s="218" t="s">
        <v>128</v>
      </c>
      <c r="E268" s="219" t="s">
        <v>360</v>
      </c>
      <c r="F268" s="220" t="s">
        <v>361</v>
      </c>
      <c r="G268" s="221" t="s">
        <v>165</v>
      </c>
      <c r="H268" s="222">
        <v>10</v>
      </c>
      <c r="I268" s="223"/>
      <c r="J268" s="224">
        <f>ROUND(I268*H268,2)</f>
        <v>0</v>
      </c>
      <c r="K268" s="225"/>
      <c r="L268" s="43"/>
      <c r="M268" s="226" t="s">
        <v>1</v>
      </c>
      <c r="N268" s="227" t="s">
        <v>41</v>
      </c>
      <c r="O268" s="90"/>
      <c r="P268" s="228">
        <f>O268*H268</f>
        <v>0</v>
      </c>
      <c r="Q268" s="228">
        <v>0.00013</v>
      </c>
      <c r="R268" s="228">
        <f>Q268*H268</f>
        <v>0.0013</v>
      </c>
      <c r="S268" s="228">
        <v>0</v>
      </c>
      <c r="T268" s="229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0" t="s">
        <v>132</v>
      </c>
      <c r="AT268" s="230" t="s">
        <v>128</v>
      </c>
      <c r="AU268" s="230" t="s">
        <v>86</v>
      </c>
      <c r="AY268" s="16" t="s">
        <v>126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6" t="s">
        <v>84</v>
      </c>
      <c r="BK268" s="231">
        <f>ROUND(I268*H268,2)</f>
        <v>0</v>
      </c>
      <c r="BL268" s="16" t="s">
        <v>132</v>
      </c>
      <c r="BM268" s="230" t="s">
        <v>362</v>
      </c>
    </row>
    <row r="269" spans="1:51" s="13" customFormat="1" ht="12">
      <c r="A269" s="13"/>
      <c r="B269" s="232"/>
      <c r="C269" s="233"/>
      <c r="D269" s="234" t="s">
        <v>134</v>
      </c>
      <c r="E269" s="235" t="s">
        <v>1</v>
      </c>
      <c r="F269" s="236" t="s">
        <v>186</v>
      </c>
      <c r="G269" s="233"/>
      <c r="H269" s="237">
        <v>10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134</v>
      </c>
      <c r="AU269" s="243" t="s">
        <v>86</v>
      </c>
      <c r="AV269" s="13" t="s">
        <v>86</v>
      </c>
      <c r="AW269" s="13" t="s">
        <v>32</v>
      </c>
      <c r="AX269" s="13" t="s">
        <v>84</v>
      </c>
      <c r="AY269" s="243" t="s">
        <v>126</v>
      </c>
    </row>
    <row r="270" spans="1:65" s="2" customFormat="1" ht="24.15" customHeight="1">
      <c r="A270" s="37"/>
      <c r="B270" s="38"/>
      <c r="C270" s="218" t="s">
        <v>363</v>
      </c>
      <c r="D270" s="218" t="s">
        <v>128</v>
      </c>
      <c r="E270" s="219" t="s">
        <v>364</v>
      </c>
      <c r="F270" s="220" t="s">
        <v>365</v>
      </c>
      <c r="G270" s="221" t="s">
        <v>131</v>
      </c>
      <c r="H270" s="222">
        <v>25.2</v>
      </c>
      <c r="I270" s="223"/>
      <c r="J270" s="224">
        <f>ROUND(I270*H270,2)</f>
        <v>0</v>
      </c>
      <c r="K270" s="225"/>
      <c r="L270" s="43"/>
      <c r="M270" s="226" t="s">
        <v>1</v>
      </c>
      <c r="N270" s="227" t="s">
        <v>41</v>
      </c>
      <c r="O270" s="90"/>
      <c r="P270" s="228">
        <f>O270*H270</f>
        <v>0</v>
      </c>
      <c r="Q270" s="228">
        <v>0.0016</v>
      </c>
      <c r="R270" s="228">
        <f>Q270*H270</f>
        <v>0.04032</v>
      </c>
      <c r="S270" s="228">
        <v>0</v>
      </c>
      <c r="T270" s="229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0" t="s">
        <v>132</v>
      </c>
      <c r="AT270" s="230" t="s">
        <v>128</v>
      </c>
      <c r="AU270" s="230" t="s">
        <v>86</v>
      </c>
      <c r="AY270" s="16" t="s">
        <v>126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6" t="s">
        <v>84</v>
      </c>
      <c r="BK270" s="231">
        <f>ROUND(I270*H270,2)</f>
        <v>0</v>
      </c>
      <c r="BL270" s="16" t="s">
        <v>132</v>
      </c>
      <c r="BM270" s="230" t="s">
        <v>366</v>
      </c>
    </row>
    <row r="271" spans="1:51" s="13" customFormat="1" ht="12">
      <c r="A271" s="13"/>
      <c r="B271" s="232"/>
      <c r="C271" s="233"/>
      <c r="D271" s="234" t="s">
        <v>134</v>
      </c>
      <c r="E271" s="235" t="s">
        <v>1</v>
      </c>
      <c r="F271" s="236" t="s">
        <v>367</v>
      </c>
      <c r="G271" s="233"/>
      <c r="H271" s="237">
        <v>25.2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134</v>
      </c>
      <c r="AU271" s="243" t="s">
        <v>86</v>
      </c>
      <c r="AV271" s="13" t="s">
        <v>86</v>
      </c>
      <c r="AW271" s="13" t="s">
        <v>32</v>
      </c>
      <c r="AX271" s="13" t="s">
        <v>84</v>
      </c>
      <c r="AY271" s="243" t="s">
        <v>126</v>
      </c>
    </row>
    <row r="272" spans="1:65" s="2" customFormat="1" ht="16.5" customHeight="1">
      <c r="A272" s="37"/>
      <c r="B272" s="38"/>
      <c r="C272" s="218" t="s">
        <v>368</v>
      </c>
      <c r="D272" s="218" t="s">
        <v>128</v>
      </c>
      <c r="E272" s="219" t="s">
        <v>369</v>
      </c>
      <c r="F272" s="220" t="s">
        <v>370</v>
      </c>
      <c r="G272" s="221" t="s">
        <v>165</v>
      </c>
      <c r="H272" s="222">
        <v>88</v>
      </c>
      <c r="I272" s="223"/>
      <c r="J272" s="224">
        <f>ROUND(I272*H272,2)</f>
        <v>0</v>
      </c>
      <c r="K272" s="225"/>
      <c r="L272" s="43"/>
      <c r="M272" s="226" t="s">
        <v>1</v>
      </c>
      <c r="N272" s="227" t="s">
        <v>41</v>
      </c>
      <c r="O272" s="90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0" t="s">
        <v>132</v>
      </c>
      <c r="AT272" s="230" t="s">
        <v>128</v>
      </c>
      <c r="AU272" s="230" t="s">
        <v>86</v>
      </c>
      <c r="AY272" s="16" t="s">
        <v>126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6" t="s">
        <v>84</v>
      </c>
      <c r="BK272" s="231">
        <f>ROUND(I272*H272,2)</f>
        <v>0</v>
      </c>
      <c r="BL272" s="16" t="s">
        <v>132</v>
      </c>
      <c r="BM272" s="230" t="s">
        <v>371</v>
      </c>
    </row>
    <row r="273" spans="1:51" s="13" customFormat="1" ht="12">
      <c r="A273" s="13"/>
      <c r="B273" s="232"/>
      <c r="C273" s="233"/>
      <c r="D273" s="234" t="s">
        <v>134</v>
      </c>
      <c r="E273" s="235" t="s">
        <v>1</v>
      </c>
      <c r="F273" s="236" t="s">
        <v>372</v>
      </c>
      <c r="G273" s="233"/>
      <c r="H273" s="237">
        <v>88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134</v>
      </c>
      <c r="AU273" s="243" t="s">
        <v>86</v>
      </c>
      <c r="AV273" s="13" t="s">
        <v>86</v>
      </c>
      <c r="AW273" s="13" t="s">
        <v>32</v>
      </c>
      <c r="AX273" s="13" t="s">
        <v>84</v>
      </c>
      <c r="AY273" s="243" t="s">
        <v>126</v>
      </c>
    </row>
    <row r="274" spans="1:65" s="2" customFormat="1" ht="33" customHeight="1">
      <c r="A274" s="37"/>
      <c r="B274" s="38"/>
      <c r="C274" s="218" t="s">
        <v>373</v>
      </c>
      <c r="D274" s="218" t="s">
        <v>128</v>
      </c>
      <c r="E274" s="219" t="s">
        <v>374</v>
      </c>
      <c r="F274" s="220" t="s">
        <v>375</v>
      </c>
      <c r="G274" s="221" t="s">
        <v>165</v>
      </c>
      <c r="H274" s="222">
        <v>19</v>
      </c>
      <c r="I274" s="223"/>
      <c r="J274" s="224">
        <f>ROUND(I274*H274,2)</f>
        <v>0</v>
      </c>
      <c r="K274" s="225"/>
      <c r="L274" s="43"/>
      <c r="M274" s="226" t="s">
        <v>1</v>
      </c>
      <c r="N274" s="227" t="s">
        <v>41</v>
      </c>
      <c r="O274" s="90"/>
      <c r="P274" s="228">
        <f>O274*H274</f>
        <v>0</v>
      </c>
      <c r="Q274" s="228">
        <v>0.11519</v>
      </c>
      <c r="R274" s="228">
        <f>Q274*H274</f>
        <v>2.18861</v>
      </c>
      <c r="S274" s="228">
        <v>0</v>
      </c>
      <c r="T274" s="229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30" t="s">
        <v>132</v>
      </c>
      <c r="AT274" s="230" t="s">
        <v>128</v>
      </c>
      <c r="AU274" s="230" t="s">
        <v>86</v>
      </c>
      <c r="AY274" s="16" t="s">
        <v>126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6" t="s">
        <v>84</v>
      </c>
      <c r="BK274" s="231">
        <f>ROUND(I274*H274,2)</f>
        <v>0</v>
      </c>
      <c r="BL274" s="16" t="s">
        <v>132</v>
      </c>
      <c r="BM274" s="230" t="s">
        <v>376</v>
      </c>
    </row>
    <row r="275" spans="1:51" s="13" customFormat="1" ht="12">
      <c r="A275" s="13"/>
      <c r="B275" s="232"/>
      <c r="C275" s="233"/>
      <c r="D275" s="234" t="s">
        <v>134</v>
      </c>
      <c r="E275" s="235" t="s">
        <v>1</v>
      </c>
      <c r="F275" s="236" t="s">
        <v>167</v>
      </c>
      <c r="G275" s="233"/>
      <c r="H275" s="237">
        <v>9</v>
      </c>
      <c r="I275" s="238"/>
      <c r="J275" s="233"/>
      <c r="K275" s="233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134</v>
      </c>
      <c r="AU275" s="243" t="s">
        <v>86</v>
      </c>
      <c r="AV275" s="13" t="s">
        <v>86</v>
      </c>
      <c r="AW275" s="13" t="s">
        <v>32</v>
      </c>
      <c r="AX275" s="13" t="s">
        <v>76</v>
      </c>
      <c r="AY275" s="243" t="s">
        <v>126</v>
      </c>
    </row>
    <row r="276" spans="1:51" s="13" customFormat="1" ht="12">
      <c r="A276" s="13"/>
      <c r="B276" s="232"/>
      <c r="C276" s="233"/>
      <c r="D276" s="234" t="s">
        <v>134</v>
      </c>
      <c r="E276" s="235" t="s">
        <v>1</v>
      </c>
      <c r="F276" s="236" t="s">
        <v>169</v>
      </c>
      <c r="G276" s="233"/>
      <c r="H276" s="237">
        <v>10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134</v>
      </c>
      <c r="AU276" s="243" t="s">
        <v>86</v>
      </c>
      <c r="AV276" s="13" t="s">
        <v>86</v>
      </c>
      <c r="AW276" s="13" t="s">
        <v>32</v>
      </c>
      <c r="AX276" s="13" t="s">
        <v>76</v>
      </c>
      <c r="AY276" s="243" t="s">
        <v>126</v>
      </c>
    </row>
    <row r="277" spans="1:51" s="14" customFormat="1" ht="12">
      <c r="A277" s="14"/>
      <c r="B277" s="244"/>
      <c r="C277" s="245"/>
      <c r="D277" s="234" t="s">
        <v>134</v>
      </c>
      <c r="E277" s="246" t="s">
        <v>1</v>
      </c>
      <c r="F277" s="247" t="s">
        <v>141</v>
      </c>
      <c r="G277" s="245"/>
      <c r="H277" s="248">
        <v>19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4" t="s">
        <v>134</v>
      </c>
      <c r="AU277" s="254" t="s">
        <v>86</v>
      </c>
      <c r="AV277" s="14" t="s">
        <v>132</v>
      </c>
      <c r="AW277" s="14" t="s">
        <v>32</v>
      </c>
      <c r="AX277" s="14" t="s">
        <v>84</v>
      </c>
      <c r="AY277" s="254" t="s">
        <v>126</v>
      </c>
    </row>
    <row r="278" spans="1:65" s="2" customFormat="1" ht="16.5" customHeight="1">
      <c r="A278" s="37"/>
      <c r="B278" s="38"/>
      <c r="C278" s="255" t="s">
        <v>377</v>
      </c>
      <c r="D278" s="255" t="s">
        <v>224</v>
      </c>
      <c r="E278" s="256" t="s">
        <v>378</v>
      </c>
      <c r="F278" s="257" t="s">
        <v>379</v>
      </c>
      <c r="G278" s="258" t="s">
        <v>165</v>
      </c>
      <c r="H278" s="259">
        <v>11.55</v>
      </c>
      <c r="I278" s="260"/>
      <c r="J278" s="261">
        <f>ROUND(I278*H278,2)</f>
        <v>0</v>
      </c>
      <c r="K278" s="262"/>
      <c r="L278" s="263"/>
      <c r="M278" s="264" t="s">
        <v>1</v>
      </c>
      <c r="N278" s="265" t="s">
        <v>41</v>
      </c>
      <c r="O278" s="90"/>
      <c r="P278" s="228">
        <f>O278*H278</f>
        <v>0</v>
      </c>
      <c r="Q278" s="228">
        <v>0.102</v>
      </c>
      <c r="R278" s="228">
        <f>Q278*H278</f>
        <v>1.1781</v>
      </c>
      <c r="S278" s="228">
        <v>0</v>
      </c>
      <c r="T278" s="229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0" t="s">
        <v>177</v>
      </c>
      <c r="AT278" s="230" t="s">
        <v>224</v>
      </c>
      <c r="AU278" s="230" t="s">
        <v>86</v>
      </c>
      <c r="AY278" s="16" t="s">
        <v>126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6" t="s">
        <v>84</v>
      </c>
      <c r="BK278" s="231">
        <f>ROUND(I278*H278,2)</f>
        <v>0</v>
      </c>
      <c r="BL278" s="16" t="s">
        <v>132</v>
      </c>
      <c r="BM278" s="230" t="s">
        <v>380</v>
      </c>
    </row>
    <row r="279" spans="1:51" s="13" customFormat="1" ht="12">
      <c r="A279" s="13"/>
      <c r="B279" s="232"/>
      <c r="C279" s="233"/>
      <c r="D279" s="234" t="s">
        <v>134</v>
      </c>
      <c r="E279" s="235" t="s">
        <v>1</v>
      </c>
      <c r="F279" s="236" t="s">
        <v>381</v>
      </c>
      <c r="G279" s="233"/>
      <c r="H279" s="237">
        <v>11.55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134</v>
      </c>
      <c r="AU279" s="243" t="s">
        <v>86</v>
      </c>
      <c r="AV279" s="13" t="s">
        <v>86</v>
      </c>
      <c r="AW279" s="13" t="s">
        <v>32</v>
      </c>
      <c r="AX279" s="13" t="s">
        <v>84</v>
      </c>
      <c r="AY279" s="243" t="s">
        <v>126</v>
      </c>
    </row>
    <row r="280" spans="1:65" s="2" customFormat="1" ht="24.15" customHeight="1">
      <c r="A280" s="37"/>
      <c r="B280" s="38"/>
      <c r="C280" s="255" t="s">
        <v>382</v>
      </c>
      <c r="D280" s="255" t="s">
        <v>224</v>
      </c>
      <c r="E280" s="256" t="s">
        <v>383</v>
      </c>
      <c r="F280" s="257" t="s">
        <v>384</v>
      </c>
      <c r="G280" s="258" t="s">
        <v>165</v>
      </c>
      <c r="H280" s="259">
        <v>6.3</v>
      </c>
      <c r="I280" s="260"/>
      <c r="J280" s="261">
        <f>ROUND(I280*H280,2)</f>
        <v>0</v>
      </c>
      <c r="K280" s="262"/>
      <c r="L280" s="263"/>
      <c r="M280" s="264" t="s">
        <v>1</v>
      </c>
      <c r="N280" s="265" t="s">
        <v>41</v>
      </c>
      <c r="O280" s="90"/>
      <c r="P280" s="228">
        <f>O280*H280</f>
        <v>0</v>
      </c>
      <c r="Q280" s="228">
        <v>0.0483</v>
      </c>
      <c r="R280" s="228">
        <f>Q280*H280</f>
        <v>0.30429</v>
      </c>
      <c r="S280" s="228">
        <v>0</v>
      </c>
      <c r="T280" s="229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0" t="s">
        <v>177</v>
      </c>
      <c r="AT280" s="230" t="s">
        <v>224</v>
      </c>
      <c r="AU280" s="230" t="s">
        <v>86</v>
      </c>
      <c r="AY280" s="16" t="s">
        <v>126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6" t="s">
        <v>84</v>
      </c>
      <c r="BK280" s="231">
        <f>ROUND(I280*H280,2)</f>
        <v>0</v>
      </c>
      <c r="BL280" s="16" t="s">
        <v>132</v>
      </c>
      <c r="BM280" s="230" t="s">
        <v>385</v>
      </c>
    </row>
    <row r="281" spans="1:51" s="13" customFormat="1" ht="12">
      <c r="A281" s="13"/>
      <c r="B281" s="232"/>
      <c r="C281" s="233"/>
      <c r="D281" s="234" t="s">
        <v>134</v>
      </c>
      <c r="E281" s="235" t="s">
        <v>1</v>
      </c>
      <c r="F281" s="236" t="s">
        <v>386</v>
      </c>
      <c r="G281" s="233"/>
      <c r="H281" s="237">
        <v>6.3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134</v>
      </c>
      <c r="AU281" s="243" t="s">
        <v>86</v>
      </c>
      <c r="AV281" s="13" t="s">
        <v>86</v>
      </c>
      <c r="AW281" s="13" t="s">
        <v>32</v>
      </c>
      <c r="AX281" s="13" t="s">
        <v>84</v>
      </c>
      <c r="AY281" s="243" t="s">
        <v>126</v>
      </c>
    </row>
    <row r="282" spans="1:65" s="2" customFormat="1" ht="24.15" customHeight="1">
      <c r="A282" s="37"/>
      <c r="B282" s="38"/>
      <c r="C282" s="255" t="s">
        <v>387</v>
      </c>
      <c r="D282" s="255" t="s">
        <v>224</v>
      </c>
      <c r="E282" s="256" t="s">
        <v>388</v>
      </c>
      <c r="F282" s="257" t="s">
        <v>389</v>
      </c>
      <c r="G282" s="258" t="s">
        <v>165</v>
      </c>
      <c r="H282" s="259">
        <v>2.1</v>
      </c>
      <c r="I282" s="260"/>
      <c r="J282" s="261">
        <f>ROUND(I282*H282,2)</f>
        <v>0</v>
      </c>
      <c r="K282" s="262"/>
      <c r="L282" s="263"/>
      <c r="M282" s="264" t="s">
        <v>1</v>
      </c>
      <c r="N282" s="265" t="s">
        <v>41</v>
      </c>
      <c r="O282" s="90"/>
      <c r="P282" s="228">
        <f>O282*H282</f>
        <v>0</v>
      </c>
      <c r="Q282" s="228">
        <v>0.06567</v>
      </c>
      <c r="R282" s="228">
        <f>Q282*H282</f>
        <v>0.13790700000000003</v>
      </c>
      <c r="S282" s="228">
        <v>0</v>
      </c>
      <c r="T282" s="229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30" t="s">
        <v>177</v>
      </c>
      <c r="AT282" s="230" t="s">
        <v>224</v>
      </c>
      <c r="AU282" s="230" t="s">
        <v>86</v>
      </c>
      <c r="AY282" s="16" t="s">
        <v>126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6" t="s">
        <v>84</v>
      </c>
      <c r="BK282" s="231">
        <f>ROUND(I282*H282,2)</f>
        <v>0</v>
      </c>
      <c r="BL282" s="16" t="s">
        <v>132</v>
      </c>
      <c r="BM282" s="230" t="s">
        <v>390</v>
      </c>
    </row>
    <row r="283" spans="1:51" s="13" customFormat="1" ht="12">
      <c r="A283" s="13"/>
      <c r="B283" s="232"/>
      <c r="C283" s="233"/>
      <c r="D283" s="234" t="s">
        <v>134</v>
      </c>
      <c r="E283" s="235" t="s">
        <v>1</v>
      </c>
      <c r="F283" s="236" t="s">
        <v>391</v>
      </c>
      <c r="G283" s="233"/>
      <c r="H283" s="237">
        <v>2.1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134</v>
      </c>
      <c r="AU283" s="243" t="s">
        <v>86</v>
      </c>
      <c r="AV283" s="13" t="s">
        <v>86</v>
      </c>
      <c r="AW283" s="13" t="s">
        <v>32</v>
      </c>
      <c r="AX283" s="13" t="s">
        <v>84</v>
      </c>
      <c r="AY283" s="243" t="s">
        <v>126</v>
      </c>
    </row>
    <row r="284" spans="1:65" s="2" customFormat="1" ht="33" customHeight="1">
      <c r="A284" s="37"/>
      <c r="B284" s="38"/>
      <c r="C284" s="218" t="s">
        <v>392</v>
      </c>
      <c r="D284" s="218" t="s">
        <v>128</v>
      </c>
      <c r="E284" s="219" t="s">
        <v>393</v>
      </c>
      <c r="F284" s="220" t="s">
        <v>394</v>
      </c>
      <c r="G284" s="221" t="s">
        <v>165</v>
      </c>
      <c r="H284" s="222">
        <v>17</v>
      </c>
      <c r="I284" s="223"/>
      <c r="J284" s="224">
        <f>ROUND(I284*H284,2)</f>
        <v>0</v>
      </c>
      <c r="K284" s="225"/>
      <c r="L284" s="43"/>
      <c r="M284" s="226" t="s">
        <v>1</v>
      </c>
      <c r="N284" s="227" t="s">
        <v>41</v>
      </c>
      <c r="O284" s="90"/>
      <c r="P284" s="228">
        <f>O284*H284</f>
        <v>0</v>
      </c>
      <c r="Q284" s="228">
        <v>0.1295</v>
      </c>
      <c r="R284" s="228">
        <f>Q284*H284</f>
        <v>2.2015000000000002</v>
      </c>
      <c r="S284" s="228">
        <v>0</v>
      </c>
      <c r="T284" s="229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0" t="s">
        <v>132</v>
      </c>
      <c r="AT284" s="230" t="s">
        <v>128</v>
      </c>
      <c r="AU284" s="230" t="s">
        <v>86</v>
      </c>
      <c r="AY284" s="16" t="s">
        <v>126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6" t="s">
        <v>84</v>
      </c>
      <c r="BK284" s="231">
        <f>ROUND(I284*H284,2)</f>
        <v>0</v>
      </c>
      <c r="BL284" s="16" t="s">
        <v>132</v>
      </c>
      <c r="BM284" s="230" t="s">
        <v>395</v>
      </c>
    </row>
    <row r="285" spans="1:51" s="13" customFormat="1" ht="12">
      <c r="A285" s="13"/>
      <c r="B285" s="232"/>
      <c r="C285" s="233"/>
      <c r="D285" s="234" t="s">
        <v>134</v>
      </c>
      <c r="E285" s="235" t="s">
        <v>1</v>
      </c>
      <c r="F285" s="236" t="s">
        <v>168</v>
      </c>
      <c r="G285" s="233"/>
      <c r="H285" s="237">
        <v>10</v>
      </c>
      <c r="I285" s="238"/>
      <c r="J285" s="233"/>
      <c r="K285" s="233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134</v>
      </c>
      <c r="AU285" s="243" t="s">
        <v>86</v>
      </c>
      <c r="AV285" s="13" t="s">
        <v>86</v>
      </c>
      <c r="AW285" s="13" t="s">
        <v>32</v>
      </c>
      <c r="AX285" s="13" t="s">
        <v>76</v>
      </c>
      <c r="AY285" s="243" t="s">
        <v>126</v>
      </c>
    </row>
    <row r="286" spans="1:51" s="13" customFormat="1" ht="12">
      <c r="A286" s="13"/>
      <c r="B286" s="232"/>
      <c r="C286" s="233"/>
      <c r="D286" s="234" t="s">
        <v>134</v>
      </c>
      <c r="E286" s="235" t="s">
        <v>1</v>
      </c>
      <c r="F286" s="236" t="s">
        <v>170</v>
      </c>
      <c r="G286" s="233"/>
      <c r="H286" s="237">
        <v>7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134</v>
      </c>
      <c r="AU286" s="243" t="s">
        <v>86</v>
      </c>
      <c r="AV286" s="13" t="s">
        <v>86</v>
      </c>
      <c r="AW286" s="13" t="s">
        <v>32</v>
      </c>
      <c r="AX286" s="13" t="s">
        <v>76</v>
      </c>
      <c r="AY286" s="243" t="s">
        <v>126</v>
      </c>
    </row>
    <row r="287" spans="1:51" s="14" customFormat="1" ht="12">
      <c r="A287" s="14"/>
      <c r="B287" s="244"/>
      <c r="C287" s="245"/>
      <c r="D287" s="234" t="s">
        <v>134</v>
      </c>
      <c r="E287" s="246" t="s">
        <v>1</v>
      </c>
      <c r="F287" s="247" t="s">
        <v>141</v>
      </c>
      <c r="G287" s="245"/>
      <c r="H287" s="248">
        <v>17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4" t="s">
        <v>134</v>
      </c>
      <c r="AU287" s="254" t="s">
        <v>86</v>
      </c>
      <c r="AV287" s="14" t="s">
        <v>132</v>
      </c>
      <c r="AW287" s="14" t="s">
        <v>32</v>
      </c>
      <c r="AX287" s="14" t="s">
        <v>84</v>
      </c>
      <c r="AY287" s="254" t="s">
        <v>126</v>
      </c>
    </row>
    <row r="288" spans="1:65" s="2" customFormat="1" ht="16.5" customHeight="1">
      <c r="A288" s="37"/>
      <c r="B288" s="38"/>
      <c r="C288" s="255" t="s">
        <v>396</v>
      </c>
      <c r="D288" s="255" t="s">
        <v>224</v>
      </c>
      <c r="E288" s="256" t="s">
        <v>397</v>
      </c>
      <c r="F288" s="257" t="s">
        <v>398</v>
      </c>
      <c r="G288" s="258" t="s">
        <v>165</v>
      </c>
      <c r="H288" s="259">
        <v>17.85</v>
      </c>
      <c r="I288" s="260"/>
      <c r="J288" s="261">
        <f>ROUND(I288*H288,2)</f>
        <v>0</v>
      </c>
      <c r="K288" s="262"/>
      <c r="L288" s="263"/>
      <c r="M288" s="264" t="s">
        <v>1</v>
      </c>
      <c r="N288" s="265" t="s">
        <v>41</v>
      </c>
      <c r="O288" s="90"/>
      <c r="P288" s="228">
        <f>O288*H288</f>
        <v>0</v>
      </c>
      <c r="Q288" s="228">
        <v>0.05612</v>
      </c>
      <c r="R288" s="228">
        <f>Q288*H288</f>
        <v>1.0017420000000001</v>
      </c>
      <c r="S288" s="228">
        <v>0</v>
      </c>
      <c r="T288" s="229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0" t="s">
        <v>177</v>
      </c>
      <c r="AT288" s="230" t="s">
        <v>224</v>
      </c>
      <c r="AU288" s="230" t="s">
        <v>86</v>
      </c>
      <c r="AY288" s="16" t="s">
        <v>126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6" t="s">
        <v>84</v>
      </c>
      <c r="BK288" s="231">
        <f>ROUND(I288*H288,2)</f>
        <v>0</v>
      </c>
      <c r="BL288" s="16" t="s">
        <v>132</v>
      </c>
      <c r="BM288" s="230" t="s">
        <v>399</v>
      </c>
    </row>
    <row r="289" spans="1:51" s="13" customFormat="1" ht="12">
      <c r="A289" s="13"/>
      <c r="B289" s="232"/>
      <c r="C289" s="233"/>
      <c r="D289" s="234" t="s">
        <v>134</v>
      </c>
      <c r="E289" s="235" t="s">
        <v>1</v>
      </c>
      <c r="F289" s="236" t="s">
        <v>400</v>
      </c>
      <c r="G289" s="233"/>
      <c r="H289" s="237">
        <v>17.85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134</v>
      </c>
      <c r="AU289" s="243" t="s">
        <v>86</v>
      </c>
      <c r="AV289" s="13" t="s">
        <v>86</v>
      </c>
      <c r="AW289" s="13" t="s">
        <v>32</v>
      </c>
      <c r="AX289" s="13" t="s">
        <v>84</v>
      </c>
      <c r="AY289" s="243" t="s">
        <v>126</v>
      </c>
    </row>
    <row r="290" spans="1:65" s="2" customFormat="1" ht="24.15" customHeight="1">
      <c r="A290" s="37"/>
      <c r="B290" s="38"/>
      <c r="C290" s="218" t="s">
        <v>401</v>
      </c>
      <c r="D290" s="218" t="s">
        <v>128</v>
      </c>
      <c r="E290" s="219" t="s">
        <v>402</v>
      </c>
      <c r="F290" s="220" t="s">
        <v>403</v>
      </c>
      <c r="G290" s="221" t="s">
        <v>165</v>
      </c>
      <c r="H290" s="222">
        <v>6</v>
      </c>
      <c r="I290" s="223"/>
      <c r="J290" s="224">
        <f>ROUND(I290*H290,2)</f>
        <v>0</v>
      </c>
      <c r="K290" s="225"/>
      <c r="L290" s="43"/>
      <c r="M290" s="226" t="s">
        <v>1</v>
      </c>
      <c r="N290" s="227" t="s">
        <v>41</v>
      </c>
      <c r="O290" s="90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0" t="s">
        <v>132</v>
      </c>
      <c r="AT290" s="230" t="s">
        <v>128</v>
      </c>
      <c r="AU290" s="230" t="s">
        <v>86</v>
      </c>
      <c r="AY290" s="16" t="s">
        <v>126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6" t="s">
        <v>84</v>
      </c>
      <c r="BK290" s="231">
        <f>ROUND(I290*H290,2)</f>
        <v>0</v>
      </c>
      <c r="BL290" s="16" t="s">
        <v>132</v>
      </c>
      <c r="BM290" s="230" t="s">
        <v>404</v>
      </c>
    </row>
    <row r="291" spans="1:51" s="13" customFormat="1" ht="12">
      <c r="A291" s="13"/>
      <c r="B291" s="232"/>
      <c r="C291" s="233"/>
      <c r="D291" s="234" t="s">
        <v>134</v>
      </c>
      <c r="E291" s="235" t="s">
        <v>1</v>
      </c>
      <c r="F291" s="236" t="s">
        <v>156</v>
      </c>
      <c r="G291" s="233"/>
      <c r="H291" s="237">
        <v>6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134</v>
      </c>
      <c r="AU291" s="243" t="s">
        <v>86</v>
      </c>
      <c r="AV291" s="13" t="s">
        <v>86</v>
      </c>
      <c r="AW291" s="13" t="s">
        <v>32</v>
      </c>
      <c r="AX291" s="13" t="s">
        <v>84</v>
      </c>
      <c r="AY291" s="243" t="s">
        <v>126</v>
      </c>
    </row>
    <row r="292" spans="1:65" s="2" customFormat="1" ht="37.8" customHeight="1">
      <c r="A292" s="37"/>
      <c r="B292" s="38"/>
      <c r="C292" s="218" t="s">
        <v>320</v>
      </c>
      <c r="D292" s="218" t="s">
        <v>128</v>
      </c>
      <c r="E292" s="219" t="s">
        <v>405</v>
      </c>
      <c r="F292" s="220" t="s">
        <v>406</v>
      </c>
      <c r="G292" s="221" t="s">
        <v>193</v>
      </c>
      <c r="H292" s="222">
        <v>5.235</v>
      </c>
      <c r="I292" s="223"/>
      <c r="J292" s="224">
        <f>ROUND(I292*H292,2)</f>
        <v>0</v>
      </c>
      <c r="K292" s="225"/>
      <c r="L292" s="43"/>
      <c r="M292" s="226" t="s">
        <v>1</v>
      </c>
      <c r="N292" s="227" t="s">
        <v>41</v>
      </c>
      <c r="O292" s="90"/>
      <c r="P292" s="228">
        <f>O292*H292</f>
        <v>0</v>
      </c>
      <c r="Q292" s="228">
        <v>2.25634</v>
      </c>
      <c r="R292" s="228">
        <f>Q292*H292</f>
        <v>11.8119399</v>
      </c>
      <c r="S292" s="228">
        <v>0</v>
      </c>
      <c r="T292" s="22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132</v>
      </c>
      <c r="AT292" s="230" t="s">
        <v>128</v>
      </c>
      <c r="AU292" s="230" t="s">
        <v>86</v>
      </c>
      <c r="AY292" s="16" t="s">
        <v>126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84</v>
      </c>
      <c r="BK292" s="231">
        <f>ROUND(I292*H292,2)</f>
        <v>0</v>
      </c>
      <c r="BL292" s="16" t="s">
        <v>132</v>
      </c>
      <c r="BM292" s="230" t="s">
        <v>407</v>
      </c>
    </row>
    <row r="293" spans="1:51" s="13" customFormat="1" ht="12">
      <c r="A293" s="13"/>
      <c r="B293" s="232"/>
      <c r="C293" s="233"/>
      <c r="D293" s="234" t="s">
        <v>134</v>
      </c>
      <c r="E293" s="235" t="s">
        <v>1</v>
      </c>
      <c r="F293" s="236" t="s">
        <v>408</v>
      </c>
      <c r="G293" s="233"/>
      <c r="H293" s="237">
        <v>0.945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134</v>
      </c>
      <c r="AU293" s="243" t="s">
        <v>86</v>
      </c>
      <c r="AV293" s="13" t="s">
        <v>86</v>
      </c>
      <c r="AW293" s="13" t="s">
        <v>32</v>
      </c>
      <c r="AX293" s="13" t="s">
        <v>76</v>
      </c>
      <c r="AY293" s="243" t="s">
        <v>126</v>
      </c>
    </row>
    <row r="294" spans="1:51" s="13" customFormat="1" ht="12">
      <c r="A294" s="13"/>
      <c r="B294" s="232"/>
      <c r="C294" s="233"/>
      <c r="D294" s="234" t="s">
        <v>134</v>
      </c>
      <c r="E294" s="235" t="s">
        <v>1</v>
      </c>
      <c r="F294" s="236" t="s">
        <v>409</v>
      </c>
      <c r="G294" s="233"/>
      <c r="H294" s="237">
        <v>1.05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134</v>
      </c>
      <c r="AU294" s="243" t="s">
        <v>86</v>
      </c>
      <c r="AV294" s="13" t="s">
        <v>86</v>
      </c>
      <c r="AW294" s="13" t="s">
        <v>32</v>
      </c>
      <c r="AX294" s="13" t="s">
        <v>76</v>
      </c>
      <c r="AY294" s="243" t="s">
        <v>126</v>
      </c>
    </row>
    <row r="295" spans="1:51" s="13" customFormat="1" ht="12">
      <c r="A295" s="13"/>
      <c r="B295" s="232"/>
      <c r="C295" s="233"/>
      <c r="D295" s="234" t="s">
        <v>134</v>
      </c>
      <c r="E295" s="235" t="s">
        <v>1</v>
      </c>
      <c r="F295" s="236" t="s">
        <v>410</v>
      </c>
      <c r="G295" s="233"/>
      <c r="H295" s="237">
        <v>3.24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134</v>
      </c>
      <c r="AU295" s="243" t="s">
        <v>86</v>
      </c>
      <c r="AV295" s="13" t="s">
        <v>86</v>
      </c>
      <c r="AW295" s="13" t="s">
        <v>32</v>
      </c>
      <c r="AX295" s="13" t="s">
        <v>76</v>
      </c>
      <c r="AY295" s="243" t="s">
        <v>126</v>
      </c>
    </row>
    <row r="296" spans="1:51" s="14" customFormat="1" ht="12">
      <c r="A296" s="14"/>
      <c r="B296" s="244"/>
      <c r="C296" s="245"/>
      <c r="D296" s="234" t="s">
        <v>134</v>
      </c>
      <c r="E296" s="246" t="s">
        <v>1</v>
      </c>
      <c r="F296" s="247" t="s">
        <v>141</v>
      </c>
      <c r="G296" s="245"/>
      <c r="H296" s="248">
        <v>5.235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134</v>
      </c>
      <c r="AU296" s="254" t="s">
        <v>86</v>
      </c>
      <c r="AV296" s="14" t="s">
        <v>132</v>
      </c>
      <c r="AW296" s="14" t="s">
        <v>32</v>
      </c>
      <c r="AX296" s="14" t="s">
        <v>84</v>
      </c>
      <c r="AY296" s="254" t="s">
        <v>126</v>
      </c>
    </row>
    <row r="297" spans="1:65" s="2" customFormat="1" ht="24.15" customHeight="1">
      <c r="A297" s="37"/>
      <c r="B297" s="38"/>
      <c r="C297" s="218" t="s">
        <v>411</v>
      </c>
      <c r="D297" s="218" t="s">
        <v>128</v>
      </c>
      <c r="E297" s="219" t="s">
        <v>412</v>
      </c>
      <c r="F297" s="220" t="s">
        <v>413</v>
      </c>
      <c r="G297" s="221" t="s">
        <v>165</v>
      </c>
      <c r="H297" s="222">
        <v>54</v>
      </c>
      <c r="I297" s="223"/>
      <c r="J297" s="224">
        <f>ROUND(I297*H297,2)</f>
        <v>0</v>
      </c>
      <c r="K297" s="225"/>
      <c r="L297" s="43"/>
      <c r="M297" s="226" t="s">
        <v>1</v>
      </c>
      <c r="N297" s="227" t="s">
        <v>41</v>
      </c>
      <c r="O297" s="90"/>
      <c r="P297" s="228">
        <f>O297*H297</f>
        <v>0</v>
      </c>
      <c r="Q297" s="228">
        <v>0</v>
      </c>
      <c r="R297" s="228">
        <f>Q297*H297</f>
        <v>0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132</v>
      </c>
      <c r="AT297" s="230" t="s">
        <v>128</v>
      </c>
      <c r="AU297" s="230" t="s">
        <v>86</v>
      </c>
      <c r="AY297" s="16" t="s">
        <v>126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84</v>
      </c>
      <c r="BK297" s="231">
        <f>ROUND(I297*H297,2)</f>
        <v>0</v>
      </c>
      <c r="BL297" s="16" t="s">
        <v>132</v>
      </c>
      <c r="BM297" s="230" t="s">
        <v>414</v>
      </c>
    </row>
    <row r="298" spans="1:51" s="13" customFormat="1" ht="12">
      <c r="A298" s="13"/>
      <c r="B298" s="232"/>
      <c r="C298" s="233"/>
      <c r="D298" s="234" t="s">
        <v>134</v>
      </c>
      <c r="E298" s="235" t="s">
        <v>1</v>
      </c>
      <c r="F298" s="236" t="s">
        <v>286</v>
      </c>
      <c r="G298" s="233"/>
      <c r="H298" s="237">
        <v>35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134</v>
      </c>
      <c r="AU298" s="243" t="s">
        <v>86</v>
      </c>
      <c r="AV298" s="13" t="s">
        <v>86</v>
      </c>
      <c r="AW298" s="13" t="s">
        <v>32</v>
      </c>
      <c r="AX298" s="13" t="s">
        <v>76</v>
      </c>
      <c r="AY298" s="243" t="s">
        <v>126</v>
      </c>
    </row>
    <row r="299" spans="1:51" s="13" customFormat="1" ht="12">
      <c r="A299" s="13"/>
      <c r="B299" s="232"/>
      <c r="C299" s="233"/>
      <c r="D299" s="234" t="s">
        <v>134</v>
      </c>
      <c r="E299" s="235" t="s">
        <v>1</v>
      </c>
      <c r="F299" s="236" t="s">
        <v>167</v>
      </c>
      <c r="G299" s="233"/>
      <c r="H299" s="237">
        <v>9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134</v>
      </c>
      <c r="AU299" s="243" t="s">
        <v>86</v>
      </c>
      <c r="AV299" s="13" t="s">
        <v>86</v>
      </c>
      <c r="AW299" s="13" t="s">
        <v>32</v>
      </c>
      <c r="AX299" s="13" t="s">
        <v>76</v>
      </c>
      <c r="AY299" s="243" t="s">
        <v>126</v>
      </c>
    </row>
    <row r="300" spans="1:51" s="13" customFormat="1" ht="12">
      <c r="A300" s="13"/>
      <c r="B300" s="232"/>
      <c r="C300" s="233"/>
      <c r="D300" s="234" t="s">
        <v>134</v>
      </c>
      <c r="E300" s="235" t="s">
        <v>1</v>
      </c>
      <c r="F300" s="236" t="s">
        <v>169</v>
      </c>
      <c r="G300" s="233"/>
      <c r="H300" s="237">
        <v>10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134</v>
      </c>
      <c r="AU300" s="243" t="s">
        <v>86</v>
      </c>
      <c r="AV300" s="13" t="s">
        <v>86</v>
      </c>
      <c r="AW300" s="13" t="s">
        <v>32</v>
      </c>
      <c r="AX300" s="13" t="s">
        <v>76</v>
      </c>
      <c r="AY300" s="243" t="s">
        <v>126</v>
      </c>
    </row>
    <row r="301" spans="1:51" s="14" customFormat="1" ht="12">
      <c r="A301" s="14"/>
      <c r="B301" s="244"/>
      <c r="C301" s="245"/>
      <c r="D301" s="234" t="s">
        <v>134</v>
      </c>
      <c r="E301" s="246" t="s">
        <v>1</v>
      </c>
      <c r="F301" s="247" t="s">
        <v>141</v>
      </c>
      <c r="G301" s="245"/>
      <c r="H301" s="248">
        <v>54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4" t="s">
        <v>134</v>
      </c>
      <c r="AU301" s="254" t="s">
        <v>86</v>
      </c>
      <c r="AV301" s="14" t="s">
        <v>132</v>
      </c>
      <c r="AW301" s="14" t="s">
        <v>32</v>
      </c>
      <c r="AX301" s="14" t="s">
        <v>84</v>
      </c>
      <c r="AY301" s="254" t="s">
        <v>126</v>
      </c>
    </row>
    <row r="302" spans="1:65" s="2" customFormat="1" ht="16.5" customHeight="1">
      <c r="A302" s="37"/>
      <c r="B302" s="38"/>
      <c r="C302" s="218" t="s">
        <v>415</v>
      </c>
      <c r="D302" s="218" t="s">
        <v>128</v>
      </c>
      <c r="E302" s="219" t="s">
        <v>416</v>
      </c>
      <c r="F302" s="220" t="s">
        <v>417</v>
      </c>
      <c r="G302" s="221" t="s">
        <v>131</v>
      </c>
      <c r="H302" s="222">
        <v>5000</v>
      </c>
      <c r="I302" s="223"/>
      <c r="J302" s="224">
        <f>ROUND(I302*H302,2)</f>
        <v>0</v>
      </c>
      <c r="K302" s="225"/>
      <c r="L302" s="43"/>
      <c r="M302" s="226" t="s">
        <v>1</v>
      </c>
      <c r="N302" s="227" t="s">
        <v>41</v>
      </c>
      <c r="O302" s="90"/>
      <c r="P302" s="228">
        <f>O302*H302</f>
        <v>0</v>
      </c>
      <c r="Q302" s="228">
        <v>0</v>
      </c>
      <c r="R302" s="228">
        <f>Q302*H302</f>
        <v>0</v>
      </c>
      <c r="S302" s="228">
        <v>0.01</v>
      </c>
      <c r="T302" s="229">
        <f>S302*H302</f>
        <v>50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0" t="s">
        <v>132</v>
      </c>
      <c r="AT302" s="230" t="s">
        <v>128</v>
      </c>
      <c r="AU302" s="230" t="s">
        <v>86</v>
      </c>
      <c r="AY302" s="16" t="s">
        <v>126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6" t="s">
        <v>84</v>
      </c>
      <c r="BK302" s="231">
        <f>ROUND(I302*H302,2)</f>
        <v>0</v>
      </c>
      <c r="BL302" s="16" t="s">
        <v>132</v>
      </c>
      <c r="BM302" s="230" t="s">
        <v>418</v>
      </c>
    </row>
    <row r="303" spans="1:51" s="13" customFormat="1" ht="12">
      <c r="A303" s="13"/>
      <c r="B303" s="232"/>
      <c r="C303" s="233"/>
      <c r="D303" s="234" t="s">
        <v>134</v>
      </c>
      <c r="E303" s="235" t="s">
        <v>1</v>
      </c>
      <c r="F303" s="236" t="s">
        <v>419</v>
      </c>
      <c r="G303" s="233"/>
      <c r="H303" s="237">
        <v>5000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134</v>
      </c>
      <c r="AU303" s="243" t="s">
        <v>86</v>
      </c>
      <c r="AV303" s="13" t="s">
        <v>86</v>
      </c>
      <c r="AW303" s="13" t="s">
        <v>32</v>
      </c>
      <c r="AX303" s="13" t="s">
        <v>84</v>
      </c>
      <c r="AY303" s="243" t="s">
        <v>126</v>
      </c>
    </row>
    <row r="304" spans="1:65" s="2" customFormat="1" ht="24.15" customHeight="1">
      <c r="A304" s="37"/>
      <c r="B304" s="38"/>
      <c r="C304" s="218" t="s">
        <v>420</v>
      </c>
      <c r="D304" s="218" t="s">
        <v>128</v>
      </c>
      <c r="E304" s="219" t="s">
        <v>421</v>
      </c>
      <c r="F304" s="220" t="s">
        <v>422</v>
      </c>
      <c r="G304" s="221" t="s">
        <v>131</v>
      </c>
      <c r="H304" s="222">
        <v>5000</v>
      </c>
      <c r="I304" s="223"/>
      <c r="J304" s="224">
        <f>ROUND(I304*H304,2)</f>
        <v>0</v>
      </c>
      <c r="K304" s="225"/>
      <c r="L304" s="43"/>
      <c r="M304" s="226" t="s">
        <v>1</v>
      </c>
      <c r="N304" s="227" t="s">
        <v>41</v>
      </c>
      <c r="O304" s="90"/>
      <c r="P304" s="228">
        <f>O304*H304</f>
        <v>0</v>
      </c>
      <c r="Q304" s="228">
        <v>0</v>
      </c>
      <c r="R304" s="228">
        <f>Q304*H304</f>
        <v>0</v>
      </c>
      <c r="S304" s="228">
        <v>0.02</v>
      </c>
      <c r="T304" s="229">
        <f>S304*H304</f>
        <v>100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0" t="s">
        <v>132</v>
      </c>
      <c r="AT304" s="230" t="s">
        <v>128</v>
      </c>
      <c r="AU304" s="230" t="s">
        <v>86</v>
      </c>
      <c r="AY304" s="16" t="s">
        <v>126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6" t="s">
        <v>84</v>
      </c>
      <c r="BK304" s="231">
        <f>ROUND(I304*H304,2)</f>
        <v>0</v>
      </c>
      <c r="BL304" s="16" t="s">
        <v>132</v>
      </c>
      <c r="BM304" s="230" t="s">
        <v>423</v>
      </c>
    </row>
    <row r="305" spans="1:51" s="13" customFormat="1" ht="12">
      <c r="A305" s="13"/>
      <c r="B305" s="232"/>
      <c r="C305" s="233"/>
      <c r="D305" s="234" t="s">
        <v>134</v>
      </c>
      <c r="E305" s="235" t="s">
        <v>1</v>
      </c>
      <c r="F305" s="236" t="s">
        <v>419</v>
      </c>
      <c r="G305" s="233"/>
      <c r="H305" s="237">
        <v>5000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134</v>
      </c>
      <c r="AU305" s="243" t="s">
        <v>86</v>
      </c>
      <c r="AV305" s="13" t="s">
        <v>86</v>
      </c>
      <c r="AW305" s="13" t="s">
        <v>32</v>
      </c>
      <c r="AX305" s="13" t="s">
        <v>84</v>
      </c>
      <c r="AY305" s="243" t="s">
        <v>126</v>
      </c>
    </row>
    <row r="306" spans="1:65" s="2" customFormat="1" ht="33" customHeight="1">
      <c r="A306" s="37"/>
      <c r="B306" s="38"/>
      <c r="C306" s="218" t="s">
        <v>424</v>
      </c>
      <c r="D306" s="218" t="s">
        <v>128</v>
      </c>
      <c r="E306" s="219" t="s">
        <v>425</v>
      </c>
      <c r="F306" s="220" t="s">
        <v>426</v>
      </c>
      <c r="G306" s="221" t="s">
        <v>314</v>
      </c>
      <c r="H306" s="222">
        <v>4</v>
      </c>
      <c r="I306" s="223"/>
      <c r="J306" s="224">
        <f>ROUND(I306*H306,2)</f>
        <v>0</v>
      </c>
      <c r="K306" s="225"/>
      <c r="L306" s="43"/>
      <c r="M306" s="226" t="s">
        <v>1</v>
      </c>
      <c r="N306" s="227" t="s">
        <v>41</v>
      </c>
      <c r="O306" s="90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0" t="s">
        <v>132</v>
      </c>
      <c r="AT306" s="230" t="s">
        <v>128</v>
      </c>
      <c r="AU306" s="230" t="s">
        <v>86</v>
      </c>
      <c r="AY306" s="16" t="s">
        <v>126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6" t="s">
        <v>84</v>
      </c>
      <c r="BK306" s="231">
        <f>ROUND(I306*H306,2)</f>
        <v>0</v>
      </c>
      <c r="BL306" s="16" t="s">
        <v>132</v>
      </c>
      <c r="BM306" s="230" t="s">
        <v>427</v>
      </c>
    </row>
    <row r="307" spans="1:63" s="12" customFormat="1" ht="22.8" customHeight="1">
      <c r="A307" s="12"/>
      <c r="B307" s="202"/>
      <c r="C307" s="203"/>
      <c r="D307" s="204" t="s">
        <v>75</v>
      </c>
      <c r="E307" s="216" t="s">
        <v>428</v>
      </c>
      <c r="F307" s="216" t="s">
        <v>429</v>
      </c>
      <c r="G307" s="203"/>
      <c r="H307" s="203"/>
      <c r="I307" s="206"/>
      <c r="J307" s="217">
        <f>BK307</f>
        <v>0</v>
      </c>
      <c r="K307" s="203"/>
      <c r="L307" s="208"/>
      <c r="M307" s="209"/>
      <c r="N307" s="210"/>
      <c r="O307" s="210"/>
      <c r="P307" s="211">
        <f>SUM(P308:P323)</f>
        <v>0</v>
      </c>
      <c r="Q307" s="210"/>
      <c r="R307" s="211">
        <f>SUM(R308:R323)</f>
        <v>0</v>
      </c>
      <c r="S307" s="210"/>
      <c r="T307" s="212">
        <f>SUM(T308:T323)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3" t="s">
        <v>84</v>
      </c>
      <c r="AT307" s="214" t="s">
        <v>75</v>
      </c>
      <c r="AU307" s="214" t="s">
        <v>84</v>
      </c>
      <c r="AY307" s="213" t="s">
        <v>126</v>
      </c>
      <c r="BK307" s="215">
        <f>SUM(BK308:BK323)</f>
        <v>0</v>
      </c>
    </row>
    <row r="308" spans="1:65" s="2" customFormat="1" ht="21.75" customHeight="1">
      <c r="A308" s="37"/>
      <c r="B308" s="38"/>
      <c r="C308" s="218" t="s">
        <v>430</v>
      </c>
      <c r="D308" s="218" t="s">
        <v>128</v>
      </c>
      <c r="E308" s="219" t="s">
        <v>431</v>
      </c>
      <c r="F308" s="220" t="s">
        <v>432</v>
      </c>
      <c r="G308" s="221" t="s">
        <v>433</v>
      </c>
      <c r="H308" s="222">
        <v>81.14</v>
      </c>
      <c r="I308" s="223"/>
      <c r="J308" s="224">
        <f>ROUND(I308*H308,2)</f>
        <v>0</v>
      </c>
      <c r="K308" s="225"/>
      <c r="L308" s="43"/>
      <c r="M308" s="226" t="s">
        <v>1</v>
      </c>
      <c r="N308" s="227" t="s">
        <v>41</v>
      </c>
      <c r="O308" s="90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132</v>
      </c>
      <c r="AT308" s="230" t="s">
        <v>128</v>
      </c>
      <c r="AU308" s="230" t="s">
        <v>86</v>
      </c>
      <c r="AY308" s="16" t="s">
        <v>126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84</v>
      </c>
      <c r="BK308" s="231">
        <f>ROUND(I308*H308,2)</f>
        <v>0</v>
      </c>
      <c r="BL308" s="16" t="s">
        <v>132</v>
      </c>
      <c r="BM308" s="230" t="s">
        <v>434</v>
      </c>
    </row>
    <row r="309" spans="1:51" s="13" customFormat="1" ht="12">
      <c r="A309" s="13"/>
      <c r="B309" s="232"/>
      <c r="C309" s="233"/>
      <c r="D309" s="234" t="s">
        <v>134</v>
      </c>
      <c r="E309" s="235" t="s">
        <v>1</v>
      </c>
      <c r="F309" s="236" t="s">
        <v>435</v>
      </c>
      <c r="G309" s="233"/>
      <c r="H309" s="237">
        <v>81.14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134</v>
      </c>
      <c r="AU309" s="243" t="s">
        <v>86</v>
      </c>
      <c r="AV309" s="13" t="s">
        <v>86</v>
      </c>
      <c r="AW309" s="13" t="s">
        <v>32</v>
      </c>
      <c r="AX309" s="13" t="s">
        <v>84</v>
      </c>
      <c r="AY309" s="243" t="s">
        <v>126</v>
      </c>
    </row>
    <row r="310" spans="1:65" s="2" customFormat="1" ht="24.15" customHeight="1">
      <c r="A310" s="37"/>
      <c r="B310" s="38"/>
      <c r="C310" s="218" t="s">
        <v>436</v>
      </c>
      <c r="D310" s="218" t="s">
        <v>128</v>
      </c>
      <c r="E310" s="219" t="s">
        <v>437</v>
      </c>
      <c r="F310" s="220" t="s">
        <v>438</v>
      </c>
      <c r="G310" s="221" t="s">
        <v>433</v>
      </c>
      <c r="H310" s="222">
        <v>1135.96</v>
      </c>
      <c r="I310" s="223"/>
      <c r="J310" s="224">
        <f>ROUND(I310*H310,2)</f>
        <v>0</v>
      </c>
      <c r="K310" s="225"/>
      <c r="L310" s="43"/>
      <c r="M310" s="226" t="s">
        <v>1</v>
      </c>
      <c r="N310" s="227" t="s">
        <v>41</v>
      </c>
      <c r="O310" s="90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0" t="s">
        <v>132</v>
      </c>
      <c r="AT310" s="230" t="s">
        <v>128</v>
      </c>
      <c r="AU310" s="230" t="s">
        <v>86</v>
      </c>
      <c r="AY310" s="16" t="s">
        <v>126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6" t="s">
        <v>84</v>
      </c>
      <c r="BK310" s="231">
        <f>ROUND(I310*H310,2)</f>
        <v>0</v>
      </c>
      <c r="BL310" s="16" t="s">
        <v>132</v>
      </c>
      <c r="BM310" s="230" t="s">
        <v>439</v>
      </c>
    </row>
    <row r="311" spans="1:51" s="13" customFormat="1" ht="12">
      <c r="A311" s="13"/>
      <c r="B311" s="232"/>
      <c r="C311" s="233"/>
      <c r="D311" s="234" t="s">
        <v>134</v>
      </c>
      <c r="E311" s="235" t="s">
        <v>1</v>
      </c>
      <c r="F311" s="236" t="s">
        <v>440</v>
      </c>
      <c r="G311" s="233"/>
      <c r="H311" s="237">
        <v>1135.96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134</v>
      </c>
      <c r="AU311" s="243" t="s">
        <v>86</v>
      </c>
      <c r="AV311" s="13" t="s">
        <v>86</v>
      </c>
      <c r="AW311" s="13" t="s">
        <v>32</v>
      </c>
      <c r="AX311" s="13" t="s">
        <v>84</v>
      </c>
      <c r="AY311" s="243" t="s">
        <v>126</v>
      </c>
    </row>
    <row r="312" spans="1:65" s="2" customFormat="1" ht="37.8" customHeight="1">
      <c r="A312" s="37"/>
      <c r="B312" s="38"/>
      <c r="C312" s="218" t="s">
        <v>441</v>
      </c>
      <c r="D312" s="218" t="s">
        <v>128</v>
      </c>
      <c r="E312" s="219" t="s">
        <v>442</v>
      </c>
      <c r="F312" s="220" t="s">
        <v>443</v>
      </c>
      <c r="G312" s="221" t="s">
        <v>433</v>
      </c>
      <c r="H312" s="222">
        <v>7.476</v>
      </c>
      <c r="I312" s="223"/>
      <c r="J312" s="224">
        <f>ROUND(I312*H312,2)</f>
        <v>0</v>
      </c>
      <c r="K312" s="225"/>
      <c r="L312" s="43"/>
      <c r="M312" s="226" t="s">
        <v>1</v>
      </c>
      <c r="N312" s="227" t="s">
        <v>41</v>
      </c>
      <c r="O312" s="90"/>
      <c r="P312" s="228">
        <f>O312*H312</f>
        <v>0</v>
      </c>
      <c r="Q312" s="228">
        <v>0</v>
      </c>
      <c r="R312" s="228">
        <f>Q312*H312</f>
        <v>0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132</v>
      </c>
      <c r="AT312" s="230" t="s">
        <v>128</v>
      </c>
      <c r="AU312" s="230" t="s">
        <v>86</v>
      </c>
      <c r="AY312" s="16" t="s">
        <v>126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84</v>
      </c>
      <c r="BK312" s="231">
        <f>ROUND(I312*H312,2)</f>
        <v>0</v>
      </c>
      <c r="BL312" s="16" t="s">
        <v>132</v>
      </c>
      <c r="BM312" s="230" t="s">
        <v>444</v>
      </c>
    </row>
    <row r="313" spans="1:51" s="13" customFormat="1" ht="12">
      <c r="A313" s="13"/>
      <c r="B313" s="232"/>
      <c r="C313" s="233"/>
      <c r="D313" s="234" t="s">
        <v>134</v>
      </c>
      <c r="E313" s="235" t="s">
        <v>1</v>
      </c>
      <c r="F313" s="236" t="s">
        <v>445</v>
      </c>
      <c r="G313" s="233"/>
      <c r="H313" s="237">
        <v>7.476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134</v>
      </c>
      <c r="AU313" s="243" t="s">
        <v>86</v>
      </c>
      <c r="AV313" s="13" t="s">
        <v>86</v>
      </c>
      <c r="AW313" s="13" t="s">
        <v>32</v>
      </c>
      <c r="AX313" s="13" t="s">
        <v>84</v>
      </c>
      <c r="AY313" s="243" t="s">
        <v>126</v>
      </c>
    </row>
    <row r="314" spans="1:65" s="2" customFormat="1" ht="33" customHeight="1">
      <c r="A314" s="37"/>
      <c r="B314" s="38"/>
      <c r="C314" s="218" t="s">
        <v>446</v>
      </c>
      <c r="D314" s="218" t="s">
        <v>128</v>
      </c>
      <c r="E314" s="219" t="s">
        <v>447</v>
      </c>
      <c r="F314" s="220" t="s">
        <v>448</v>
      </c>
      <c r="G314" s="221" t="s">
        <v>433</v>
      </c>
      <c r="H314" s="222">
        <v>5.691</v>
      </c>
      <c r="I314" s="223"/>
      <c r="J314" s="224">
        <f>ROUND(I314*H314,2)</f>
        <v>0</v>
      </c>
      <c r="K314" s="225"/>
      <c r="L314" s="43"/>
      <c r="M314" s="226" t="s">
        <v>1</v>
      </c>
      <c r="N314" s="227" t="s">
        <v>41</v>
      </c>
      <c r="O314" s="90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0" t="s">
        <v>132</v>
      </c>
      <c r="AT314" s="230" t="s">
        <v>128</v>
      </c>
      <c r="AU314" s="230" t="s">
        <v>86</v>
      </c>
      <c r="AY314" s="16" t="s">
        <v>126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6" t="s">
        <v>84</v>
      </c>
      <c r="BK314" s="231">
        <f>ROUND(I314*H314,2)</f>
        <v>0</v>
      </c>
      <c r="BL314" s="16" t="s">
        <v>132</v>
      </c>
      <c r="BM314" s="230" t="s">
        <v>449</v>
      </c>
    </row>
    <row r="315" spans="1:51" s="13" customFormat="1" ht="12">
      <c r="A315" s="13"/>
      <c r="B315" s="232"/>
      <c r="C315" s="233"/>
      <c r="D315" s="234" t="s">
        <v>134</v>
      </c>
      <c r="E315" s="235" t="s">
        <v>1</v>
      </c>
      <c r="F315" s="236" t="s">
        <v>450</v>
      </c>
      <c r="G315" s="233"/>
      <c r="H315" s="237">
        <v>5.691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134</v>
      </c>
      <c r="AU315" s="243" t="s">
        <v>86</v>
      </c>
      <c r="AV315" s="13" t="s">
        <v>86</v>
      </c>
      <c r="AW315" s="13" t="s">
        <v>32</v>
      </c>
      <c r="AX315" s="13" t="s">
        <v>84</v>
      </c>
      <c r="AY315" s="243" t="s">
        <v>126</v>
      </c>
    </row>
    <row r="316" spans="1:65" s="2" customFormat="1" ht="24.15" customHeight="1">
      <c r="A316" s="37"/>
      <c r="B316" s="38"/>
      <c r="C316" s="218" t="s">
        <v>451</v>
      </c>
      <c r="D316" s="218" t="s">
        <v>128</v>
      </c>
      <c r="E316" s="219" t="s">
        <v>452</v>
      </c>
      <c r="F316" s="220" t="s">
        <v>453</v>
      </c>
      <c r="G316" s="221" t="s">
        <v>433</v>
      </c>
      <c r="H316" s="222">
        <v>11.262</v>
      </c>
      <c r="I316" s="223"/>
      <c r="J316" s="224">
        <f>ROUND(I316*H316,2)</f>
        <v>0</v>
      </c>
      <c r="K316" s="225"/>
      <c r="L316" s="43"/>
      <c r="M316" s="226" t="s">
        <v>1</v>
      </c>
      <c r="N316" s="227" t="s">
        <v>41</v>
      </c>
      <c r="O316" s="90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0" t="s">
        <v>132</v>
      </c>
      <c r="AT316" s="230" t="s">
        <v>128</v>
      </c>
      <c r="AU316" s="230" t="s">
        <v>86</v>
      </c>
      <c r="AY316" s="16" t="s">
        <v>126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6" t="s">
        <v>84</v>
      </c>
      <c r="BK316" s="231">
        <f>ROUND(I316*H316,2)</f>
        <v>0</v>
      </c>
      <c r="BL316" s="16" t="s">
        <v>132</v>
      </c>
      <c r="BM316" s="230" t="s">
        <v>454</v>
      </c>
    </row>
    <row r="317" spans="1:51" s="13" customFormat="1" ht="12">
      <c r="A317" s="13"/>
      <c r="B317" s="232"/>
      <c r="C317" s="233"/>
      <c r="D317" s="234" t="s">
        <v>134</v>
      </c>
      <c r="E317" s="235" t="s">
        <v>1</v>
      </c>
      <c r="F317" s="236" t="s">
        <v>455</v>
      </c>
      <c r="G317" s="233"/>
      <c r="H317" s="237">
        <v>11.262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134</v>
      </c>
      <c r="AU317" s="243" t="s">
        <v>86</v>
      </c>
      <c r="AV317" s="13" t="s">
        <v>86</v>
      </c>
      <c r="AW317" s="13" t="s">
        <v>32</v>
      </c>
      <c r="AX317" s="13" t="s">
        <v>84</v>
      </c>
      <c r="AY317" s="243" t="s">
        <v>126</v>
      </c>
    </row>
    <row r="318" spans="1:65" s="2" customFormat="1" ht="37.8" customHeight="1">
      <c r="A318" s="37"/>
      <c r="B318" s="38"/>
      <c r="C318" s="218" t="s">
        <v>456</v>
      </c>
      <c r="D318" s="218" t="s">
        <v>128</v>
      </c>
      <c r="E318" s="219" t="s">
        <v>457</v>
      </c>
      <c r="F318" s="220" t="s">
        <v>458</v>
      </c>
      <c r="G318" s="221" t="s">
        <v>433</v>
      </c>
      <c r="H318" s="222">
        <v>17.444</v>
      </c>
      <c r="I318" s="223"/>
      <c r="J318" s="224">
        <f>ROUND(I318*H318,2)</f>
        <v>0</v>
      </c>
      <c r="K318" s="225"/>
      <c r="L318" s="43"/>
      <c r="M318" s="226" t="s">
        <v>1</v>
      </c>
      <c r="N318" s="227" t="s">
        <v>41</v>
      </c>
      <c r="O318" s="90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132</v>
      </c>
      <c r="AT318" s="230" t="s">
        <v>128</v>
      </c>
      <c r="AU318" s="230" t="s">
        <v>86</v>
      </c>
      <c r="AY318" s="16" t="s">
        <v>126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84</v>
      </c>
      <c r="BK318" s="231">
        <f>ROUND(I318*H318,2)</f>
        <v>0</v>
      </c>
      <c r="BL318" s="16" t="s">
        <v>132</v>
      </c>
      <c r="BM318" s="230" t="s">
        <v>459</v>
      </c>
    </row>
    <row r="319" spans="1:51" s="13" customFormat="1" ht="12">
      <c r="A319" s="13"/>
      <c r="B319" s="232"/>
      <c r="C319" s="233"/>
      <c r="D319" s="234" t="s">
        <v>134</v>
      </c>
      <c r="E319" s="235" t="s">
        <v>1</v>
      </c>
      <c r="F319" s="236" t="s">
        <v>460</v>
      </c>
      <c r="G319" s="233"/>
      <c r="H319" s="237">
        <v>17.444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134</v>
      </c>
      <c r="AU319" s="243" t="s">
        <v>86</v>
      </c>
      <c r="AV319" s="13" t="s">
        <v>86</v>
      </c>
      <c r="AW319" s="13" t="s">
        <v>32</v>
      </c>
      <c r="AX319" s="13" t="s">
        <v>84</v>
      </c>
      <c r="AY319" s="243" t="s">
        <v>126</v>
      </c>
    </row>
    <row r="320" spans="1:65" s="2" customFormat="1" ht="44.25" customHeight="1">
      <c r="A320" s="37"/>
      <c r="B320" s="38"/>
      <c r="C320" s="218" t="s">
        <v>461</v>
      </c>
      <c r="D320" s="218" t="s">
        <v>128</v>
      </c>
      <c r="E320" s="219" t="s">
        <v>462</v>
      </c>
      <c r="F320" s="220" t="s">
        <v>463</v>
      </c>
      <c r="G320" s="221" t="s">
        <v>433</v>
      </c>
      <c r="H320" s="222">
        <v>26.278</v>
      </c>
      <c r="I320" s="223"/>
      <c r="J320" s="224">
        <f>ROUND(I320*H320,2)</f>
        <v>0</v>
      </c>
      <c r="K320" s="225"/>
      <c r="L320" s="43"/>
      <c r="M320" s="226" t="s">
        <v>1</v>
      </c>
      <c r="N320" s="227" t="s">
        <v>41</v>
      </c>
      <c r="O320" s="90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0" t="s">
        <v>132</v>
      </c>
      <c r="AT320" s="230" t="s">
        <v>128</v>
      </c>
      <c r="AU320" s="230" t="s">
        <v>86</v>
      </c>
      <c r="AY320" s="16" t="s">
        <v>126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6" t="s">
        <v>84</v>
      </c>
      <c r="BK320" s="231">
        <f>ROUND(I320*H320,2)</f>
        <v>0</v>
      </c>
      <c r="BL320" s="16" t="s">
        <v>132</v>
      </c>
      <c r="BM320" s="230" t="s">
        <v>464</v>
      </c>
    </row>
    <row r="321" spans="1:51" s="13" customFormat="1" ht="12">
      <c r="A321" s="13"/>
      <c r="B321" s="232"/>
      <c r="C321" s="233"/>
      <c r="D321" s="234" t="s">
        <v>134</v>
      </c>
      <c r="E321" s="235" t="s">
        <v>1</v>
      </c>
      <c r="F321" s="236" t="s">
        <v>465</v>
      </c>
      <c r="G321" s="233"/>
      <c r="H321" s="237">
        <v>26.278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134</v>
      </c>
      <c r="AU321" s="243" t="s">
        <v>86</v>
      </c>
      <c r="AV321" s="13" t="s">
        <v>86</v>
      </c>
      <c r="AW321" s="13" t="s">
        <v>32</v>
      </c>
      <c r="AX321" s="13" t="s">
        <v>84</v>
      </c>
      <c r="AY321" s="243" t="s">
        <v>126</v>
      </c>
    </row>
    <row r="322" spans="1:65" s="2" customFormat="1" ht="44.25" customHeight="1">
      <c r="A322" s="37"/>
      <c r="B322" s="38"/>
      <c r="C322" s="218" t="s">
        <v>466</v>
      </c>
      <c r="D322" s="218" t="s">
        <v>128</v>
      </c>
      <c r="E322" s="219" t="s">
        <v>467</v>
      </c>
      <c r="F322" s="220" t="s">
        <v>468</v>
      </c>
      <c r="G322" s="221" t="s">
        <v>433</v>
      </c>
      <c r="H322" s="222">
        <v>13.279</v>
      </c>
      <c r="I322" s="223"/>
      <c r="J322" s="224">
        <f>ROUND(I322*H322,2)</f>
        <v>0</v>
      </c>
      <c r="K322" s="225"/>
      <c r="L322" s="43"/>
      <c r="M322" s="226" t="s">
        <v>1</v>
      </c>
      <c r="N322" s="227" t="s">
        <v>41</v>
      </c>
      <c r="O322" s="90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132</v>
      </c>
      <c r="AT322" s="230" t="s">
        <v>128</v>
      </c>
      <c r="AU322" s="230" t="s">
        <v>86</v>
      </c>
      <c r="AY322" s="16" t="s">
        <v>126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84</v>
      </c>
      <c r="BK322" s="231">
        <f>ROUND(I322*H322,2)</f>
        <v>0</v>
      </c>
      <c r="BL322" s="16" t="s">
        <v>132</v>
      </c>
      <c r="BM322" s="230" t="s">
        <v>469</v>
      </c>
    </row>
    <row r="323" spans="1:51" s="13" customFormat="1" ht="12">
      <c r="A323" s="13"/>
      <c r="B323" s="232"/>
      <c r="C323" s="233"/>
      <c r="D323" s="234" t="s">
        <v>134</v>
      </c>
      <c r="E323" s="235" t="s">
        <v>1</v>
      </c>
      <c r="F323" s="236" t="s">
        <v>470</v>
      </c>
      <c r="G323" s="233"/>
      <c r="H323" s="237">
        <v>13.279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134</v>
      </c>
      <c r="AU323" s="243" t="s">
        <v>86</v>
      </c>
      <c r="AV323" s="13" t="s">
        <v>86</v>
      </c>
      <c r="AW323" s="13" t="s">
        <v>32</v>
      </c>
      <c r="AX323" s="13" t="s">
        <v>84</v>
      </c>
      <c r="AY323" s="243" t="s">
        <v>126</v>
      </c>
    </row>
    <row r="324" spans="1:63" s="12" customFormat="1" ht="22.8" customHeight="1">
      <c r="A324" s="12"/>
      <c r="B324" s="202"/>
      <c r="C324" s="203"/>
      <c r="D324" s="204" t="s">
        <v>75</v>
      </c>
      <c r="E324" s="216" t="s">
        <v>471</v>
      </c>
      <c r="F324" s="216" t="s">
        <v>472</v>
      </c>
      <c r="G324" s="203"/>
      <c r="H324" s="203"/>
      <c r="I324" s="206"/>
      <c r="J324" s="217">
        <f>BK324</f>
        <v>0</v>
      </c>
      <c r="K324" s="203"/>
      <c r="L324" s="208"/>
      <c r="M324" s="209"/>
      <c r="N324" s="210"/>
      <c r="O324" s="210"/>
      <c r="P324" s="211">
        <f>SUM(P325:P326)</f>
        <v>0</v>
      </c>
      <c r="Q324" s="210"/>
      <c r="R324" s="211">
        <f>SUM(R325:R326)</f>
        <v>0</v>
      </c>
      <c r="S324" s="210"/>
      <c r="T324" s="212">
        <f>SUM(T325:T326)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13" t="s">
        <v>84</v>
      </c>
      <c r="AT324" s="214" t="s">
        <v>75</v>
      </c>
      <c r="AU324" s="214" t="s">
        <v>84</v>
      </c>
      <c r="AY324" s="213" t="s">
        <v>126</v>
      </c>
      <c r="BK324" s="215">
        <f>SUM(BK325:BK326)</f>
        <v>0</v>
      </c>
    </row>
    <row r="325" spans="1:65" s="2" customFormat="1" ht="33" customHeight="1">
      <c r="A325" s="37"/>
      <c r="B325" s="38"/>
      <c r="C325" s="218" t="s">
        <v>473</v>
      </c>
      <c r="D325" s="218" t="s">
        <v>128</v>
      </c>
      <c r="E325" s="219" t="s">
        <v>474</v>
      </c>
      <c r="F325" s="220" t="s">
        <v>475</v>
      </c>
      <c r="G325" s="221" t="s">
        <v>433</v>
      </c>
      <c r="H325" s="222">
        <v>34.203</v>
      </c>
      <c r="I325" s="223"/>
      <c r="J325" s="224">
        <f>ROUND(I325*H325,2)</f>
        <v>0</v>
      </c>
      <c r="K325" s="225"/>
      <c r="L325" s="43"/>
      <c r="M325" s="226" t="s">
        <v>1</v>
      </c>
      <c r="N325" s="227" t="s">
        <v>41</v>
      </c>
      <c r="O325" s="90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0" t="s">
        <v>132</v>
      </c>
      <c r="AT325" s="230" t="s">
        <v>128</v>
      </c>
      <c r="AU325" s="230" t="s">
        <v>86</v>
      </c>
      <c r="AY325" s="16" t="s">
        <v>126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6" t="s">
        <v>84</v>
      </c>
      <c r="BK325" s="231">
        <f>ROUND(I325*H325,2)</f>
        <v>0</v>
      </c>
      <c r="BL325" s="16" t="s">
        <v>132</v>
      </c>
      <c r="BM325" s="230" t="s">
        <v>476</v>
      </c>
    </row>
    <row r="326" spans="1:65" s="2" customFormat="1" ht="33" customHeight="1">
      <c r="A326" s="37"/>
      <c r="B326" s="38"/>
      <c r="C326" s="218" t="s">
        <v>477</v>
      </c>
      <c r="D326" s="218" t="s">
        <v>128</v>
      </c>
      <c r="E326" s="219" t="s">
        <v>478</v>
      </c>
      <c r="F326" s="220" t="s">
        <v>479</v>
      </c>
      <c r="G326" s="221" t="s">
        <v>433</v>
      </c>
      <c r="H326" s="222">
        <v>34.203</v>
      </c>
      <c r="I326" s="223"/>
      <c r="J326" s="224">
        <f>ROUND(I326*H326,2)</f>
        <v>0</v>
      </c>
      <c r="K326" s="225"/>
      <c r="L326" s="43"/>
      <c r="M326" s="226" t="s">
        <v>1</v>
      </c>
      <c r="N326" s="227" t="s">
        <v>41</v>
      </c>
      <c r="O326" s="90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132</v>
      </c>
      <c r="AT326" s="230" t="s">
        <v>128</v>
      </c>
      <c r="AU326" s="230" t="s">
        <v>86</v>
      </c>
      <c r="AY326" s="16" t="s">
        <v>126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84</v>
      </c>
      <c r="BK326" s="231">
        <f>ROUND(I326*H326,2)</f>
        <v>0</v>
      </c>
      <c r="BL326" s="16" t="s">
        <v>132</v>
      </c>
      <c r="BM326" s="230" t="s">
        <v>480</v>
      </c>
    </row>
    <row r="327" spans="1:63" s="12" customFormat="1" ht="25.9" customHeight="1">
      <c r="A327" s="12"/>
      <c r="B327" s="202"/>
      <c r="C327" s="203"/>
      <c r="D327" s="204" t="s">
        <v>75</v>
      </c>
      <c r="E327" s="205" t="s">
        <v>481</v>
      </c>
      <c r="F327" s="205" t="s">
        <v>482</v>
      </c>
      <c r="G327" s="203"/>
      <c r="H327" s="203"/>
      <c r="I327" s="206"/>
      <c r="J327" s="207">
        <f>BK327</f>
        <v>0</v>
      </c>
      <c r="K327" s="203"/>
      <c r="L327" s="208"/>
      <c r="M327" s="209"/>
      <c r="N327" s="210"/>
      <c r="O327" s="210"/>
      <c r="P327" s="211">
        <f>P328+P334+P336+P338+P340</f>
        <v>0</v>
      </c>
      <c r="Q327" s="210"/>
      <c r="R327" s="211">
        <f>R328+R334+R336+R338+R340</f>
        <v>0</v>
      </c>
      <c r="S327" s="210"/>
      <c r="T327" s="212">
        <f>T328+T334+T336+T338+T340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13" t="s">
        <v>151</v>
      </c>
      <c r="AT327" s="214" t="s">
        <v>75</v>
      </c>
      <c r="AU327" s="214" t="s">
        <v>76</v>
      </c>
      <c r="AY327" s="213" t="s">
        <v>126</v>
      </c>
      <c r="BK327" s="215">
        <f>BK328+BK334+BK336+BK338+BK340</f>
        <v>0</v>
      </c>
    </row>
    <row r="328" spans="1:63" s="12" customFormat="1" ht="22.8" customHeight="1">
      <c r="A328" s="12"/>
      <c r="B328" s="202"/>
      <c r="C328" s="203"/>
      <c r="D328" s="204" t="s">
        <v>75</v>
      </c>
      <c r="E328" s="216" t="s">
        <v>483</v>
      </c>
      <c r="F328" s="216" t="s">
        <v>484</v>
      </c>
      <c r="G328" s="203"/>
      <c r="H328" s="203"/>
      <c r="I328" s="206"/>
      <c r="J328" s="217">
        <f>BK328</f>
        <v>0</v>
      </c>
      <c r="K328" s="203"/>
      <c r="L328" s="208"/>
      <c r="M328" s="209"/>
      <c r="N328" s="210"/>
      <c r="O328" s="210"/>
      <c r="P328" s="211">
        <f>SUM(P329:P333)</f>
        <v>0</v>
      </c>
      <c r="Q328" s="210"/>
      <c r="R328" s="211">
        <f>SUM(R329:R333)</f>
        <v>0</v>
      </c>
      <c r="S328" s="210"/>
      <c r="T328" s="212">
        <f>SUM(T329:T333)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3" t="s">
        <v>151</v>
      </c>
      <c r="AT328" s="214" t="s">
        <v>75</v>
      </c>
      <c r="AU328" s="214" t="s">
        <v>84</v>
      </c>
      <c r="AY328" s="213" t="s">
        <v>126</v>
      </c>
      <c r="BK328" s="215">
        <f>SUM(BK329:BK333)</f>
        <v>0</v>
      </c>
    </row>
    <row r="329" spans="1:65" s="2" customFormat="1" ht="16.5" customHeight="1">
      <c r="A329" s="37"/>
      <c r="B329" s="38"/>
      <c r="C329" s="218" t="s">
        <v>485</v>
      </c>
      <c r="D329" s="218" t="s">
        <v>128</v>
      </c>
      <c r="E329" s="219" t="s">
        <v>486</v>
      </c>
      <c r="F329" s="220" t="s">
        <v>487</v>
      </c>
      <c r="G329" s="221" t="s">
        <v>488</v>
      </c>
      <c r="H329" s="222">
        <v>1</v>
      </c>
      <c r="I329" s="223"/>
      <c r="J329" s="224">
        <f>ROUND(I329*H329,2)</f>
        <v>0</v>
      </c>
      <c r="K329" s="225"/>
      <c r="L329" s="43"/>
      <c r="M329" s="226" t="s">
        <v>1</v>
      </c>
      <c r="N329" s="227" t="s">
        <v>41</v>
      </c>
      <c r="O329" s="90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0" t="s">
        <v>489</v>
      </c>
      <c r="AT329" s="230" t="s">
        <v>128</v>
      </c>
      <c r="AU329" s="230" t="s">
        <v>86</v>
      </c>
      <c r="AY329" s="16" t="s">
        <v>126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6" t="s">
        <v>84</v>
      </c>
      <c r="BK329" s="231">
        <f>ROUND(I329*H329,2)</f>
        <v>0</v>
      </c>
      <c r="BL329" s="16" t="s">
        <v>489</v>
      </c>
      <c r="BM329" s="230" t="s">
        <v>490</v>
      </c>
    </row>
    <row r="330" spans="1:65" s="2" customFormat="1" ht="16.5" customHeight="1">
      <c r="A330" s="37"/>
      <c r="B330" s="38"/>
      <c r="C330" s="218" t="s">
        <v>491</v>
      </c>
      <c r="D330" s="218" t="s">
        <v>128</v>
      </c>
      <c r="E330" s="219" t="s">
        <v>492</v>
      </c>
      <c r="F330" s="220" t="s">
        <v>493</v>
      </c>
      <c r="G330" s="221" t="s">
        <v>488</v>
      </c>
      <c r="H330" s="222">
        <v>1</v>
      </c>
      <c r="I330" s="223"/>
      <c r="J330" s="224">
        <f>ROUND(I330*H330,2)</f>
        <v>0</v>
      </c>
      <c r="K330" s="225"/>
      <c r="L330" s="43"/>
      <c r="M330" s="226" t="s">
        <v>1</v>
      </c>
      <c r="N330" s="227" t="s">
        <v>41</v>
      </c>
      <c r="O330" s="90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30" t="s">
        <v>489</v>
      </c>
      <c r="AT330" s="230" t="s">
        <v>128</v>
      </c>
      <c r="AU330" s="230" t="s">
        <v>86</v>
      </c>
      <c r="AY330" s="16" t="s">
        <v>126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6" t="s">
        <v>84</v>
      </c>
      <c r="BK330" s="231">
        <f>ROUND(I330*H330,2)</f>
        <v>0</v>
      </c>
      <c r="BL330" s="16" t="s">
        <v>489</v>
      </c>
      <c r="BM330" s="230" t="s">
        <v>494</v>
      </c>
    </row>
    <row r="331" spans="1:65" s="2" customFormat="1" ht="21.75" customHeight="1">
      <c r="A331" s="37"/>
      <c r="B331" s="38"/>
      <c r="C331" s="218" t="s">
        <v>495</v>
      </c>
      <c r="D331" s="218" t="s">
        <v>128</v>
      </c>
      <c r="E331" s="219" t="s">
        <v>496</v>
      </c>
      <c r="F331" s="220" t="s">
        <v>497</v>
      </c>
      <c r="G331" s="221" t="s">
        <v>488</v>
      </c>
      <c r="H331" s="222">
        <v>1</v>
      </c>
      <c r="I331" s="223"/>
      <c r="J331" s="224">
        <f>ROUND(I331*H331,2)</f>
        <v>0</v>
      </c>
      <c r="K331" s="225"/>
      <c r="L331" s="43"/>
      <c r="M331" s="226" t="s">
        <v>1</v>
      </c>
      <c r="N331" s="227" t="s">
        <v>41</v>
      </c>
      <c r="O331" s="90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0" t="s">
        <v>489</v>
      </c>
      <c r="AT331" s="230" t="s">
        <v>128</v>
      </c>
      <c r="AU331" s="230" t="s">
        <v>86</v>
      </c>
      <c r="AY331" s="16" t="s">
        <v>126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6" t="s">
        <v>84</v>
      </c>
      <c r="BK331" s="231">
        <f>ROUND(I331*H331,2)</f>
        <v>0</v>
      </c>
      <c r="BL331" s="16" t="s">
        <v>489</v>
      </c>
      <c r="BM331" s="230" t="s">
        <v>498</v>
      </c>
    </row>
    <row r="332" spans="1:65" s="2" customFormat="1" ht="16.5" customHeight="1">
      <c r="A332" s="37"/>
      <c r="B332" s="38"/>
      <c r="C332" s="218" t="s">
        <v>499</v>
      </c>
      <c r="D332" s="218" t="s">
        <v>128</v>
      </c>
      <c r="E332" s="219" t="s">
        <v>500</v>
      </c>
      <c r="F332" s="220" t="s">
        <v>501</v>
      </c>
      <c r="G332" s="221" t="s">
        <v>488</v>
      </c>
      <c r="H332" s="222">
        <v>1</v>
      </c>
      <c r="I332" s="223"/>
      <c r="J332" s="224">
        <f>ROUND(I332*H332,2)</f>
        <v>0</v>
      </c>
      <c r="K332" s="225"/>
      <c r="L332" s="43"/>
      <c r="M332" s="226" t="s">
        <v>1</v>
      </c>
      <c r="N332" s="227" t="s">
        <v>41</v>
      </c>
      <c r="O332" s="90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30" t="s">
        <v>489</v>
      </c>
      <c r="AT332" s="230" t="s">
        <v>128</v>
      </c>
      <c r="AU332" s="230" t="s">
        <v>86</v>
      </c>
      <c r="AY332" s="16" t="s">
        <v>126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6" t="s">
        <v>84</v>
      </c>
      <c r="BK332" s="231">
        <f>ROUND(I332*H332,2)</f>
        <v>0</v>
      </c>
      <c r="BL332" s="16" t="s">
        <v>489</v>
      </c>
      <c r="BM332" s="230" t="s">
        <v>502</v>
      </c>
    </row>
    <row r="333" spans="1:65" s="2" customFormat="1" ht="24.15" customHeight="1">
      <c r="A333" s="37"/>
      <c r="B333" s="38"/>
      <c r="C333" s="218" t="s">
        <v>503</v>
      </c>
      <c r="D333" s="218" t="s">
        <v>128</v>
      </c>
      <c r="E333" s="219" t="s">
        <v>504</v>
      </c>
      <c r="F333" s="220" t="s">
        <v>505</v>
      </c>
      <c r="G333" s="221" t="s">
        <v>488</v>
      </c>
      <c r="H333" s="222">
        <v>1</v>
      </c>
      <c r="I333" s="223"/>
      <c r="J333" s="224">
        <f>ROUND(I333*H333,2)</f>
        <v>0</v>
      </c>
      <c r="K333" s="225"/>
      <c r="L333" s="43"/>
      <c r="M333" s="226" t="s">
        <v>1</v>
      </c>
      <c r="N333" s="227" t="s">
        <v>41</v>
      </c>
      <c r="O333" s="90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0" t="s">
        <v>489</v>
      </c>
      <c r="AT333" s="230" t="s">
        <v>128</v>
      </c>
      <c r="AU333" s="230" t="s">
        <v>86</v>
      </c>
      <c r="AY333" s="16" t="s">
        <v>126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6" t="s">
        <v>84</v>
      </c>
      <c r="BK333" s="231">
        <f>ROUND(I333*H333,2)</f>
        <v>0</v>
      </c>
      <c r="BL333" s="16" t="s">
        <v>489</v>
      </c>
      <c r="BM333" s="230" t="s">
        <v>506</v>
      </c>
    </row>
    <row r="334" spans="1:63" s="12" customFormat="1" ht="22.8" customHeight="1">
      <c r="A334" s="12"/>
      <c r="B334" s="202"/>
      <c r="C334" s="203"/>
      <c r="D334" s="204" t="s">
        <v>75</v>
      </c>
      <c r="E334" s="216" t="s">
        <v>507</v>
      </c>
      <c r="F334" s="216" t="s">
        <v>508</v>
      </c>
      <c r="G334" s="203"/>
      <c r="H334" s="203"/>
      <c r="I334" s="206"/>
      <c r="J334" s="217">
        <f>BK334</f>
        <v>0</v>
      </c>
      <c r="K334" s="203"/>
      <c r="L334" s="208"/>
      <c r="M334" s="209"/>
      <c r="N334" s="210"/>
      <c r="O334" s="210"/>
      <c r="P334" s="211">
        <f>P335</f>
        <v>0</v>
      </c>
      <c r="Q334" s="210"/>
      <c r="R334" s="211">
        <f>R335</f>
        <v>0</v>
      </c>
      <c r="S334" s="210"/>
      <c r="T334" s="212">
        <f>T335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3" t="s">
        <v>151</v>
      </c>
      <c r="AT334" s="214" t="s">
        <v>75</v>
      </c>
      <c r="AU334" s="214" t="s">
        <v>84</v>
      </c>
      <c r="AY334" s="213" t="s">
        <v>126</v>
      </c>
      <c r="BK334" s="215">
        <f>BK335</f>
        <v>0</v>
      </c>
    </row>
    <row r="335" spans="1:65" s="2" customFormat="1" ht="24.15" customHeight="1">
      <c r="A335" s="37"/>
      <c r="B335" s="38"/>
      <c r="C335" s="218" t="s">
        <v>509</v>
      </c>
      <c r="D335" s="218" t="s">
        <v>128</v>
      </c>
      <c r="E335" s="219" t="s">
        <v>510</v>
      </c>
      <c r="F335" s="220" t="s">
        <v>511</v>
      </c>
      <c r="G335" s="221" t="s">
        <v>488</v>
      </c>
      <c r="H335" s="222">
        <v>1</v>
      </c>
      <c r="I335" s="223"/>
      <c r="J335" s="224">
        <f>ROUND(I335*H335,2)</f>
        <v>0</v>
      </c>
      <c r="K335" s="225"/>
      <c r="L335" s="43"/>
      <c r="M335" s="226" t="s">
        <v>1</v>
      </c>
      <c r="N335" s="227" t="s">
        <v>41</v>
      </c>
      <c r="O335" s="90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0" t="s">
        <v>489</v>
      </c>
      <c r="AT335" s="230" t="s">
        <v>128</v>
      </c>
      <c r="AU335" s="230" t="s">
        <v>86</v>
      </c>
      <c r="AY335" s="16" t="s">
        <v>126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6" t="s">
        <v>84</v>
      </c>
      <c r="BK335" s="231">
        <f>ROUND(I335*H335,2)</f>
        <v>0</v>
      </c>
      <c r="BL335" s="16" t="s">
        <v>489</v>
      </c>
      <c r="BM335" s="230" t="s">
        <v>512</v>
      </c>
    </row>
    <row r="336" spans="1:63" s="12" customFormat="1" ht="22.8" customHeight="1">
      <c r="A336" s="12"/>
      <c r="B336" s="202"/>
      <c r="C336" s="203"/>
      <c r="D336" s="204" t="s">
        <v>75</v>
      </c>
      <c r="E336" s="216" t="s">
        <v>513</v>
      </c>
      <c r="F336" s="216" t="s">
        <v>514</v>
      </c>
      <c r="G336" s="203"/>
      <c r="H336" s="203"/>
      <c r="I336" s="206"/>
      <c r="J336" s="217">
        <f>BK336</f>
        <v>0</v>
      </c>
      <c r="K336" s="203"/>
      <c r="L336" s="208"/>
      <c r="M336" s="209"/>
      <c r="N336" s="210"/>
      <c r="O336" s="210"/>
      <c r="P336" s="211">
        <f>P337</f>
        <v>0</v>
      </c>
      <c r="Q336" s="210"/>
      <c r="R336" s="211">
        <f>R337</f>
        <v>0</v>
      </c>
      <c r="S336" s="210"/>
      <c r="T336" s="212">
        <f>T337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13" t="s">
        <v>151</v>
      </c>
      <c r="AT336" s="214" t="s">
        <v>75</v>
      </c>
      <c r="AU336" s="214" t="s">
        <v>84</v>
      </c>
      <c r="AY336" s="213" t="s">
        <v>126</v>
      </c>
      <c r="BK336" s="215">
        <f>BK337</f>
        <v>0</v>
      </c>
    </row>
    <row r="337" spans="1:65" s="2" customFormat="1" ht="21.75" customHeight="1">
      <c r="A337" s="37"/>
      <c r="B337" s="38"/>
      <c r="C337" s="218" t="s">
        <v>515</v>
      </c>
      <c r="D337" s="218" t="s">
        <v>128</v>
      </c>
      <c r="E337" s="219" t="s">
        <v>516</v>
      </c>
      <c r="F337" s="220" t="s">
        <v>517</v>
      </c>
      <c r="G337" s="221" t="s">
        <v>518</v>
      </c>
      <c r="H337" s="222">
        <v>1</v>
      </c>
      <c r="I337" s="223"/>
      <c r="J337" s="224">
        <f>ROUND(I337*H337,2)</f>
        <v>0</v>
      </c>
      <c r="K337" s="225"/>
      <c r="L337" s="43"/>
      <c r="M337" s="226" t="s">
        <v>1</v>
      </c>
      <c r="N337" s="227" t="s">
        <v>41</v>
      </c>
      <c r="O337" s="90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0" t="s">
        <v>489</v>
      </c>
      <c r="AT337" s="230" t="s">
        <v>128</v>
      </c>
      <c r="AU337" s="230" t="s">
        <v>86</v>
      </c>
      <c r="AY337" s="16" t="s">
        <v>126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6" t="s">
        <v>84</v>
      </c>
      <c r="BK337" s="231">
        <f>ROUND(I337*H337,2)</f>
        <v>0</v>
      </c>
      <c r="BL337" s="16" t="s">
        <v>489</v>
      </c>
      <c r="BM337" s="230" t="s">
        <v>519</v>
      </c>
    </row>
    <row r="338" spans="1:63" s="12" customFormat="1" ht="22.8" customHeight="1">
      <c r="A338" s="12"/>
      <c r="B338" s="202"/>
      <c r="C338" s="203"/>
      <c r="D338" s="204" t="s">
        <v>75</v>
      </c>
      <c r="E338" s="216" t="s">
        <v>520</v>
      </c>
      <c r="F338" s="216" t="s">
        <v>521</v>
      </c>
      <c r="G338" s="203"/>
      <c r="H338" s="203"/>
      <c r="I338" s="206"/>
      <c r="J338" s="217">
        <f>BK338</f>
        <v>0</v>
      </c>
      <c r="K338" s="203"/>
      <c r="L338" s="208"/>
      <c r="M338" s="209"/>
      <c r="N338" s="210"/>
      <c r="O338" s="210"/>
      <c r="P338" s="211">
        <f>P339</f>
        <v>0</v>
      </c>
      <c r="Q338" s="210"/>
      <c r="R338" s="211">
        <f>R339</f>
        <v>0</v>
      </c>
      <c r="S338" s="210"/>
      <c r="T338" s="212">
        <f>T339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13" t="s">
        <v>151</v>
      </c>
      <c r="AT338" s="214" t="s">
        <v>75</v>
      </c>
      <c r="AU338" s="214" t="s">
        <v>84</v>
      </c>
      <c r="AY338" s="213" t="s">
        <v>126</v>
      </c>
      <c r="BK338" s="215">
        <f>BK339</f>
        <v>0</v>
      </c>
    </row>
    <row r="339" spans="1:65" s="2" customFormat="1" ht="16.5" customHeight="1">
      <c r="A339" s="37"/>
      <c r="B339" s="38"/>
      <c r="C339" s="218" t="s">
        <v>522</v>
      </c>
      <c r="D339" s="218" t="s">
        <v>128</v>
      </c>
      <c r="E339" s="219" t="s">
        <v>523</v>
      </c>
      <c r="F339" s="220" t="s">
        <v>524</v>
      </c>
      <c r="G339" s="221" t="s">
        <v>488</v>
      </c>
      <c r="H339" s="222">
        <v>1</v>
      </c>
      <c r="I339" s="223"/>
      <c r="J339" s="224">
        <f>ROUND(I339*H339,2)</f>
        <v>0</v>
      </c>
      <c r="K339" s="225"/>
      <c r="L339" s="43"/>
      <c r="M339" s="226" t="s">
        <v>1</v>
      </c>
      <c r="N339" s="227" t="s">
        <v>41</v>
      </c>
      <c r="O339" s="90"/>
      <c r="P339" s="228">
        <f>O339*H339</f>
        <v>0</v>
      </c>
      <c r="Q339" s="228">
        <v>0</v>
      </c>
      <c r="R339" s="228">
        <f>Q339*H339</f>
        <v>0</v>
      </c>
      <c r="S339" s="228">
        <v>0</v>
      </c>
      <c r="T339" s="229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30" t="s">
        <v>489</v>
      </c>
      <c r="AT339" s="230" t="s">
        <v>128</v>
      </c>
      <c r="AU339" s="230" t="s">
        <v>86</v>
      </c>
      <c r="AY339" s="16" t="s">
        <v>126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6" t="s">
        <v>84</v>
      </c>
      <c r="BK339" s="231">
        <f>ROUND(I339*H339,2)</f>
        <v>0</v>
      </c>
      <c r="BL339" s="16" t="s">
        <v>489</v>
      </c>
      <c r="BM339" s="230" t="s">
        <v>525</v>
      </c>
    </row>
    <row r="340" spans="1:63" s="12" customFormat="1" ht="22.8" customHeight="1">
      <c r="A340" s="12"/>
      <c r="B340" s="202"/>
      <c r="C340" s="203"/>
      <c r="D340" s="204" t="s">
        <v>75</v>
      </c>
      <c r="E340" s="216" t="s">
        <v>526</v>
      </c>
      <c r="F340" s="216" t="s">
        <v>527</v>
      </c>
      <c r="G340" s="203"/>
      <c r="H340" s="203"/>
      <c r="I340" s="206"/>
      <c r="J340" s="217">
        <f>BK340</f>
        <v>0</v>
      </c>
      <c r="K340" s="203"/>
      <c r="L340" s="208"/>
      <c r="M340" s="209"/>
      <c r="N340" s="210"/>
      <c r="O340" s="210"/>
      <c r="P340" s="211">
        <f>P341</f>
        <v>0</v>
      </c>
      <c r="Q340" s="210"/>
      <c r="R340" s="211">
        <f>R341</f>
        <v>0</v>
      </c>
      <c r="S340" s="210"/>
      <c r="T340" s="212">
        <f>T341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13" t="s">
        <v>151</v>
      </c>
      <c r="AT340" s="214" t="s">
        <v>75</v>
      </c>
      <c r="AU340" s="214" t="s">
        <v>84</v>
      </c>
      <c r="AY340" s="213" t="s">
        <v>126</v>
      </c>
      <c r="BK340" s="215">
        <f>BK341</f>
        <v>0</v>
      </c>
    </row>
    <row r="341" spans="1:65" s="2" customFormat="1" ht="16.5" customHeight="1">
      <c r="A341" s="37"/>
      <c r="B341" s="38"/>
      <c r="C341" s="218" t="s">
        <v>528</v>
      </c>
      <c r="D341" s="218" t="s">
        <v>128</v>
      </c>
      <c r="E341" s="219" t="s">
        <v>529</v>
      </c>
      <c r="F341" s="220" t="s">
        <v>530</v>
      </c>
      <c r="G341" s="221" t="s">
        <v>314</v>
      </c>
      <c r="H341" s="222">
        <v>1</v>
      </c>
      <c r="I341" s="223"/>
      <c r="J341" s="224">
        <f>ROUND(I341*H341,2)</f>
        <v>0</v>
      </c>
      <c r="K341" s="225"/>
      <c r="L341" s="43"/>
      <c r="M341" s="266" t="s">
        <v>1</v>
      </c>
      <c r="N341" s="267" t="s">
        <v>41</v>
      </c>
      <c r="O341" s="268"/>
      <c r="P341" s="269">
        <f>O341*H341</f>
        <v>0</v>
      </c>
      <c r="Q341" s="269">
        <v>0</v>
      </c>
      <c r="R341" s="269">
        <f>Q341*H341</f>
        <v>0</v>
      </c>
      <c r="S341" s="269">
        <v>0</v>
      </c>
      <c r="T341" s="270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0" t="s">
        <v>489</v>
      </c>
      <c r="AT341" s="230" t="s">
        <v>128</v>
      </c>
      <c r="AU341" s="230" t="s">
        <v>86</v>
      </c>
      <c r="AY341" s="16" t="s">
        <v>126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6" t="s">
        <v>84</v>
      </c>
      <c r="BK341" s="231">
        <f>ROUND(I341*H341,2)</f>
        <v>0</v>
      </c>
      <c r="BL341" s="16" t="s">
        <v>489</v>
      </c>
      <c r="BM341" s="230" t="s">
        <v>531</v>
      </c>
    </row>
    <row r="342" spans="1:31" s="2" customFormat="1" ht="6.95" customHeight="1">
      <c r="A342" s="37"/>
      <c r="B342" s="65"/>
      <c r="C342" s="66"/>
      <c r="D342" s="66"/>
      <c r="E342" s="66"/>
      <c r="F342" s="66"/>
      <c r="G342" s="66"/>
      <c r="H342" s="66"/>
      <c r="I342" s="66"/>
      <c r="J342" s="66"/>
      <c r="K342" s="66"/>
      <c r="L342" s="43"/>
      <c r="M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</row>
  </sheetData>
  <sheetProtection password="CC35" sheet="1" objects="1" scenarios="1" formatColumns="0" formatRows="0" autoFilter="0"/>
  <autoFilter ref="C128:K341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90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Přechod pro chodce na ul. Štefánikové v Bohumíně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532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23. 3. 2024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ROUND(J126,2)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ROUND((SUM(BE126:BE178)),2)</f>
        <v>0</v>
      </c>
      <c r="G33" s="37"/>
      <c r="H33" s="37"/>
      <c r="I33" s="154">
        <v>0.21</v>
      </c>
      <c r="J33" s="153">
        <f>ROUND(((SUM(BE126:BE178))*I33),2)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ROUND((SUM(BF126:BF178)),2)</f>
        <v>0</v>
      </c>
      <c r="G34" s="37"/>
      <c r="H34" s="37"/>
      <c r="I34" s="154">
        <v>0.15</v>
      </c>
      <c r="J34" s="153">
        <f>ROUND(((SUM(BF126:BF178))*I34),2)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ROUND((SUM(BG126:BG178)),2)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ROUND((SUM(BH126:BH178)),2)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ROUND((SUM(BI126:BI178)),2)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Přechod pro chodce na ul. Štefánikové v Bohumíně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401 - Veřejné osvětlení přechodu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Bohumín</v>
      </c>
      <c r="G89" s="39"/>
      <c r="H89" s="39"/>
      <c r="I89" s="31" t="s">
        <v>22</v>
      </c>
      <c r="J89" s="78" t="str">
        <f>IF(J12="","",J12)</f>
        <v>23. 3. 2024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Město Bohumín</v>
      </c>
      <c r="G91" s="39"/>
      <c r="H91" s="39"/>
      <c r="I91" s="31" t="s">
        <v>30</v>
      </c>
      <c r="J91" s="35" t="str">
        <f>E21</f>
        <v>ŠNAPKA SLUŽBY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Ing. Ivan Šnapka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J126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pans="1:31" s="9" customFormat="1" ht="24.95" customHeight="1">
      <c r="A97" s="9"/>
      <c r="B97" s="178"/>
      <c r="C97" s="179"/>
      <c r="D97" s="180" t="s">
        <v>98</v>
      </c>
      <c r="E97" s="181"/>
      <c r="F97" s="181"/>
      <c r="G97" s="181"/>
      <c r="H97" s="181"/>
      <c r="I97" s="181"/>
      <c r="J97" s="182">
        <f>J127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99</v>
      </c>
      <c r="E98" s="187"/>
      <c r="F98" s="187"/>
      <c r="G98" s="187"/>
      <c r="H98" s="187"/>
      <c r="I98" s="187"/>
      <c r="J98" s="188">
        <f>J128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4"/>
      <c r="C99" s="185"/>
      <c r="D99" s="186" t="s">
        <v>533</v>
      </c>
      <c r="E99" s="187"/>
      <c r="F99" s="187"/>
      <c r="G99" s="187"/>
      <c r="H99" s="187"/>
      <c r="I99" s="187"/>
      <c r="J99" s="188">
        <f>J139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84"/>
      <c r="C100" s="185"/>
      <c r="D100" s="186" t="s">
        <v>534</v>
      </c>
      <c r="E100" s="187"/>
      <c r="F100" s="187"/>
      <c r="G100" s="187"/>
      <c r="H100" s="187"/>
      <c r="I100" s="187"/>
      <c r="J100" s="188">
        <f>J146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4"/>
      <c r="C101" s="185"/>
      <c r="D101" s="186" t="s">
        <v>535</v>
      </c>
      <c r="E101" s="187"/>
      <c r="F101" s="187"/>
      <c r="G101" s="187"/>
      <c r="H101" s="187"/>
      <c r="I101" s="187"/>
      <c r="J101" s="188">
        <f>J149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8"/>
      <c r="C102" s="179"/>
      <c r="D102" s="180" t="s">
        <v>105</v>
      </c>
      <c r="E102" s="181"/>
      <c r="F102" s="181"/>
      <c r="G102" s="181"/>
      <c r="H102" s="181"/>
      <c r="I102" s="181"/>
      <c r="J102" s="182">
        <f>J165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4"/>
      <c r="C103" s="185"/>
      <c r="D103" s="186" t="s">
        <v>106</v>
      </c>
      <c r="E103" s="187"/>
      <c r="F103" s="187"/>
      <c r="G103" s="187"/>
      <c r="H103" s="187"/>
      <c r="I103" s="187"/>
      <c r="J103" s="188">
        <f>J166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107</v>
      </c>
      <c r="E104" s="187"/>
      <c r="F104" s="187"/>
      <c r="G104" s="187"/>
      <c r="H104" s="187"/>
      <c r="I104" s="187"/>
      <c r="J104" s="188">
        <f>J172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108</v>
      </c>
      <c r="E105" s="187"/>
      <c r="F105" s="187"/>
      <c r="G105" s="187"/>
      <c r="H105" s="187"/>
      <c r="I105" s="187"/>
      <c r="J105" s="188">
        <f>J174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109</v>
      </c>
      <c r="E106" s="187"/>
      <c r="F106" s="187"/>
      <c r="G106" s="187"/>
      <c r="H106" s="187"/>
      <c r="I106" s="187"/>
      <c r="J106" s="188">
        <f>J177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111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173" t="str">
        <f>E7</f>
        <v>Přechod pro chodce na ul. Štefánikové v Bohumíně</v>
      </c>
      <c r="F116" s="31"/>
      <c r="G116" s="31"/>
      <c r="H116" s="31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91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E9</f>
        <v>SO 401 - Veřejné osvětlení přechodu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F12</f>
        <v>Bohumín</v>
      </c>
      <c r="G120" s="39"/>
      <c r="H120" s="39"/>
      <c r="I120" s="31" t="s">
        <v>22</v>
      </c>
      <c r="J120" s="78" t="str">
        <f>IF(J12="","",J12)</f>
        <v>23. 3. 2024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5.65" customHeight="1">
      <c r="A122" s="37"/>
      <c r="B122" s="38"/>
      <c r="C122" s="31" t="s">
        <v>24</v>
      </c>
      <c r="D122" s="39"/>
      <c r="E122" s="39"/>
      <c r="F122" s="26" t="str">
        <f>E15</f>
        <v>Město Bohumín</v>
      </c>
      <c r="G122" s="39"/>
      <c r="H122" s="39"/>
      <c r="I122" s="31" t="s">
        <v>30</v>
      </c>
      <c r="J122" s="35" t="str">
        <f>E21</f>
        <v>ŠNAPKA SLUŽBY s.r.o.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28</v>
      </c>
      <c r="D123" s="39"/>
      <c r="E123" s="39"/>
      <c r="F123" s="26" t="str">
        <f>IF(E18="","",E18)</f>
        <v>Vyplň údaj</v>
      </c>
      <c r="G123" s="39"/>
      <c r="H123" s="39"/>
      <c r="I123" s="31" t="s">
        <v>33</v>
      </c>
      <c r="J123" s="35" t="str">
        <f>E24</f>
        <v>Ing. Ivan Šnapka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0"/>
      <c r="B125" s="191"/>
      <c r="C125" s="192" t="s">
        <v>112</v>
      </c>
      <c r="D125" s="193" t="s">
        <v>61</v>
      </c>
      <c r="E125" s="193" t="s">
        <v>57</v>
      </c>
      <c r="F125" s="193" t="s">
        <v>58</v>
      </c>
      <c r="G125" s="193" t="s">
        <v>113</v>
      </c>
      <c r="H125" s="193" t="s">
        <v>114</v>
      </c>
      <c r="I125" s="193" t="s">
        <v>115</v>
      </c>
      <c r="J125" s="194" t="s">
        <v>95</v>
      </c>
      <c r="K125" s="195" t="s">
        <v>116</v>
      </c>
      <c r="L125" s="196"/>
      <c r="M125" s="99" t="s">
        <v>1</v>
      </c>
      <c r="N125" s="100" t="s">
        <v>40</v>
      </c>
      <c r="O125" s="100" t="s">
        <v>117</v>
      </c>
      <c r="P125" s="100" t="s">
        <v>118</v>
      </c>
      <c r="Q125" s="100" t="s">
        <v>119</v>
      </c>
      <c r="R125" s="100" t="s">
        <v>120</v>
      </c>
      <c r="S125" s="100" t="s">
        <v>121</v>
      </c>
      <c r="T125" s="101" t="s">
        <v>122</v>
      </c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</row>
    <row r="126" spans="1:63" s="2" customFormat="1" ht="22.8" customHeight="1">
      <c r="A126" s="37"/>
      <c r="B126" s="38"/>
      <c r="C126" s="106" t="s">
        <v>123</v>
      </c>
      <c r="D126" s="39"/>
      <c r="E126" s="39"/>
      <c r="F126" s="39"/>
      <c r="G126" s="39"/>
      <c r="H126" s="39"/>
      <c r="I126" s="39"/>
      <c r="J126" s="197">
        <f>BK126</f>
        <v>0</v>
      </c>
      <c r="K126" s="39"/>
      <c r="L126" s="43"/>
      <c r="M126" s="102"/>
      <c r="N126" s="198"/>
      <c r="O126" s="103"/>
      <c r="P126" s="199">
        <f>P127+P165</f>
        <v>0</v>
      </c>
      <c r="Q126" s="103"/>
      <c r="R126" s="199">
        <f>R127+R165</f>
        <v>1.2979399999999999</v>
      </c>
      <c r="S126" s="103"/>
      <c r="T126" s="200">
        <f>T127+T165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75</v>
      </c>
      <c r="AU126" s="16" t="s">
        <v>97</v>
      </c>
      <c r="BK126" s="201">
        <f>BK127+BK165</f>
        <v>0</v>
      </c>
    </row>
    <row r="127" spans="1:63" s="12" customFormat="1" ht="25.9" customHeight="1">
      <c r="A127" s="12"/>
      <c r="B127" s="202"/>
      <c r="C127" s="203"/>
      <c r="D127" s="204" t="s">
        <v>75</v>
      </c>
      <c r="E127" s="205" t="s">
        <v>124</v>
      </c>
      <c r="F127" s="205" t="s">
        <v>125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P128</f>
        <v>0</v>
      </c>
      <c r="Q127" s="210"/>
      <c r="R127" s="211">
        <f>R128</f>
        <v>1.2979399999999999</v>
      </c>
      <c r="S127" s="210"/>
      <c r="T127" s="212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84</v>
      </c>
      <c r="AT127" s="214" t="s">
        <v>75</v>
      </c>
      <c r="AU127" s="214" t="s">
        <v>76</v>
      </c>
      <c r="AY127" s="213" t="s">
        <v>126</v>
      </c>
      <c r="BK127" s="215">
        <f>BK128</f>
        <v>0</v>
      </c>
    </row>
    <row r="128" spans="1:63" s="12" customFormat="1" ht="22.8" customHeight="1">
      <c r="A128" s="12"/>
      <c r="B128" s="202"/>
      <c r="C128" s="203"/>
      <c r="D128" s="204" t="s">
        <v>75</v>
      </c>
      <c r="E128" s="216" t="s">
        <v>84</v>
      </c>
      <c r="F128" s="216" t="s">
        <v>127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P129+SUM(P130:P139)+P146+P149</f>
        <v>0</v>
      </c>
      <c r="Q128" s="210"/>
      <c r="R128" s="211">
        <f>R129+SUM(R130:R139)+R146+R149</f>
        <v>1.2979399999999999</v>
      </c>
      <c r="S128" s="210"/>
      <c r="T128" s="212">
        <f>T129+SUM(T130:T139)+T146+T149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84</v>
      </c>
      <c r="AT128" s="214" t="s">
        <v>75</v>
      </c>
      <c r="AU128" s="214" t="s">
        <v>84</v>
      </c>
      <c r="AY128" s="213" t="s">
        <v>126</v>
      </c>
      <c r="BK128" s="215">
        <f>BK129+SUM(BK130:BK139)+BK146+BK149</f>
        <v>0</v>
      </c>
    </row>
    <row r="129" spans="1:65" s="2" customFormat="1" ht="24.15" customHeight="1">
      <c r="A129" s="37"/>
      <c r="B129" s="38"/>
      <c r="C129" s="218" t="s">
        <v>215</v>
      </c>
      <c r="D129" s="218" t="s">
        <v>128</v>
      </c>
      <c r="E129" s="219" t="s">
        <v>536</v>
      </c>
      <c r="F129" s="220" t="s">
        <v>537</v>
      </c>
      <c r="G129" s="221" t="s">
        <v>193</v>
      </c>
      <c r="H129" s="222">
        <v>3.375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41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132</v>
      </c>
      <c r="AT129" s="230" t="s">
        <v>128</v>
      </c>
      <c r="AU129" s="230" t="s">
        <v>86</v>
      </c>
      <c r="AY129" s="16" t="s">
        <v>126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84</v>
      </c>
      <c r="BK129" s="231">
        <f>ROUND(I129*H129,2)</f>
        <v>0</v>
      </c>
      <c r="BL129" s="16" t="s">
        <v>132</v>
      </c>
      <c r="BM129" s="230" t="s">
        <v>538</v>
      </c>
    </row>
    <row r="130" spans="1:51" s="13" customFormat="1" ht="12">
      <c r="A130" s="13"/>
      <c r="B130" s="232"/>
      <c r="C130" s="233"/>
      <c r="D130" s="234" t="s">
        <v>134</v>
      </c>
      <c r="E130" s="235" t="s">
        <v>1</v>
      </c>
      <c r="F130" s="236" t="s">
        <v>539</v>
      </c>
      <c r="G130" s="233"/>
      <c r="H130" s="237">
        <v>3.375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134</v>
      </c>
      <c r="AU130" s="243" t="s">
        <v>86</v>
      </c>
      <c r="AV130" s="13" t="s">
        <v>86</v>
      </c>
      <c r="AW130" s="13" t="s">
        <v>32</v>
      </c>
      <c r="AX130" s="13" t="s">
        <v>84</v>
      </c>
      <c r="AY130" s="243" t="s">
        <v>126</v>
      </c>
    </row>
    <row r="131" spans="1:65" s="2" customFormat="1" ht="24.15" customHeight="1">
      <c r="A131" s="37"/>
      <c r="B131" s="38"/>
      <c r="C131" s="218" t="s">
        <v>223</v>
      </c>
      <c r="D131" s="218" t="s">
        <v>128</v>
      </c>
      <c r="E131" s="219" t="s">
        <v>540</v>
      </c>
      <c r="F131" s="220" t="s">
        <v>541</v>
      </c>
      <c r="G131" s="221" t="s">
        <v>193</v>
      </c>
      <c r="H131" s="222">
        <v>7.84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41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132</v>
      </c>
      <c r="AT131" s="230" t="s">
        <v>128</v>
      </c>
      <c r="AU131" s="230" t="s">
        <v>86</v>
      </c>
      <c r="AY131" s="16" t="s">
        <v>126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84</v>
      </c>
      <c r="BK131" s="231">
        <f>ROUND(I131*H131,2)</f>
        <v>0</v>
      </c>
      <c r="BL131" s="16" t="s">
        <v>132</v>
      </c>
      <c r="BM131" s="230" t="s">
        <v>542</v>
      </c>
    </row>
    <row r="132" spans="1:51" s="13" customFormat="1" ht="12">
      <c r="A132" s="13"/>
      <c r="B132" s="232"/>
      <c r="C132" s="233"/>
      <c r="D132" s="234" t="s">
        <v>134</v>
      </c>
      <c r="E132" s="235" t="s">
        <v>1</v>
      </c>
      <c r="F132" s="236" t="s">
        <v>543</v>
      </c>
      <c r="G132" s="233"/>
      <c r="H132" s="237">
        <v>7.84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134</v>
      </c>
      <c r="AU132" s="243" t="s">
        <v>86</v>
      </c>
      <c r="AV132" s="13" t="s">
        <v>86</v>
      </c>
      <c r="AW132" s="13" t="s">
        <v>32</v>
      </c>
      <c r="AX132" s="13" t="s">
        <v>84</v>
      </c>
      <c r="AY132" s="243" t="s">
        <v>126</v>
      </c>
    </row>
    <row r="133" spans="1:65" s="2" customFormat="1" ht="21.75" customHeight="1">
      <c r="A133" s="37"/>
      <c r="B133" s="38"/>
      <c r="C133" s="218" t="s">
        <v>151</v>
      </c>
      <c r="D133" s="218" t="s">
        <v>128</v>
      </c>
      <c r="E133" s="219" t="s">
        <v>544</v>
      </c>
      <c r="F133" s="220" t="s">
        <v>545</v>
      </c>
      <c r="G133" s="221" t="s">
        <v>193</v>
      </c>
      <c r="H133" s="222">
        <v>10.125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41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132</v>
      </c>
      <c r="AT133" s="230" t="s">
        <v>128</v>
      </c>
      <c r="AU133" s="230" t="s">
        <v>86</v>
      </c>
      <c r="AY133" s="16" t="s">
        <v>126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84</v>
      </c>
      <c r="BK133" s="231">
        <f>ROUND(I133*H133,2)</f>
        <v>0</v>
      </c>
      <c r="BL133" s="16" t="s">
        <v>132</v>
      </c>
      <c r="BM133" s="230" t="s">
        <v>546</v>
      </c>
    </row>
    <row r="134" spans="1:51" s="13" customFormat="1" ht="12">
      <c r="A134" s="13"/>
      <c r="B134" s="232"/>
      <c r="C134" s="233"/>
      <c r="D134" s="234" t="s">
        <v>134</v>
      </c>
      <c r="E134" s="235" t="s">
        <v>1</v>
      </c>
      <c r="F134" s="236" t="s">
        <v>547</v>
      </c>
      <c r="G134" s="233"/>
      <c r="H134" s="237">
        <v>10.125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134</v>
      </c>
      <c r="AU134" s="243" t="s">
        <v>86</v>
      </c>
      <c r="AV134" s="13" t="s">
        <v>86</v>
      </c>
      <c r="AW134" s="13" t="s">
        <v>32</v>
      </c>
      <c r="AX134" s="13" t="s">
        <v>84</v>
      </c>
      <c r="AY134" s="243" t="s">
        <v>126</v>
      </c>
    </row>
    <row r="135" spans="1:65" s="2" customFormat="1" ht="24.15" customHeight="1">
      <c r="A135" s="37"/>
      <c r="B135" s="38"/>
      <c r="C135" s="218" t="s">
        <v>156</v>
      </c>
      <c r="D135" s="218" t="s">
        <v>128</v>
      </c>
      <c r="E135" s="219" t="s">
        <v>548</v>
      </c>
      <c r="F135" s="220" t="s">
        <v>549</v>
      </c>
      <c r="G135" s="221" t="s">
        <v>165</v>
      </c>
      <c r="H135" s="222">
        <v>11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41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132</v>
      </c>
      <c r="AT135" s="230" t="s">
        <v>128</v>
      </c>
      <c r="AU135" s="230" t="s">
        <v>86</v>
      </c>
      <c r="AY135" s="16" t="s">
        <v>126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84</v>
      </c>
      <c r="BK135" s="231">
        <f>ROUND(I135*H135,2)</f>
        <v>0</v>
      </c>
      <c r="BL135" s="16" t="s">
        <v>132</v>
      </c>
      <c r="BM135" s="230" t="s">
        <v>550</v>
      </c>
    </row>
    <row r="136" spans="1:65" s="2" customFormat="1" ht="24.15" customHeight="1">
      <c r="A136" s="37"/>
      <c r="B136" s="38"/>
      <c r="C136" s="255" t="s">
        <v>162</v>
      </c>
      <c r="D136" s="255" t="s">
        <v>224</v>
      </c>
      <c r="E136" s="256" t="s">
        <v>551</v>
      </c>
      <c r="F136" s="257" t="s">
        <v>552</v>
      </c>
      <c r="G136" s="258" t="s">
        <v>314</v>
      </c>
      <c r="H136" s="259">
        <v>11</v>
      </c>
      <c r="I136" s="260"/>
      <c r="J136" s="261">
        <f>ROUND(I136*H136,2)</f>
        <v>0</v>
      </c>
      <c r="K136" s="262"/>
      <c r="L136" s="263"/>
      <c r="M136" s="264" t="s">
        <v>1</v>
      </c>
      <c r="N136" s="265" t="s">
        <v>41</v>
      </c>
      <c r="O136" s="90"/>
      <c r="P136" s="228">
        <f>O136*H136</f>
        <v>0</v>
      </c>
      <c r="Q136" s="228">
        <v>0.01042</v>
      </c>
      <c r="R136" s="228">
        <f>Q136*H136</f>
        <v>0.11462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177</v>
      </c>
      <c r="AT136" s="230" t="s">
        <v>224</v>
      </c>
      <c r="AU136" s="230" t="s">
        <v>86</v>
      </c>
      <c r="AY136" s="16" t="s">
        <v>126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84</v>
      </c>
      <c r="BK136" s="231">
        <f>ROUND(I136*H136,2)</f>
        <v>0</v>
      </c>
      <c r="BL136" s="16" t="s">
        <v>132</v>
      </c>
      <c r="BM136" s="230" t="s">
        <v>553</v>
      </c>
    </row>
    <row r="137" spans="1:65" s="2" customFormat="1" ht="24.15" customHeight="1">
      <c r="A137" s="37"/>
      <c r="B137" s="38"/>
      <c r="C137" s="218" t="s">
        <v>231</v>
      </c>
      <c r="D137" s="218" t="s">
        <v>128</v>
      </c>
      <c r="E137" s="219" t="s">
        <v>554</v>
      </c>
      <c r="F137" s="220" t="s">
        <v>555</v>
      </c>
      <c r="G137" s="221" t="s">
        <v>193</v>
      </c>
      <c r="H137" s="222">
        <v>6.72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41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132</v>
      </c>
      <c r="AT137" s="230" t="s">
        <v>128</v>
      </c>
      <c r="AU137" s="230" t="s">
        <v>86</v>
      </c>
      <c r="AY137" s="16" t="s">
        <v>126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84</v>
      </c>
      <c r="BK137" s="231">
        <f>ROUND(I137*H137,2)</f>
        <v>0</v>
      </c>
      <c r="BL137" s="16" t="s">
        <v>132</v>
      </c>
      <c r="BM137" s="230" t="s">
        <v>556</v>
      </c>
    </row>
    <row r="138" spans="1:51" s="13" customFormat="1" ht="12">
      <c r="A138" s="13"/>
      <c r="B138" s="232"/>
      <c r="C138" s="233"/>
      <c r="D138" s="234" t="s">
        <v>134</v>
      </c>
      <c r="E138" s="235" t="s">
        <v>1</v>
      </c>
      <c r="F138" s="236" t="s">
        <v>557</v>
      </c>
      <c r="G138" s="233"/>
      <c r="H138" s="237">
        <v>6.72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134</v>
      </c>
      <c r="AU138" s="243" t="s">
        <v>86</v>
      </c>
      <c r="AV138" s="13" t="s">
        <v>86</v>
      </c>
      <c r="AW138" s="13" t="s">
        <v>32</v>
      </c>
      <c r="AX138" s="13" t="s">
        <v>84</v>
      </c>
      <c r="AY138" s="243" t="s">
        <v>126</v>
      </c>
    </row>
    <row r="139" spans="1:63" s="12" customFormat="1" ht="20.85" customHeight="1">
      <c r="A139" s="12"/>
      <c r="B139" s="202"/>
      <c r="C139" s="203"/>
      <c r="D139" s="204" t="s">
        <v>75</v>
      </c>
      <c r="E139" s="216" t="s">
        <v>558</v>
      </c>
      <c r="F139" s="216" t="s">
        <v>559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SUM(P140:P145)</f>
        <v>0</v>
      </c>
      <c r="Q139" s="210"/>
      <c r="R139" s="211">
        <f>SUM(R140:R145)</f>
        <v>0.01762</v>
      </c>
      <c r="S139" s="210"/>
      <c r="T139" s="212">
        <f>SUM(T140:T145)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84</v>
      </c>
      <c r="AT139" s="214" t="s">
        <v>75</v>
      </c>
      <c r="AU139" s="214" t="s">
        <v>86</v>
      </c>
      <c r="AY139" s="213" t="s">
        <v>126</v>
      </c>
      <c r="BK139" s="215">
        <f>SUM(BK140:BK145)</f>
        <v>0</v>
      </c>
    </row>
    <row r="140" spans="1:65" s="2" customFormat="1" ht="24.15" customHeight="1">
      <c r="A140" s="37"/>
      <c r="B140" s="38"/>
      <c r="C140" s="218" t="s">
        <v>560</v>
      </c>
      <c r="D140" s="218" t="s">
        <v>128</v>
      </c>
      <c r="E140" s="219" t="s">
        <v>561</v>
      </c>
      <c r="F140" s="220" t="s">
        <v>562</v>
      </c>
      <c r="G140" s="221" t="s">
        <v>165</v>
      </c>
      <c r="H140" s="222">
        <v>25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41</v>
      </c>
      <c r="O140" s="90"/>
      <c r="P140" s="228">
        <f>O140*H140</f>
        <v>0</v>
      </c>
      <c r="Q140" s="228">
        <v>0.00045</v>
      </c>
      <c r="R140" s="228">
        <f>Q140*H140</f>
        <v>0.01125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132</v>
      </c>
      <c r="AT140" s="230" t="s">
        <v>128</v>
      </c>
      <c r="AU140" s="230" t="s">
        <v>558</v>
      </c>
      <c r="AY140" s="16" t="s">
        <v>126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84</v>
      </c>
      <c r="BK140" s="231">
        <f>ROUND(I140*H140,2)</f>
        <v>0</v>
      </c>
      <c r="BL140" s="16" t="s">
        <v>132</v>
      </c>
      <c r="BM140" s="230" t="s">
        <v>563</v>
      </c>
    </row>
    <row r="141" spans="1:51" s="13" customFormat="1" ht="12">
      <c r="A141" s="13"/>
      <c r="B141" s="232"/>
      <c r="C141" s="233"/>
      <c r="D141" s="234" t="s">
        <v>134</v>
      </c>
      <c r="E141" s="235" t="s">
        <v>1</v>
      </c>
      <c r="F141" s="236" t="s">
        <v>564</v>
      </c>
      <c r="G141" s="233"/>
      <c r="H141" s="237">
        <v>11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134</v>
      </c>
      <c r="AU141" s="243" t="s">
        <v>558</v>
      </c>
      <c r="AV141" s="13" t="s">
        <v>86</v>
      </c>
      <c r="AW141" s="13" t="s">
        <v>32</v>
      </c>
      <c r="AX141" s="13" t="s">
        <v>76</v>
      </c>
      <c r="AY141" s="243" t="s">
        <v>126</v>
      </c>
    </row>
    <row r="142" spans="1:51" s="13" customFormat="1" ht="12">
      <c r="A142" s="13"/>
      <c r="B142" s="232"/>
      <c r="C142" s="233"/>
      <c r="D142" s="234" t="s">
        <v>134</v>
      </c>
      <c r="E142" s="235" t="s">
        <v>1</v>
      </c>
      <c r="F142" s="236" t="s">
        <v>565</v>
      </c>
      <c r="G142" s="233"/>
      <c r="H142" s="237">
        <v>14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134</v>
      </c>
      <c r="AU142" s="243" t="s">
        <v>558</v>
      </c>
      <c r="AV142" s="13" t="s">
        <v>86</v>
      </c>
      <c r="AW142" s="13" t="s">
        <v>32</v>
      </c>
      <c r="AX142" s="13" t="s">
        <v>76</v>
      </c>
      <c r="AY142" s="243" t="s">
        <v>126</v>
      </c>
    </row>
    <row r="143" spans="1:51" s="14" customFormat="1" ht="12">
      <c r="A143" s="14"/>
      <c r="B143" s="244"/>
      <c r="C143" s="245"/>
      <c r="D143" s="234" t="s">
        <v>134</v>
      </c>
      <c r="E143" s="246" t="s">
        <v>1</v>
      </c>
      <c r="F143" s="247" t="s">
        <v>141</v>
      </c>
      <c r="G143" s="245"/>
      <c r="H143" s="248">
        <v>25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134</v>
      </c>
      <c r="AU143" s="254" t="s">
        <v>558</v>
      </c>
      <c r="AV143" s="14" t="s">
        <v>132</v>
      </c>
      <c r="AW143" s="14" t="s">
        <v>32</v>
      </c>
      <c r="AX143" s="14" t="s">
        <v>84</v>
      </c>
      <c r="AY143" s="254" t="s">
        <v>126</v>
      </c>
    </row>
    <row r="144" spans="1:65" s="2" customFormat="1" ht="16.5" customHeight="1">
      <c r="A144" s="37"/>
      <c r="B144" s="38"/>
      <c r="C144" s="218" t="s">
        <v>8</v>
      </c>
      <c r="D144" s="218" t="s">
        <v>128</v>
      </c>
      <c r="E144" s="219" t="s">
        <v>566</v>
      </c>
      <c r="F144" s="220" t="s">
        <v>567</v>
      </c>
      <c r="G144" s="221" t="s">
        <v>165</v>
      </c>
      <c r="H144" s="222">
        <v>7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41</v>
      </c>
      <c r="O144" s="90"/>
      <c r="P144" s="228">
        <f>O144*H144</f>
        <v>0</v>
      </c>
      <c r="Q144" s="228">
        <v>0.00091</v>
      </c>
      <c r="R144" s="228">
        <f>Q144*H144</f>
        <v>0.00637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132</v>
      </c>
      <c r="AT144" s="230" t="s">
        <v>128</v>
      </c>
      <c r="AU144" s="230" t="s">
        <v>558</v>
      </c>
      <c r="AY144" s="16" t="s">
        <v>126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84</v>
      </c>
      <c r="BK144" s="231">
        <f>ROUND(I144*H144,2)</f>
        <v>0</v>
      </c>
      <c r="BL144" s="16" t="s">
        <v>132</v>
      </c>
      <c r="BM144" s="230" t="s">
        <v>568</v>
      </c>
    </row>
    <row r="145" spans="1:51" s="13" customFormat="1" ht="12">
      <c r="A145" s="13"/>
      <c r="B145" s="232"/>
      <c r="C145" s="233"/>
      <c r="D145" s="234" t="s">
        <v>134</v>
      </c>
      <c r="E145" s="235" t="s">
        <v>1</v>
      </c>
      <c r="F145" s="236" t="s">
        <v>569</v>
      </c>
      <c r="G145" s="233"/>
      <c r="H145" s="237">
        <v>7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134</v>
      </c>
      <c r="AU145" s="243" t="s">
        <v>558</v>
      </c>
      <c r="AV145" s="13" t="s">
        <v>86</v>
      </c>
      <c r="AW145" s="13" t="s">
        <v>32</v>
      </c>
      <c r="AX145" s="13" t="s">
        <v>84</v>
      </c>
      <c r="AY145" s="243" t="s">
        <v>126</v>
      </c>
    </row>
    <row r="146" spans="1:63" s="12" customFormat="1" ht="20.85" customHeight="1">
      <c r="A146" s="12"/>
      <c r="B146" s="202"/>
      <c r="C146" s="203"/>
      <c r="D146" s="204" t="s">
        <v>75</v>
      </c>
      <c r="E146" s="216" t="s">
        <v>132</v>
      </c>
      <c r="F146" s="216" t="s">
        <v>570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SUM(P147:P148)</f>
        <v>0</v>
      </c>
      <c r="Q146" s="210"/>
      <c r="R146" s="211">
        <f>SUM(R147:R148)</f>
        <v>0</v>
      </c>
      <c r="S146" s="210"/>
      <c r="T146" s="212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84</v>
      </c>
      <c r="AT146" s="214" t="s">
        <v>75</v>
      </c>
      <c r="AU146" s="214" t="s">
        <v>86</v>
      </c>
      <c r="AY146" s="213" t="s">
        <v>126</v>
      </c>
      <c r="BK146" s="215">
        <f>SUM(BK147:BK148)</f>
        <v>0</v>
      </c>
    </row>
    <row r="147" spans="1:65" s="2" customFormat="1" ht="24.15" customHeight="1">
      <c r="A147" s="37"/>
      <c r="B147" s="38"/>
      <c r="C147" s="218" t="s">
        <v>571</v>
      </c>
      <c r="D147" s="218" t="s">
        <v>128</v>
      </c>
      <c r="E147" s="219" t="s">
        <v>572</v>
      </c>
      <c r="F147" s="220" t="s">
        <v>573</v>
      </c>
      <c r="G147" s="221" t="s">
        <v>193</v>
      </c>
      <c r="H147" s="222">
        <v>1.12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41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132</v>
      </c>
      <c r="AT147" s="230" t="s">
        <v>128</v>
      </c>
      <c r="AU147" s="230" t="s">
        <v>558</v>
      </c>
      <c r="AY147" s="16" t="s">
        <v>126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84</v>
      </c>
      <c r="BK147" s="231">
        <f>ROUND(I147*H147,2)</f>
        <v>0</v>
      </c>
      <c r="BL147" s="16" t="s">
        <v>132</v>
      </c>
      <c r="BM147" s="230" t="s">
        <v>574</v>
      </c>
    </row>
    <row r="148" spans="1:51" s="13" customFormat="1" ht="12">
      <c r="A148" s="13"/>
      <c r="B148" s="232"/>
      <c r="C148" s="233"/>
      <c r="D148" s="234" t="s">
        <v>134</v>
      </c>
      <c r="E148" s="235" t="s">
        <v>1</v>
      </c>
      <c r="F148" s="236" t="s">
        <v>575</v>
      </c>
      <c r="G148" s="233"/>
      <c r="H148" s="237">
        <v>1.12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134</v>
      </c>
      <c r="AU148" s="243" t="s">
        <v>558</v>
      </c>
      <c r="AV148" s="13" t="s">
        <v>86</v>
      </c>
      <c r="AW148" s="13" t="s">
        <v>32</v>
      </c>
      <c r="AX148" s="13" t="s">
        <v>84</v>
      </c>
      <c r="AY148" s="243" t="s">
        <v>126</v>
      </c>
    </row>
    <row r="149" spans="1:63" s="12" customFormat="1" ht="20.85" customHeight="1">
      <c r="A149" s="12"/>
      <c r="B149" s="202"/>
      <c r="C149" s="203"/>
      <c r="D149" s="204" t="s">
        <v>75</v>
      </c>
      <c r="E149" s="216" t="s">
        <v>576</v>
      </c>
      <c r="F149" s="216" t="s">
        <v>577</v>
      </c>
      <c r="G149" s="203"/>
      <c r="H149" s="203"/>
      <c r="I149" s="206"/>
      <c r="J149" s="217">
        <f>BK149</f>
        <v>0</v>
      </c>
      <c r="K149" s="203"/>
      <c r="L149" s="208"/>
      <c r="M149" s="209"/>
      <c r="N149" s="210"/>
      <c r="O149" s="210"/>
      <c r="P149" s="211">
        <f>SUM(P150:P164)</f>
        <v>0</v>
      </c>
      <c r="Q149" s="210"/>
      <c r="R149" s="211">
        <f>SUM(R150:R164)</f>
        <v>1.1657</v>
      </c>
      <c r="S149" s="210"/>
      <c r="T149" s="212">
        <f>SUM(T150:T164)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558</v>
      </c>
      <c r="AT149" s="214" t="s">
        <v>75</v>
      </c>
      <c r="AU149" s="214" t="s">
        <v>86</v>
      </c>
      <c r="AY149" s="213" t="s">
        <v>126</v>
      </c>
      <c r="BK149" s="215">
        <f>SUM(BK150:BK164)</f>
        <v>0</v>
      </c>
    </row>
    <row r="150" spans="1:65" s="2" customFormat="1" ht="24.15" customHeight="1">
      <c r="A150" s="37"/>
      <c r="B150" s="38"/>
      <c r="C150" s="218" t="s">
        <v>578</v>
      </c>
      <c r="D150" s="218" t="s">
        <v>128</v>
      </c>
      <c r="E150" s="219" t="s">
        <v>579</v>
      </c>
      <c r="F150" s="220" t="s">
        <v>580</v>
      </c>
      <c r="G150" s="221" t="s">
        <v>314</v>
      </c>
      <c r="H150" s="222">
        <v>1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41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581</v>
      </c>
      <c r="AT150" s="230" t="s">
        <v>128</v>
      </c>
      <c r="AU150" s="230" t="s">
        <v>558</v>
      </c>
      <c r="AY150" s="16" t="s">
        <v>126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84</v>
      </c>
      <c r="BK150" s="231">
        <f>ROUND(I150*H150,2)</f>
        <v>0</v>
      </c>
      <c r="BL150" s="16" t="s">
        <v>581</v>
      </c>
      <c r="BM150" s="230" t="s">
        <v>582</v>
      </c>
    </row>
    <row r="151" spans="1:65" s="2" customFormat="1" ht="24.15" customHeight="1">
      <c r="A151" s="37"/>
      <c r="B151" s="38"/>
      <c r="C151" s="255" t="s">
        <v>583</v>
      </c>
      <c r="D151" s="255" t="s">
        <v>224</v>
      </c>
      <c r="E151" s="256" t="s">
        <v>584</v>
      </c>
      <c r="F151" s="257" t="s">
        <v>585</v>
      </c>
      <c r="G151" s="258" t="s">
        <v>314</v>
      </c>
      <c r="H151" s="259">
        <v>1</v>
      </c>
      <c r="I151" s="260"/>
      <c r="J151" s="261">
        <f>ROUND(I151*H151,2)</f>
        <v>0</v>
      </c>
      <c r="K151" s="262"/>
      <c r="L151" s="263"/>
      <c r="M151" s="264" t="s">
        <v>1</v>
      </c>
      <c r="N151" s="265" t="s">
        <v>41</v>
      </c>
      <c r="O151" s="90"/>
      <c r="P151" s="228">
        <f>O151*H151</f>
        <v>0</v>
      </c>
      <c r="Q151" s="228">
        <v>0.062</v>
      </c>
      <c r="R151" s="228">
        <f>Q151*H151</f>
        <v>0.062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586</v>
      </c>
      <c r="AT151" s="230" t="s">
        <v>224</v>
      </c>
      <c r="AU151" s="230" t="s">
        <v>558</v>
      </c>
      <c r="AY151" s="16" t="s">
        <v>126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84</v>
      </c>
      <c r="BK151" s="231">
        <f>ROUND(I151*H151,2)</f>
        <v>0</v>
      </c>
      <c r="BL151" s="16" t="s">
        <v>586</v>
      </c>
      <c r="BM151" s="230" t="s">
        <v>587</v>
      </c>
    </row>
    <row r="152" spans="1:65" s="2" customFormat="1" ht="16.5" customHeight="1">
      <c r="A152" s="37"/>
      <c r="B152" s="38"/>
      <c r="C152" s="218" t="s">
        <v>7</v>
      </c>
      <c r="D152" s="218" t="s">
        <v>128</v>
      </c>
      <c r="E152" s="219" t="s">
        <v>588</v>
      </c>
      <c r="F152" s="220" t="s">
        <v>589</v>
      </c>
      <c r="G152" s="221" t="s">
        <v>314</v>
      </c>
      <c r="H152" s="222">
        <v>1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41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581</v>
      </c>
      <c r="AT152" s="230" t="s">
        <v>128</v>
      </c>
      <c r="AU152" s="230" t="s">
        <v>558</v>
      </c>
      <c r="AY152" s="16" t="s">
        <v>126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84</v>
      </c>
      <c r="BK152" s="231">
        <f>ROUND(I152*H152,2)</f>
        <v>0</v>
      </c>
      <c r="BL152" s="16" t="s">
        <v>581</v>
      </c>
      <c r="BM152" s="230" t="s">
        <v>590</v>
      </c>
    </row>
    <row r="153" spans="1:65" s="2" customFormat="1" ht="16.5" customHeight="1">
      <c r="A153" s="37"/>
      <c r="B153" s="38"/>
      <c r="C153" s="255" t="s">
        <v>205</v>
      </c>
      <c r="D153" s="255" t="s">
        <v>224</v>
      </c>
      <c r="E153" s="256" t="s">
        <v>591</v>
      </c>
      <c r="F153" s="257" t="s">
        <v>592</v>
      </c>
      <c r="G153" s="258" t="s">
        <v>314</v>
      </c>
      <c r="H153" s="259">
        <v>1</v>
      </c>
      <c r="I153" s="260"/>
      <c r="J153" s="261">
        <f>ROUND(I153*H153,2)</f>
        <v>0</v>
      </c>
      <c r="K153" s="262"/>
      <c r="L153" s="263"/>
      <c r="M153" s="264" t="s">
        <v>1</v>
      </c>
      <c r="N153" s="265" t="s">
        <v>41</v>
      </c>
      <c r="O153" s="90"/>
      <c r="P153" s="228">
        <f>O153*H153</f>
        <v>0</v>
      </c>
      <c r="Q153" s="228">
        <v>0.77</v>
      </c>
      <c r="R153" s="228">
        <f>Q153*H153</f>
        <v>0.77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586</v>
      </c>
      <c r="AT153" s="230" t="s">
        <v>224</v>
      </c>
      <c r="AU153" s="230" t="s">
        <v>558</v>
      </c>
      <c r="AY153" s="16" t="s">
        <v>126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84</v>
      </c>
      <c r="BK153" s="231">
        <f>ROUND(I153*H153,2)</f>
        <v>0</v>
      </c>
      <c r="BL153" s="16" t="s">
        <v>586</v>
      </c>
      <c r="BM153" s="230" t="s">
        <v>593</v>
      </c>
    </row>
    <row r="154" spans="1:65" s="2" customFormat="1" ht="24.15" customHeight="1">
      <c r="A154" s="37"/>
      <c r="B154" s="38"/>
      <c r="C154" s="218" t="s">
        <v>310</v>
      </c>
      <c r="D154" s="218" t="s">
        <v>128</v>
      </c>
      <c r="E154" s="219" t="s">
        <v>594</v>
      </c>
      <c r="F154" s="220" t="s">
        <v>595</v>
      </c>
      <c r="G154" s="221" t="s">
        <v>314</v>
      </c>
      <c r="H154" s="222">
        <v>2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41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581</v>
      </c>
      <c r="AT154" s="230" t="s">
        <v>128</v>
      </c>
      <c r="AU154" s="230" t="s">
        <v>558</v>
      </c>
      <c r="AY154" s="16" t="s">
        <v>126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84</v>
      </c>
      <c r="BK154" s="231">
        <f>ROUND(I154*H154,2)</f>
        <v>0</v>
      </c>
      <c r="BL154" s="16" t="s">
        <v>581</v>
      </c>
      <c r="BM154" s="230" t="s">
        <v>596</v>
      </c>
    </row>
    <row r="155" spans="1:65" s="2" customFormat="1" ht="24.15" customHeight="1">
      <c r="A155" s="37"/>
      <c r="B155" s="38"/>
      <c r="C155" s="255" t="s">
        <v>597</v>
      </c>
      <c r="D155" s="255" t="s">
        <v>224</v>
      </c>
      <c r="E155" s="256" t="s">
        <v>598</v>
      </c>
      <c r="F155" s="257" t="s">
        <v>599</v>
      </c>
      <c r="G155" s="258" t="s">
        <v>314</v>
      </c>
      <c r="H155" s="259">
        <v>1</v>
      </c>
      <c r="I155" s="260"/>
      <c r="J155" s="261">
        <f>ROUND(I155*H155,2)</f>
        <v>0</v>
      </c>
      <c r="K155" s="262"/>
      <c r="L155" s="263"/>
      <c r="M155" s="264" t="s">
        <v>1</v>
      </c>
      <c r="N155" s="265" t="s">
        <v>41</v>
      </c>
      <c r="O155" s="90"/>
      <c r="P155" s="228">
        <f>O155*H155</f>
        <v>0</v>
      </c>
      <c r="Q155" s="228">
        <v>0.279</v>
      </c>
      <c r="R155" s="228">
        <f>Q155*H155</f>
        <v>0.279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586</v>
      </c>
      <c r="AT155" s="230" t="s">
        <v>224</v>
      </c>
      <c r="AU155" s="230" t="s">
        <v>558</v>
      </c>
      <c r="AY155" s="16" t="s">
        <v>126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84</v>
      </c>
      <c r="BK155" s="231">
        <f>ROUND(I155*H155,2)</f>
        <v>0</v>
      </c>
      <c r="BL155" s="16" t="s">
        <v>586</v>
      </c>
      <c r="BM155" s="230" t="s">
        <v>600</v>
      </c>
    </row>
    <row r="156" spans="1:65" s="2" customFormat="1" ht="16.5" customHeight="1">
      <c r="A156" s="37"/>
      <c r="B156" s="38"/>
      <c r="C156" s="255" t="s">
        <v>601</v>
      </c>
      <c r="D156" s="255" t="s">
        <v>224</v>
      </c>
      <c r="E156" s="256" t="s">
        <v>602</v>
      </c>
      <c r="F156" s="257" t="s">
        <v>603</v>
      </c>
      <c r="G156" s="258" t="s">
        <v>314</v>
      </c>
      <c r="H156" s="259">
        <v>1</v>
      </c>
      <c r="I156" s="260"/>
      <c r="J156" s="261">
        <f>ROUND(I156*H156,2)</f>
        <v>0</v>
      </c>
      <c r="K156" s="262"/>
      <c r="L156" s="263"/>
      <c r="M156" s="264" t="s">
        <v>1</v>
      </c>
      <c r="N156" s="265" t="s">
        <v>41</v>
      </c>
      <c r="O156" s="90"/>
      <c r="P156" s="228">
        <f>O156*H156</f>
        <v>0</v>
      </c>
      <c r="Q156" s="228">
        <v>0.0358</v>
      </c>
      <c r="R156" s="228">
        <f>Q156*H156</f>
        <v>0.0358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586</v>
      </c>
      <c r="AT156" s="230" t="s">
        <v>224</v>
      </c>
      <c r="AU156" s="230" t="s">
        <v>558</v>
      </c>
      <c r="AY156" s="16" t="s">
        <v>126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84</v>
      </c>
      <c r="BK156" s="231">
        <f>ROUND(I156*H156,2)</f>
        <v>0</v>
      </c>
      <c r="BL156" s="16" t="s">
        <v>586</v>
      </c>
      <c r="BM156" s="230" t="s">
        <v>604</v>
      </c>
    </row>
    <row r="157" spans="1:65" s="2" customFormat="1" ht="21.75" customHeight="1">
      <c r="A157" s="37"/>
      <c r="B157" s="38"/>
      <c r="C157" s="218" t="s">
        <v>605</v>
      </c>
      <c r="D157" s="218" t="s">
        <v>128</v>
      </c>
      <c r="E157" s="219" t="s">
        <v>606</v>
      </c>
      <c r="F157" s="220" t="s">
        <v>607</v>
      </c>
      <c r="G157" s="221" t="s">
        <v>314</v>
      </c>
      <c r="H157" s="222">
        <v>1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41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581</v>
      </c>
      <c r="AT157" s="230" t="s">
        <v>128</v>
      </c>
      <c r="AU157" s="230" t="s">
        <v>558</v>
      </c>
      <c r="AY157" s="16" t="s">
        <v>126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84</v>
      </c>
      <c r="BK157" s="231">
        <f>ROUND(I157*H157,2)</f>
        <v>0</v>
      </c>
      <c r="BL157" s="16" t="s">
        <v>581</v>
      </c>
      <c r="BM157" s="230" t="s">
        <v>608</v>
      </c>
    </row>
    <row r="158" spans="1:65" s="2" customFormat="1" ht="16.5" customHeight="1">
      <c r="A158" s="37"/>
      <c r="B158" s="38"/>
      <c r="C158" s="218" t="s">
        <v>609</v>
      </c>
      <c r="D158" s="218" t="s">
        <v>128</v>
      </c>
      <c r="E158" s="219" t="s">
        <v>610</v>
      </c>
      <c r="F158" s="220" t="s">
        <v>611</v>
      </c>
      <c r="G158" s="221" t="s">
        <v>314</v>
      </c>
      <c r="H158" s="222">
        <v>1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41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581</v>
      </c>
      <c r="AT158" s="230" t="s">
        <v>128</v>
      </c>
      <c r="AU158" s="230" t="s">
        <v>558</v>
      </c>
      <c r="AY158" s="16" t="s">
        <v>126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84</v>
      </c>
      <c r="BK158" s="231">
        <f>ROUND(I158*H158,2)</f>
        <v>0</v>
      </c>
      <c r="BL158" s="16" t="s">
        <v>581</v>
      </c>
      <c r="BM158" s="230" t="s">
        <v>612</v>
      </c>
    </row>
    <row r="159" spans="1:65" s="2" customFormat="1" ht="16.5" customHeight="1">
      <c r="A159" s="37"/>
      <c r="B159" s="38"/>
      <c r="C159" s="218" t="s">
        <v>210</v>
      </c>
      <c r="D159" s="218" t="s">
        <v>128</v>
      </c>
      <c r="E159" s="219" t="s">
        <v>613</v>
      </c>
      <c r="F159" s="220" t="s">
        <v>614</v>
      </c>
      <c r="G159" s="221" t="s">
        <v>165</v>
      </c>
      <c r="H159" s="222">
        <v>21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41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581</v>
      </c>
      <c r="AT159" s="230" t="s">
        <v>128</v>
      </c>
      <c r="AU159" s="230" t="s">
        <v>558</v>
      </c>
      <c r="AY159" s="16" t="s">
        <v>126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84</v>
      </c>
      <c r="BK159" s="231">
        <f>ROUND(I159*H159,2)</f>
        <v>0</v>
      </c>
      <c r="BL159" s="16" t="s">
        <v>581</v>
      </c>
      <c r="BM159" s="230" t="s">
        <v>615</v>
      </c>
    </row>
    <row r="160" spans="1:51" s="13" customFormat="1" ht="12">
      <c r="A160" s="13"/>
      <c r="B160" s="232"/>
      <c r="C160" s="233"/>
      <c r="D160" s="234" t="s">
        <v>134</v>
      </c>
      <c r="E160" s="235" t="s">
        <v>1</v>
      </c>
      <c r="F160" s="236" t="s">
        <v>564</v>
      </c>
      <c r="G160" s="233"/>
      <c r="H160" s="237">
        <v>11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134</v>
      </c>
      <c r="AU160" s="243" t="s">
        <v>558</v>
      </c>
      <c r="AV160" s="13" t="s">
        <v>86</v>
      </c>
      <c r="AW160" s="13" t="s">
        <v>32</v>
      </c>
      <c r="AX160" s="13" t="s">
        <v>76</v>
      </c>
      <c r="AY160" s="243" t="s">
        <v>126</v>
      </c>
    </row>
    <row r="161" spans="1:51" s="13" customFormat="1" ht="12">
      <c r="A161" s="13"/>
      <c r="B161" s="232"/>
      <c r="C161" s="233"/>
      <c r="D161" s="234" t="s">
        <v>134</v>
      </c>
      <c r="E161" s="235" t="s">
        <v>1</v>
      </c>
      <c r="F161" s="236" t="s">
        <v>616</v>
      </c>
      <c r="G161" s="233"/>
      <c r="H161" s="237">
        <v>10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134</v>
      </c>
      <c r="AU161" s="243" t="s">
        <v>558</v>
      </c>
      <c r="AV161" s="13" t="s">
        <v>86</v>
      </c>
      <c r="AW161" s="13" t="s">
        <v>32</v>
      </c>
      <c r="AX161" s="13" t="s">
        <v>76</v>
      </c>
      <c r="AY161" s="243" t="s">
        <v>126</v>
      </c>
    </row>
    <row r="162" spans="1:51" s="14" customFormat="1" ht="12">
      <c r="A162" s="14"/>
      <c r="B162" s="244"/>
      <c r="C162" s="245"/>
      <c r="D162" s="234" t="s">
        <v>134</v>
      </c>
      <c r="E162" s="246" t="s">
        <v>1</v>
      </c>
      <c r="F162" s="247" t="s">
        <v>141</v>
      </c>
      <c r="G162" s="245"/>
      <c r="H162" s="248">
        <v>21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134</v>
      </c>
      <c r="AU162" s="254" t="s">
        <v>558</v>
      </c>
      <c r="AV162" s="14" t="s">
        <v>132</v>
      </c>
      <c r="AW162" s="14" t="s">
        <v>32</v>
      </c>
      <c r="AX162" s="14" t="s">
        <v>84</v>
      </c>
      <c r="AY162" s="254" t="s">
        <v>126</v>
      </c>
    </row>
    <row r="163" spans="1:65" s="2" customFormat="1" ht="16.5" customHeight="1">
      <c r="A163" s="37"/>
      <c r="B163" s="38"/>
      <c r="C163" s="255" t="s">
        <v>617</v>
      </c>
      <c r="D163" s="255" t="s">
        <v>224</v>
      </c>
      <c r="E163" s="256" t="s">
        <v>618</v>
      </c>
      <c r="F163" s="257" t="s">
        <v>619</v>
      </c>
      <c r="G163" s="258" t="s">
        <v>165</v>
      </c>
      <c r="H163" s="259">
        <v>21</v>
      </c>
      <c r="I163" s="260"/>
      <c r="J163" s="261">
        <f>ROUND(I163*H163,2)</f>
        <v>0</v>
      </c>
      <c r="K163" s="262"/>
      <c r="L163" s="263"/>
      <c r="M163" s="264" t="s">
        <v>1</v>
      </c>
      <c r="N163" s="265" t="s">
        <v>41</v>
      </c>
      <c r="O163" s="90"/>
      <c r="P163" s="228">
        <f>O163*H163</f>
        <v>0</v>
      </c>
      <c r="Q163" s="228">
        <v>0.0009</v>
      </c>
      <c r="R163" s="228">
        <f>Q163*H163</f>
        <v>0.0189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586</v>
      </c>
      <c r="AT163" s="230" t="s">
        <v>224</v>
      </c>
      <c r="AU163" s="230" t="s">
        <v>558</v>
      </c>
      <c r="AY163" s="16" t="s">
        <v>126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84</v>
      </c>
      <c r="BK163" s="231">
        <f>ROUND(I163*H163,2)</f>
        <v>0</v>
      </c>
      <c r="BL163" s="16" t="s">
        <v>586</v>
      </c>
      <c r="BM163" s="230" t="s">
        <v>620</v>
      </c>
    </row>
    <row r="164" spans="1:65" s="2" customFormat="1" ht="16.5" customHeight="1">
      <c r="A164" s="37"/>
      <c r="B164" s="38"/>
      <c r="C164" s="218" t="s">
        <v>621</v>
      </c>
      <c r="D164" s="218" t="s">
        <v>128</v>
      </c>
      <c r="E164" s="219" t="s">
        <v>622</v>
      </c>
      <c r="F164" s="220" t="s">
        <v>623</v>
      </c>
      <c r="G164" s="221" t="s">
        <v>624</v>
      </c>
      <c r="H164" s="222">
        <v>1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41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581</v>
      </c>
      <c r="AT164" s="230" t="s">
        <v>128</v>
      </c>
      <c r="AU164" s="230" t="s">
        <v>558</v>
      </c>
      <c r="AY164" s="16" t="s">
        <v>126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84</v>
      </c>
      <c r="BK164" s="231">
        <f>ROUND(I164*H164,2)</f>
        <v>0</v>
      </c>
      <c r="BL164" s="16" t="s">
        <v>581</v>
      </c>
      <c r="BM164" s="230" t="s">
        <v>625</v>
      </c>
    </row>
    <row r="165" spans="1:63" s="12" customFormat="1" ht="25.9" customHeight="1">
      <c r="A165" s="12"/>
      <c r="B165" s="202"/>
      <c r="C165" s="203"/>
      <c r="D165" s="204" t="s">
        <v>75</v>
      </c>
      <c r="E165" s="205" t="s">
        <v>481</v>
      </c>
      <c r="F165" s="205" t="s">
        <v>482</v>
      </c>
      <c r="G165" s="203"/>
      <c r="H165" s="203"/>
      <c r="I165" s="206"/>
      <c r="J165" s="207">
        <f>BK165</f>
        <v>0</v>
      </c>
      <c r="K165" s="203"/>
      <c r="L165" s="208"/>
      <c r="M165" s="209"/>
      <c r="N165" s="210"/>
      <c r="O165" s="210"/>
      <c r="P165" s="211">
        <f>P166+P172+P174+P177</f>
        <v>0</v>
      </c>
      <c r="Q165" s="210"/>
      <c r="R165" s="211">
        <f>R166+R172+R174+R177</f>
        <v>0</v>
      </c>
      <c r="S165" s="210"/>
      <c r="T165" s="212">
        <f>T166+T172+T174+T177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151</v>
      </c>
      <c r="AT165" s="214" t="s">
        <v>75</v>
      </c>
      <c r="AU165" s="214" t="s">
        <v>76</v>
      </c>
      <c r="AY165" s="213" t="s">
        <v>126</v>
      </c>
      <c r="BK165" s="215">
        <f>BK166+BK172+BK174+BK177</f>
        <v>0</v>
      </c>
    </row>
    <row r="166" spans="1:63" s="12" customFormat="1" ht="22.8" customHeight="1">
      <c r="A166" s="12"/>
      <c r="B166" s="202"/>
      <c r="C166" s="203"/>
      <c r="D166" s="204" t="s">
        <v>75</v>
      </c>
      <c r="E166" s="216" t="s">
        <v>483</v>
      </c>
      <c r="F166" s="216" t="s">
        <v>484</v>
      </c>
      <c r="G166" s="203"/>
      <c r="H166" s="203"/>
      <c r="I166" s="206"/>
      <c r="J166" s="217">
        <f>BK166</f>
        <v>0</v>
      </c>
      <c r="K166" s="203"/>
      <c r="L166" s="208"/>
      <c r="M166" s="209"/>
      <c r="N166" s="210"/>
      <c r="O166" s="210"/>
      <c r="P166" s="211">
        <f>SUM(P167:P171)</f>
        <v>0</v>
      </c>
      <c r="Q166" s="210"/>
      <c r="R166" s="211">
        <f>SUM(R167:R171)</f>
        <v>0</v>
      </c>
      <c r="S166" s="210"/>
      <c r="T166" s="212">
        <f>SUM(T167:T171)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151</v>
      </c>
      <c r="AT166" s="214" t="s">
        <v>75</v>
      </c>
      <c r="AU166" s="214" t="s">
        <v>84</v>
      </c>
      <c r="AY166" s="213" t="s">
        <v>126</v>
      </c>
      <c r="BK166" s="215">
        <f>SUM(BK167:BK171)</f>
        <v>0</v>
      </c>
    </row>
    <row r="167" spans="1:65" s="2" customFormat="1" ht="16.5" customHeight="1">
      <c r="A167" s="37"/>
      <c r="B167" s="38"/>
      <c r="C167" s="218" t="s">
        <v>242</v>
      </c>
      <c r="D167" s="218" t="s">
        <v>128</v>
      </c>
      <c r="E167" s="219" t="s">
        <v>486</v>
      </c>
      <c r="F167" s="220" t="s">
        <v>487</v>
      </c>
      <c r="G167" s="221" t="s">
        <v>488</v>
      </c>
      <c r="H167" s="222">
        <v>1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41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489</v>
      </c>
      <c r="AT167" s="230" t="s">
        <v>128</v>
      </c>
      <c r="AU167" s="230" t="s">
        <v>86</v>
      </c>
      <c r="AY167" s="16" t="s">
        <v>126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84</v>
      </c>
      <c r="BK167" s="231">
        <f>ROUND(I167*H167,2)</f>
        <v>0</v>
      </c>
      <c r="BL167" s="16" t="s">
        <v>489</v>
      </c>
      <c r="BM167" s="230" t="s">
        <v>626</v>
      </c>
    </row>
    <row r="168" spans="1:65" s="2" customFormat="1" ht="16.5" customHeight="1">
      <c r="A168" s="37"/>
      <c r="B168" s="38"/>
      <c r="C168" s="218" t="s">
        <v>246</v>
      </c>
      <c r="D168" s="218" t="s">
        <v>128</v>
      </c>
      <c r="E168" s="219" t="s">
        <v>492</v>
      </c>
      <c r="F168" s="220" t="s">
        <v>493</v>
      </c>
      <c r="G168" s="221" t="s">
        <v>488</v>
      </c>
      <c r="H168" s="222">
        <v>1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41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489</v>
      </c>
      <c r="AT168" s="230" t="s">
        <v>128</v>
      </c>
      <c r="AU168" s="230" t="s">
        <v>86</v>
      </c>
      <c r="AY168" s="16" t="s">
        <v>126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84</v>
      </c>
      <c r="BK168" s="231">
        <f>ROUND(I168*H168,2)</f>
        <v>0</v>
      </c>
      <c r="BL168" s="16" t="s">
        <v>489</v>
      </c>
      <c r="BM168" s="230" t="s">
        <v>627</v>
      </c>
    </row>
    <row r="169" spans="1:65" s="2" customFormat="1" ht="21.75" customHeight="1">
      <c r="A169" s="37"/>
      <c r="B169" s="38"/>
      <c r="C169" s="218" t="s">
        <v>250</v>
      </c>
      <c r="D169" s="218" t="s">
        <v>128</v>
      </c>
      <c r="E169" s="219" t="s">
        <v>496</v>
      </c>
      <c r="F169" s="220" t="s">
        <v>497</v>
      </c>
      <c r="G169" s="221" t="s">
        <v>488</v>
      </c>
      <c r="H169" s="222">
        <v>1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41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489</v>
      </c>
      <c r="AT169" s="230" t="s">
        <v>128</v>
      </c>
      <c r="AU169" s="230" t="s">
        <v>86</v>
      </c>
      <c r="AY169" s="16" t="s">
        <v>126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84</v>
      </c>
      <c r="BK169" s="231">
        <f>ROUND(I169*H169,2)</f>
        <v>0</v>
      </c>
      <c r="BL169" s="16" t="s">
        <v>489</v>
      </c>
      <c r="BM169" s="230" t="s">
        <v>628</v>
      </c>
    </row>
    <row r="170" spans="1:65" s="2" customFormat="1" ht="16.5" customHeight="1">
      <c r="A170" s="37"/>
      <c r="B170" s="38"/>
      <c r="C170" s="218" t="s">
        <v>265</v>
      </c>
      <c r="D170" s="218" t="s">
        <v>128</v>
      </c>
      <c r="E170" s="219" t="s">
        <v>500</v>
      </c>
      <c r="F170" s="220" t="s">
        <v>501</v>
      </c>
      <c r="G170" s="221" t="s">
        <v>488</v>
      </c>
      <c r="H170" s="222">
        <v>1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41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489</v>
      </c>
      <c r="AT170" s="230" t="s">
        <v>128</v>
      </c>
      <c r="AU170" s="230" t="s">
        <v>86</v>
      </c>
      <c r="AY170" s="16" t="s">
        <v>126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84</v>
      </c>
      <c r="BK170" s="231">
        <f>ROUND(I170*H170,2)</f>
        <v>0</v>
      </c>
      <c r="BL170" s="16" t="s">
        <v>489</v>
      </c>
      <c r="BM170" s="230" t="s">
        <v>629</v>
      </c>
    </row>
    <row r="171" spans="1:65" s="2" customFormat="1" ht="24.15" customHeight="1">
      <c r="A171" s="37"/>
      <c r="B171" s="38"/>
      <c r="C171" s="218" t="s">
        <v>269</v>
      </c>
      <c r="D171" s="218" t="s">
        <v>128</v>
      </c>
      <c r="E171" s="219" t="s">
        <v>504</v>
      </c>
      <c r="F171" s="220" t="s">
        <v>505</v>
      </c>
      <c r="G171" s="221" t="s">
        <v>488</v>
      </c>
      <c r="H171" s="222">
        <v>1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41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489</v>
      </c>
      <c r="AT171" s="230" t="s">
        <v>128</v>
      </c>
      <c r="AU171" s="230" t="s">
        <v>86</v>
      </c>
      <c r="AY171" s="16" t="s">
        <v>126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84</v>
      </c>
      <c r="BK171" s="231">
        <f>ROUND(I171*H171,2)</f>
        <v>0</v>
      </c>
      <c r="BL171" s="16" t="s">
        <v>489</v>
      </c>
      <c r="BM171" s="230" t="s">
        <v>630</v>
      </c>
    </row>
    <row r="172" spans="1:63" s="12" customFormat="1" ht="22.8" customHeight="1">
      <c r="A172" s="12"/>
      <c r="B172" s="202"/>
      <c r="C172" s="203"/>
      <c r="D172" s="204" t="s">
        <v>75</v>
      </c>
      <c r="E172" s="216" t="s">
        <v>507</v>
      </c>
      <c r="F172" s="216" t="s">
        <v>508</v>
      </c>
      <c r="G172" s="203"/>
      <c r="H172" s="203"/>
      <c r="I172" s="206"/>
      <c r="J172" s="217">
        <f>BK172</f>
        <v>0</v>
      </c>
      <c r="K172" s="203"/>
      <c r="L172" s="208"/>
      <c r="M172" s="209"/>
      <c r="N172" s="210"/>
      <c r="O172" s="210"/>
      <c r="P172" s="211">
        <f>P173</f>
        <v>0</v>
      </c>
      <c r="Q172" s="210"/>
      <c r="R172" s="211">
        <f>R173</f>
        <v>0</v>
      </c>
      <c r="S172" s="210"/>
      <c r="T172" s="212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151</v>
      </c>
      <c r="AT172" s="214" t="s">
        <v>75</v>
      </c>
      <c r="AU172" s="214" t="s">
        <v>84</v>
      </c>
      <c r="AY172" s="213" t="s">
        <v>126</v>
      </c>
      <c r="BK172" s="215">
        <f>BK173</f>
        <v>0</v>
      </c>
    </row>
    <row r="173" spans="1:65" s="2" customFormat="1" ht="24.15" customHeight="1">
      <c r="A173" s="37"/>
      <c r="B173" s="38"/>
      <c r="C173" s="218" t="s">
        <v>274</v>
      </c>
      <c r="D173" s="218" t="s">
        <v>128</v>
      </c>
      <c r="E173" s="219" t="s">
        <v>510</v>
      </c>
      <c r="F173" s="220" t="s">
        <v>511</v>
      </c>
      <c r="G173" s="221" t="s">
        <v>488</v>
      </c>
      <c r="H173" s="222">
        <v>1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41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489</v>
      </c>
      <c r="AT173" s="230" t="s">
        <v>128</v>
      </c>
      <c r="AU173" s="230" t="s">
        <v>86</v>
      </c>
      <c r="AY173" s="16" t="s">
        <v>126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84</v>
      </c>
      <c r="BK173" s="231">
        <f>ROUND(I173*H173,2)</f>
        <v>0</v>
      </c>
      <c r="BL173" s="16" t="s">
        <v>489</v>
      </c>
      <c r="BM173" s="230" t="s">
        <v>631</v>
      </c>
    </row>
    <row r="174" spans="1:63" s="12" customFormat="1" ht="22.8" customHeight="1">
      <c r="A174" s="12"/>
      <c r="B174" s="202"/>
      <c r="C174" s="203"/>
      <c r="D174" s="204" t="s">
        <v>75</v>
      </c>
      <c r="E174" s="216" t="s">
        <v>513</v>
      </c>
      <c r="F174" s="216" t="s">
        <v>514</v>
      </c>
      <c r="G174" s="203"/>
      <c r="H174" s="203"/>
      <c r="I174" s="206"/>
      <c r="J174" s="217">
        <f>BK174</f>
        <v>0</v>
      </c>
      <c r="K174" s="203"/>
      <c r="L174" s="208"/>
      <c r="M174" s="209"/>
      <c r="N174" s="210"/>
      <c r="O174" s="210"/>
      <c r="P174" s="211">
        <f>SUM(P175:P176)</f>
        <v>0</v>
      </c>
      <c r="Q174" s="210"/>
      <c r="R174" s="211">
        <f>SUM(R175:R176)</f>
        <v>0</v>
      </c>
      <c r="S174" s="210"/>
      <c r="T174" s="212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151</v>
      </c>
      <c r="AT174" s="214" t="s">
        <v>75</v>
      </c>
      <c r="AU174" s="214" t="s">
        <v>84</v>
      </c>
      <c r="AY174" s="213" t="s">
        <v>126</v>
      </c>
      <c r="BK174" s="215">
        <f>SUM(BK175:BK176)</f>
        <v>0</v>
      </c>
    </row>
    <row r="175" spans="1:65" s="2" customFormat="1" ht="16.5" customHeight="1">
      <c r="A175" s="37"/>
      <c r="B175" s="38"/>
      <c r="C175" s="218" t="s">
        <v>632</v>
      </c>
      <c r="D175" s="218" t="s">
        <v>128</v>
      </c>
      <c r="E175" s="219" t="s">
        <v>633</v>
      </c>
      <c r="F175" s="220" t="s">
        <v>634</v>
      </c>
      <c r="G175" s="221" t="s">
        <v>488</v>
      </c>
      <c r="H175" s="222">
        <v>1</v>
      </c>
      <c r="I175" s="223"/>
      <c r="J175" s="224">
        <f>ROUND(I175*H175,2)</f>
        <v>0</v>
      </c>
      <c r="K175" s="225"/>
      <c r="L175" s="43"/>
      <c r="M175" s="226" t="s">
        <v>1</v>
      </c>
      <c r="N175" s="227" t="s">
        <v>41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489</v>
      </c>
      <c r="AT175" s="230" t="s">
        <v>128</v>
      </c>
      <c r="AU175" s="230" t="s">
        <v>86</v>
      </c>
      <c r="AY175" s="16" t="s">
        <v>126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84</v>
      </c>
      <c r="BK175" s="231">
        <f>ROUND(I175*H175,2)</f>
        <v>0</v>
      </c>
      <c r="BL175" s="16" t="s">
        <v>489</v>
      </c>
      <c r="BM175" s="230" t="s">
        <v>635</v>
      </c>
    </row>
    <row r="176" spans="1:65" s="2" customFormat="1" ht="16.5" customHeight="1">
      <c r="A176" s="37"/>
      <c r="B176" s="38"/>
      <c r="C176" s="218" t="s">
        <v>316</v>
      </c>
      <c r="D176" s="218" t="s">
        <v>128</v>
      </c>
      <c r="E176" s="219" t="s">
        <v>636</v>
      </c>
      <c r="F176" s="220" t="s">
        <v>637</v>
      </c>
      <c r="G176" s="221" t="s">
        <v>488</v>
      </c>
      <c r="H176" s="222">
        <v>1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41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489</v>
      </c>
      <c r="AT176" s="230" t="s">
        <v>128</v>
      </c>
      <c r="AU176" s="230" t="s">
        <v>86</v>
      </c>
      <c r="AY176" s="16" t="s">
        <v>126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84</v>
      </c>
      <c r="BK176" s="231">
        <f>ROUND(I176*H176,2)</f>
        <v>0</v>
      </c>
      <c r="BL176" s="16" t="s">
        <v>489</v>
      </c>
      <c r="BM176" s="230" t="s">
        <v>638</v>
      </c>
    </row>
    <row r="177" spans="1:63" s="12" customFormat="1" ht="22.8" customHeight="1">
      <c r="A177" s="12"/>
      <c r="B177" s="202"/>
      <c r="C177" s="203"/>
      <c r="D177" s="204" t="s">
        <v>75</v>
      </c>
      <c r="E177" s="216" t="s">
        <v>520</v>
      </c>
      <c r="F177" s="216" t="s">
        <v>521</v>
      </c>
      <c r="G177" s="203"/>
      <c r="H177" s="203"/>
      <c r="I177" s="206"/>
      <c r="J177" s="217">
        <f>BK177</f>
        <v>0</v>
      </c>
      <c r="K177" s="203"/>
      <c r="L177" s="208"/>
      <c r="M177" s="209"/>
      <c r="N177" s="210"/>
      <c r="O177" s="210"/>
      <c r="P177" s="211">
        <f>P178</f>
        <v>0</v>
      </c>
      <c r="Q177" s="210"/>
      <c r="R177" s="211">
        <f>R178</f>
        <v>0</v>
      </c>
      <c r="S177" s="210"/>
      <c r="T177" s="212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3" t="s">
        <v>151</v>
      </c>
      <c r="AT177" s="214" t="s">
        <v>75</v>
      </c>
      <c r="AU177" s="214" t="s">
        <v>84</v>
      </c>
      <c r="AY177" s="213" t="s">
        <v>126</v>
      </c>
      <c r="BK177" s="215">
        <f>BK178</f>
        <v>0</v>
      </c>
    </row>
    <row r="178" spans="1:65" s="2" customFormat="1" ht="16.5" customHeight="1">
      <c r="A178" s="37"/>
      <c r="B178" s="38"/>
      <c r="C178" s="218" t="s">
        <v>311</v>
      </c>
      <c r="D178" s="218" t="s">
        <v>128</v>
      </c>
      <c r="E178" s="219" t="s">
        <v>523</v>
      </c>
      <c r="F178" s="220" t="s">
        <v>524</v>
      </c>
      <c r="G178" s="221" t="s">
        <v>488</v>
      </c>
      <c r="H178" s="222">
        <v>1</v>
      </c>
      <c r="I178" s="223"/>
      <c r="J178" s="224">
        <f>ROUND(I178*H178,2)</f>
        <v>0</v>
      </c>
      <c r="K178" s="225"/>
      <c r="L178" s="43"/>
      <c r="M178" s="266" t="s">
        <v>1</v>
      </c>
      <c r="N178" s="267" t="s">
        <v>41</v>
      </c>
      <c r="O178" s="268"/>
      <c r="P178" s="269">
        <f>O178*H178</f>
        <v>0</v>
      </c>
      <c r="Q178" s="269">
        <v>0</v>
      </c>
      <c r="R178" s="269">
        <f>Q178*H178</f>
        <v>0</v>
      </c>
      <c r="S178" s="269">
        <v>0</v>
      </c>
      <c r="T178" s="270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489</v>
      </c>
      <c r="AT178" s="230" t="s">
        <v>128</v>
      </c>
      <c r="AU178" s="230" t="s">
        <v>86</v>
      </c>
      <c r="AY178" s="16" t="s">
        <v>126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84</v>
      </c>
      <c r="BK178" s="231">
        <f>ROUND(I178*H178,2)</f>
        <v>0</v>
      </c>
      <c r="BL178" s="16" t="s">
        <v>489</v>
      </c>
      <c r="BM178" s="230" t="s">
        <v>639</v>
      </c>
    </row>
    <row r="179" spans="1:31" s="2" customFormat="1" ht="6.95" customHeight="1">
      <c r="A179" s="37"/>
      <c r="B179" s="65"/>
      <c r="C179" s="66"/>
      <c r="D179" s="66"/>
      <c r="E179" s="66"/>
      <c r="F179" s="66"/>
      <c r="G179" s="66"/>
      <c r="H179" s="66"/>
      <c r="I179" s="66"/>
      <c r="J179" s="66"/>
      <c r="K179" s="66"/>
      <c r="L179" s="43"/>
      <c r="M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</row>
  </sheetData>
  <sheetProtection password="CC35" sheet="1" objects="1" scenarios="1" formatColumns="0" formatRows="0" autoFilter="0"/>
  <autoFilter ref="C125:K17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LAPTOP-G0FMFB3Q\ivans</dc:creator>
  <cp:keywords/>
  <dc:description/>
  <cp:lastModifiedBy>LAPTOP-G0FMFB3Q\ivans</cp:lastModifiedBy>
  <dcterms:created xsi:type="dcterms:W3CDTF">2024-05-15T05:51:30Z</dcterms:created>
  <dcterms:modified xsi:type="dcterms:W3CDTF">2024-05-15T05:51:32Z</dcterms:modified>
  <cp:category/>
  <cp:version/>
  <cp:contentType/>
  <cp:contentStatus/>
</cp:coreProperties>
</file>