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2 - Zpomalovací ostr..." sheetId="2" r:id="rId2"/>
  </sheets>
  <definedNames>
    <definedName name="_xlnm.Print_Area" localSheetId="0">'Rekapitulace stavby'!$D$4:$AO$76,'Rekapitulace stavby'!$C$82:$AQ$96</definedName>
    <definedName name="_xlnm._FilterDatabase" localSheetId="1" hidden="1">'SO 102 - Zpomalovací ostr...'!$C$127:$K$251</definedName>
    <definedName name="_xlnm.Print_Area" localSheetId="1">'SO 102 - Zpomalovací ostr...'!$C$4:$J$76,'SO 102 - Zpomalovací ostr...'!$C$82:$J$109,'SO 102 - Zpomalovací ostr...'!$C$115:$J$251</definedName>
    <definedName name="_xlnm.Print_Titles" localSheetId="0">'Rekapitulace stavby'!$92:$92</definedName>
    <definedName name="_xlnm.Print_Titles" localSheetId="1">'SO 102 - Zpomalovací ostr...'!$127:$127</definedName>
  </definedNames>
  <calcPr fullCalcOnLoad="1"/>
</workbook>
</file>

<file path=xl/sharedStrings.xml><?xml version="1.0" encoding="utf-8"?>
<sst xmlns="http://schemas.openxmlformats.org/spreadsheetml/2006/main" count="1626" uniqueCount="408">
  <si>
    <t>Export Komplet</t>
  </si>
  <si>
    <t/>
  </si>
  <si>
    <t>2.0</t>
  </si>
  <si>
    <t>ZAMOK</t>
  </si>
  <si>
    <t>False</t>
  </si>
  <si>
    <t>{3e155016-5fb3-43ba-8dda-c0e0a7f49208}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</si>
  <si>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</si>
  <si>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</si>
  <si>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</si>
  <si>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</si>
  <si>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</si>
  <si>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</si>
  <si>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</si>
  <si>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</si>
  <si>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22081201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</si>
  <si>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</si>
  <si>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</si>
  <si>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Chodník podél ul. Opletalova, Bohumín</t>
  </si>
  <si>
    <t>KSO:</t>
  </si>
  <si>
    <t>CC-CZ:</t>
  </si>
  <si>
    <t>Místo:</t>
  </si>
  <si>
    <t>Bohumín</t>
  </si>
  <si>
    <t>Datum:</t>
  </si>
  <si>
    <t>16. 1. 2024</t>
  </si>
  <si>
    <t>Zadavatel:</t>
  </si>
  <si>
    <t>IČ:</t>
  </si>
  <si>
    <t>Město Bohumín</t>
  </si>
  <si>
    <t>DIČ:</t>
  </si>
  <si>
    <t>Uchazeč:</t>
  </si>
  <si>
    <t>Vyplň údaj</t>
  </si>
  <si>
    <t>Projektant:</t>
  </si>
  <si>
    <t>ŠNAPKA SLUŽBY s.r.o.</t>
  </si>
  <si>
    <t>True</t>
  </si>
  <si>
    <t>Zpracovatel:</t>
  </si>
  <si>
    <t>Ing. Ivan Šnapka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</si>
  <si>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</si>
  <si>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</si>
  <si>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</si>
  <si>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</si>
  <si>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</si>
  <si>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</si>
  <si>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</si>
  <si>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</si>
  <si>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</si>
  <si>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</si>
  <si>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</si>
  <si>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</si>
  <si>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</si>
  <si>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</si>
  <si>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</si>
  <si>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</si>
  <si>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</si>
  <si>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</si>
  <si>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</si>
  <si>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</si>
  <si>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</si>
  <si>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</si>
  <si>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</si>
  <si>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</si>
  <si>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</si>
  <si>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</si>
  <si>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</si>
  <si>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</si>
  <si>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</si>
  <si>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</si>
  <si>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</si>
  <si>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</si>
  <si>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</si>
  <si>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</si>
  <si>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</si>
  <si>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</si>
  <si>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</si>
  <si>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</si>
  <si>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</si>
  <si>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</si>
  <si>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</si>
  <si>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</si>
  <si>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</si>
  <si>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</si>
  <si>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</si>
  <si>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</si>
  <si>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102</t>
  </si>
  <si>
    <t>Zpomalovací ostrůvek</t>
  </si>
  <si>
    <t>STA</t>
  </si>
  <si>
    <t>1</t>
  </si>
  <si>
    <t>{b9748789-7e3c-46ff-8fc3-24349109f4f4}</t>
  </si>
  <si>
    <t>2</t>
  </si>
  <si>
    <t>KRYCÍ LIST SOUPISU PRACÍ</t>
  </si>
  <si>
    <t>Objekt:</t>
  </si>
  <si>
    <t>SO 102 - Zpomalovací ostrůvek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</si>
  <si>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</si>
  <si>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</si>
  <si>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</si>
  <si>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</si>
  <si>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</si>
  <si>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</si>
  <si>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</si>
  <si>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</si>
  <si>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</si>
  <si>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</si>
  <si>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</si>
  <si>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</si>
  <si>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</si>
  <si>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</si>
  <si>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</si>
  <si>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</si>
  <si>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</si>
  <si>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</si>
  <si>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</si>
  <si>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</si>
  <si>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</si>
  <si>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</si>
  <si>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</si>
  <si>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</si>
  <si>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</si>
  <si>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</si>
  <si>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</si>
  <si>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</si>
  <si>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</si>
  <si>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</si>
  <si>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</si>
  <si>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</si>
  <si>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</si>
  <si>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</si>
  <si>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</si>
  <si>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111151102</t>
  </si>
  <si>
    <t>Odstranění travin z celkové plochy do 500 m2 strojně</t>
  </si>
  <si>
    <t>m2</t>
  </si>
  <si>
    <t>4</t>
  </si>
  <si>
    <t>632883983</t>
  </si>
  <si>
    <t>VV</t>
  </si>
  <si>
    <t>70*5</t>
  </si>
  <si>
    <t>64</t>
  </si>
  <si>
    <t>113107324</t>
  </si>
  <si>
    <t>Odstranění podkladu z kameniva drceného tl přes 300 do 400 mm strojně pl do 50 m2</t>
  </si>
  <si>
    <t>1970913556</t>
  </si>
  <si>
    <t>35*3,5</t>
  </si>
  <si>
    <t>65</t>
  </si>
  <si>
    <t>113107343</t>
  </si>
  <si>
    <t>Odstranění podkladu živičného tl přes 100 do 150 mm strojně pl do 50 m2</t>
  </si>
  <si>
    <t>142801413</t>
  </si>
  <si>
    <t>52</t>
  </si>
  <si>
    <t>113154224R</t>
  </si>
  <si>
    <t>Frézování živičného krytu tl 120 mm pruh š přes 0,5 do 1 m pl přes 500 do 1000 m2 bez překážek v trase</t>
  </si>
  <si>
    <t>196861800</t>
  </si>
  <si>
    <t>70*9</t>
  </si>
  <si>
    <t>3</t>
  </si>
  <si>
    <t>119003217</t>
  </si>
  <si>
    <t>Mobilní plotová zábrana vyplněná dráty výšky do 1,5 m pro zabezpečení výkopu zřízení</t>
  </si>
  <si>
    <t>m</t>
  </si>
  <si>
    <t>884749958</t>
  </si>
  <si>
    <t>70+4*2</t>
  </si>
  <si>
    <t>119003218</t>
  </si>
  <si>
    <t>Mobilní plotová zábrana vyplněná dráty výšky do 1,5 m pro zabezpečení výkopu odstranění</t>
  </si>
  <si>
    <t>-1865075620</t>
  </si>
  <si>
    <t>5</t>
  </si>
  <si>
    <t>121151113</t>
  </si>
  <si>
    <t>Sejmutí ornice plochy do 500 m2 tl vrstvy do 200 mm strojně</t>
  </si>
  <si>
    <t>1389925344</t>
  </si>
  <si>
    <t>53</t>
  </si>
  <si>
    <t>122251104</t>
  </si>
  <si>
    <t>Odkopávky a prokopávky nezapažené v hornině třídy těžitelnosti I skupiny 3 objem do 500 m3 strojně</t>
  </si>
  <si>
    <t>m3</t>
  </si>
  <si>
    <t>1054637719</t>
  </si>
  <si>
    <t>70*1,7*0,4/2</t>
  </si>
  <si>
    <t>30*3,5*0,3</t>
  </si>
  <si>
    <t>Součet</t>
  </si>
  <si>
    <t>7</t>
  </si>
  <si>
    <t>162451106</t>
  </si>
  <si>
    <t>Vodorovné přemístění přes 1 500 do 2000 m výkopku/sypaniny z horniny třídy těžitelnosti I skupiny 1 až 3 (meziskládka a zpět)</t>
  </si>
  <si>
    <t>-1812273985</t>
  </si>
  <si>
    <t>55,3*2</t>
  </si>
  <si>
    <t>10</t>
  </si>
  <si>
    <t>167151111</t>
  </si>
  <si>
    <t>Nakládání výkopku z hornin třídy těžitelnosti I skupiny 1 až 3 přes 100 m3</t>
  </si>
  <si>
    <t>-248163764</t>
  </si>
  <si>
    <t>55,3</t>
  </si>
  <si>
    <t>54</t>
  </si>
  <si>
    <t>171151103</t>
  </si>
  <si>
    <t>Uložení sypaniny z hornin soudržných do násypů zhutněných strojně</t>
  </si>
  <si>
    <t>-1546229366</t>
  </si>
  <si>
    <t>70*2,5*0,6/2</t>
  </si>
  <si>
    <t>12</t>
  </si>
  <si>
    <t>171251201</t>
  </si>
  <si>
    <t>Uložení sypaniny na skládky nebo meziskládky</t>
  </si>
  <si>
    <t>-256459506</t>
  </si>
  <si>
    <t>13</t>
  </si>
  <si>
    <t>181351103</t>
  </si>
  <si>
    <t>Rozprostření ornice tl vrstvy do 200 mm pl přes 100 do 500 m2 v rovině nebo ve svahu do 1:5 strojně</t>
  </si>
  <si>
    <t>-318405954</t>
  </si>
  <si>
    <t>30*1,2</t>
  </si>
  <si>
    <t>14</t>
  </si>
  <si>
    <t>181411121</t>
  </si>
  <si>
    <t>Založení lučního trávníku výsevem pl do 1000 m2 v rovině a ve svahu do 1:5</t>
  </si>
  <si>
    <t>382460937</t>
  </si>
  <si>
    <t>M</t>
  </si>
  <si>
    <t>00572474</t>
  </si>
  <si>
    <t>osivo směs travní krajinná-svahová</t>
  </si>
  <si>
    <t>kg</t>
  </si>
  <si>
    <t>8</t>
  </si>
  <si>
    <t>-909778792</t>
  </si>
  <si>
    <t>386*0,1</t>
  </si>
  <si>
    <t>Komunikace pozemní</t>
  </si>
  <si>
    <t>55</t>
  </si>
  <si>
    <t>564861111</t>
  </si>
  <si>
    <t>Podklad ze štěrkodrtě ŠD tl 200 mm</t>
  </si>
  <si>
    <t>-395247619</t>
  </si>
  <si>
    <t>70</t>
  </si>
  <si>
    <t>71</t>
  </si>
  <si>
    <t>564871116R</t>
  </si>
  <si>
    <t>Podklad ze štěrkodrtě ŠD tl. 400 mm (případná sanace podloží)</t>
  </si>
  <si>
    <t>1584626639</t>
  </si>
  <si>
    <t>56</t>
  </si>
  <si>
    <t>564952111</t>
  </si>
  <si>
    <t>Podklad z mechanicky zpevněného kameniva MZK tl 150 mm</t>
  </si>
  <si>
    <t>-452799014</t>
  </si>
  <si>
    <t>57</t>
  </si>
  <si>
    <t>573211107</t>
  </si>
  <si>
    <t>Postřik živičný spojovací z asfaltu v množství 0,30 kg/m2</t>
  </si>
  <si>
    <t>1659048491</t>
  </si>
  <si>
    <t>75*9-30*1,2</t>
  </si>
  <si>
    <t>59</t>
  </si>
  <si>
    <t>577134111</t>
  </si>
  <si>
    <t>Asfaltový beton vrstva obrusná ACO 11 (ABS) tř. I tl 40 mm š do 3 m z nemodifikovaného asfaltu</t>
  </si>
  <si>
    <t>-354349195</t>
  </si>
  <si>
    <t>58</t>
  </si>
  <si>
    <t>577175112</t>
  </si>
  <si>
    <t>Asfaltový beton vrstva ložní ACP 16 (ABH) tl. 80 mm š do 3 m z nemodifikovaného asfaltu</t>
  </si>
  <si>
    <t>1922264483</t>
  </si>
  <si>
    <t>9</t>
  </si>
  <si>
    <t>Ostatní konstrukce a práce, bourání</t>
  </si>
  <si>
    <t>18</t>
  </si>
  <si>
    <t>913411111</t>
  </si>
  <si>
    <t>Montáž a demontáž mobilní semaforové soupravy se 2 semafory</t>
  </si>
  <si>
    <t>kus</t>
  </si>
  <si>
    <t>-1344285116</t>
  </si>
  <si>
    <t>19</t>
  </si>
  <si>
    <t>913411211</t>
  </si>
  <si>
    <t>Příplatek k dočasné mobilní semaforové soupravě se 2 semafory za první a ZKD den použití</t>
  </si>
  <si>
    <t>546599827</t>
  </si>
  <si>
    <t>42</t>
  </si>
  <si>
    <t>20</t>
  </si>
  <si>
    <t>914111111</t>
  </si>
  <si>
    <t>Montáž svislé dopravní značky do velikosti 1 m2 objímkami na sloupek nebo konzolu</t>
  </si>
  <si>
    <t>1036835658</t>
  </si>
  <si>
    <t>60</t>
  </si>
  <si>
    <t>40445620</t>
  </si>
  <si>
    <t>zákazové, příkazové dopravní značky B1-B34, C1-15 700mm</t>
  </si>
  <si>
    <t>994076303</t>
  </si>
  <si>
    <t>914511112</t>
  </si>
  <si>
    <t>Montáž sloupku dopravních značek délky do 3,5 m s betonovým základem a patkou</t>
  </si>
  <si>
    <t>-1237314403</t>
  </si>
  <si>
    <t>22</t>
  </si>
  <si>
    <t>40445225</t>
  </si>
  <si>
    <t>sloupek pro dopravní značku Zn D 60mm v 1,5-3,5m</t>
  </si>
  <si>
    <t>-978767098</t>
  </si>
  <si>
    <t>23</t>
  </si>
  <si>
    <t>40445240</t>
  </si>
  <si>
    <t>patka pro sloupek Al D 60mm</t>
  </si>
  <si>
    <t>1597426545</t>
  </si>
  <si>
    <t>24</t>
  </si>
  <si>
    <t>40445253</t>
  </si>
  <si>
    <t>víčko plastové na sloupek D 60mm</t>
  </si>
  <si>
    <t>335274269</t>
  </si>
  <si>
    <t>25</t>
  </si>
  <si>
    <t>915221111</t>
  </si>
  <si>
    <t>Vodorovné dopravní značení vodící čáry souvislé š 250 mm bílý plast</t>
  </si>
  <si>
    <t>-1127489543</t>
  </si>
  <si>
    <t>77*2+33*2</t>
  </si>
  <si>
    <t>62</t>
  </si>
  <si>
    <t>915231111</t>
  </si>
  <si>
    <t>Vodorovné dopravní značení přechody pro chodce, šipky, symboly bílý plast</t>
  </si>
  <si>
    <t>1682066276</t>
  </si>
  <si>
    <t>20*2/2*2</t>
  </si>
  <si>
    <t>26</t>
  </si>
  <si>
    <t>915611111</t>
  </si>
  <si>
    <t>Předznačení vodorovného liniového značení</t>
  </si>
  <si>
    <t>-750830007</t>
  </si>
  <si>
    <t>220</t>
  </si>
  <si>
    <t>63</t>
  </si>
  <si>
    <t>915621111</t>
  </si>
  <si>
    <t>Předznačení vodorovného plošného značení</t>
  </si>
  <si>
    <t>-1711630349</t>
  </si>
  <si>
    <t>40</t>
  </si>
  <si>
    <t>27</t>
  </si>
  <si>
    <t>916131212</t>
  </si>
  <si>
    <t>Osazení silničního obrubníku betonového stojatého bez boční opěry do lože z betonu prostého</t>
  </si>
  <si>
    <t>-56627521</t>
  </si>
  <si>
    <t>28</t>
  </si>
  <si>
    <t>59217034</t>
  </si>
  <si>
    <t>obrubník betonový silniční 1000x150x300mm</t>
  </si>
  <si>
    <t>1599601860</t>
  </si>
  <si>
    <t>65*1,05</t>
  </si>
  <si>
    <t>61</t>
  </si>
  <si>
    <t>916231292</t>
  </si>
  <si>
    <t>Příplatek za řezání obrubníků při osazování do oblouku o poloměru do 2,5m</t>
  </si>
  <si>
    <t>-417665942</t>
  </si>
  <si>
    <t>31</t>
  </si>
  <si>
    <t>916991121</t>
  </si>
  <si>
    <t>Lože pod obrubníky, krajníky nebo obruby z dlažebních kostek z betonu prostého včetně palisád a opěrných zídek</t>
  </si>
  <si>
    <t>-766124112</t>
  </si>
  <si>
    <t>65*0,3*0,3</t>
  </si>
  <si>
    <t>32</t>
  </si>
  <si>
    <t>919735112</t>
  </si>
  <si>
    <t>Řezání stávajícího živičného krytu hl přes 50 do 100 mm</t>
  </si>
  <si>
    <t>568140635</t>
  </si>
  <si>
    <t>9*2+(35+4)*2</t>
  </si>
  <si>
    <t>33</t>
  </si>
  <si>
    <t>938908411</t>
  </si>
  <si>
    <t>Čištění vozovek splachováním vodou</t>
  </si>
  <si>
    <t>-387531600</t>
  </si>
  <si>
    <t>9*100</t>
  </si>
  <si>
    <t>34</t>
  </si>
  <si>
    <t>938909311</t>
  </si>
  <si>
    <t>Čištění vozovek metením strojně podkladu nebo krytu betonového nebo živičného</t>
  </si>
  <si>
    <t>-1923070529</t>
  </si>
  <si>
    <t>900</t>
  </si>
  <si>
    <t>997</t>
  </si>
  <si>
    <t>Přesun sutě</t>
  </si>
  <si>
    <t>35</t>
  </si>
  <si>
    <t>997221551</t>
  </si>
  <si>
    <t>Vodorovná doprava suti ze sypkých materiálů do 1 km</t>
  </si>
  <si>
    <t>t</t>
  </si>
  <si>
    <t>594754734</t>
  </si>
  <si>
    <t>169,99</t>
  </si>
  <si>
    <t>36</t>
  </si>
  <si>
    <t>997221559</t>
  </si>
  <si>
    <t>Příplatek ZKD 1 km u vodorovné dopravy suti ze sypkých materiálů</t>
  </si>
  <si>
    <t>-1539351906</t>
  </si>
  <si>
    <t>169,99*14</t>
  </si>
  <si>
    <t>38</t>
  </si>
  <si>
    <t>997221645</t>
  </si>
  <si>
    <t>Poplatek za uložení na skládce (skládkovné) odpadu asfaltového bez dehtu kód odpadu 17 03 02</t>
  </si>
  <si>
    <t>1179908149</t>
  </si>
  <si>
    <t>153,2/10*3</t>
  </si>
  <si>
    <t>66</t>
  </si>
  <si>
    <t>997221655</t>
  </si>
  <si>
    <t>Poplatek za uložení na skládce (skládkovné) zeminy a kamení kód odpadu 17 05 04</t>
  </si>
  <si>
    <t>60687743</t>
  </si>
  <si>
    <t>16,78/10*3</t>
  </si>
  <si>
    <t>68</t>
  </si>
  <si>
    <t>997221873</t>
  </si>
  <si>
    <t>Poplatek za uložení stavebního odpadu na recyklační skládce (skládkovné) zeminy a kamení zatříděného do Katalogu odpadů pod kódem 17 05 04</t>
  </si>
  <si>
    <t>-863151056</t>
  </si>
  <si>
    <t>997221875</t>
  </si>
  <si>
    <t>Poplatek za uložení stavebního odpadu na recyklační skládce (skládkovné) asfaltového bez obsahu dehtu zatříděného do Katalogu odpadů pod kódem 17 03 02</t>
  </si>
  <si>
    <t>1129835598</t>
  </si>
  <si>
    <t>998</t>
  </si>
  <si>
    <t>Přesun hmot</t>
  </si>
  <si>
    <t>41</t>
  </si>
  <si>
    <t>998225111</t>
  </si>
  <si>
    <t>Přesun hmot pro pozemní komunikace s krytem z kamene, monolitickým betonovým nebo živičným</t>
  </si>
  <si>
    <t>501286982</t>
  </si>
  <si>
    <t>28,4</t>
  </si>
  <si>
    <t>998225191</t>
  </si>
  <si>
    <t>Příplatek k přesunu hmot pro pozemní komunikace s krytem z kamene, živičným, betonovým do 1000 m</t>
  </si>
  <si>
    <t>-1249126672</t>
  </si>
  <si>
    <t>VRN</t>
  </si>
  <si>
    <t>Vedlejší rozpočtové náklady</t>
  </si>
  <si>
    <t>VRN1</t>
  </si>
  <si>
    <t>Průzkumné, geodetické a projektové práce</t>
  </si>
  <si>
    <t>43</t>
  </si>
  <si>
    <t>012103000</t>
  </si>
  <si>
    <t>Geodetické práce před výstavbou</t>
  </si>
  <si>
    <t>soubor</t>
  </si>
  <si>
    <t>1024</t>
  </si>
  <si>
    <t>900946970</t>
  </si>
  <si>
    <t>44</t>
  </si>
  <si>
    <t>012203000</t>
  </si>
  <si>
    <t>Geodetické práce při provádění stavby</t>
  </si>
  <si>
    <t>-314158975</t>
  </si>
  <si>
    <t>45</t>
  </si>
  <si>
    <t>012303000</t>
  </si>
  <si>
    <t>Geodetické práce po výstavbě (včetně geom.plánu pro zřízení VB a geom.plánu pro zápis do KN)</t>
  </si>
  <si>
    <t>-238043894</t>
  </si>
  <si>
    <t>46</t>
  </si>
  <si>
    <t>013254000</t>
  </si>
  <si>
    <t>Dokumentace skutečného provedení stavby</t>
  </si>
  <si>
    <t>-1886922177</t>
  </si>
  <si>
    <t>47</t>
  </si>
  <si>
    <t>013274000</t>
  </si>
  <si>
    <t>Pasportizace včetně fotodokumentace před započetím prací</t>
  </si>
  <si>
    <t>-1351520300</t>
  </si>
  <si>
    <t>VRN3</t>
  </si>
  <si>
    <t>Zařízení staveniště</t>
  </si>
  <si>
    <t>48</t>
  </si>
  <si>
    <t>032103000</t>
  </si>
  <si>
    <t>ZS komplet (zařízení, provoz, odstranění, opélocení, tabule)</t>
  </si>
  <si>
    <t>615613</t>
  </si>
  <si>
    <t>VRN4</t>
  </si>
  <si>
    <t>Inženýrská činnost</t>
  </si>
  <si>
    <t>49</t>
  </si>
  <si>
    <t>049203000</t>
  </si>
  <si>
    <t>Projednání a vyřízení PDZ se správními orgány a PČR</t>
  </si>
  <si>
    <t>oubor…</t>
  </si>
  <si>
    <t>693527657</t>
  </si>
  <si>
    <t>VRN7</t>
  </si>
  <si>
    <t>Provozní vlivy</t>
  </si>
  <si>
    <t>50</t>
  </si>
  <si>
    <t>071103000</t>
  </si>
  <si>
    <t>Provoz investora</t>
  </si>
  <si>
    <t>-1535773295</t>
  </si>
  <si>
    <t>VRN9</t>
  </si>
  <si>
    <t>Ostatní náklady</t>
  </si>
  <si>
    <t>51</t>
  </si>
  <si>
    <t>091003000</t>
  </si>
  <si>
    <t xml:space="preserve">Hutnící zkoušky </t>
  </si>
  <si>
    <t>31642938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</si>
</sst>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22081201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Chodník podél ul. Opletalova, Bohumín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Bohumín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16. 1. 2024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Bohumín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ŠNAPKA SLUŽBY s.r.o.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Ing. Ivan Šnapka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102 - Zpomalovací ostr...'!J30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'SO 102 - Zpomalovací ostr...'!P128</f>
        <v>0</v>
      </c>
      <c r="AV95" s="127">
        <f>'SO 102 - Zpomalovací ostr...'!J33</f>
        <v>0</v>
      </c>
      <c r="AW95" s="127">
        <f>'SO 102 - Zpomalovací ostr...'!J34</f>
        <v>0</v>
      </c>
      <c r="AX95" s="127">
        <f>'SO 102 - Zpomalovací ostr...'!J35</f>
        <v>0</v>
      </c>
      <c r="AY95" s="127">
        <f>'SO 102 - Zpomalovací ostr...'!J36</f>
        <v>0</v>
      </c>
      <c r="AZ95" s="127">
        <f>'SO 102 - Zpomalovací ostr...'!F33</f>
        <v>0</v>
      </c>
      <c r="BA95" s="127">
        <f>'SO 102 - Zpomalovací ostr...'!F34</f>
        <v>0</v>
      </c>
      <c r="BB95" s="127">
        <f>'SO 102 - Zpomalovací ostr...'!F35</f>
        <v>0</v>
      </c>
      <c r="BC95" s="127">
        <f>'SO 102 - Zpomalovací ostr...'!F36</f>
        <v>0</v>
      </c>
      <c r="BD95" s="129">
        <f>'SO 102 - Zpomalovací ostr...'!F37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 102 - Zpomalovací ost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9"/>
      <c r="AT3" s="16" t="s">
        <v>86</v>
      </c>
    </row>
    <row r="4" spans="2:46" s="1" customFormat="1" ht="24.95" customHeight="1">
      <c r="B4" s="19"/>
      <c r="D4" s="133" t="s">
        <v>87</v>
      </c>
      <c r="L4" s="19"/>
      <c r="M4" s="13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5" t="s">
        <v>16</v>
      </c>
      <c r="L6" s="19"/>
    </row>
    <row r="7" spans="2:12" s="1" customFormat="1" ht="16.5" customHeight="1">
      <c r="B7" s="19"/>
      <c r="E7" s="136" t="str">
        <f>'Rekapitulace stavby'!K6</f>
        <v>Chodník podél ul. Opletalova, Bohumín</v>
      </c>
      <c r="F7" s="135"/>
      <c r="G7" s="135"/>
      <c r="H7" s="135"/>
      <c r="L7" s="19"/>
    </row>
    <row r="8" spans="1:31" s="2" customFormat="1" ht="12" customHeight="1">
      <c r="A8" s="37"/>
      <c r="B8" s="43"/>
      <c r="C8" s="37"/>
      <c r="D8" s="135" t="s">
        <v>88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7" t="s">
        <v>89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5" t="s">
        <v>18</v>
      </c>
      <c r="E11" s="37"/>
      <c r="F11" s="138" t="s">
        <v>1</v>
      </c>
      <c r="G11" s="37"/>
      <c r="H11" s="37"/>
      <c r="I11" s="135" t="s">
        <v>19</v>
      </c>
      <c r="J11" s="138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5" t="s">
        <v>20</v>
      </c>
      <c r="E12" s="37"/>
      <c r="F12" s="138" t="s">
        <v>21</v>
      </c>
      <c r="G12" s="37"/>
      <c r="H12" s="37"/>
      <c r="I12" s="135" t="s">
        <v>22</v>
      </c>
      <c r="J12" s="139" t="str">
        <f>'Rekapitulace stavby'!AN8</f>
        <v>16. 1. 2024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5" t="s">
        <v>24</v>
      </c>
      <c r="E14" s="37"/>
      <c r="F14" s="37"/>
      <c r="G14" s="37"/>
      <c r="H14" s="37"/>
      <c r="I14" s="135" t="s">
        <v>25</v>
      </c>
      <c r="J14" s="138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8" t="s">
        <v>26</v>
      </c>
      <c r="F15" s="37"/>
      <c r="G15" s="37"/>
      <c r="H15" s="37"/>
      <c r="I15" s="135" t="s">
        <v>27</v>
      </c>
      <c r="J15" s="138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5" t="s">
        <v>28</v>
      </c>
      <c r="E17" s="37"/>
      <c r="F17" s="37"/>
      <c r="G17" s="37"/>
      <c r="H17" s="37"/>
      <c r="I17" s="135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5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5" t="s">
        <v>30</v>
      </c>
      <c r="E20" s="37"/>
      <c r="F20" s="37"/>
      <c r="G20" s="37"/>
      <c r="H20" s="37"/>
      <c r="I20" s="135" t="s">
        <v>25</v>
      </c>
      <c r="J20" s="138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8" t="s">
        <v>31</v>
      </c>
      <c r="F21" s="37"/>
      <c r="G21" s="37"/>
      <c r="H21" s="37"/>
      <c r="I21" s="135" t="s">
        <v>27</v>
      </c>
      <c r="J21" s="138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5" t="s">
        <v>33</v>
      </c>
      <c r="E23" s="37"/>
      <c r="F23" s="37"/>
      <c r="G23" s="37"/>
      <c r="H23" s="37"/>
      <c r="I23" s="135" t="s">
        <v>25</v>
      </c>
      <c r="J23" s="138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8" t="s">
        <v>34</v>
      </c>
      <c r="F24" s="37"/>
      <c r="G24" s="37"/>
      <c r="H24" s="37"/>
      <c r="I24" s="135" t="s">
        <v>27</v>
      </c>
      <c r="J24" s="138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5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0"/>
      <c r="B27" s="141"/>
      <c r="C27" s="140"/>
      <c r="D27" s="140"/>
      <c r="E27" s="142" t="s">
        <v>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4"/>
      <c r="E29" s="144"/>
      <c r="F29" s="144"/>
      <c r="G29" s="144"/>
      <c r="H29" s="144"/>
      <c r="I29" s="144"/>
      <c r="J29" s="144"/>
      <c r="K29" s="144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5" t="s">
        <v>36</v>
      </c>
      <c r="E30" s="37"/>
      <c r="F30" s="37"/>
      <c r="G30" s="37"/>
      <c r="H30" s="37"/>
      <c r="I30" s="37"/>
      <c r="J30" s="146">
        <f>ROUND(J128,2)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4"/>
      <c r="E31" s="144"/>
      <c r="F31" s="144"/>
      <c r="G31" s="144"/>
      <c r="H31" s="144"/>
      <c r="I31" s="144"/>
      <c r="J31" s="144"/>
      <c r="K31" s="14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7" t="s">
        <v>38</v>
      </c>
      <c r="G32" s="37"/>
      <c r="H32" s="37"/>
      <c r="I32" s="147" t="s">
        <v>37</v>
      </c>
      <c r="J32" s="14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8" t="s">
        <v>40</v>
      </c>
      <c r="E33" s="135" t="s">
        <v>41</v>
      </c>
      <c r="F33" s="149">
        <f>ROUND((SUM(BE128:BE251)),2)</f>
        <v>0</v>
      </c>
      <c r="G33" s="37"/>
      <c r="H33" s="37"/>
      <c r="I33" s="150">
        <v>0.21</v>
      </c>
      <c r="J33" s="149">
        <f>ROUND(((SUM(BE128:BE251))*I33),2)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5" t="s">
        <v>42</v>
      </c>
      <c r="F34" s="149">
        <f>ROUND((SUM(BF128:BF251)),2)</f>
        <v>0</v>
      </c>
      <c r="G34" s="37"/>
      <c r="H34" s="37"/>
      <c r="I34" s="150">
        <v>0.15</v>
      </c>
      <c r="J34" s="149">
        <f>ROUND(((SUM(BF128:BF251))*I34),2)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5" t="s">
        <v>43</v>
      </c>
      <c r="F35" s="149">
        <f>ROUND((SUM(BG128:BG251)),2)</f>
        <v>0</v>
      </c>
      <c r="G35" s="37"/>
      <c r="H35" s="37"/>
      <c r="I35" s="150">
        <v>0.21</v>
      </c>
      <c r="J35" s="149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5" t="s">
        <v>44</v>
      </c>
      <c r="F36" s="149">
        <f>ROUND((SUM(BH128:BH251)),2)</f>
        <v>0</v>
      </c>
      <c r="G36" s="37"/>
      <c r="H36" s="37"/>
      <c r="I36" s="150">
        <v>0.15</v>
      </c>
      <c r="J36" s="149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5" t="s">
        <v>45</v>
      </c>
      <c r="F37" s="149">
        <f>ROUND((SUM(BI128:BI251)),2)</f>
        <v>0</v>
      </c>
      <c r="G37" s="37"/>
      <c r="H37" s="37"/>
      <c r="I37" s="150">
        <v>0</v>
      </c>
      <c r="J37" s="14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1"/>
      <c r="D39" s="152" t="s">
        <v>46</v>
      </c>
      <c r="E39" s="153"/>
      <c r="F39" s="153"/>
      <c r="G39" s="154" t="s">
        <v>47</v>
      </c>
      <c r="H39" s="155" t="s">
        <v>48</v>
      </c>
      <c r="I39" s="153"/>
      <c r="J39" s="156">
        <f>SUM(J30:J37)</f>
        <v>0</v>
      </c>
      <c r="K39" s="15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8" t="s">
        <v>49</v>
      </c>
      <c r="E50" s="159"/>
      <c r="F50" s="159"/>
      <c r="G50" s="158" t="s">
        <v>50</v>
      </c>
      <c r="H50" s="159"/>
      <c r="I50" s="159"/>
      <c r="J50" s="159"/>
      <c r="K50" s="159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0" t="s">
        <v>51</v>
      </c>
      <c r="E61" s="161"/>
      <c r="F61" s="162" t="s">
        <v>52</v>
      </c>
      <c r="G61" s="160" t="s">
        <v>51</v>
      </c>
      <c r="H61" s="161"/>
      <c r="I61" s="161"/>
      <c r="J61" s="163" t="s">
        <v>52</v>
      </c>
      <c r="K61" s="161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8" t="s">
        <v>53</v>
      </c>
      <c r="E65" s="164"/>
      <c r="F65" s="164"/>
      <c r="G65" s="158" t="s">
        <v>54</v>
      </c>
      <c r="H65" s="164"/>
      <c r="I65" s="164"/>
      <c r="J65" s="164"/>
      <c r="K65" s="164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0" t="s">
        <v>51</v>
      </c>
      <c r="E76" s="161"/>
      <c r="F76" s="162" t="s">
        <v>52</v>
      </c>
      <c r="G76" s="160" t="s">
        <v>51</v>
      </c>
      <c r="H76" s="161"/>
      <c r="I76" s="161"/>
      <c r="J76" s="163" t="s">
        <v>52</v>
      </c>
      <c r="K76" s="161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7"/>
      <c r="C81" s="168"/>
      <c r="D81" s="168"/>
      <c r="E81" s="168"/>
      <c r="F81" s="168"/>
      <c r="G81" s="168"/>
      <c r="H81" s="168"/>
      <c r="I81" s="168"/>
      <c r="J81" s="168"/>
      <c r="K81" s="168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69" t="str">
        <f>E7</f>
        <v>Chodník podél ul. Opletalova, Bohumín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102 - Zpomalovací ostrůvek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Bohumín</v>
      </c>
      <c r="G89" s="39"/>
      <c r="H89" s="39"/>
      <c r="I89" s="31" t="s">
        <v>22</v>
      </c>
      <c r="J89" s="78" t="str">
        <f>IF(J12="","",J12)</f>
        <v>16. 1. 2024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Bohumín</v>
      </c>
      <c r="G91" s="39"/>
      <c r="H91" s="39"/>
      <c r="I91" s="31" t="s">
        <v>30</v>
      </c>
      <c r="J91" s="35" t="str">
        <f>E21</f>
        <v>ŠNAPKA SLUŽBY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Ivan Šnapka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0" t="s">
        <v>91</v>
      </c>
      <c r="D94" s="171"/>
      <c r="E94" s="171"/>
      <c r="F94" s="171"/>
      <c r="G94" s="171"/>
      <c r="H94" s="171"/>
      <c r="I94" s="171"/>
      <c r="J94" s="172" t="s">
        <v>92</v>
      </c>
      <c r="K94" s="171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3" t="s">
        <v>93</v>
      </c>
      <c r="D96" s="39"/>
      <c r="E96" s="39"/>
      <c r="F96" s="39"/>
      <c r="G96" s="39"/>
      <c r="H96" s="39"/>
      <c r="I96" s="39"/>
      <c r="J96" s="109">
        <f>J128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94</v>
      </c>
    </row>
    <row r="97" spans="1:31" s="9" customFormat="1" ht="24.95" customHeight="1">
      <c r="A97" s="9"/>
      <c r="B97" s="174"/>
      <c r="C97" s="175"/>
      <c r="D97" s="176" t="s">
        <v>95</v>
      </c>
      <c r="E97" s="177"/>
      <c r="F97" s="177"/>
      <c r="G97" s="177"/>
      <c r="H97" s="177"/>
      <c r="I97" s="177"/>
      <c r="J97" s="178">
        <f>J129</f>
        <v>0</v>
      </c>
      <c r="K97" s="175"/>
      <c r="L97" s="17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0"/>
      <c r="C98" s="181"/>
      <c r="D98" s="182" t="s">
        <v>96</v>
      </c>
      <c r="E98" s="183"/>
      <c r="F98" s="183"/>
      <c r="G98" s="183"/>
      <c r="H98" s="183"/>
      <c r="I98" s="183"/>
      <c r="J98" s="184">
        <f>J130</f>
        <v>0</v>
      </c>
      <c r="K98" s="181"/>
      <c r="L98" s="18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0"/>
      <c r="C99" s="181"/>
      <c r="D99" s="182" t="s">
        <v>97</v>
      </c>
      <c r="E99" s="183"/>
      <c r="F99" s="183"/>
      <c r="G99" s="183"/>
      <c r="H99" s="183"/>
      <c r="I99" s="183"/>
      <c r="J99" s="184">
        <f>J167</f>
        <v>0</v>
      </c>
      <c r="K99" s="181"/>
      <c r="L99" s="18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0"/>
      <c r="C100" s="181"/>
      <c r="D100" s="182" t="s">
        <v>98</v>
      </c>
      <c r="E100" s="183"/>
      <c r="F100" s="183"/>
      <c r="G100" s="183"/>
      <c r="H100" s="183"/>
      <c r="I100" s="183"/>
      <c r="J100" s="184">
        <f>J186</f>
        <v>0</v>
      </c>
      <c r="K100" s="181"/>
      <c r="L100" s="18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0"/>
      <c r="C101" s="181"/>
      <c r="D101" s="182" t="s">
        <v>99</v>
      </c>
      <c r="E101" s="183"/>
      <c r="F101" s="183"/>
      <c r="G101" s="183"/>
      <c r="H101" s="183"/>
      <c r="I101" s="183"/>
      <c r="J101" s="184">
        <f>J221</f>
        <v>0</v>
      </c>
      <c r="K101" s="181"/>
      <c r="L101" s="18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0"/>
      <c r="C102" s="181"/>
      <c r="D102" s="182" t="s">
        <v>100</v>
      </c>
      <c r="E102" s="183"/>
      <c r="F102" s="183"/>
      <c r="G102" s="183"/>
      <c r="H102" s="183"/>
      <c r="I102" s="183"/>
      <c r="J102" s="184">
        <f>J232</f>
        <v>0</v>
      </c>
      <c r="K102" s="181"/>
      <c r="L102" s="18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4"/>
      <c r="C103" s="175"/>
      <c r="D103" s="176" t="s">
        <v>101</v>
      </c>
      <c r="E103" s="177"/>
      <c r="F103" s="177"/>
      <c r="G103" s="177"/>
      <c r="H103" s="177"/>
      <c r="I103" s="177"/>
      <c r="J103" s="178">
        <f>J237</f>
        <v>0</v>
      </c>
      <c r="K103" s="175"/>
      <c r="L103" s="17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0"/>
      <c r="C104" s="181"/>
      <c r="D104" s="182" t="s">
        <v>102</v>
      </c>
      <c r="E104" s="183"/>
      <c r="F104" s="183"/>
      <c r="G104" s="183"/>
      <c r="H104" s="183"/>
      <c r="I104" s="183"/>
      <c r="J104" s="184">
        <f>J238</f>
        <v>0</v>
      </c>
      <c r="K104" s="181"/>
      <c r="L104" s="18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0"/>
      <c r="C105" s="181"/>
      <c r="D105" s="182" t="s">
        <v>103</v>
      </c>
      <c r="E105" s="183"/>
      <c r="F105" s="183"/>
      <c r="G105" s="183"/>
      <c r="H105" s="183"/>
      <c r="I105" s="183"/>
      <c r="J105" s="184">
        <f>J244</f>
        <v>0</v>
      </c>
      <c r="K105" s="181"/>
      <c r="L105" s="18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0"/>
      <c r="C106" s="181"/>
      <c r="D106" s="182" t="s">
        <v>104</v>
      </c>
      <c r="E106" s="183"/>
      <c r="F106" s="183"/>
      <c r="G106" s="183"/>
      <c r="H106" s="183"/>
      <c r="I106" s="183"/>
      <c r="J106" s="184">
        <f>J246</f>
        <v>0</v>
      </c>
      <c r="K106" s="181"/>
      <c r="L106" s="18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0"/>
      <c r="C107" s="181"/>
      <c r="D107" s="182" t="s">
        <v>105</v>
      </c>
      <c r="E107" s="183"/>
      <c r="F107" s="183"/>
      <c r="G107" s="183"/>
      <c r="H107" s="183"/>
      <c r="I107" s="183"/>
      <c r="J107" s="184">
        <f>J248</f>
        <v>0</v>
      </c>
      <c r="K107" s="181"/>
      <c r="L107" s="18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0"/>
      <c r="C108" s="181"/>
      <c r="D108" s="182" t="s">
        <v>106</v>
      </c>
      <c r="E108" s="183"/>
      <c r="F108" s="183"/>
      <c r="G108" s="183"/>
      <c r="H108" s="183"/>
      <c r="I108" s="183"/>
      <c r="J108" s="184">
        <f>J250</f>
        <v>0</v>
      </c>
      <c r="K108" s="181"/>
      <c r="L108" s="18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107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69" t="str">
        <f>E7</f>
        <v>Chodník podél ul. Opletalova, Bohumín</v>
      </c>
      <c r="F118" s="31"/>
      <c r="G118" s="31"/>
      <c r="H118" s="31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88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E9</f>
        <v>SO 102 - Zpomalovací ostrůvek</v>
      </c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F12</f>
        <v>Bohumín</v>
      </c>
      <c r="G122" s="39"/>
      <c r="H122" s="39"/>
      <c r="I122" s="31" t="s">
        <v>22</v>
      </c>
      <c r="J122" s="78" t="str">
        <f>IF(J12="","",J12)</f>
        <v>16. 1. 2024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25.65" customHeight="1">
      <c r="A124" s="37"/>
      <c r="B124" s="38"/>
      <c r="C124" s="31" t="s">
        <v>24</v>
      </c>
      <c r="D124" s="39"/>
      <c r="E124" s="39"/>
      <c r="F124" s="26" t="str">
        <f>E15</f>
        <v>Město Bohumín</v>
      </c>
      <c r="G124" s="39"/>
      <c r="H124" s="39"/>
      <c r="I124" s="31" t="s">
        <v>30</v>
      </c>
      <c r="J124" s="35" t="str">
        <f>E21</f>
        <v>ŠNAPKA SLUŽBY s.r.o.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28</v>
      </c>
      <c r="D125" s="39"/>
      <c r="E125" s="39"/>
      <c r="F125" s="26" t="str">
        <f>IF(E18="","",E18)</f>
        <v>Vyplň údaj</v>
      </c>
      <c r="G125" s="39"/>
      <c r="H125" s="39"/>
      <c r="I125" s="31" t="s">
        <v>33</v>
      </c>
      <c r="J125" s="35" t="str">
        <f>E24</f>
        <v>Ing. Ivan Šnapka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186"/>
      <c r="B127" s="187"/>
      <c r="C127" s="188" t="s">
        <v>108</v>
      </c>
      <c r="D127" s="189" t="s">
        <v>61</v>
      </c>
      <c r="E127" s="189" t="s">
        <v>57</v>
      </c>
      <c r="F127" s="189" t="s">
        <v>58</v>
      </c>
      <c r="G127" s="189" t="s">
        <v>109</v>
      </c>
      <c r="H127" s="189" t="s">
        <v>110</v>
      </c>
      <c r="I127" s="189" t="s">
        <v>111</v>
      </c>
      <c r="J127" s="190" t="s">
        <v>92</v>
      </c>
      <c r="K127" s="191" t="s">
        <v>112</v>
      </c>
      <c r="L127" s="192"/>
      <c r="M127" s="99" t="s">
        <v>1</v>
      </c>
      <c r="N127" s="100" t="s">
        <v>40</v>
      </c>
      <c r="O127" s="100" t="s">
        <v>113</v>
      </c>
      <c r="P127" s="100" t="s">
        <v>114</v>
      </c>
      <c r="Q127" s="100" t="s">
        <v>115</v>
      </c>
      <c r="R127" s="100" t="s">
        <v>116</v>
      </c>
      <c r="S127" s="100" t="s">
        <v>117</v>
      </c>
      <c r="T127" s="101" t="s">
        <v>118</v>
      </c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</row>
    <row r="128" spans="1:63" s="2" customFormat="1" ht="22.8" customHeight="1">
      <c r="A128" s="37"/>
      <c r="B128" s="38"/>
      <c r="C128" s="106" t="s">
        <v>119</v>
      </c>
      <c r="D128" s="39"/>
      <c r="E128" s="39"/>
      <c r="F128" s="39"/>
      <c r="G128" s="39"/>
      <c r="H128" s="39"/>
      <c r="I128" s="39"/>
      <c r="J128" s="193">
        <f>BK128</f>
        <v>0</v>
      </c>
      <c r="K128" s="39"/>
      <c r="L128" s="43"/>
      <c r="M128" s="102"/>
      <c r="N128" s="194"/>
      <c r="O128" s="103"/>
      <c r="P128" s="195">
        <f>P129+P237</f>
        <v>0</v>
      </c>
      <c r="Q128" s="103"/>
      <c r="R128" s="195">
        <f>R129+R237</f>
        <v>28.403178999999998</v>
      </c>
      <c r="S128" s="103"/>
      <c r="T128" s="196">
        <f>T129+T237</f>
        <v>281.65999999999997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75</v>
      </c>
      <c r="AU128" s="16" t="s">
        <v>94</v>
      </c>
      <c r="BK128" s="197">
        <f>BK129+BK237</f>
        <v>0</v>
      </c>
    </row>
    <row r="129" spans="1:63" s="12" customFormat="1" ht="25.9" customHeight="1">
      <c r="A129" s="12"/>
      <c r="B129" s="198"/>
      <c r="C129" s="199"/>
      <c r="D129" s="200" t="s">
        <v>75</v>
      </c>
      <c r="E129" s="201" t="s">
        <v>120</v>
      </c>
      <c r="F129" s="201" t="s">
        <v>121</v>
      </c>
      <c r="G129" s="199"/>
      <c r="H129" s="199"/>
      <c r="I129" s="202"/>
      <c r="J129" s="203">
        <f>BK129</f>
        <v>0</v>
      </c>
      <c r="K129" s="199"/>
      <c r="L129" s="204"/>
      <c r="M129" s="205"/>
      <c r="N129" s="206"/>
      <c r="O129" s="206"/>
      <c r="P129" s="207">
        <f>P130+P167+P186+P221+P232</f>
        <v>0</v>
      </c>
      <c r="Q129" s="206"/>
      <c r="R129" s="207">
        <f>R130+R167+R186+R221+R232</f>
        <v>28.403178999999998</v>
      </c>
      <c r="S129" s="206"/>
      <c r="T129" s="208">
        <f>T130+T167+T186+T221+T232</f>
        <v>281.65999999999997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9" t="s">
        <v>84</v>
      </c>
      <c r="AT129" s="210" t="s">
        <v>75</v>
      </c>
      <c r="AU129" s="210" t="s">
        <v>76</v>
      </c>
      <c r="AY129" s="209" t="s">
        <v>122</v>
      </c>
      <c r="BK129" s="211">
        <f>BK130+BK167+BK186+BK221+BK232</f>
        <v>0</v>
      </c>
    </row>
    <row r="130" spans="1:63" s="12" customFormat="1" ht="22.8" customHeight="1">
      <c r="A130" s="12"/>
      <c r="B130" s="198"/>
      <c r="C130" s="199"/>
      <c r="D130" s="200" t="s">
        <v>75</v>
      </c>
      <c r="E130" s="212" t="s">
        <v>84</v>
      </c>
      <c r="F130" s="212" t="s">
        <v>123</v>
      </c>
      <c r="G130" s="199"/>
      <c r="H130" s="199"/>
      <c r="I130" s="202"/>
      <c r="J130" s="213">
        <f>BK130</f>
        <v>0</v>
      </c>
      <c r="K130" s="199"/>
      <c r="L130" s="204"/>
      <c r="M130" s="205"/>
      <c r="N130" s="206"/>
      <c r="O130" s="206"/>
      <c r="P130" s="207">
        <f>SUM(P131:P166)</f>
        <v>0</v>
      </c>
      <c r="Q130" s="206"/>
      <c r="R130" s="207">
        <f>SUM(R131:R166)</f>
        <v>0.1031</v>
      </c>
      <c r="S130" s="206"/>
      <c r="T130" s="208">
        <f>SUM(T131:T166)</f>
        <v>254.66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9" t="s">
        <v>84</v>
      </c>
      <c r="AT130" s="210" t="s">
        <v>75</v>
      </c>
      <c r="AU130" s="210" t="s">
        <v>84</v>
      </c>
      <c r="AY130" s="209" t="s">
        <v>122</v>
      </c>
      <c r="BK130" s="211">
        <f>SUM(BK131:BK166)</f>
        <v>0</v>
      </c>
    </row>
    <row r="131" spans="1:65" s="2" customFormat="1" ht="21.75" customHeight="1">
      <c r="A131" s="37"/>
      <c r="B131" s="38"/>
      <c r="C131" s="214" t="s">
        <v>84</v>
      </c>
      <c r="D131" s="214" t="s">
        <v>124</v>
      </c>
      <c r="E131" s="215" t="s">
        <v>125</v>
      </c>
      <c r="F131" s="216" t="s">
        <v>126</v>
      </c>
      <c r="G131" s="217" t="s">
        <v>127</v>
      </c>
      <c r="H131" s="218">
        <v>350</v>
      </c>
      <c r="I131" s="219"/>
      <c r="J131" s="220">
        <f>ROUND(I131*H131,2)</f>
        <v>0</v>
      </c>
      <c r="K131" s="221"/>
      <c r="L131" s="43"/>
      <c r="M131" s="222" t="s">
        <v>1</v>
      </c>
      <c r="N131" s="223" t="s">
        <v>41</v>
      </c>
      <c r="O131" s="90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6" t="s">
        <v>128</v>
      </c>
      <c r="AT131" s="226" t="s">
        <v>124</v>
      </c>
      <c r="AU131" s="226" t="s">
        <v>86</v>
      </c>
      <c r="AY131" s="16" t="s">
        <v>122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6" t="s">
        <v>84</v>
      </c>
      <c r="BK131" s="227">
        <f>ROUND(I131*H131,2)</f>
        <v>0</v>
      </c>
      <c r="BL131" s="16" t="s">
        <v>128</v>
      </c>
      <c r="BM131" s="226" t="s">
        <v>129</v>
      </c>
    </row>
    <row r="132" spans="1:51" s="13" customFormat="1" ht="12">
      <c r="A132" s="13"/>
      <c r="B132" s="228"/>
      <c r="C132" s="229"/>
      <c r="D132" s="230" t="s">
        <v>130</v>
      </c>
      <c r="E132" s="231" t="s">
        <v>1</v>
      </c>
      <c r="F132" s="232" t="s">
        <v>131</v>
      </c>
      <c r="G132" s="229"/>
      <c r="H132" s="233">
        <v>350</v>
      </c>
      <c r="I132" s="234"/>
      <c r="J132" s="229"/>
      <c r="K132" s="229"/>
      <c r="L132" s="235"/>
      <c r="M132" s="236"/>
      <c r="N132" s="237"/>
      <c r="O132" s="237"/>
      <c r="P132" s="237"/>
      <c r="Q132" s="237"/>
      <c r="R132" s="237"/>
      <c r="S132" s="237"/>
      <c r="T132" s="23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9" t="s">
        <v>130</v>
      </c>
      <c r="AU132" s="239" t="s">
        <v>86</v>
      </c>
      <c r="AV132" s="13" t="s">
        <v>86</v>
      </c>
      <c r="AW132" s="13" t="s">
        <v>32</v>
      </c>
      <c r="AX132" s="13" t="s">
        <v>84</v>
      </c>
      <c r="AY132" s="239" t="s">
        <v>122</v>
      </c>
    </row>
    <row r="133" spans="1:65" s="2" customFormat="1" ht="24.15" customHeight="1">
      <c r="A133" s="37"/>
      <c r="B133" s="38"/>
      <c r="C133" s="214" t="s">
        <v>132</v>
      </c>
      <c r="D133" s="214" t="s">
        <v>124</v>
      </c>
      <c r="E133" s="215" t="s">
        <v>133</v>
      </c>
      <c r="F133" s="216" t="s">
        <v>134</v>
      </c>
      <c r="G133" s="217" t="s">
        <v>127</v>
      </c>
      <c r="H133" s="218">
        <v>122.5</v>
      </c>
      <c r="I133" s="219"/>
      <c r="J133" s="220">
        <f>ROUND(I133*H133,2)</f>
        <v>0</v>
      </c>
      <c r="K133" s="221"/>
      <c r="L133" s="43"/>
      <c r="M133" s="222" t="s">
        <v>1</v>
      </c>
      <c r="N133" s="223" t="s">
        <v>41</v>
      </c>
      <c r="O133" s="90"/>
      <c r="P133" s="224">
        <f>O133*H133</f>
        <v>0</v>
      </c>
      <c r="Q133" s="224">
        <v>0</v>
      </c>
      <c r="R133" s="224">
        <f>Q133*H133</f>
        <v>0</v>
      </c>
      <c r="S133" s="224">
        <v>0.58</v>
      </c>
      <c r="T133" s="225">
        <f>S133*H133</f>
        <v>71.05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6" t="s">
        <v>128</v>
      </c>
      <c r="AT133" s="226" t="s">
        <v>124</v>
      </c>
      <c r="AU133" s="226" t="s">
        <v>86</v>
      </c>
      <c r="AY133" s="16" t="s">
        <v>122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6" t="s">
        <v>84</v>
      </c>
      <c r="BK133" s="227">
        <f>ROUND(I133*H133,2)</f>
        <v>0</v>
      </c>
      <c r="BL133" s="16" t="s">
        <v>128</v>
      </c>
      <c r="BM133" s="226" t="s">
        <v>135</v>
      </c>
    </row>
    <row r="134" spans="1:51" s="13" customFormat="1" ht="12">
      <c r="A134" s="13"/>
      <c r="B134" s="228"/>
      <c r="C134" s="229"/>
      <c r="D134" s="230" t="s">
        <v>130</v>
      </c>
      <c r="E134" s="231" t="s">
        <v>1</v>
      </c>
      <c r="F134" s="232" t="s">
        <v>136</v>
      </c>
      <c r="G134" s="229"/>
      <c r="H134" s="233">
        <v>122.5</v>
      </c>
      <c r="I134" s="234"/>
      <c r="J134" s="229"/>
      <c r="K134" s="229"/>
      <c r="L134" s="235"/>
      <c r="M134" s="236"/>
      <c r="N134" s="237"/>
      <c r="O134" s="237"/>
      <c r="P134" s="237"/>
      <c r="Q134" s="237"/>
      <c r="R134" s="237"/>
      <c r="S134" s="237"/>
      <c r="T134" s="23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9" t="s">
        <v>130</v>
      </c>
      <c r="AU134" s="239" t="s">
        <v>86</v>
      </c>
      <c r="AV134" s="13" t="s">
        <v>86</v>
      </c>
      <c r="AW134" s="13" t="s">
        <v>32</v>
      </c>
      <c r="AX134" s="13" t="s">
        <v>84</v>
      </c>
      <c r="AY134" s="239" t="s">
        <v>122</v>
      </c>
    </row>
    <row r="135" spans="1:65" s="2" customFormat="1" ht="24.15" customHeight="1">
      <c r="A135" s="37"/>
      <c r="B135" s="38"/>
      <c r="C135" s="214" t="s">
        <v>137</v>
      </c>
      <c r="D135" s="214" t="s">
        <v>124</v>
      </c>
      <c r="E135" s="215" t="s">
        <v>138</v>
      </c>
      <c r="F135" s="216" t="s">
        <v>139</v>
      </c>
      <c r="G135" s="217" t="s">
        <v>127</v>
      </c>
      <c r="H135" s="218">
        <v>122.5</v>
      </c>
      <c r="I135" s="219"/>
      <c r="J135" s="220">
        <f>ROUND(I135*H135,2)</f>
        <v>0</v>
      </c>
      <c r="K135" s="221"/>
      <c r="L135" s="43"/>
      <c r="M135" s="222" t="s">
        <v>1</v>
      </c>
      <c r="N135" s="223" t="s">
        <v>41</v>
      </c>
      <c r="O135" s="90"/>
      <c r="P135" s="224">
        <f>O135*H135</f>
        <v>0</v>
      </c>
      <c r="Q135" s="224">
        <v>0</v>
      </c>
      <c r="R135" s="224">
        <f>Q135*H135</f>
        <v>0</v>
      </c>
      <c r="S135" s="224">
        <v>0.316</v>
      </c>
      <c r="T135" s="225">
        <f>S135*H135</f>
        <v>38.71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6" t="s">
        <v>128</v>
      </c>
      <c r="AT135" s="226" t="s">
        <v>124</v>
      </c>
      <c r="AU135" s="226" t="s">
        <v>86</v>
      </c>
      <c r="AY135" s="16" t="s">
        <v>122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6" t="s">
        <v>84</v>
      </c>
      <c r="BK135" s="227">
        <f>ROUND(I135*H135,2)</f>
        <v>0</v>
      </c>
      <c r="BL135" s="16" t="s">
        <v>128</v>
      </c>
      <c r="BM135" s="226" t="s">
        <v>140</v>
      </c>
    </row>
    <row r="136" spans="1:51" s="13" customFormat="1" ht="12">
      <c r="A136" s="13"/>
      <c r="B136" s="228"/>
      <c r="C136" s="229"/>
      <c r="D136" s="230" t="s">
        <v>130</v>
      </c>
      <c r="E136" s="231" t="s">
        <v>1</v>
      </c>
      <c r="F136" s="232" t="s">
        <v>136</v>
      </c>
      <c r="G136" s="229"/>
      <c r="H136" s="233">
        <v>122.5</v>
      </c>
      <c r="I136" s="234"/>
      <c r="J136" s="229"/>
      <c r="K136" s="229"/>
      <c r="L136" s="235"/>
      <c r="M136" s="236"/>
      <c r="N136" s="237"/>
      <c r="O136" s="237"/>
      <c r="P136" s="237"/>
      <c r="Q136" s="237"/>
      <c r="R136" s="237"/>
      <c r="S136" s="237"/>
      <c r="T136" s="23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9" t="s">
        <v>130</v>
      </c>
      <c r="AU136" s="239" t="s">
        <v>86</v>
      </c>
      <c r="AV136" s="13" t="s">
        <v>86</v>
      </c>
      <c r="AW136" s="13" t="s">
        <v>32</v>
      </c>
      <c r="AX136" s="13" t="s">
        <v>84</v>
      </c>
      <c r="AY136" s="239" t="s">
        <v>122</v>
      </c>
    </row>
    <row r="137" spans="1:65" s="2" customFormat="1" ht="33" customHeight="1">
      <c r="A137" s="37"/>
      <c r="B137" s="38"/>
      <c r="C137" s="214" t="s">
        <v>141</v>
      </c>
      <c r="D137" s="214" t="s">
        <v>124</v>
      </c>
      <c r="E137" s="215" t="s">
        <v>142</v>
      </c>
      <c r="F137" s="216" t="s">
        <v>143</v>
      </c>
      <c r="G137" s="217" t="s">
        <v>127</v>
      </c>
      <c r="H137" s="218">
        <v>630</v>
      </c>
      <c r="I137" s="219"/>
      <c r="J137" s="220">
        <f>ROUND(I137*H137,2)</f>
        <v>0</v>
      </c>
      <c r="K137" s="221"/>
      <c r="L137" s="43"/>
      <c r="M137" s="222" t="s">
        <v>1</v>
      </c>
      <c r="N137" s="223" t="s">
        <v>41</v>
      </c>
      <c r="O137" s="90"/>
      <c r="P137" s="224">
        <f>O137*H137</f>
        <v>0</v>
      </c>
      <c r="Q137" s="224">
        <v>9E-05</v>
      </c>
      <c r="R137" s="224">
        <f>Q137*H137</f>
        <v>0.0567</v>
      </c>
      <c r="S137" s="224">
        <v>0.23</v>
      </c>
      <c r="T137" s="225">
        <f>S137*H137</f>
        <v>144.9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6" t="s">
        <v>128</v>
      </c>
      <c r="AT137" s="226" t="s">
        <v>124</v>
      </c>
      <c r="AU137" s="226" t="s">
        <v>86</v>
      </c>
      <c r="AY137" s="16" t="s">
        <v>122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6" t="s">
        <v>84</v>
      </c>
      <c r="BK137" s="227">
        <f>ROUND(I137*H137,2)</f>
        <v>0</v>
      </c>
      <c r="BL137" s="16" t="s">
        <v>128</v>
      </c>
      <c r="BM137" s="226" t="s">
        <v>144</v>
      </c>
    </row>
    <row r="138" spans="1:51" s="13" customFormat="1" ht="12">
      <c r="A138" s="13"/>
      <c r="B138" s="228"/>
      <c r="C138" s="229"/>
      <c r="D138" s="230" t="s">
        <v>130</v>
      </c>
      <c r="E138" s="231" t="s">
        <v>1</v>
      </c>
      <c r="F138" s="232" t="s">
        <v>145</v>
      </c>
      <c r="G138" s="229"/>
      <c r="H138" s="233">
        <v>630</v>
      </c>
      <c r="I138" s="234"/>
      <c r="J138" s="229"/>
      <c r="K138" s="229"/>
      <c r="L138" s="235"/>
      <c r="M138" s="236"/>
      <c r="N138" s="237"/>
      <c r="O138" s="237"/>
      <c r="P138" s="237"/>
      <c r="Q138" s="237"/>
      <c r="R138" s="237"/>
      <c r="S138" s="237"/>
      <c r="T138" s="23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9" t="s">
        <v>130</v>
      </c>
      <c r="AU138" s="239" t="s">
        <v>86</v>
      </c>
      <c r="AV138" s="13" t="s">
        <v>86</v>
      </c>
      <c r="AW138" s="13" t="s">
        <v>32</v>
      </c>
      <c r="AX138" s="13" t="s">
        <v>84</v>
      </c>
      <c r="AY138" s="239" t="s">
        <v>122</v>
      </c>
    </row>
    <row r="139" spans="1:65" s="2" customFormat="1" ht="24.15" customHeight="1">
      <c r="A139" s="37"/>
      <c r="B139" s="38"/>
      <c r="C139" s="214" t="s">
        <v>146</v>
      </c>
      <c r="D139" s="214" t="s">
        <v>124</v>
      </c>
      <c r="E139" s="215" t="s">
        <v>147</v>
      </c>
      <c r="F139" s="216" t="s">
        <v>148</v>
      </c>
      <c r="G139" s="217" t="s">
        <v>149</v>
      </c>
      <c r="H139" s="218">
        <v>78</v>
      </c>
      <c r="I139" s="219"/>
      <c r="J139" s="220">
        <f>ROUND(I139*H139,2)</f>
        <v>0</v>
      </c>
      <c r="K139" s="221"/>
      <c r="L139" s="43"/>
      <c r="M139" s="222" t="s">
        <v>1</v>
      </c>
      <c r="N139" s="223" t="s">
        <v>41</v>
      </c>
      <c r="O139" s="90"/>
      <c r="P139" s="224">
        <f>O139*H139</f>
        <v>0</v>
      </c>
      <c r="Q139" s="224">
        <v>0.0001</v>
      </c>
      <c r="R139" s="224">
        <f>Q139*H139</f>
        <v>0.0078000000000000005</v>
      </c>
      <c r="S139" s="224">
        <v>0</v>
      </c>
      <c r="T139" s="225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6" t="s">
        <v>128</v>
      </c>
      <c r="AT139" s="226" t="s">
        <v>124</v>
      </c>
      <c r="AU139" s="226" t="s">
        <v>86</v>
      </c>
      <c r="AY139" s="16" t="s">
        <v>122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6" t="s">
        <v>84</v>
      </c>
      <c r="BK139" s="227">
        <f>ROUND(I139*H139,2)</f>
        <v>0</v>
      </c>
      <c r="BL139" s="16" t="s">
        <v>128</v>
      </c>
      <c r="BM139" s="226" t="s">
        <v>150</v>
      </c>
    </row>
    <row r="140" spans="1:51" s="13" customFormat="1" ht="12">
      <c r="A140" s="13"/>
      <c r="B140" s="228"/>
      <c r="C140" s="229"/>
      <c r="D140" s="230" t="s">
        <v>130</v>
      </c>
      <c r="E140" s="231" t="s">
        <v>1</v>
      </c>
      <c r="F140" s="232" t="s">
        <v>151</v>
      </c>
      <c r="G140" s="229"/>
      <c r="H140" s="233">
        <v>78</v>
      </c>
      <c r="I140" s="234"/>
      <c r="J140" s="229"/>
      <c r="K140" s="229"/>
      <c r="L140" s="235"/>
      <c r="M140" s="236"/>
      <c r="N140" s="237"/>
      <c r="O140" s="237"/>
      <c r="P140" s="237"/>
      <c r="Q140" s="237"/>
      <c r="R140" s="237"/>
      <c r="S140" s="237"/>
      <c r="T140" s="23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9" t="s">
        <v>130</v>
      </c>
      <c r="AU140" s="239" t="s">
        <v>86</v>
      </c>
      <c r="AV140" s="13" t="s">
        <v>86</v>
      </c>
      <c r="AW140" s="13" t="s">
        <v>32</v>
      </c>
      <c r="AX140" s="13" t="s">
        <v>84</v>
      </c>
      <c r="AY140" s="239" t="s">
        <v>122</v>
      </c>
    </row>
    <row r="141" spans="1:65" s="2" customFormat="1" ht="24.15" customHeight="1">
      <c r="A141" s="37"/>
      <c r="B141" s="38"/>
      <c r="C141" s="214" t="s">
        <v>128</v>
      </c>
      <c r="D141" s="214" t="s">
        <v>124</v>
      </c>
      <c r="E141" s="215" t="s">
        <v>152</v>
      </c>
      <c r="F141" s="216" t="s">
        <v>153</v>
      </c>
      <c r="G141" s="217" t="s">
        <v>149</v>
      </c>
      <c r="H141" s="218">
        <v>78</v>
      </c>
      <c r="I141" s="219"/>
      <c r="J141" s="220">
        <f>ROUND(I141*H141,2)</f>
        <v>0</v>
      </c>
      <c r="K141" s="221"/>
      <c r="L141" s="43"/>
      <c r="M141" s="222" t="s">
        <v>1</v>
      </c>
      <c r="N141" s="223" t="s">
        <v>41</v>
      </c>
      <c r="O141" s="90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6" t="s">
        <v>128</v>
      </c>
      <c r="AT141" s="226" t="s">
        <v>124</v>
      </c>
      <c r="AU141" s="226" t="s">
        <v>86</v>
      </c>
      <c r="AY141" s="16" t="s">
        <v>122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6" t="s">
        <v>84</v>
      </c>
      <c r="BK141" s="227">
        <f>ROUND(I141*H141,2)</f>
        <v>0</v>
      </c>
      <c r="BL141" s="16" t="s">
        <v>128</v>
      </c>
      <c r="BM141" s="226" t="s">
        <v>154</v>
      </c>
    </row>
    <row r="142" spans="1:51" s="13" customFormat="1" ht="12">
      <c r="A142" s="13"/>
      <c r="B142" s="228"/>
      <c r="C142" s="229"/>
      <c r="D142" s="230" t="s">
        <v>130</v>
      </c>
      <c r="E142" s="231" t="s">
        <v>1</v>
      </c>
      <c r="F142" s="232" t="s">
        <v>151</v>
      </c>
      <c r="G142" s="229"/>
      <c r="H142" s="233">
        <v>78</v>
      </c>
      <c r="I142" s="234"/>
      <c r="J142" s="229"/>
      <c r="K142" s="229"/>
      <c r="L142" s="235"/>
      <c r="M142" s="236"/>
      <c r="N142" s="237"/>
      <c r="O142" s="237"/>
      <c r="P142" s="237"/>
      <c r="Q142" s="237"/>
      <c r="R142" s="237"/>
      <c r="S142" s="237"/>
      <c r="T142" s="23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9" t="s">
        <v>130</v>
      </c>
      <c r="AU142" s="239" t="s">
        <v>86</v>
      </c>
      <c r="AV142" s="13" t="s">
        <v>86</v>
      </c>
      <c r="AW142" s="13" t="s">
        <v>32</v>
      </c>
      <c r="AX142" s="13" t="s">
        <v>84</v>
      </c>
      <c r="AY142" s="239" t="s">
        <v>122</v>
      </c>
    </row>
    <row r="143" spans="1:65" s="2" customFormat="1" ht="24.15" customHeight="1">
      <c r="A143" s="37"/>
      <c r="B143" s="38"/>
      <c r="C143" s="214" t="s">
        <v>155</v>
      </c>
      <c r="D143" s="214" t="s">
        <v>124</v>
      </c>
      <c r="E143" s="215" t="s">
        <v>156</v>
      </c>
      <c r="F143" s="216" t="s">
        <v>157</v>
      </c>
      <c r="G143" s="217" t="s">
        <v>127</v>
      </c>
      <c r="H143" s="218">
        <v>350</v>
      </c>
      <c r="I143" s="219"/>
      <c r="J143" s="220">
        <f>ROUND(I143*H143,2)</f>
        <v>0</v>
      </c>
      <c r="K143" s="221"/>
      <c r="L143" s="43"/>
      <c r="M143" s="222" t="s">
        <v>1</v>
      </c>
      <c r="N143" s="223" t="s">
        <v>41</v>
      </c>
      <c r="O143" s="90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6" t="s">
        <v>128</v>
      </c>
      <c r="AT143" s="226" t="s">
        <v>124</v>
      </c>
      <c r="AU143" s="226" t="s">
        <v>86</v>
      </c>
      <c r="AY143" s="16" t="s">
        <v>122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6" t="s">
        <v>84</v>
      </c>
      <c r="BK143" s="227">
        <f>ROUND(I143*H143,2)</f>
        <v>0</v>
      </c>
      <c r="BL143" s="16" t="s">
        <v>128</v>
      </c>
      <c r="BM143" s="226" t="s">
        <v>158</v>
      </c>
    </row>
    <row r="144" spans="1:51" s="13" customFormat="1" ht="12">
      <c r="A144" s="13"/>
      <c r="B144" s="228"/>
      <c r="C144" s="229"/>
      <c r="D144" s="230" t="s">
        <v>130</v>
      </c>
      <c r="E144" s="231" t="s">
        <v>1</v>
      </c>
      <c r="F144" s="232" t="s">
        <v>131</v>
      </c>
      <c r="G144" s="229"/>
      <c r="H144" s="233">
        <v>350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9" t="s">
        <v>130</v>
      </c>
      <c r="AU144" s="239" t="s">
        <v>86</v>
      </c>
      <c r="AV144" s="13" t="s">
        <v>86</v>
      </c>
      <c r="AW144" s="13" t="s">
        <v>32</v>
      </c>
      <c r="AX144" s="13" t="s">
        <v>84</v>
      </c>
      <c r="AY144" s="239" t="s">
        <v>122</v>
      </c>
    </row>
    <row r="145" spans="1:65" s="2" customFormat="1" ht="33" customHeight="1">
      <c r="A145" s="37"/>
      <c r="B145" s="38"/>
      <c r="C145" s="214" t="s">
        <v>159</v>
      </c>
      <c r="D145" s="214" t="s">
        <v>124</v>
      </c>
      <c r="E145" s="215" t="s">
        <v>160</v>
      </c>
      <c r="F145" s="216" t="s">
        <v>161</v>
      </c>
      <c r="G145" s="217" t="s">
        <v>162</v>
      </c>
      <c r="H145" s="218">
        <v>55.3</v>
      </c>
      <c r="I145" s="219"/>
      <c r="J145" s="220">
        <f>ROUND(I145*H145,2)</f>
        <v>0</v>
      </c>
      <c r="K145" s="221"/>
      <c r="L145" s="43"/>
      <c r="M145" s="222" t="s">
        <v>1</v>
      </c>
      <c r="N145" s="223" t="s">
        <v>41</v>
      </c>
      <c r="O145" s="90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6" t="s">
        <v>128</v>
      </c>
      <c r="AT145" s="226" t="s">
        <v>124</v>
      </c>
      <c r="AU145" s="226" t="s">
        <v>86</v>
      </c>
      <c r="AY145" s="16" t="s">
        <v>122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6" t="s">
        <v>84</v>
      </c>
      <c r="BK145" s="227">
        <f>ROUND(I145*H145,2)</f>
        <v>0</v>
      </c>
      <c r="BL145" s="16" t="s">
        <v>128</v>
      </c>
      <c r="BM145" s="226" t="s">
        <v>163</v>
      </c>
    </row>
    <row r="146" spans="1:51" s="13" customFormat="1" ht="12">
      <c r="A146" s="13"/>
      <c r="B146" s="228"/>
      <c r="C146" s="229"/>
      <c r="D146" s="230" t="s">
        <v>130</v>
      </c>
      <c r="E146" s="231" t="s">
        <v>1</v>
      </c>
      <c r="F146" s="232" t="s">
        <v>164</v>
      </c>
      <c r="G146" s="229"/>
      <c r="H146" s="233">
        <v>23.8</v>
      </c>
      <c r="I146" s="234"/>
      <c r="J146" s="229"/>
      <c r="K146" s="229"/>
      <c r="L146" s="235"/>
      <c r="M146" s="236"/>
      <c r="N146" s="237"/>
      <c r="O146" s="237"/>
      <c r="P146" s="237"/>
      <c r="Q146" s="237"/>
      <c r="R146" s="237"/>
      <c r="S146" s="237"/>
      <c r="T146" s="23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9" t="s">
        <v>130</v>
      </c>
      <c r="AU146" s="239" t="s">
        <v>86</v>
      </c>
      <c r="AV146" s="13" t="s">
        <v>86</v>
      </c>
      <c r="AW146" s="13" t="s">
        <v>32</v>
      </c>
      <c r="AX146" s="13" t="s">
        <v>76</v>
      </c>
      <c r="AY146" s="239" t="s">
        <v>122</v>
      </c>
    </row>
    <row r="147" spans="1:51" s="13" customFormat="1" ht="12">
      <c r="A147" s="13"/>
      <c r="B147" s="228"/>
      <c r="C147" s="229"/>
      <c r="D147" s="230" t="s">
        <v>130</v>
      </c>
      <c r="E147" s="231" t="s">
        <v>1</v>
      </c>
      <c r="F147" s="232" t="s">
        <v>165</v>
      </c>
      <c r="G147" s="229"/>
      <c r="H147" s="233">
        <v>31.5</v>
      </c>
      <c r="I147" s="234"/>
      <c r="J147" s="229"/>
      <c r="K147" s="229"/>
      <c r="L147" s="235"/>
      <c r="M147" s="236"/>
      <c r="N147" s="237"/>
      <c r="O147" s="237"/>
      <c r="P147" s="237"/>
      <c r="Q147" s="237"/>
      <c r="R147" s="237"/>
      <c r="S147" s="237"/>
      <c r="T147" s="23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9" t="s">
        <v>130</v>
      </c>
      <c r="AU147" s="239" t="s">
        <v>86</v>
      </c>
      <c r="AV147" s="13" t="s">
        <v>86</v>
      </c>
      <c r="AW147" s="13" t="s">
        <v>32</v>
      </c>
      <c r="AX147" s="13" t="s">
        <v>76</v>
      </c>
      <c r="AY147" s="239" t="s">
        <v>122</v>
      </c>
    </row>
    <row r="148" spans="1:51" s="14" customFormat="1" ht="12">
      <c r="A148" s="14"/>
      <c r="B148" s="240"/>
      <c r="C148" s="241"/>
      <c r="D148" s="230" t="s">
        <v>130</v>
      </c>
      <c r="E148" s="242" t="s">
        <v>1</v>
      </c>
      <c r="F148" s="243" t="s">
        <v>166</v>
      </c>
      <c r="G148" s="241"/>
      <c r="H148" s="244">
        <v>55.3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0" t="s">
        <v>130</v>
      </c>
      <c r="AU148" s="250" t="s">
        <v>86</v>
      </c>
      <c r="AV148" s="14" t="s">
        <v>128</v>
      </c>
      <c r="AW148" s="14" t="s">
        <v>32</v>
      </c>
      <c r="AX148" s="14" t="s">
        <v>84</v>
      </c>
      <c r="AY148" s="250" t="s">
        <v>122</v>
      </c>
    </row>
    <row r="149" spans="1:65" s="2" customFormat="1" ht="37.8" customHeight="1">
      <c r="A149" s="37"/>
      <c r="B149" s="38"/>
      <c r="C149" s="214" t="s">
        <v>167</v>
      </c>
      <c r="D149" s="214" t="s">
        <v>124</v>
      </c>
      <c r="E149" s="215" t="s">
        <v>168</v>
      </c>
      <c r="F149" s="216" t="s">
        <v>169</v>
      </c>
      <c r="G149" s="217" t="s">
        <v>162</v>
      </c>
      <c r="H149" s="218">
        <v>110.6</v>
      </c>
      <c r="I149" s="219"/>
      <c r="J149" s="220">
        <f>ROUND(I149*H149,2)</f>
        <v>0</v>
      </c>
      <c r="K149" s="221"/>
      <c r="L149" s="43"/>
      <c r="M149" s="222" t="s">
        <v>1</v>
      </c>
      <c r="N149" s="223" t="s">
        <v>41</v>
      </c>
      <c r="O149" s="90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6" t="s">
        <v>128</v>
      </c>
      <c r="AT149" s="226" t="s">
        <v>124</v>
      </c>
      <c r="AU149" s="226" t="s">
        <v>86</v>
      </c>
      <c r="AY149" s="16" t="s">
        <v>122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6" t="s">
        <v>84</v>
      </c>
      <c r="BK149" s="227">
        <f>ROUND(I149*H149,2)</f>
        <v>0</v>
      </c>
      <c r="BL149" s="16" t="s">
        <v>128</v>
      </c>
      <c r="BM149" s="226" t="s">
        <v>170</v>
      </c>
    </row>
    <row r="150" spans="1:51" s="13" customFormat="1" ht="12">
      <c r="A150" s="13"/>
      <c r="B150" s="228"/>
      <c r="C150" s="229"/>
      <c r="D150" s="230" t="s">
        <v>130</v>
      </c>
      <c r="E150" s="231" t="s">
        <v>1</v>
      </c>
      <c r="F150" s="232" t="s">
        <v>171</v>
      </c>
      <c r="G150" s="229"/>
      <c r="H150" s="233">
        <v>110.6</v>
      </c>
      <c r="I150" s="234"/>
      <c r="J150" s="229"/>
      <c r="K150" s="229"/>
      <c r="L150" s="235"/>
      <c r="M150" s="236"/>
      <c r="N150" s="237"/>
      <c r="O150" s="237"/>
      <c r="P150" s="237"/>
      <c r="Q150" s="237"/>
      <c r="R150" s="237"/>
      <c r="S150" s="237"/>
      <c r="T150" s="23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9" t="s">
        <v>130</v>
      </c>
      <c r="AU150" s="239" t="s">
        <v>86</v>
      </c>
      <c r="AV150" s="13" t="s">
        <v>86</v>
      </c>
      <c r="AW150" s="13" t="s">
        <v>32</v>
      </c>
      <c r="AX150" s="13" t="s">
        <v>84</v>
      </c>
      <c r="AY150" s="239" t="s">
        <v>122</v>
      </c>
    </row>
    <row r="151" spans="1:65" s="2" customFormat="1" ht="24.15" customHeight="1">
      <c r="A151" s="37"/>
      <c r="B151" s="38"/>
      <c r="C151" s="214" t="s">
        <v>172</v>
      </c>
      <c r="D151" s="214" t="s">
        <v>124</v>
      </c>
      <c r="E151" s="215" t="s">
        <v>173</v>
      </c>
      <c r="F151" s="216" t="s">
        <v>174</v>
      </c>
      <c r="G151" s="217" t="s">
        <v>162</v>
      </c>
      <c r="H151" s="218">
        <v>55.3</v>
      </c>
      <c r="I151" s="219"/>
      <c r="J151" s="220">
        <f>ROUND(I151*H151,2)</f>
        <v>0</v>
      </c>
      <c r="K151" s="221"/>
      <c r="L151" s="43"/>
      <c r="M151" s="222" t="s">
        <v>1</v>
      </c>
      <c r="N151" s="223" t="s">
        <v>41</v>
      </c>
      <c r="O151" s="90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6" t="s">
        <v>128</v>
      </c>
      <c r="AT151" s="226" t="s">
        <v>124</v>
      </c>
      <c r="AU151" s="226" t="s">
        <v>86</v>
      </c>
      <c r="AY151" s="16" t="s">
        <v>122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6" t="s">
        <v>84</v>
      </c>
      <c r="BK151" s="227">
        <f>ROUND(I151*H151,2)</f>
        <v>0</v>
      </c>
      <c r="BL151" s="16" t="s">
        <v>128</v>
      </c>
      <c r="BM151" s="226" t="s">
        <v>175</v>
      </c>
    </row>
    <row r="152" spans="1:51" s="13" customFormat="1" ht="12">
      <c r="A152" s="13"/>
      <c r="B152" s="228"/>
      <c r="C152" s="229"/>
      <c r="D152" s="230" t="s">
        <v>130</v>
      </c>
      <c r="E152" s="231" t="s">
        <v>1</v>
      </c>
      <c r="F152" s="232" t="s">
        <v>176</v>
      </c>
      <c r="G152" s="229"/>
      <c r="H152" s="233">
        <v>55.3</v>
      </c>
      <c r="I152" s="234"/>
      <c r="J152" s="229"/>
      <c r="K152" s="229"/>
      <c r="L152" s="235"/>
      <c r="M152" s="236"/>
      <c r="N152" s="237"/>
      <c r="O152" s="237"/>
      <c r="P152" s="237"/>
      <c r="Q152" s="237"/>
      <c r="R152" s="237"/>
      <c r="S152" s="237"/>
      <c r="T152" s="23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9" t="s">
        <v>130</v>
      </c>
      <c r="AU152" s="239" t="s">
        <v>86</v>
      </c>
      <c r="AV152" s="13" t="s">
        <v>86</v>
      </c>
      <c r="AW152" s="13" t="s">
        <v>32</v>
      </c>
      <c r="AX152" s="13" t="s">
        <v>84</v>
      </c>
      <c r="AY152" s="239" t="s">
        <v>122</v>
      </c>
    </row>
    <row r="153" spans="1:65" s="2" customFormat="1" ht="24.15" customHeight="1">
      <c r="A153" s="37"/>
      <c r="B153" s="38"/>
      <c r="C153" s="214" t="s">
        <v>177</v>
      </c>
      <c r="D153" s="214" t="s">
        <v>124</v>
      </c>
      <c r="E153" s="215" t="s">
        <v>178</v>
      </c>
      <c r="F153" s="216" t="s">
        <v>179</v>
      </c>
      <c r="G153" s="217" t="s">
        <v>162</v>
      </c>
      <c r="H153" s="218">
        <v>52.5</v>
      </c>
      <c r="I153" s="219"/>
      <c r="J153" s="220">
        <f>ROUND(I153*H153,2)</f>
        <v>0</v>
      </c>
      <c r="K153" s="221"/>
      <c r="L153" s="43"/>
      <c r="M153" s="222" t="s">
        <v>1</v>
      </c>
      <c r="N153" s="223" t="s">
        <v>41</v>
      </c>
      <c r="O153" s="90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6" t="s">
        <v>128</v>
      </c>
      <c r="AT153" s="226" t="s">
        <v>124</v>
      </c>
      <c r="AU153" s="226" t="s">
        <v>86</v>
      </c>
      <c r="AY153" s="16" t="s">
        <v>122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6" t="s">
        <v>84</v>
      </c>
      <c r="BK153" s="227">
        <f>ROUND(I153*H153,2)</f>
        <v>0</v>
      </c>
      <c r="BL153" s="16" t="s">
        <v>128</v>
      </c>
      <c r="BM153" s="226" t="s">
        <v>180</v>
      </c>
    </row>
    <row r="154" spans="1:51" s="13" customFormat="1" ht="12">
      <c r="A154" s="13"/>
      <c r="B154" s="228"/>
      <c r="C154" s="229"/>
      <c r="D154" s="230" t="s">
        <v>130</v>
      </c>
      <c r="E154" s="231" t="s">
        <v>1</v>
      </c>
      <c r="F154" s="232" t="s">
        <v>181</v>
      </c>
      <c r="G154" s="229"/>
      <c r="H154" s="233">
        <v>52.5</v>
      </c>
      <c r="I154" s="234"/>
      <c r="J154" s="229"/>
      <c r="K154" s="229"/>
      <c r="L154" s="235"/>
      <c r="M154" s="236"/>
      <c r="N154" s="237"/>
      <c r="O154" s="237"/>
      <c r="P154" s="237"/>
      <c r="Q154" s="237"/>
      <c r="R154" s="237"/>
      <c r="S154" s="237"/>
      <c r="T154" s="23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9" t="s">
        <v>130</v>
      </c>
      <c r="AU154" s="239" t="s">
        <v>86</v>
      </c>
      <c r="AV154" s="13" t="s">
        <v>86</v>
      </c>
      <c r="AW154" s="13" t="s">
        <v>32</v>
      </c>
      <c r="AX154" s="13" t="s">
        <v>84</v>
      </c>
      <c r="AY154" s="239" t="s">
        <v>122</v>
      </c>
    </row>
    <row r="155" spans="1:65" s="2" customFormat="1" ht="16.5" customHeight="1">
      <c r="A155" s="37"/>
      <c r="B155" s="38"/>
      <c r="C155" s="214" t="s">
        <v>182</v>
      </c>
      <c r="D155" s="214" t="s">
        <v>124</v>
      </c>
      <c r="E155" s="215" t="s">
        <v>183</v>
      </c>
      <c r="F155" s="216" t="s">
        <v>184</v>
      </c>
      <c r="G155" s="217" t="s">
        <v>162</v>
      </c>
      <c r="H155" s="218">
        <v>55.3</v>
      </c>
      <c r="I155" s="219"/>
      <c r="J155" s="220">
        <f>ROUND(I155*H155,2)</f>
        <v>0</v>
      </c>
      <c r="K155" s="221"/>
      <c r="L155" s="43"/>
      <c r="M155" s="222" t="s">
        <v>1</v>
      </c>
      <c r="N155" s="223" t="s">
        <v>41</v>
      </c>
      <c r="O155" s="90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6" t="s">
        <v>128</v>
      </c>
      <c r="AT155" s="226" t="s">
        <v>124</v>
      </c>
      <c r="AU155" s="226" t="s">
        <v>86</v>
      </c>
      <c r="AY155" s="16" t="s">
        <v>122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6" t="s">
        <v>84</v>
      </c>
      <c r="BK155" s="227">
        <f>ROUND(I155*H155,2)</f>
        <v>0</v>
      </c>
      <c r="BL155" s="16" t="s">
        <v>128</v>
      </c>
      <c r="BM155" s="226" t="s">
        <v>185</v>
      </c>
    </row>
    <row r="156" spans="1:51" s="13" customFormat="1" ht="12">
      <c r="A156" s="13"/>
      <c r="B156" s="228"/>
      <c r="C156" s="229"/>
      <c r="D156" s="230" t="s">
        <v>130</v>
      </c>
      <c r="E156" s="231" t="s">
        <v>1</v>
      </c>
      <c r="F156" s="232" t="s">
        <v>176</v>
      </c>
      <c r="G156" s="229"/>
      <c r="H156" s="233">
        <v>55.3</v>
      </c>
      <c r="I156" s="234"/>
      <c r="J156" s="229"/>
      <c r="K156" s="229"/>
      <c r="L156" s="235"/>
      <c r="M156" s="236"/>
      <c r="N156" s="237"/>
      <c r="O156" s="237"/>
      <c r="P156" s="237"/>
      <c r="Q156" s="237"/>
      <c r="R156" s="237"/>
      <c r="S156" s="237"/>
      <c r="T156" s="23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9" t="s">
        <v>130</v>
      </c>
      <c r="AU156" s="239" t="s">
        <v>86</v>
      </c>
      <c r="AV156" s="13" t="s">
        <v>86</v>
      </c>
      <c r="AW156" s="13" t="s">
        <v>32</v>
      </c>
      <c r="AX156" s="13" t="s">
        <v>84</v>
      </c>
      <c r="AY156" s="239" t="s">
        <v>122</v>
      </c>
    </row>
    <row r="157" spans="1:65" s="2" customFormat="1" ht="33" customHeight="1">
      <c r="A157" s="37"/>
      <c r="B157" s="38"/>
      <c r="C157" s="214" t="s">
        <v>186</v>
      </c>
      <c r="D157" s="214" t="s">
        <v>124</v>
      </c>
      <c r="E157" s="215" t="s">
        <v>187</v>
      </c>
      <c r="F157" s="216" t="s">
        <v>188</v>
      </c>
      <c r="G157" s="217" t="s">
        <v>127</v>
      </c>
      <c r="H157" s="218">
        <v>386</v>
      </c>
      <c r="I157" s="219"/>
      <c r="J157" s="220">
        <f>ROUND(I157*H157,2)</f>
        <v>0</v>
      </c>
      <c r="K157" s="221"/>
      <c r="L157" s="43"/>
      <c r="M157" s="222" t="s">
        <v>1</v>
      </c>
      <c r="N157" s="223" t="s">
        <v>41</v>
      </c>
      <c r="O157" s="90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6" t="s">
        <v>128</v>
      </c>
      <c r="AT157" s="226" t="s">
        <v>124</v>
      </c>
      <c r="AU157" s="226" t="s">
        <v>86</v>
      </c>
      <c r="AY157" s="16" t="s">
        <v>122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6" t="s">
        <v>84</v>
      </c>
      <c r="BK157" s="227">
        <f>ROUND(I157*H157,2)</f>
        <v>0</v>
      </c>
      <c r="BL157" s="16" t="s">
        <v>128</v>
      </c>
      <c r="BM157" s="226" t="s">
        <v>189</v>
      </c>
    </row>
    <row r="158" spans="1:51" s="13" customFormat="1" ht="12">
      <c r="A158" s="13"/>
      <c r="B158" s="228"/>
      <c r="C158" s="229"/>
      <c r="D158" s="230" t="s">
        <v>130</v>
      </c>
      <c r="E158" s="231" t="s">
        <v>1</v>
      </c>
      <c r="F158" s="232" t="s">
        <v>190</v>
      </c>
      <c r="G158" s="229"/>
      <c r="H158" s="233">
        <v>36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130</v>
      </c>
      <c r="AU158" s="239" t="s">
        <v>86</v>
      </c>
      <c r="AV158" s="13" t="s">
        <v>86</v>
      </c>
      <c r="AW158" s="13" t="s">
        <v>32</v>
      </c>
      <c r="AX158" s="13" t="s">
        <v>76</v>
      </c>
      <c r="AY158" s="239" t="s">
        <v>122</v>
      </c>
    </row>
    <row r="159" spans="1:51" s="13" customFormat="1" ht="12">
      <c r="A159" s="13"/>
      <c r="B159" s="228"/>
      <c r="C159" s="229"/>
      <c r="D159" s="230" t="s">
        <v>130</v>
      </c>
      <c r="E159" s="231" t="s">
        <v>1</v>
      </c>
      <c r="F159" s="232" t="s">
        <v>131</v>
      </c>
      <c r="G159" s="229"/>
      <c r="H159" s="233">
        <v>350</v>
      </c>
      <c r="I159" s="234"/>
      <c r="J159" s="229"/>
      <c r="K159" s="229"/>
      <c r="L159" s="235"/>
      <c r="M159" s="236"/>
      <c r="N159" s="237"/>
      <c r="O159" s="237"/>
      <c r="P159" s="237"/>
      <c r="Q159" s="237"/>
      <c r="R159" s="237"/>
      <c r="S159" s="237"/>
      <c r="T159" s="23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9" t="s">
        <v>130</v>
      </c>
      <c r="AU159" s="239" t="s">
        <v>86</v>
      </c>
      <c r="AV159" s="13" t="s">
        <v>86</v>
      </c>
      <c r="AW159" s="13" t="s">
        <v>32</v>
      </c>
      <c r="AX159" s="13" t="s">
        <v>76</v>
      </c>
      <c r="AY159" s="239" t="s">
        <v>122</v>
      </c>
    </row>
    <row r="160" spans="1:51" s="14" customFormat="1" ht="12">
      <c r="A160" s="14"/>
      <c r="B160" s="240"/>
      <c r="C160" s="241"/>
      <c r="D160" s="230" t="s">
        <v>130</v>
      </c>
      <c r="E160" s="242" t="s">
        <v>1</v>
      </c>
      <c r="F160" s="243" t="s">
        <v>166</v>
      </c>
      <c r="G160" s="241"/>
      <c r="H160" s="244">
        <v>386</v>
      </c>
      <c r="I160" s="245"/>
      <c r="J160" s="241"/>
      <c r="K160" s="241"/>
      <c r="L160" s="246"/>
      <c r="M160" s="247"/>
      <c r="N160" s="248"/>
      <c r="O160" s="248"/>
      <c r="P160" s="248"/>
      <c r="Q160" s="248"/>
      <c r="R160" s="248"/>
      <c r="S160" s="248"/>
      <c r="T160" s="24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0" t="s">
        <v>130</v>
      </c>
      <c r="AU160" s="250" t="s">
        <v>86</v>
      </c>
      <c r="AV160" s="14" t="s">
        <v>128</v>
      </c>
      <c r="AW160" s="14" t="s">
        <v>32</v>
      </c>
      <c r="AX160" s="14" t="s">
        <v>84</v>
      </c>
      <c r="AY160" s="250" t="s">
        <v>122</v>
      </c>
    </row>
    <row r="161" spans="1:65" s="2" customFormat="1" ht="24.15" customHeight="1">
      <c r="A161" s="37"/>
      <c r="B161" s="38"/>
      <c r="C161" s="214" t="s">
        <v>191</v>
      </c>
      <c r="D161" s="214" t="s">
        <v>124</v>
      </c>
      <c r="E161" s="215" t="s">
        <v>192</v>
      </c>
      <c r="F161" s="216" t="s">
        <v>193</v>
      </c>
      <c r="G161" s="217" t="s">
        <v>127</v>
      </c>
      <c r="H161" s="218">
        <v>386</v>
      </c>
      <c r="I161" s="219"/>
      <c r="J161" s="220">
        <f>ROUND(I161*H161,2)</f>
        <v>0</v>
      </c>
      <c r="K161" s="221"/>
      <c r="L161" s="43"/>
      <c r="M161" s="222" t="s">
        <v>1</v>
      </c>
      <c r="N161" s="223" t="s">
        <v>41</v>
      </c>
      <c r="O161" s="90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6" t="s">
        <v>128</v>
      </c>
      <c r="AT161" s="226" t="s">
        <v>124</v>
      </c>
      <c r="AU161" s="226" t="s">
        <v>86</v>
      </c>
      <c r="AY161" s="16" t="s">
        <v>122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6" t="s">
        <v>84</v>
      </c>
      <c r="BK161" s="227">
        <f>ROUND(I161*H161,2)</f>
        <v>0</v>
      </c>
      <c r="BL161" s="16" t="s">
        <v>128</v>
      </c>
      <c r="BM161" s="226" t="s">
        <v>194</v>
      </c>
    </row>
    <row r="162" spans="1:51" s="13" customFormat="1" ht="12">
      <c r="A162" s="13"/>
      <c r="B162" s="228"/>
      <c r="C162" s="229"/>
      <c r="D162" s="230" t="s">
        <v>130</v>
      </c>
      <c r="E162" s="231" t="s">
        <v>1</v>
      </c>
      <c r="F162" s="232" t="s">
        <v>190</v>
      </c>
      <c r="G162" s="229"/>
      <c r="H162" s="233">
        <v>36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130</v>
      </c>
      <c r="AU162" s="239" t="s">
        <v>86</v>
      </c>
      <c r="AV162" s="13" t="s">
        <v>86</v>
      </c>
      <c r="AW162" s="13" t="s">
        <v>32</v>
      </c>
      <c r="AX162" s="13" t="s">
        <v>76</v>
      </c>
      <c r="AY162" s="239" t="s">
        <v>122</v>
      </c>
    </row>
    <row r="163" spans="1:51" s="13" customFormat="1" ht="12">
      <c r="A163" s="13"/>
      <c r="B163" s="228"/>
      <c r="C163" s="229"/>
      <c r="D163" s="230" t="s">
        <v>130</v>
      </c>
      <c r="E163" s="231" t="s">
        <v>1</v>
      </c>
      <c r="F163" s="232" t="s">
        <v>131</v>
      </c>
      <c r="G163" s="229"/>
      <c r="H163" s="233">
        <v>350</v>
      </c>
      <c r="I163" s="234"/>
      <c r="J163" s="229"/>
      <c r="K163" s="229"/>
      <c r="L163" s="235"/>
      <c r="M163" s="236"/>
      <c r="N163" s="237"/>
      <c r="O163" s="237"/>
      <c r="P163" s="237"/>
      <c r="Q163" s="237"/>
      <c r="R163" s="237"/>
      <c r="S163" s="237"/>
      <c r="T163" s="23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9" t="s">
        <v>130</v>
      </c>
      <c r="AU163" s="239" t="s">
        <v>86</v>
      </c>
      <c r="AV163" s="13" t="s">
        <v>86</v>
      </c>
      <c r="AW163" s="13" t="s">
        <v>32</v>
      </c>
      <c r="AX163" s="13" t="s">
        <v>76</v>
      </c>
      <c r="AY163" s="239" t="s">
        <v>122</v>
      </c>
    </row>
    <row r="164" spans="1:51" s="14" customFormat="1" ht="12">
      <c r="A164" s="14"/>
      <c r="B164" s="240"/>
      <c r="C164" s="241"/>
      <c r="D164" s="230" t="s">
        <v>130</v>
      </c>
      <c r="E164" s="242" t="s">
        <v>1</v>
      </c>
      <c r="F164" s="243" t="s">
        <v>166</v>
      </c>
      <c r="G164" s="241"/>
      <c r="H164" s="244">
        <v>386</v>
      </c>
      <c r="I164" s="245"/>
      <c r="J164" s="241"/>
      <c r="K164" s="241"/>
      <c r="L164" s="246"/>
      <c r="M164" s="247"/>
      <c r="N164" s="248"/>
      <c r="O164" s="248"/>
      <c r="P164" s="248"/>
      <c r="Q164" s="248"/>
      <c r="R164" s="248"/>
      <c r="S164" s="248"/>
      <c r="T164" s="24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0" t="s">
        <v>130</v>
      </c>
      <c r="AU164" s="250" t="s">
        <v>86</v>
      </c>
      <c r="AV164" s="14" t="s">
        <v>128</v>
      </c>
      <c r="AW164" s="14" t="s">
        <v>32</v>
      </c>
      <c r="AX164" s="14" t="s">
        <v>84</v>
      </c>
      <c r="AY164" s="250" t="s">
        <v>122</v>
      </c>
    </row>
    <row r="165" spans="1:65" s="2" customFormat="1" ht="16.5" customHeight="1">
      <c r="A165" s="37"/>
      <c r="B165" s="38"/>
      <c r="C165" s="251" t="s">
        <v>8</v>
      </c>
      <c r="D165" s="251" t="s">
        <v>195</v>
      </c>
      <c r="E165" s="252" t="s">
        <v>196</v>
      </c>
      <c r="F165" s="253" t="s">
        <v>197</v>
      </c>
      <c r="G165" s="254" t="s">
        <v>198</v>
      </c>
      <c r="H165" s="255">
        <v>38.6</v>
      </c>
      <c r="I165" s="256"/>
      <c r="J165" s="257">
        <f>ROUND(I165*H165,2)</f>
        <v>0</v>
      </c>
      <c r="K165" s="258"/>
      <c r="L165" s="259"/>
      <c r="M165" s="260" t="s">
        <v>1</v>
      </c>
      <c r="N165" s="261" t="s">
        <v>41</v>
      </c>
      <c r="O165" s="90"/>
      <c r="P165" s="224">
        <f>O165*H165</f>
        <v>0</v>
      </c>
      <c r="Q165" s="224">
        <v>0.001</v>
      </c>
      <c r="R165" s="224">
        <f>Q165*H165</f>
        <v>0.0386</v>
      </c>
      <c r="S165" s="224">
        <v>0</v>
      </c>
      <c r="T165" s="22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6" t="s">
        <v>199</v>
      </c>
      <c r="AT165" s="226" t="s">
        <v>195</v>
      </c>
      <c r="AU165" s="226" t="s">
        <v>86</v>
      </c>
      <c r="AY165" s="16" t="s">
        <v>122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6" t="s">
        <v>84</v>
      </c>
      <c r="BK165" s="227">
        <f>ROUND(I165*H165,2)</f>
        <v>0</v>
      </c>
      <c r="BL165" s="16" t="s">
        <v>128</v>
      </c>
      <c r="BM165" s="226" t="s">
        <v>200</v>
      </c>
    </row>
    <row r="166" spans="1:51" s="13" customFormat="1" ht="12">
      <c r="A166" s="13"/>
      <c r="B166" s="228"/>
      <c r="C166" s="229"/>
      <c r="D166" s="230" t="s">
        <v>130</v>
      </c>
      <c r="E166" s="231" t="s">
        <v>1</v>
      </c>
      <c r="F166" s="232" t="s">
        <v>201</v>
      </c>
      <c r="G166" s="229"/>
      <c r="H166" s="233">
        <v>38.6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130</v>
      </c>
      <c r="AU166" s="239" t="s">
        <v>86</v>
      </c>
      <c r="AV166" s="13" t="s">
        <v>86</v>
      </c>
      <c r="AW166" s="13" t="s">
        <v>32</v>
      </c>
      <c r="AX166" s="13" t="s">
        <v>84</v>
      </c>
      <c r="AY166" s="239" t="s">
        <v>122</v>
      </c>
    </row>
    <row r="167" spans="1:63" s="12" customFormat="1" ht="22.8" customHeight="1">
      <c r="A167" s="12"/>
      <c r="B167" s="198"/>
      <c r="C167" s="199"/>
      <c r="D167" s="200" t="s">
        <v>75</v>
      </c>
      <c r="E167" s="212" t="s">
        <v>155</v>
      </c>
      <c r="F167" s="212" t="s">
        <v>202</v>
      </c>
      <c r="G167" s="199"/>
      <c r="H167" s="199"/>
      <c r="I167" s="202"/>
      <c r="J167" s="213">
        <f>BK167</f>
        <v>0</v>
      </c>
      <c r="K167" s="199"/>
      <c r="L167" s="204"/>
      <c r="M167" s="205"/>
      <c r="N167" s="206"/>
      <c r="O167" s="206"/>
      <c r="P167" s="207">
        <f>SUM(P168:P185)</f>
        <v>0</v>
      </c>
      <c r="Q167" s="206"/>
      <c r="R167" s="207">
        <f>SUM(R168:R185)</f>
        <v>0</v>
      </c>
      <c r="S167" s="206"/>
      <c r="T167" s="208">
        <f>SUM(T168:T185)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9" t="s">
        <v>84</v>
      </c>
      <c r="AT167" s="210" t="s">
        <v>75</v>
      </c>
      <c r="AU167" s="210" t="s">
        <v>84</v>
      </c>
      <c r="AY167" s="209" t="s">
        <v>122</v>
      </c>
      <c r="BK167" s="211">
        <f>SUM(BK168:BK185)</f>
        <v>0</v>
      </c>
    </row>
    <row r="168" spans="1:65" s="2" customFormat="1" ht="16.5" customHeight="1">
      <c r="A168" s="37"/>
      <c r="B168" s="38"/>
      <c r="C168" s="214" t="s">
        <v>203</v>
      </c>
      <c r="D168" s="214" t="s">
        <v>124</v>
      </c>
      <c r="E168" s="215" t="s">
        <v>204</v>
      </c>
      <c r="F168" s="216" t="s">
        <v>205</v>
      </c>
      <c r="G168" s="217" t="s">
        <v>127</v>
      </c>
      <c r="H168" s="218">
        <v>70</v>
      </c>
      <c r="I168" s="219"/>
      <c r="J168" s="220">
        <f>ROUND(I168*H168,2)</f>
        <v>0</v>
      </c>
      <c r="K168" s="221"/>
      <c r="L168" s="43"/>
      <c r="M168" s="222" t="s">
        <v>1</v>
      </c>
      <c r="N168" s="223" t="s">
        <v>41</v>
      </c>
      <c r="O168" s="90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6" t="s">
        <v>128</v>
      </c>
      <c r="AT168" s="226" t="s">
        <v>124</v>
      </c>
      <c r="AU168" s="226" t="s">
        <v>86</v>
      </c>
      <c r="AY168" s="16" t="s">
        <v>122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6" t="s">
        <v>84</v>
      </c>
      <c r="BK168" s="227">
        <f>ROUND(I168*H168,2)</f>
        <v>0</v>
      </c>
      <c r="BL168" s="16" t="s">
        <v>128</v>
      </c>
      <c r="BM168" s="226" t="s">
        <v>206</v>
      </c>
    </row>
    <row r="169" spans="1:51" s="13" customFormat="1" ht="12">
      <c r="A169" s="13"/>
      <c r="B169" s="228"/>
      <c r="C169" s="229"/>
      <c r="D169" s="230" t="s">
        <v>130</v>
      </c>
      <c r="E169" s="231" t="s">
        <v>1</v>
      </c>
      <c r="F169" s="232" t="s">
        <v>207</v>
      </c>
      <c r="G169" s="229"/>
      <c r="H169" s="233">
        <v>70</v>
      </c>
      <c r="I169" s="234"/>
      <c r="J169" s="229"/>
      <c r="K169" s="229"/>
      <c r="L169" s="235"/>
      <c r="M169" s="236"/>
      <c r="N169" s="237"/>
      <c r="O169" s="237"/>
      <c r="P169" s="237"/>
      <c r="Q169" s="237"/>
      <c r="R169" s="237"/>
      <c r="S169" s="237"/>
      <c r="T169" s="23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9" t="s">
        <v>130</v>
      </c>
      <c r="AU169" s="239" t="s">
        <v>86</v>
      </c>
      <c r="AV169" s="13" t="s">
        <v>86</v>
      </c>
      <c r="AW169" s="13" t="s">
        <v>32</v>
      </c>
      <c r="AX169" s="13" t="s">
        <v>84</v>
      </c>
      <c r="AY169" s="239" t="s">
        <v>122</v>
      </c>
    </row>
    <row r="170" spans="1:65" s="2" customFormat="1" ht="24.15" customHeight="1">
      <c r="A170" s="37"/>
      <c r="B170" s="38"/>
      <c r="C170" s="214" t="s">
        <v>208</v>
      </c>
      <c r="D170" s="214" t="s">
        <v>124</v>
      </c>
      <c r="E170" s="215" t="s">
        <v>209</v>
      </c>
      <c r="F170" s="216" t="s">
        <v>210</v>
      </c>
      <c r="G170" s="217" t="s">
        <v>127</v>
      </c>
      <c r="H170" s="218">
        <v>70</v>
      </c>
      <c r="I170" s="219"/>
      <c r="J170" s="220">
        <f>ROUND(I170*H170,2)</f>
        <v>0</v>
      </c>
      <c r="K170" s="221"/>
      <c r="L170" s="43"/>
      <c r="M170" s="222" t="s">
        <v>1</v>
      </c>
      <c r="N170" s="223" t="s">
        <v>41</v>
      </c>
      <c r="O170" s="90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6" t="s">
        <v>128</v>
      </c>
      <c r="AT170" s="226" t="s">
        <v>124</v>
      </c>
      <c r="AU170" s="226" t="s">
        <v>86</v>
      </c>
      <c r="AY170" s="16" t="s">
        <v>122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6" t="s">
        <v>84</v>
      </c>
      <c r="BK170" s="227">
        <f>ROUND(I170*H170,2)</f>
        <v>0</v>
      </c>
      <c r="BL170" s="16" t="s">
        <v>128</v>
      </c>
      <c r="BM170" s="226" t="s">
        <v>211</v>
      </c>
    </row>
    <row r="171" spans="1:51" s="13" customFormat="1" ht="12">
      <c r="A171" s="13"/>
      <c r="B171" s="228"/>
      <c r="C171" s="229"/>
      <c r="D171" s="230" t="s">
        <v>130</v>
      </c>
      <c r="E171" s="231" t="s">
        <v>1</v>
      </c>
      <c r="F171" s="232" t="s">
        <v>207</v>
      </c>
      <c r="G171" s="229"/>
      <c r="H171" s="233">
        <v>70</v>
      </c>
      <c r="I171" s="234"/>
      <c r="J171" s="229"/>
      <c r="K171" s="229"/>
      <c r="L171" s="235"/>
      <c r="M171" s="236"/>
      <c r="N171" s="237"/>
      <c r="O171" s="237"/>
      <c r="P171" s="237"/>
      <c r="Q171" s="237"/>
      <c r="R171" s="237"/>
      <c r="S171" s="237"/>
      <c r="T171" s="23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9" t="s">
        <v>130</v>
      </c>
      <c r="AU171" s="239" t="s">
        <v>86</v>
      </c>
      <c r="AV171" s="13" t="s">
        <v>86</v>
      </c>
      <c r="AW171" s="13" t="s">
        <v>32</v>
      </c>
      <c r="AX171" s="13" t="s">
        <v>84</v>
      </c>
      <c r="AY171" s="239" t="s">
        <v>122</v>
      </c>
    </row>
    <row r="172" spans="1:65" s="2" customFormat="1" ht="24.15" customHeight="1">
      <c r="A172" s="37"/>
      <c r="B172" s="38"/>
      <c r="C172" s="214" t="s">
        <v>212</v>
      </c>
      <c r="D172" s="214" t="s">
        <v>124</v>
      </c>
      <c r="E172" s="215" t="s">
        <v>213</v>
      </c>
      <c r="F172" s="216" t="s">
        <v>214</v>
      </c>
      <c r="G172" s="217" t="s">
        <v>127</v>
      </c>
      <c r="H172" s="218">
        <v>70</v>
      </c>
      <c r="I172" s="219"/>
      <c r="J172" s="220">
        <f>ROUND(I172*H172,2)</f>
        <v>0</v>
      </c>
      <c r="K172" s="221"/>
      <c r="L172" s="43"/>
      <c r="M172" s="222" t="s">
        <v>1</v>
      </c>
      <c r="N172" s="223" t="s">
        <v>41</v>
      </c>
      <c r="O172" s="90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6" t="s">
        <v>128</v>
      </c>
      <c r="AT172" s="226" t="s">
        <v>124</v>
      </c>
      <c r="AU172" s="226" t="s">
        <v>86</v>
      </c>
      <c r="AY172" s="16" t="s">
        <v>122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6" t="s">
        <v>84</v>
      </c>
      <c r="BK172" s="227">
        <f>ROUND(I172*H172,2)</f>
        <v>0</v>
      </c>
      <c r="BL172" s="16" t="s">
        <v>128</v>
      </c>
      <c r="BM172" s="226" t="s">
        <v>215</v>
      </c>
    </row>
    <row r="173" spans="1:51" s="13" customFormat="1" ht="12">
      <c r="A173" s="13"/>
      <c r="B173" s="228"/>
      <c r="C173" s="229"/>
      <c r="D173" s="230" t="s">
        <v>130</v>
      </c>
      <c r="E173" s="231" t="s">
        <v>1</v>
      </c>
      <c r="F173" s="232" t="s">
        <v>207</v>
      </c>
      <c r="G173" s="229"/>
      <c r="H173" s="233">
        <v>70</v>
      </c>
      <c r="I173" s="234"/>
      <c r="J173" s="229"/>
      <c r="K173" s="229"/>
      <c r="L173" s="235"/>
      <c r="M173" s="236"/>
      <c r="N173" s="237"/>
      <c r="O173" s="237"/>
      <c r="P173" s="237"/>
      <c r="Q173" s="237"/>
      <c r="R173" s="237"/>
      <c r="S173" s="237"/>
      <c r="T173" s="23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9" t="s">
        <v>130</v>
      </c>
      <c r="AU173" s="239" t="s">
        <v>86</v>
      </c>
      <c r="AV173" s="13" t="s">
        <v>86</v>
      </c>
      <c r="AW173" s="13" t="s">
        <v>32</v>
      </c>
      <c r="AX173" s="13" t="s">
        <v>84</v>
      </c>
      <c r="AY173" s="239" t="s">
        <v>122</v>
      </c>
    </row>
    <row r="174" spans="1:65" s="2" customFormat="1" ht="21.75" customHeight="1">
      <c r="A174" s="37"/>
      <c r="B174" s="38"/>
      <c r="C174" s="214" t="s">
        <v>216</v>
      </c>
      <c r="D174" s="214" t="s">
        <v>124</v>
      </c>
      <c r="E174" s="215" t="s">
        <v>217</v>
      </c>
      <c r="F174" s="216" t="s">
        <v>218</v>
      </c>
      <c r="G174" s="217" t="s">
        <v>127</v>
      </c>
      <c r="H174" s="218">
        <v>709</v>
      </c>
      <c r="I174" s="219"/>
      <c r="J174" s="220">
        <f>ROUND(I174*H174,2)</f>
        <v>0</v>
      </c>
      <c r="K174" s="221"/>
      <c r="L174" s="43"/>
      <c r="M174" s="222" t="s">
        <v>1</v>
      </c>
      <c r="N174" s="223" t="s">
        <v>41</v>
      </c>
      <c r="O174" s="90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6" t="s">
        <v>128</v>
      </c>
      <c r="AT174" s="226" t="s">
        <v>124</v>
      </c>
      <c r="AU174" s="226" t="s">
        <v>86</v>
      </c>
      <c r="AY174" s="16" t="s">
        <v>122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6" t="s">
        <v>84</v>
      </c>
      <c r="BK174" s="227">
        <f>ROUND(I174*H174,2)</f>
        <v>0</v>
      </c>
      <c r="BL174" s="16" t="s">
        <v>128</v>
      </c>
      <c r="BM174" s="226" t="s">
        <v>219</v>
      </c>
    </row>
    <row r="175" spans="1:51" s="13" customFormat="1" ht="12">
      <c r="A175" s="13"/>
      <c r="B175" s="228"/>
      <c r="C175" s="229"/>
      <c r="D175" s="230" t="s">
        <v>130</v>
      </c>
      <c r="E175" s="231" t="s">
        <v>1</v>
      </c>
      <c r="F175" s="232" t="s">
        <v>207</v>
      </c>
      <c r="G175" s="229"/>
      <c r="H175" s="233">
        <v>70</v>
      </c>
      <c r="I175" s="234"/>
      <c r="J175" s="229"/>
      <c r="K175" s="229"/>
      <c r="L175" s="235"/>
      <c r="M175" s="236"/>
      <c r="N175" s="237"/>
      <c r="O175" s="237"/>
      <c r="P175" s="237"/>
      <c r="Q175" s="237"/>
      <c r="R175" s="237"/>
      <c r="S175" s="237"/>
      <c r="T175" s="23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9" t="s">
        <v>130</v>
      </c>
      <c r="AU175" s="239" t="s">
        <v>86</v>
      </c>
      <c r="AV175" s="13" t="s">
        <v>86</v>
      </c>
      <c r="AW175" s="13" t="s">
        <v>32</v>
      </c>
      <c r="AX175" s="13" t="s">
        <v>76</v>
      </c>
      <c r="AY175" s="239" t="s">
        <v>122</v>
      </c>
    </row>
    <row r="176" spans="1:51" s="13" customFormat="1" ht="12">
      <c r="A176" s="13"/>
      <c r="B176" s="228"/>
      <c r="C176" s="229"/>
      <c r="D176" s="230" t="s">
        <v>130</v>
      </c>
      <c r="E176" s="231" t="s">
        <v>1</v>
      </c>
      <c r="F176" s="232" t="s">
        <v>220</v>
      </c>
      <c r="G176" s="229"/>
      <c r="H176" s="233">
        <v>639</v>
      </c>
      <c r="I176" s="234"/>
      <c r="J176" s="229"/>
      <c r="K176" s="229"/>
      <c r="L176" s="235"/>
      <c r="M176" s="236"/>
      <c r="N176" s="237"/>
      <c r="O176" s="237"/>
      <c r="P176" s="237"/>
      <c r="Q176" s="237"/>
      <c r="R176" s="237"/>
      <c r="S176" s="237"/>
      <c r="T176" s="23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9" t="s">
        <v>130</v>
      </c>
      <c r="AU176" s="239" t="s">
        <v>86</v>
      </c>
      <c r="AV176" s="13" t="s">
        <v>86</v>
      </c>
      <c r="AW176" s="13" t="s">
        <v>32</v>
      </c>
      <c r="AX176" s="13" t="s">
        <v>76</v>
      </c>
      <c r="AY176" s="239" t="s">
        <v>122</v>
      </c>
    </row>
    <row r="177" spans="1:51" s="14" customFormat="1" ht="12">
      <c r="A177" s="14"/>
      <c r="B177" s="240"/>
      <c r="C177" s="241"/>
      <c r="D177" s="230" t="s">
        <v>130</v>
      </c>
      <c r="E177" s="242" t="s">
        <v>1</v>
      </c>
      <c r="F177" s="243" t="s">
        <v>166</v>
      </c>
      <c r="G177" s="241"/>
      <c r="H177" s="244">
        <v>709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0" t="s">
        <v>130</v>
      </c>
      <c r="AU177" s="250" t="s">
        <v>86</v>
      </c>
      <c r="AV177" s="14" t="s">
        <v>128</v>
      </c>
      <c r="AW177" s="14" t="s">
        <v>32</v>
      </c>
      <c r="AX177" s="14" t="s">
        <v>84</v>
      </c>
      <c r="AY177" s="250" t="s">
        <v>122</v>
      </c>
    </row>
    <row r="178" spans="1:65" s="2" customFormat="1" ht="33" customHeight="1">
      <c r="A178" s="37"/>
      <c r="B178" s="38"/>
      <c r="C178" s="214" t="s">
        <v>221</v>
      </c>
      <c r="D178" s="214" t="s">
        <v>124</v>
      </c>
      <c r="E178" s="215" t="s">
        <v>222</v>
      </c>
      <c r="F178" s="216" t="s">
        <v>223</v>
      </c>
      <c r="G178" s="217" t="s">
        <v>127</v>
      </c>
      <c r="H178" s="218">
        <v>709</v>
      </c>
      <c r="I178" s="219"/>
      <c r="J178" s="220">
        <f>ROUND(I178*H178,2)</f>
        <v>0</v>
      </c>
      <c r="K178" s="221"/>
      <c r="L178" s="43"/>
      <c r="M178" s="222" t="s">
        <v>1</v>
      </c>
      <c r="N178" s="223" t="s">
        <v>41</v>
      </c>
      <c r="O178" s="90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6" t="s">
        <v>128</v>
      </c>
      <c r="AT178" s="226" t="s">
        <v>124</v>
      </c>
      <c r="AU178" s="226" t="s">
        <v>86</v>
      </c>
      <c r="AY178" s="16" t="s">
        <v>122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6" t="s">
        <v>84</v>
      </c>
      <c r="BK178" s="227">
        <f>ROUND(I178*H178,2)</f>
        <v>0</v>
      </c>
      <c r="BL178" s="16" t="s">
        <v>128</v>
      </c>
      <c r="BM178" s="226" t="s">
        <v>224</v>
      </c>
    </row>
    <row r="179" spans="1:51" s="13" customFormat="1" ht="12">
      <c r="A179" s="13"/>
      <c r="B179" s="228"/>
      <c r="C179" s="229"/>
      <c r="D179" s="230" t="s">
        <v>130</v>
      </c>
      <c r="E179" s="231" t="s">
        <v>1</v>
      </c>
      <c r="F179" s="232" t="s">
        <v>207</v>
      </c>
      <c r="G179" s="229"/>
      <c r="H179" s="233">
        <v>70</v>
      </c>
      <c r="I179" s="234"/>
      <c r="J179" s="229"/>
      <c r="K179" s="229"/>
      <c r="L179" s="235"/>
      <c r="M179" s="236"/>
      <c r="N179" s="237"/>
      <c r="O179" s="237"/>
      <c r="P179" s="237"/>
      <c r="Q179" s="237"/>
      <c r="R179" s="237"/>
      <c r="S179" s="237"/>
      <c r="T179" s="23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9" t="s">
        <v>130</v>
      </c>
      <c r="AU179" s="239" t="s">
        <v>86</v>
      </c>
      <c r="AV179" s="13" t="s">
        <v>86</v>
      </c>
      <c r="AW179" s="13" t="s">
        <v>32</v>
      </c>
      <c r="AX179" s="13" t="s">
        <v>76</v>
      </c>
      <c r="AY179" s="239" t="s">
        <v>122</v>
      </c>
    </row>
    <row r="180" spans="1:51" s="13" customFormat="1" ht="12">
      <c r="A180" s="13"/>
      <c r="B180" s="228"/>
      <c r="C180" s="229"/>
      <c r="D180" s="230" t="s">
        <v>130</v>
      </c>
      <c r="E180" s="231" t="s">
        <v>1</v>
      </c>
      <c r="F180" s="232" t="s">
        <v>220</v>
      </c>
      <c r="G180" s="229"/>
      <c r="H180" s="233">
        <v>639</v>
      </c>
      <c r="I180" s="234"/>
      <c r="J180" s="229"/>
      <c r="K180" s="229"/>
      <c r="L180" s="235"/>
      <c r="M180" s="236"/>
      <c r="N180" s="237"/>
      <c r="O180" s="237"/>
      <c r="P180" s="237"/>
      <c r="Q180" s="237"/>
      <c r="R180" s="237"/>
      <c r="S180" s="237"/>
      <c r="T180" s="23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9" t="s">
        <v>130</v>
      </c>
      <c r="AU180" s="239" t="s">
        <v>86</v>
      </c>
      <c r="AV180" s="13" t="s">
        <v>86</v>
      </c>
      <c r="AW180" s="13" t="s">
        <v>32</v>
      </c>
      <c r="AX180" s="13" t="s">
        <v>76</v>
      </c>
      <c r="AY180" s="239" t="s">
        <v>122</v>
      </c>
    </row>
    <row r="181" spans="1:51" s="14" customFormat="1" ht="12">
      <c r="A181" s="14"/>
      <c r="B181" s="240"/>
      <c r="C181" s="241"/>
      <c r="D181" s="230" t="s">
        <v>130</v>
      </c>
      <c r="E181" s="242" t="s">
        <v>1</v>
      </c>
      <c r="F181" s="243" t="s">
        <v>166</v>
      </c>
      <c r="G181" s="241"/>
      <c r="H181" s="244">
        <v>709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0" t="s">
        <v>130</v>
      </c>
      <c r="AU181" s="250" t="s">
        <v>86</v>
      </c>
      <c r="AV181" s="14" t="s">
        <v>128</v>
      </c>
      <c r="AW181" s="14" t="s">
        <v>32</v>
      </c>
      <c r="AX181" s="14" t="s">
        <v>84</v>
      </c>
      <c r="AY181" s="250" t="s">
        <v>122</v>
      </c>
    </row>
    <row r="182" spans="1:65" s="2" customFormat="1" ht="24.15" customHeight="1">
      <c r="A182" s="37"/>
      <c r="B182" s="38"/>
      <c r="C182" s="214" t="s">
        <v>225</v>
      </c>
      <c r="D182" s="214" t="s">
        <v>124</v>
      </c>
      <c r="E182" s="215" t="s">
        <v>226</v>
      </c>
      <c r="F182" s="216" t="s">
        <v>227</v>
      </c>
      <c r="G182" s="217" t="s">
        <v>127</v>
      </c>
      <c r="H182" s="218">
        <v>709</v>
      </c>
      <c r="I182" s="219"/>
      <c r="J182" s="220">
        <f>ROUND(I182*H182,2)</f>
        <v>0</v>
      </c>
      <c r="K182" s="221"/>
      <c r="L182" s="43"/>
      <c r="M182" s="222" t="s">
        <v>1</v>
      </c>
      <c r="N182" s="223" t="s">
        <v>41</v>
      </c>
      <c r="O182" s="90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6" t="s">
        <v>128</v>
      </c>
      <c r="AT182" s="226" t="s">
        <v>124</v>
      </c>
      <c r="AU182" s="226" t="s">
        <v>86</v>
      </c>
      <c r="AY182" s="16" t="s">
        <v>122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6" t="s">
        <v>84</v>
      </c>
      <c r="BK182" s="227">
        <f>ROUND(I182*H182,2)</f>
        <v>0</v>
      </c>
      <c r="BL182" s="16" t="s">
        <v>128</v>
      </c>
      <c r="BM182" s="226" t="s">
        <v>228</v>
      </c>
    </row>
    <row r="183" spans="1:51" s="13" customFormat="1" ht="12">
      <c r="A183" s="13"/>
      <c r="B183" s="228"/>
      <c r="C183" s="229"/>
      <c r="D183" s="230" t="s">
        <v>130</v>
      </c>
      <c r="E183" s="231" t="s">
        <v>1</v>
      </c>
      <c r="F183" s="232" t="s">
        <v>207</v>
      </c>
      <c r="G183" s="229"/>
      <c r="H183" s="233">
        <v>70</v>
      </c>
      <c r="I183" s="234"/>
      <c r="J183" s="229"/>
      <c r="K183" s="229"/>
      <c r="L183" s="235"/>
      <c r="M183" s="236"/>
      <c r="N183" s="237"/>
      <c r="O183" s="237"/>
      <c r="P183" s="237"/>
      <c r="Q183" s="237"/>
      <c r="R183" s="237"/>
      <c r="S183" s="237"/>
      <c r="T183" s="23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9" t="s">
        <v>130</v>
      </c>
      <c r="AU183" s="239" t="s">
        <v>86</v>
      </c>
      <c r="AV183" s="13" t="s">
        <v>86</v>
      </c>
      <c r="AW183" s="13" t="s">
        <v>32</v>
      </c>
      <c r="AX183" s="13" t="s">
        <v>76</v>
      </c>
      <c r="AY183" s="239" t="s">
        <v>122</v>
      </c>
    </row>
    <row r="184" spans="1:51" s="13" customFormat="1" ht="12">
      <c r="A184" s="13"/>
      <c r="B184" s="228"/>
      <c r="C184" s="229"/>
      <c r="D184" s="230" t="s">
        <v>130</v>
      </c>
      <c r="E184" s="231" t="s">
        <v>1</v>
      </c>
      <c r="F184" s="232" t="s">
        <v>220</v>
      </c>
      <c r="G184" s="229"/>
      <c r="H184" s="233">
        <v>639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9" t="s">
        <v>130</v>
      </c>
      <c r="AU184" s="239" t="s">
        <v>86</v>
      </c>
      <c r="AV184" s="13" t="s">
        <v>86</v>
      </c>
      <c r="AW184" s="13" t="s">
        <v>32</v>
      </c>
      <c r="AX184" s="13" t="s">
        <v>76</v>
      </c>
      <c r="AY184" s="239" t="s">
        <v>122</v>
      </c>
    </row>
    <row r="185" spans="1:51" s="14" customFormat="1" ht="12">
      <c r="A185" s="14"/>
      <c r="B185" s="240"/>
      <c r="C185" s="241"/>
      <c r="D185" s="230" t="s">
        <v>130</v>
      </c>
      <c r="E185" s="242" t="s">
        <v>1</v>
      </c>
      <c r="F185" s="243" t="s">
        <v>166</v>
      </c>
      <c r="G185" s="241"/>
      <c r="H185" s="244">
        <v>709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0" t="s">
        <v>130</v>
      </c>
      <c r="AU185" s="250" t="s">
        <v>86</v>
      </c>
      <c r="AV185" s="14" t="s">
        <v>128</v>
      </c>
      <c r="AW185" s="14" t="s">
        <v>32</v>
      </c>
      <c r="AX185" s="14" t="s">
        <v>84</v>
      </c>
      <c r="AY185" s="250" t="s">
        <v>122</v>
      </c>
    </row>
    <row r="186" spans="1:63" s="12" customFormat="1" ht="22.8" customHeight="1">
      <c r="A186" s="12"/>
      <c r="B186" s="198"/>
      <c r="C186" s="199"/>
      <c r="D186" s="200" t="s">
        <v>75</v>
      </c>
      <c r="E186" s="212" t="s">
        <v>229</v>
      </c>
      <c r="F186" s="212" t="s">
        <v>230</v>
      </c>
      <c r="G186" s="199"/>
      <c r="H186" s="199"/>
      <c r="I186" s="202"/>
      <c r="J186" s="213">
        <f>BK186</f>
        <v>0</v>
      </c>
      <c r="K186" s="199"/>
      <c r="L186" s="204"/>
      <c r="M186" s="205"/>
      <c r="N186" s="206"/>
      <c r="O186" s="206"/>
      <c r="P186" s="207">
        <f>SUM(P187:P220)</f>
        <v>0</v>
      </c>
      <c r="Q186" s="206"/>
      <c r="R186" s="207">
        <f>SUM(R187:R220)</f>
        <v>28.300078999999997</v>
      </c>
      <c r="S186" s="206"/>
      <c r="T186" s="208">
        <f>SUM(T187:T220)</f>
        <v>27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9" t="s">
        <v>84</v>
      </c>
      <c r="AT186" s="210" t="s">
        <v>75</v>
      </c>
      <c r="AU186" s="210" t="s">
        <v>84</v>
      </c>
      <c r="AY186" s="209" t="s">
        <v>122</v>
      </c>
      <c r="BK186" s="211">
        <f>SUM(BK187:BK220)</f>
        <v>0</v>
      </c>
    </row>
    <row r="187" spans="1:65" s="2" customFormat="1" ht="24.15" customHeight="1">
      <c r="A187" s="37"/>
      <c r="B187" s="38"/>
      <c r="C187" s="214" t="s">
        <v>231</v>
      </c>
      <c r="D187" s="214" t="s">
        <v>124</v>
      </c>
      <c r="E187" s="215" t="s">
        <v>232</v>
      </c>
      <c r="F187" s="216" t="s">
        <v>233</v>
      </c>
      <c r="G187" s="217" t="s">
        <v>234</v>
      </c>
      <c r="H187" s="218">
        <v>1</v>
      </c>
      <c r="I187" s="219"/>
      <c r="J187" s="220">
        <f>ROUND(I187*H187,2)</f>
        <v>0</v>
      </c>
      <c r="K187" s="221"/>
      <c r="L187" s="43"/>
      <c r="M187" s="222" t="s">
        <v>1</v>
      </c>
      <c r="N187" s="223" t="s">
        <v>41</v>
      </c>
      <c r="O187" s="90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6" t="s">
        <v>128</v>
      </c>
      <c r="AT187" s="226" t="s">
        <v>124</v>
      </c>
      <c r="AU187" s="226" t="s">
        <v>86</v>
      </c>
      <c r="AY187" s="16" t="s">
        <v>122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6" t="s">
        <v>84</v>
      </c>
      <c r="BK187" s="227">
        <f>ROUND(I187*H187,2)</f>
        <v>0</v>
      </c>
      <c r="BL187" s="16" t="s">
        <v>128</v>
      </c>
      <c r="BM187" s="226" t="s">
        <v>235</v>
      </c>
    </row>
    <row r="188" spans="1:51" s="13" customFormat="1" ht="12">
      <c r="A188" s="13"/>
      <c r="B188" s="228"/>
      <c r="C188" s="229"/>
      <c r="D188" s="230" t="s">
        <v>130</v>
      </c>
      <c r="E188" s="231" t="s">
        <v>1</v>
      </c>
      <c r="F188" s="232" t="s">
        <v>84</v>
      </c>
      <c r="G188" s="229"/>
      <c r="H188" s="233">
        <v>1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9" t="s">
        <v>130</v>
      </c>
      <c r="AU188" s="239" t="s">
        <v>86</v>
      </c>
      <c r="AV188" s="13" t="s">
        <v>86</v>
      </c>
      <c r="AW188" s="13" t="s">
        <v>32</v>
      </c>
      <c r="AX188" s="13" t="s">
        <v>84</v>
      </c>
      <c r="AY188" s="239" t="s">
        <v>122</v>
      </c>
    </row>
    <row r="189" spans="1:65" s="2" customFormat="1" ht="33" customHeight="1">
      <c r="A189" s="37"/>
      <c r="B189" s="38"/>
      <c r="C189" s="214" t="s">
        <v>236</v>
      </c>
      <c r="D189" s="214" t="s">
        <v>124</v>
      </c>
      <c r="E189" s="215" t="s">
        <v>237</v>
      </c>
      <c r="F189" s="216" t="s">
        <v>238</v>
      </c>
      <c r="G189" s="217" t="s">
        <v>234</v>
      </c>
      <c r="H189" s="218">
        <v>42</v>
      </c>
      <c r="I189" s="219"/>
      <c r="J189" s="220">
        <f>ROUND(I189*H189,2)</f>
        <v>0</v>
      </c>
      <c r="K189" s="221"/>
      <c r="L189" s="43"/>
      <c r="M189" s="222" t="s">
        <v>1</v>
      </c>
      <c r="N189" s="223" t="s">
        <v>41</v>
      </c>
      <c r="O189" s="90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6" t="s">
        <v>128</v>
      </c>
      <c r="AT189" s="226" t="s">
        <v>124</v>
      </c>
      <c r="AU189" s="226" t="s">
        <v>86</v>
      </c>
      <c r="AY189" s="16" t="s">
        <v>122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6" t="s">
        <v>84</v>
      </c>
      <c r="BK189" s="227">
        <f>ROUND(I189*H189,2)</f>
        <v>0</v>
      </c>
      <c r="BL189" s="16" t="s">
        <v>128</v>
      </c>
      <c r="BM189" s="226" t="s">
        <v>239</v>
      </c>
    </row>
    <row r="190" spans="1:51" s="13" customFormat="1" ht="12">
      <c r="A190" s="13"/>
      <c r="B190" s="228"/>
      <c r="C190" s="229"/>
      <c r="D190" s="230" t="s">
        <v>130</v>
      </c>
      <c r="E190" s="231" t="s">
        <v>1</v>
      </c>
      <c r="F190" s="232" t="s">
        <v>240</v>
      </c>
      <c r="G190" s="229"/>
      <c r="H190" s="233">
        <v>42</v>
      </c>
      <c r="I190" s="234"/>
      <c r="J190" s="229"/>
      <c r="K190" s="229"/>
      <c r="L190" s="235"/>
      <c r="M190" s="236"/>
      <c r="N190" s="237"/>
      <c r="O190" s="237"/>
      <c r="P190" s="237"/>
      <c r="Q190" s="237"/>
      <c r="R190" s="237"/>
      <c r="S190" s="237"/>
      <c r="T190" s="23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9" t="s">
        <v>130</v>
      </c>
      <c r="AU190" s="239" t="s">
        <v>86</v>
      </c>
      <c r="AV190" s="13" t="s">
        <v>86</v>
      </c>
      <c r="AW190" s="13" t="s">
        <v>32</v>
      </c>
      <c r="AX190" s="13" t="s">
        <v>84</v>
      </c>
      <c r="AY190" s="239" t="s">
        <v>122</v>
      </c>
    </row>
    <row r="191" spans="1:65" s="2" customFormat="1" ht="24.15" customHeight="1">
      <c r="A191" s="37"/>
      <c r="B191" s="38"/>
      <c r="C191" s="214" t="s">
        <v>241</v>
      </c>
      <c r="D191" s="214" t="s">
        <v>124</v>
      </c>
      <c r="E191" s="215" t="s">
        <v>242</v>
      </c>
      <c r="F191" s="216" t="s">
        <v>243</v>
      </c>
      <c r="G191" s="217" t="s">
        <v>234</v>
      </c>
      <c r="H191" s="218">
        <v>4</v>
      </c>
      <c r="I191" s="219"/>
      <c r="J191" s="220">
        <f>ROUND(I191*H191,2)</f>
        <v>0</v>
      </c>
      <c r="K191" s="221"/>
      <c r="L191" s="43"/>
      <c r="M191" s="222" t="s">
        <v>1</v>
      </c>
      <c r="N191" s="223" t="s">
        <v>41</v>
      </c>
      <c r="O191" s="90"/>
      <c r="P191" s="224">
        <f>O191*H191</f>
        <v>0</v>
      </c>
      <c r="Q191" s="224">
        <v>0.0007</v>
      </c>
      <c r="R191" s="224">
        <f>Q191*H191</f>
        <v>0.0028</v>
      </c>
      <c r="S191" s="224">
        <v>0</v>
      </c>
      <c r="T191" s="225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6" t="s">
        <v>128</v>
      </c>
      <c r="AT191" s="226" t="s">
        <v>124</v>
      </c>
      <c r="AU191" s="226" t="s">
        <v>86</v>
      </c>
      <c r="AY191" s="16" t="s">
        <v>122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6" t="s">
        <v>84</v>
      </c>
      <c r="BK191" s="227">
        <f>ROUND(I191*H191,2)</f>
        <v>0</v>
      </c>
      <c r="BL191" s="16" t="s">
        <v>128</v>
      </c>
      <c r="BM191" s="226" t="s">
        <v>244</v>
      </c>
    </row>
    <row r="192" spans="1:51" s="13" customFormat="1" ht="12">
      <c r="A192" s="13"/>
      <c r="B192" s="228"/>
      <c r="C192" s="229"/>
      <c r="D192" s="230" t="s">
        <v>130</v>
      </c>
      <c r="E192" s="231" t="s">
        <v>1</v>
      </c>
      <c r="F192" s="232" t="s">
        <v>128</v>
      </c>
      <c r="G192" s="229"/>
      <c r="H192" s="233">
        <v>4</v>
      </c>
      <c r="I192" s="234"/>
      <c r="J192" s="229"/>
      <c r="K192" s="229"/>
      <c r="L192" s="235"/>
      <c r="M192" s="236"/>
      <c r="N192" s="237"/>
      <c r="O192" s="237"/>
      <c r="P192" s="237"/>
      <c r="Q192" s="237"/>
      <c r="R192" s="237"/>
      <c r="S192" s="237"/>
      <c r="T192" s="23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9" t="s">
        <v>130</v>
      </c>
      <c r="AU192" s="239" t="s">
        <v>86</v>
      </c>
      <c r="AV192" s="13" t="s">
        <v>86</v>
      </c>
      <c r="AW192" s="13" t="s">
        <v>32</v>
      </c>
      <c r="AX192" s="13" t="s">
        <v>84</v>
      </c>
      <c r="AY192" s="239" t="s">
        <v>122</v>
      </c>
    </row>
    <row r="193" spans="1:65" s="2" customFormat="1" ht="24.15" customHeight="1">
      <c r="A193" s="37"/>
      <c r="B193" s="38"/>
      <c r="C193" s="251" t="s">
        <v>245</v>
      </c>
      <c r="D193" s="251" t="s">
        <v>195</v>
      </c>
      <c r="E193" s="252" t="s">
        <v>246</v>
      </c>
      <c r="F193" s="253" t="s">
        <v>247</v>
      </c>
      <c r="G193" s="254" t="s">
        <v>234</v>
      </c>
      <c r="H193" s="255">
        <v>4</v>
      </c>
      <c r="I193" s="256"/>
      <c r="J193" s="257">
        <f>ROUND(I193*H193,2)</f>
        <v>0</v>
      </c>
      <c r="K193" s="258"/>
      <c r="L193" s="259"/>
      <c r="M193" s="260" t="s">
        <v>1</v>
      </c>
      <c r="N193" s="261" t="s">
        <v>41</v>
      </c>
      <c r="O193" s="90"/>
      <c r="P193" s="224">
        <f>O193*H193</f>
        <v>0</v>
      </c>
      <c r="Q193" s="224">
        <v>0.0025</v>
      </c>
      <c r="R193" s="224">
        <f>Q193*H193</f>
        <v>0.01</v>
      </c>
      <c r="S193" s="224">
        <v>0</v>
      </c>
      <c r="T193" s="225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6" t="s">
        <v>199</v>
      </c>
      <c r="AT193" s="226" t="s">
        <v>195</v>
      </c>
      <c r="AU193" s="226" t="s">
        <v>86</v>
      </c>
      <c r="AY193" s="16" t="s">
        <v>122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6" t="s">
        <v>84</v>
      </c>
      <c r="BK193" s="227">
        <f>ROUND(I193*H193,2)</f>
        <v>0</v>
      </c>
      <c r="BL193" s="16" t="s">
        <v>128</v>
      </c>
      <c r="BM193" s="226" t="s">
        <v>248</v>
      </c>
    </row>
    <row r="194" spans="1:65" s="2" customFormat="1" ht="24.15" customHeight="1">
      <c r="A194" s="37"/>
      <c r="B194" s="38"/>
      <c r="C194" s="214" t="s">
        <v>7</v>
      </c>
      <c r="D194" s="214" t="s">
        <v>124</v>
      </c>
      <c r="E194" s="215" t="s">
        <v>249</v>
      </c>
      <c r="F194" s="216" t="s">
        <v>250</v>
      </c>
      <c r="G194" s="217" t="s">
        <v>234</v>
      </c>
      <c r="H194" s="218">
        <v>4</v>
      </c>
      <c r="I194" s="219"/>
      <c r="J194" s="220">
        <f>ROUND(I194*H194,2)</f>
        <v>0</v>
      </c>
      <c r="K194" s="221"/>
      <c r="L194" s="43"/>
      <c r="M194" s="222" t="s">
        <v>1</v>
      </c>
      <c r="N194" s="223" t="s">
        <v>41</v>
      </c>
      <c r="O194" s="90"/>
      <c r="P194" s="224">
        <f>O194*H194</f>
        <v>0</v>
      </c>
      <c r="Q194" s="224">
        <v>0.11241</v>
      </c>
      <c r="R194" s="224">
        <f>Q194*H194</f>
        <v>0.44964</v>
      </c>
      <c r="S194" s="224">
        <v>0</v>
      </c>
      <c r="T194" s="225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6" t="s">
        <v>128</v>
      </c>
      <c r="AT194" s="226" t="s">
        <v>124</v>
      </c>
      <c r="AU194" s="226" t="s">
        <v>86</v>
      </c>
      <c r="AY194" s="16" t="s">
        <v>122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6" t="s">
        <v>84</v>
      </c>
      <c r="BK194" s="227">
        <f>ROUND(I194*H194,2)</f>
        <v>0</v>
      </c>
      <c r="BL194" s="16" t="s">
        <v>128</v>
      </c>
      <c r="BM194" s="226" t="s">
        <v>251</v>
      </c>
    </row>
    <row r="195" spans="1:51" s="13" customFormat="1" ht="12">
      <c r="A195" s="13"/>
      <c r="B195" s="228"/>
      <c r="C195" s="229"/>
      <c r="D195" s="230" t="s">
        <v>130</v>
      </c>
      <c r="E195" s="231" t="s">
        <v>1</v>
      </c>
      <c r="F195" s="232" t="s">
        <v>128</v>
      </c>
      <c r="G195" s="229"/>
      <c r="H195" s="233">
        <v>4</v>
      </c>
      <c r="I195" s="234"/>
      <c r="J195" s="229"/>
      <c r="K195" s="229"/>
      <c r="L195" s="235"/>
      <c r="M195" s="236"/>
      <c r="N195" s="237"/>
      <c r="O195" s="237"/>
      <c r="P195" s="237"/>
      <c r="Q195" s="237"/>
      <c r="R195" s="237"/>
      <c r="S195" s="237"/>
      <c r="T195" s="23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9" t="s">
        <v>130</v>
      </c>
      <c r="AU195" s="239" t="s">
        <v>86</v>
      </c>
      <c r="AV195" s="13" t="s">
        <v>86</v>
      </c>
      <c r="AW195" s="13" t="s">
        <v>32</v>
      </c>
      <c r="AX195" s="13" t="s">
        <v>84</v>
      </c>
      <c r="AY195" s="239" t="s">
        <v>122</v>
      </c>
    </row>
    <row r="196" spans="1:65" s="2" customFormat="1" ht="21.75" customHeight="1">
      <c r="A196" s="37"/>
      <c r="B196" s="38"/>
      <c r="C196" s="251" t="s">
        <v>252</v>
      </c>
      <c r="D196" s="251" t="s">
        <v>195</v>
      </c>
      <c r="E196" s="252" t="s">
        <v>253</v>
      </c>
      <c r="F196" s="253" t="s">
        <v>254</v>
      </c>
      <c r="G196" s="254" t="s">
        <v>234</v>
      </c>
      <c r="H196" s="255">
        <v>4</v>
      </c>
      <c r="I196" s="256"/>
      <c r="J196" s="257">
        <f>ROUND(I196*H196,2)</f>
        <v>0</v>
      </c>
      <c r="K196" s="258"/>
      <c r="L196" s="259"/>
      <c r="M196" s="260" t="s">
        <v>1</v>
      </c>
      <c r="N196" s="261" t="s">
        <v>41</v>
      </c>
      <c r="O196" s="90"/>
      <c r="P196" s="224">
        <f>O196*H196</f>
        <v>0</v>
      </c>
      <c r="Q196" s="224">
        <v>0.0061</v>
      </c>
      <c r="R196" s="224">
        <f>Q196*H196</f>
        <v>0.0244</v>
      </c>
      <c r="S196" s="224">
        <v>0</v>
      </c>
      <c r="T196" s="225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6" t="s">
        <v>199</v>
      </c>
      <c r="AT196" s="226" t="s">
        <v>195</v>
      </c>
      <c r="AU196" s="226" t="s">
        <v>86</v>
      </c>
      <c r="AY196" s="16" t="s">
        <v>122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6" t="s">
        <v>84</v>
      </c>
      <c r="BK196" s="227">
        <f>ROUND(I196*H196,2)</f>
        <v>0</v>
      </c>
      <c r="BL196" s="16" t="s">
        <v>128</v>
      </c>
      <c r="BM196" s="226" t="s">
        <v>255</v>
      </c>
    </row>
    <row r="197" spans="1:65" s="2" customFormat="1" ht="16.5" customHeight="1">
      <c r="A197" s="37"/>
      <c r="B197" s="38"/>
      <c r="C197" s="251" t="s">
        <v>256</v>
      </c>
      <c r="D197" s="251" t="s">
        <v>195</v>
      </c>
      <c r="E197" s="252" t="s">
        <v>257</v>
      </c>
      <c r="F197" s="253" t="s">
        <v>258</v>
      </c>
      <c r="G197" s="254" t="s">
        <v>234</v>
      </c>
      <c r="H197" s="255">
        <v>4</v>
      </c>
      <c r="I197" s="256"/>
      <c r="J197" s="257">
        <f>ROUND(I197*H197,2)</f>
        <v>0</v>
      </c>
      <c r="K197" s="258"/>
      <c r="L197" s="259"/>
      <c r="M197" s="260" t="s">
        <v>1</v>
      </c>
      <c r="N197" s="261" t="s">
        <v>41</v>
      </c>
      <c r="O197" s="90"/>
      <c r="P197" s="224">
        <f>O197*H197</f>
        <v>0</v>
      </c>
      <c r="Q197" s="224">
        <v>0.003</v>
      </c>
      <c r="R197" s="224">
        <f>Q197*H197</f>
        <v>0.012</v>
      </c>
      <c r="S197" s="224">
        <v>0</v>
      </c>
      <c r="T197" s="225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6" t="s">
        <v>199</v>
      </c>
      <c r="AT197" s="226" t="s">
        <v>195</v>
      </c>
      <c r="AU197" s="226" t="s">
        <v>86</v>
      </c>
      <c r="AY197" s="16" t="s">
        <v>122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6" t="s">
        <v>84</v>
      </c>
      <c r="BK197" s="227">
        <f>ROUND(I197*H197,2)</f>
        <v>0</v>
      </c>
      <c r="BL197" s="16" t="s">
        <v>128</v>
      </c>
      <c r="BM197" s="226" t="s">
        <v>259</v>
      </c>
    </row>
    <row r="198" spans="1:65" s="2" customFormat="1" ht="16.5" customHeight="1">
      <c r="A198" s="37"/>
      <c r="B198" s="38"/>
      <c r="C198" s="251" t="s">
        <v>260</v>
      </c>
      <c r="D198" s="251" t="s">
        <v>195</v>
      </c>
      <c r="E198" s="252" t="s">
        <v>261</v>
      </c>
      <c r="F198" s="253" t="s">
        <v>262</v>
      </c>
      <c r="G198" s="254" t="s">
        <v>234</v>
      </c>
      <c r="H198" s="255">
        <v>4</v>
      </c>
      <c r="I198" s="256"/>
      <c r="J198" s="257">
        <f>ROUND(I198*H198,2)</f>
        <v>0</v>
      </c>
      <c r="K198" s="258"/>
      <c r="L198" s="259"/>
      <c r="M198" s="260" t="s">
        <v>1</v>
      </c>
      <c r="N198" s="261" t="s">
        <v>41</v>
      </c>
      <c r="O198" s="90"/>
      <c r="P198" s="224">
        <f>O198*H198</f>
        <v>0</v>
      </c>
      <c r="Q198" s="224">
        <v>0.0001</v>
      </c>
      <c r="R198" s="224">
        <f>Q198*H198</f>
        <v>0.0004</v>
      </c>
      <c r="S198" s="224">
        <v>0</v>
      </c>
      <c r="T198" s="22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6" t="s">
        <v>199</v>
      </c>
      <c r="AT198" s="226" t="s">
        <v>195</v>
      </c>
      <c r="AU198" s="226" t="s">
        <v>86</v>
      </c>
      <c r="AY198" s="16" t="s">
        <v>122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6" t="s">
        <v>84</v>
      </c>
      <c r="BK198" s="227">
        <f>ROUND(I198*H198,2)</f>
        <v>0</v>
      </c>
      <c r="BL198" s="16" t="s">
        <v>128</v>
      </c>
      <c r="BM198" s="226" t="s">
        <v>263</v>
      </c>
    </row>
    <row r="199" spans="1:65" s="2" customFormat="1" ht="24.15" customHeight="1">
      <c r="A199" s="37"/>
      <c r="B199" s="38"/>
      <c r="C199" s="214" t="s">
        <v>264</v>
      </c>
      <c r="D199" s="214" t="s">
        <v>124</v>
      </c>
      <c r="E199" s="215" t="s">
        <v>265</v>
      </c>
      <c r="F199" s="216" t="s">
        <v>266</v>
      </c>
      <c r="G199" s="217" t="s">
        <v>149</v>
      </c>
      <c r="H199" s="218">
        <v>220</v>
      </c>
      <c r="I199" s="219"/>
      <c r="J199" s="220">
        <f>ROUND(I199*H199,2)</f>
        <v>0</v>
      </c>
      <c r="K199" s="221"/>
      <c r="L199" s="43"/>
      <c r="M199" s="222" t="s">
        <v>1</v>
      </c>
      <c r="N199" s="223" t="s">
        <v>41</v>
      </c>
      <c r="O199" s="90"/>
      <c r="P199" s="224">
        <f>O199*H199</f>
        <v>0</v>
      </c>
      <c r="Q199" s="224">
        <v>0.0004</v>
      </c>
      <c r="R199" s="224">
        <f>Q199*H199</f>
        <v>0.08800000000000001</v>
      </c>
      <c r="S199" s="224">
        <v>0</v>
      </c>
      <c r="T199" s="225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6" t="s">
        <v>128</v>
      </c>
      <c r="AT199" s="226" t="s">
        <v>124</v>
      </c>
      <c r="AU199" s="226" t="s">
        <v>86</v>
      </c>
      <c r="AY199" s="16" t="s">
        <v>122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6" t="s">
        <v>84</v>
      </c>
      <c r="BK199" s="227">
        <f>ROUND(I199*H199,2)</f>
        <v>0</v>
      </c>
      <c r="BL199" s="16" t="s">
        <v>128</v>
      </c>
      <c r="BM199" s="226" t="s">
        <v>267</v>
      </c>
    </row>
    <row r="200" spans="1:51" s="13" customFormat="1" ht="12">
      <c r="A200" s="13"/>
      <c r="B200" s="228"/>
      <c r="C200" s="229"/>
      <c r="D200" s="230" t="s">
        <v>130</v>
      </c>
      <c r="E200" s="231" t="s">
        <v>1</v>
      </c>
      <c r="F200" s="232" t="s">
        <v>268</v>
      </c>
      <c r="G200" s="229"/>
      <c r="H200" s="233">
        <v>220</v>
      </c>
      <c r="I200" s="234"/>
      <c r="J200" s="229"/>
      <c r="K200" s="229"/>
      <c r="L200" s="235"/>
      <c r="M200" s="236"/>
      <c r="N200" s="237"/>
      <c r="O200" s="237"/>
      <c r="P200" s="237"/>
      <c r="Q200" s="237"/>
      <c r="R200" s="237"/>
      <c r="S200" s="237"/>
      <c r="T200" s="23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9" t="s">
        <v>130</v>
      </c>
      <c r="AU200" s="239" t="s">
        <v>86</v>
      </c>
      <c r="AV200" s="13" t="s">
        <v>86</v>
      </c>
      <c r="AW200" s="13" t="s">
        <v>32</v>
      </c>
      <c r="AX200" s="13" t="s">
        <v>84</v>
      </c>
      <c r="AY200" s="239" t="s">
        <v>122</v>
      </c>
    </row>
    <row r="201" spans="1:65" s="2" customFormat="1" ht="24.15" customHeight="1">
      <c r="A201" s="37"/>
      <c r="B201" s="38"/>
      <c r="C201" s="214" t="s">
        <v>269</v>
      </c>
      <c r="D201" s="214" t="s">
        <v>124</v>
      </c>
      <c r="E201" s="215" t="s">
        <v>270</v>
      </c>
      <c r="F201" s="216" t="s">
        <v>271</v>
      </c>
      <c r="G201" s="217" t="s">
        <v>127</v>
      </c>
      <c r="H201" s="218">
        <v>40</v>
      </c>
      <c r="I201" s="219"/>
      <c r="J201" s="220">
        <f>ROUND(I201*H201,2)</f>
        <v>0</v>
      </c>
      <c r="K201" s="221"/>
      <c r="L201" s="43"/>
      <c r="M201" s="222" t="s">
        <v>1</v>
      </c>
      <c r="N201" s="223" t="s">
        <v>41</v>
      </c>
      <c r="O201" s="90"/>
      <c r="P201" s="224">
        <f>O201*H201</f>
        <v>0</v>
      </c>
      <c r="Q201" s="224">
        <v>0.0016</v>
      </c>
      <c r="R201" s="224">
        <f>Q201*H201</f>
        <v>0.064</v>
      </c>
      <c r="S201" s="224">
        <v>0</v>
      </c>
      <c r="T201" s="225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6" t="s">
        <v>128</v>
      </c>
      <c r="AT201" s="226" t="s">
        <v>124</v>
      </c>
      <c r="AU201" s="226" t="s">
        <v>86</v>
      </c>
      <c r="AY201" s="16" t="s">
        <v>122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6" t="s">
        <v>84</v>
      </c>
      <c r="BK201" s="227">
        <f>ROUND(I201*H201,2)</f>
        <v>0</v>
      </c>
      <c r="BL201" s="16" t="s">
        <v>128</v>
      </c>
      <c r="BM201" s="226" t="s">
        <v>272</v>
      </c>
    </row>
    <row r="202" spans="1:51" s="13" customFormat="1" ht="12">
      <c r="A202" s="13"/>
      <c r="B202" s="228"/>
      <c r="C202" s="229"/>
      <c r="D202" s="230" t="s">
        <v>130</v>
      </c>
      <c r="E202" s="231" t="s">
        <v>1</v>
      </c>
      <c r="F202" s="232" t="s">
        <v>273</v>
      </c>
      <c r="G202" s="229"/>
      <c r="H202" s="233">
        <v>40</v>
      </c>
      <c r="I202" s="234"/>
      <c r="J202" s="229"/>
      <c r="K202" s="229"/>
      <c r="L202" s="235"/>
      <c r="M202" s="236"/>
      <c r="N202" s="237"/>
      <c r="O202" s="237"/>
      <c r="P202" s="237"/>
      <c r="Q202" s="237"/>
      <c r="R202" s="237"/>
      <c r="S202" s="237"/>
      <c r="T202" s="23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9" t="s">
        <v>130</v>
      </c>
      <c r="AU202" s="239" t="s">
        <v>86</v>
      </c>
      <c r="AV202" s="13" t="s">
        <v>86</v>
      </c>
      <c r="AW202" s="13" t="s">
        <v>32</v>
      </c>
      <c r="AX202" s="13" t="s">
        <v>84</v>
      </c>
      <c r="AY202" s="239" t="s">
        <v>122</v>
      </c>
    </row>
    <row r="203" spans="1:65" s="2" customFormat="1" ht="16.5" customHeight="1">
      <c r="A203" s="37"/>
      <c r="B203" s="38"/>
      <c r="C203" s="214" t="s">
        <v>274</v>
      </c>
      <c r="D203" s="214" t="s">
        <v>124</v>
      </c>
      <c r="E203" s="215" t="s">
        <v>275</v>
      </c>
      <c r="F203" s="216" t="s">
        <v>276</v>
      </c>
      <c r="G203" s="217" t="s">
        <v>149</v>
      </c>
      <c r="H203" s="218">
        <v>220</v>
      </c>
      <c r="I203" s="219"/>
      <c r="J203" s="220">
        <f>ROUND(I203*H203,2)</f>
        <v>0</v>
      </c>
      <c r="K203" s="221"/>
      <c r="L203" s="43"/>
      <c r="M203" s="222" t="s">
        <v>1</v>
      </c>
      <c r="N203" s="223" t="s">
        <v>41</v>
      </c>
      <c r="O203" s="90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6" t="s">
        <v>128</v>
      </c>
      <c r="AT203" s="226" t="s">
        <v>124</v>
      </c>
      <c r="AU203" s="226" t="s">
        <v>86</v>
      </c>
      <c r="AY203" s="16" t="s">
        <v>122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6" t="s">
        <v>84</v>
      </c>
      <c r="BK203" s="227">
        <f>ROUND(I203*H203,2)</f>
        <v>0</v>
      </c>
      <c r="BL203" s="16" t="s">
        <v>128</v>
      </c>
      <c r="BM203" s="226" t="s">
        <v>277</v>
      </c>
    </row>
    <row r="204" spans="1:51" s="13" customFormat="1" ht="12">
      <c r="A204" s="13"/>
      <c r="B204" s="228"/>
      <c r="C204" s="229"/>
      <c r="D204" s="230" t="s">
        <v>130</v>
      </c>
      <c r="E204" s="231" t="s">
        <v>1</v>
      </c>
      <c r="F204" s="232" t="s">
        <v>278</v>
      </c>
      <c r="G204" s="229"/>
      <c r="H204" s="233">
        <v>220</v>
      </c>
      <c r="I204" s="234"/>
      <c r="J204" s="229"/>
      <c r="K204" s="229"/>
      <c r="L204" s="235"/>
      <c r="M204" s="236"/>
      <c r="N204" s="237"/>
      <c r="O204" s="237"/>
      <c r="P204" s="237"/>
      <c r="Q204" s="237"/>
      <c r="R204" s="237"/>
      <c r="S204" s="237"/>
      <c r="T204" s="23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9" t="s">
        <v>130</v>
      </c>
      <c r="AU204" s="239" t="s">
        <v>86</v>
      </c>
      <c r="AV204" s="13" t="s">
        <v>86</v>
      </c>
      <c r="AW204" s="13" t="s">
        <v>32</v>
      </c>
      <c r="AX204" s="13" t="s">
        <v>84</v>
      </c>
      <c r="AY204" s="239" t="s">
        <v>122</v>
      </c>
    </row>
    <row r="205" spans="1:65" s="2" customFormat="1" ht="16.5" customHeight="1">
      <c r="A205" s="37"/>
      <c r="B205" s="38"/>
      <c r="C205" s="214" t="s">
        <v>279</v>
      </c>
      <c r="D205" s="214" t="s">
        <v>124</v>
      </c>
      <c r="E205" s="215" t="s">
        <v>280</v>
      </c>
      <c r="F205" s="216" t="s">
        <v>281</v>
      </c>
      <c r="G205" s="217" t="s">
        <v>127</v>
      </c>
      <c r="H205" s="218">
        <v>40</v>
      </c>
      <c r="I205" s="219"/>
      <c r="J205" s="220">
        <f>ROUND(I205*H205,2)</f>
        <v>0</v>
      </c>
      <c r="K205" s="221"/>
      <c r="L205" s="43"/>
      <c r="M205" s="222" t="s">
        <v>1</v>
      </c>
      <c r="N205" s="223" t="s">
        <v>41</v>
      </c>
      <c r="O205" s="90"/>
      <c r="P205" s="224">
        <f>O205*H205</f>
        <v>0</v>
      </c>
      <c r="Q205" s="224">
        <v>1E-05</v>
      </c>
      <c r="R205" s="224">
        <f>Q205*H205</f>
        <v>0.0004</v>
      </c>
      <c r="S205" s="224">
        <v>0</v>
      </c>
      <c r="T205" s="225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6" t="s">
        <v>128</v>
      </c>
      <c r="AT205" s="226" t="s">
        <v>124</v>
      </c>
      <c r="AU205" s="226" t="s">
        <v>86</v>
      </c>
      <c r="AY205" s="16" t="s">
        <v>122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6" t="s">
        <v>84</v>
      </c>
      <c r="BK205" s="227">
        <f>ROUND(I205*H205,2)</f>
        <v>0</v>
      </c>
      <c r="BL205" s="16" t="s">
        <v>128</v>
      </c>
      <c r="BM205" s="226" t="s">
        <v>282</v>
      </c>
    </row>
    <row r="206" spans="1:51" s="13" customFormat="1" ht="12">
      <c r="A206" s="13"/>
      <c r="B206" s="228"/>
      <c r="C206" s="229"/>
      <c r="D206" s="230" t="s">
        <v>130</v>
      </c>
      <c r="E206" s="231" t="s">
        <v>1</v>
      </c>
      <c r="F206" s="232" t="s">
        <v>283</v>
      </c>
      <c r="G206" s="229"/>
      <c r="H206" s="233">
        <v>40</v>
      </c>
      <c r="I206" s="234"/>
      <c r="J206" s="229"/>
      <c r="K206" s="229"/>
      <c r="L206" s="235"/>
      <c r="M206" s="236"/>
      <c r="N206" s="237"/>
      <c r="O206" s="237"/>
      <c r="P206" s="237"/>
      <c r="Q206" s="237"/>
      <c r="R206" s="237"/>
      <c r="S206" s="237"/>
      <c r="T206" s="23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9" t="s">
        <v>130</v>
      </c>
      <c r="AU206" s="239" t="s">
        <v>86</v>
      </c>
      <c r="AV206" s="13" t="s">
        <v>86</v>
      </c>
      <c r="AW206" s="13" t="s">
        <v>32</v>
      </c>
      <c r="AX206" s="13" t="s">
        <v>84</v>
      </c>
      <c r="AY206" s="239" t="s">
        <v>122</v>
      </c>
    </row>
    <row r="207" spans="1:65" s="2" customFormat="1" ht="33" customHeight="1">
      <c r="A207" s="37"/>
      <c r="B207" s="38"/>
      <c r="C207" s="214" t="s">
        <v>284</v>
      </c>
      <c r="D207" s="214" t="s">
        <v>124</v>
      </c>
      <c r="E207" s="215" t="s">
        <v>285</v>
      </c>
      <c r="F207" s="216" t="s">
        <v>286</v>
      </c>
      <c r="G207" s="217" t="s">
        <v>149</v>
      </c>
      <c r="H207" s="218">
        <v>65</v>
      </c>
      <c r="I207" s="219"/>
      <c r="J207" s="220">
        <f>ROUND(I207*H207,2)</f>
        <v>0</v>
      </c>
      <c r="K207" s="221"/>
      <c r="L207" s="43"/>
      <c r="M207" s="222" t="s">
        <v>1</v>
      </c>
      <c r="N207" s="223" t="s">
        <v>41</v>
      </c>
      <c r="O207" s="90"/>
      <c r="P207" s="224">
        <f>O207*H207</f>
        <v>0</v>
      </c>
      <c r="Q207" s="224">
        <v>0.11519</v>
      </c>
      <c r="R207" s="224">
        <f>Q207*H207</f>
        <v>7.48735</v>
      </c>
      <c r="S207" s="224">
        <v>0</v>
      </c>
      <c r="T207" s="225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6" t="s">
        <v>128</v>
      </c>
      <c r="AT207" s="226" t="s">
        <v>124</v>
      </c>
      <c r="AU207" s="226" t="s">
        <v>86</v>
      </c>
      <c r="AY207" s="16" t="s">
        <v>122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6" t="s">
        <v>84</v>
      </c>
      <c r="BK207" s="227">
        <f>ROUND(I207*H207,2)</f>
        <v>0</v>
      </c>
      <c r="BL207" s="16" t="s">
        <v>128</v>
      </c>
      <c r="BM207" s="226" t="s">
        <v>287</v>
      </c>
    </row>
    <row r="208" spans="1:51" s="13" customFormat="1" ht="12">
      <c r="A208" s="13"/>
      <c r="B208" s="228"/>
      <c r="C208" s="229"/>
      <c r="D208" s="230" t="s">
        <v>130</v>
      </c>
      <c r="E208" s="231" t="s">
        <v>1</v>
      </c>
      <c r="F208" s="232" t="s">
        <v>137</v>
      </c>
      <c r="G208" s="229"/>
      <c r="H208" s="233">
        <v>65</v>
      </c>
      <c r="I208" s="234"/>
      <c r="J208" s="229"/>
      <c r="K208" s="229"/>
      <c r="L208" s="235"/>
      <c r="M208" s="236"/>
      <c r="N208" s="237"/>
      <c r="O208" s="237"/>
      <c r="P208" s="237"/>
      <c r="Q208" s="237"/>
      <c r="R208" s="237"/>
      <c r="S208" s="237"/>
      <c r="T208" s="23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9" t="s">
        <v>130</v>
      </c>
      <c r="AU208" s="239" t="s">
        <v>86</v>
      </c>
      <c r="AV208" s="13" t="s">
        <v>86</v>
      </c>
      <c r="AW208" s="13" t="s">
        <v>32</v>
      </c>
      <c r="AX208" s="13" t="s">
        <v>84</v>
      </c>
      <c r="AY208" s="239" t="s">
        <v>122</v>
      </c>
    </row>
    <row r="209" spans="1:65" s="2" customFormat="1" ht="16.5" customHeight="1">
      <c r="A209" s="37"/>
      <c r="B209" s="38"/>
      <c r="C209" s="251" t="s">
        <v>288</v>
      </c>
      <c r="D209" s="251" t="s">
        <v>195</v>
      </c>
      <c r="E209" s="252" t="s">
        <v>289</v>
      </c>
      <c r="F209" s="253" t="s">
        <v>290</v>
      </c>
      <c r="G209" s="254" t="s">
        <v>149</v>
      </c>
      <c r="H209" s="255">
        <v>68.25</v>
      </c>
      <c r="I209" s="256"/>
      <c r="J209" s="257">
        <f>ROUND(I209*H209,2)</f>
        <v>0</v>
      </c>
      <c r="K209" s="258"/>
      <c r="L209" s="259"/>
      <c r="M209" s="260" t="s">
        <v>1</v>
      </c>
      <c r="N209" s="261" t="s">
        <v>41</v>
      </c>
      <c r="O209" s="90"/>
      <c r="P209" s="224">
        <f>O209*H209</f>
        <v>0</v>
      </c>
      <c r="Q209" s="224">
        <v>0.102</v>
      </c>
      <c r="R209" s="224">
        <f>Q209*H209</f>
        <v>6.961499999999999</v>
      </c>
      <c r="S209" s="224">
        <v>0</v>
      </c>
      <c r="T209" s="225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6" t="s">
        <v>199</v>
      </c>
      <c r="AT209" s="226" t="s">
        <v>195</v>
      </c>
      <c r="AU209" s="226" t="s">
        <v>86</v>
      </c>
      <c r="AY209" s="16" t="s">
        <v>122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6" t="s">
        <v>84</v>
      </c>
      <c r="BK209" s="227">
        <f>ROUND(I209*H209,2)</f>
        <v>0</v>
      </c>
      <c r="BL209" s="16" t="s">
        <v>128</v>
      </c>
      <c r="BM209" s="226" t="s">
        <v>291</v>
      </c>
    </row>
    <row r="210" spans="1:51" s="13" customFormat="1" ht="12">
      <c r="A210" s="13"/>
      <c r="B210" s="228"/>
      <c r="C210" s="229"/>
      <c r="D210" s="230" t="s">
        <v>130</v>
      </c>
      <c r="E210" s="231" t="s">
        <v>1</v>
      </c>
      <c r="F210" s="232" t="s">
        <v>292</v>
      </c>
      <c r="G210" s="229"/>
      <c r="H210" s="233">
        <v>68.25</v>
      </c>
      <c r="I210" s="234"/>
      <c r="J210" s="229"/>
      <c r="K210" s="229"/>
      <c r="L210" s="235"/>
      <c r="M210" s="236"/>
      <c r="N210" s="237"/>
      <c r="O210" s="237"/>
      <c r="P210" s="237"/>
      <c r="Q210" s="237"/>
      <c r="R210" s="237"/>
      <c r="S210" s="237"/>
      <c r="T210" s="23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9" t="s">
        <v>130</v>
      </c>
      <c r="AU210" s="239" t="s">
        <v>86</v>
      </c>
      <c r="AV210" s="13" t="s">
        <v>86</v>
      </c>
      <c r="AW210" s="13" t="s">
        <v>32</v>
      </c>
      <c r="AX210" s="13" t="s">
        <v>84</v>
      </c>
      <c r="AY210" s="239" t="s">
        <v>122</v>
      </c>
    </row>
    <row r="211" spans="1:65" s="2" customFormat="1" ht="24.15" customHeight="1">
      <c r="A211" s="37"/>
      <c r="B211" s="38"/>
      <c r="C211" s="214" t="s">
        <v>293</v>
      </c>
      <c r="D211" s="214" t="s">
        <v>124</v>
      </c>
      <c r="E211" s="215" t="s">
        <v>294</v>
      </c>
      <c r="F211" s="216" t="s">
        <v>295</v>
      </c>
      <c r="G211" s="217" t="s">
        <v>149</v>
      </c>
      <c r="H211" s="218">
        <v>65</v>
      </c>
      <c r="I211" s="219"/>
      <c r="J211" s="220">
        <f>ROUND(I211*H211,2)</f>
        <v>0</v>
      </c>
      <c r="K211" s="221"/>
      <c r="L211" s="43"/>
      <c r="M211" s="222" t="s">
        <v>1</v>
      </c>
      <c r="N211" s="223" t="s">
        <v>41</v>
      </c>
      <c r="O211" s="90"/>
      <c r="P211" s="224">
        <f>O211*H211</f>
        <v>0</v>
      </c>
      <c r="Q211" s="224">
        <v>0</v>
      </c>
      <c r="R211" s="224">
        <f>Q211*H211</f>
        <v>0</v>
      </c>
      <c r="S211" s="224">
        <v>0</v>
      </c>
      <c r="T211" s="225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6" t="s">
        <v>128</v>
      </c>
      <c r="AT211" s="226" t="s">
        <v>124</v>
      </c>
      <c r="AU211" s="226" t="s">
        <v>86</v>
      </c>
      <c r="AY211" s="16" t="s">
        <v>122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6" t="s">
        <v>84</v>
      </c>
      <c r="BK211" s="227">
        <f>ROUND(I211*H211,2)</f>
        <v>0</v>
      </c>
      <c r="BL211" s="16" t="s">
        <v>128</v>
      </c>
      <c r="BM211" s="226" t="s">
        <v>296</v>
      </c>
    </row>
    <row r="212" spans="1:51" s="13" customFormat="1" ht="12">
      <c r="A212" s="13"/>
      <c r="B212" s="228"/>
      <c r="C212" s="229"/>
      <c r="D212" s="230" t="s">
        <v>130</v>
      </c>
      <c r="E212" s="231" t="s">
        <v>1</v>
      </c>
      <c r="F212" s="232" t="s">
        <v>137</v>
      </c>
      <c r="G212" s="229"/>
      <c r="H212" s="233">
        <v>65</v>
      </c>
      <c r="I212" s="234"/>
      <c r="J212" s="229"/>
      <c r="K212" s="229"/>
      <c r="L212" s="235"/>
      <c r="M212" s="236"/>
      <c r="N212" s="237"/>
      <c r="O212" s="237"/>
      <c r="P212" s="237"/>
      <c r="Q212" s="237"/>
      <c r="R212" s="237"/>
      <c r="S212" s="237"/>
      <c r="T212" s="23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9" t="s">
        <v>130</v>
      </c>
      <c r="AU212" s="239" t="s">
        <v>86</v>
      </c>
      <c r="AV212" s="13" t="s">
        <v>86</v>
      </c>
      <c r="AW212" s="13" t="s">
        <v>32</v>
      </c>
      <c r="AX212" s="13" t="s">
        <v>84</v>
      </c>
      <c r="AY212" s="239" t="s">
        <v>122</v>
      </c>
    </row>
    <row r="213" spans="1:65" s="2" customFormat="1" ht="37.8" customHeight="1">
      <c r="A213" s="37"/>
      <c r="B213" s="38"/>
      <c r="C213" s="214" t="s">
        <v>297</v>
      </c>
      <c r="D213" s="214" t="s">
        <v>124</v>
      </c>
      <c r="E213" s="215" t="s">
        <v>298</v>
      </c>
      <c r="F213" s="216" t="s">
        <v>299</v>
      </c>
      <c r="G213" s="217" t="s">
        <v>162</v>
      </c>
      <c r="H213" s="218">
        <v>5.85</v>
      </c>
      <c r="I213" s="219"/>
      <c r="J213" s="220">
        <f>ROUND(I213*H213,2)</f>
        <v>0</v>
      </c>
      <c r="K213" s="221"/>
      <c r="L213" s="43"/>
      <c r="M213" s="222" t="s">
        <v>1</v>
      </c>
      <c r="N213" s="223" t="s">
        <v>41</v>
      </c>
      <c r="O213" s="90"/>
      <c r="P213" s="224">
        <f>O213*H213</f>
        <v>0</v>
      </c>
      <c r="Q213" s="224">
        <v>2.25634</v>
      </c>
      <c r="R213" s="224">
        <f>Q213*H213</f>
        <v>13.199588999999998</v>
      </c>
      <c r="S213" s="224">
        <v>0</v>
      </c>
      <c r="T213" s="225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6" t="s">
        <v>128</v>
      </c>
      <c r="AT213" s="226" t="s">
        <v>124</v>
      </c>
      <c r="AU213" s="226" t="s">
        <v>86</v>
      </c>
      <c r="AY213" s="16" t="s">
        <v>122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6" t="s">
        <v>84</v>
      </c>
      <c r="BK213" s="227">
        <f>ROUND(I213*H213,2)</f>
        <v>0</v>
      </c>
      <c r="BL213" s="16" t="s">
        <v>128</v>
      </c>
      <c r="BM213" s="226" t="s">
        <v>300</v>
      </c>
    </row>
    <row r="214" spans="1:51" s="13" customFormat="1" ht="12">
      <c r="A214" s="13"/>
      <c r="B214" s="228"/>
      <c r="C214" s="229"/>
      <c r="D214" s="230" t="s">
        <v>130</v>
      </c>
      <c r="E214" s="231" t="s">
        <v>1</v>
      </c>
      <c r="F214" s="232" t="s">
        <v>301</v>
      </c>
      <c r="G214" s="229"/>
      <c r="H214" s="233">
        <v>5.85</v>
      </c>
      <c r="I214" s="234"/>
      <c r="J214" s="229"/>
      <c r="K214" s="229"/>
      <c r="L214" s="235"/>
      <c r="M214" s="236"/>
      <c r="N214" s="237"/>
      <c r="O214" s="237"/>
      <c r="P214" s="237"/>
      <c r="Q214" s="237"/>
      <c r="R214" s="237"/>
      <c r="S214" s="237"/>
      <c r="T214" s="23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9" t="s">
        <v>130</v>
      </c>
      <c r="AU214" s="239" t="s">
        <v>86</v>
      </c>
      <c r="AV214" s="13" t="s">
        <v>86</v>
      </c>
      <c r="AW214" s="13" t="s">
        <v>32</v>
      </c>
      <c r="AX214" s="13" t="s">
        <v>84</v>
      </c>
      <c r="AY214" s="239" t="s">
        <v>122</v>
      </c>
    </row>
    <row r="215" spans="1:65" s="2" customFormat="1" ht="24.15" customHeight="1">
      <c r="A215" s="37"/>
      <c r="B215" s="38"/>
      <c r="C215" s="214" t="s">
        <v>302</v>
      </c>
      <c r="D215" s="214" t="s">
        <v>124</v>
      </c>
      <c r="E215" s="215" t="s">
        <v>303</v>
      </c>
      <c r="F215" s="216" t="s">
        <v>304</v>
      </c>
      <c r="G215" s="217" t="s">
        <v>149</v>
      </c>
      <c r="H215" s="218">
        <v>96</v>
      </c>
      <c r="I215" s="219"/>
      <c r="J215" s="220">
        <f>ROUND(I215*H215,2)</f>
        <v>0</v>
      </c>
      <c r="K215" s="221"/>
      <c r="L215" s="43"/>
      <c r="M215" s="222" t="s">
        <v>1</v>
      </c>
      <c r="N215" s="223" t="s">
        <v>41</v>
      </c>
      <c r="O215" s="90"/>
      <c r="P215" s="224">
        <f>O215*H215</f>
        <v>0</v>
      </c>
      <c r="Q215" s="224">
        <v>0</v>
      </c>
      <c r="R215" s="224">
        <f>Q215*H215</f>
        <v>0</v>
      </c>
      <c r="S215" s="224">
        <v>0</v>
      </c>
      <c r="T215" s="225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6" t="s">
        <v>128</v>
      </c>
      <c r="AT215" s="226" t="s">
        <v>124</v>
      </c>
      <c r="AU215" s="226" t="s">
        <v>86</v>
      </c>
      <c r="AY215" s="16" t="s">
        <v>122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6" t="s">
        <v>84</v>
      </c>
      <c r="BK215" s="227">
        <f>ROUND(I215*H215,2)</f>
        <v>0</v>
      </c>
      <c r="BL215" s="16" t="s">
        <v>128</v>
      </c>
      <c r="BM215" s="226" t="s">
        <v>305</v>
      </c>
    </row>
    <row r="216" spans="1:51" s="13" customFormat="1" ht="12">
      <c r="A216" s="13"/>
      <c r="B216" s="228"/>
      <c r="C216" s="229"/>
      <c r="D216" s="230" t="s">
        <v>130</v>
      </c>
      <c r="E216" s="231" t="s">
        <v>1</v>
      </c>
      <c r="F216" s="232" t="s">
        <v>306</v>
      </c>
      <c r="G216" s="229"/>
      <c r="H216" s="233">
        <v>96</v>
      </c>
      <c r="I216" s="234"/>
      <c r="J216" s="229"/>
      <c r="K216" s="229"/>
      <c r="L216" s="235"/>
      <c r="M216" s="236"/>
      <c r="N216" s="237"/>
      <c r="O216" s="237"/>
      <c r="P216" s="237"/>
      <c r="Q216" s="237"/>
      <c r="R216" s="237"/>
      <c r="S216" s="237"/>
      <c r="T216" s="23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9" t="s">
        <v>130</v>
      </c>
      <c r="AU216" s="239" t="s">
        <v>86</v>
      </c>
      <c r="AV216" s="13" t="s">
        <v>86</v>
      </c>
      <c r="AW216" s="13" t="s">
        <v>32</v>
      </c>
      <c r="AX216" s="13" t="s">
        <v>84</v>
      </c>
      <c r="AY216" s="239" t="s">
        <v>122</v>
      </c>
    </row>
    <row r="217" spans="1:65" s="2" customFormat="1" ht="16.5" customHeight="1">
      <c r="A217" s="37"/>
      <c r="B217" s="38"/>
      <c r="C217" s="214" t="s">
        <v>307</v>
      </c>
      <c r="D217" s="214" t="s">
        <v>124</v>
      </c>
      <c r="E217" s="215" t="s">
        <v>308</v>
      </c>
      <c r="F217" s="216" t="s">
        <v>309</v>
      </c>
      <c r="G217" s="217" t="s">
        <v>127</v>
      </c>
      <c r="H217" s="218">
        <v>900</v>
      </c>
      <c r="I217" s="219"/>
      <c r="J217" s="220">
        <f>ROUND(I217*H217,2)</f>
        <v>0</v>
      </c>
      <c r="K217" s="221"/>
      <c r="L217" s="43"/>
      <c r="M217" s="222" t="s">
        <v>1</v>
      </c>
      <c r="N217" s="223" t="s">
        <v>41</v>
      </c>
      <c r="O217" s="90"/>
      <c r="P217" s="224">
        <f>O217*H217</f>
        <v>0</v>
      </c>
      <c r="Q217" s="224">
        <v>0</v>
      </c>
      <c r="R217" s="224">
        <f>Q217*H217</f>
        <v>0</v>
      </c>
      <c r="S217" s="224">
        <v>0.01</v>
      </c>
      <c r="T217" s="225">
        <f>S217*H217</f>
        <v>9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6" t="s">
        <v>128</v>
      </c>
      <c r="AT217" s="226" t="s">
        <v>124</v>
      </c>
      <c r="AU217" s="226" t="s">
        <v>86</v>
      </c>
      <c r="AY217" s="16" t="s">
        <v>122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6" t="s">
        <v>84</v>
      </c>
      <c r="BK217" s="227">
        <f>ROUND(I217*H217,2)</f>
        <v>0</v>
      </c>
      <c r="BL217" s="16" t="s">
        <v>128</v>
      </c>
      <c r="BM217" s="226" t="s">
        <v>310</v>
      </c>
    </row>
    <row r="218" spans="1:51" s="13" customFormat="1" ht="12">
      <c r="A218" s="13"/>
      <c r="B218" s="228"/>
      <c r="C218" s="229"/>
      <c r="D218" s="230" t="s">
        <v>130</v>
      </c>
      <c r="E218" s="231" t="s">
        <v>1</v>
      </c>
      <c r="F218" s="232" t="s">
        <v>311</v>
      </c>
      <c r="G218" s="229"/>
      <c r="H218" s="233">
        <v>900</v>
      </c>
      <c r="I218" s="234"/>
      <c r="J218" s="229"/>
      <c r="K218" s="229"/>
      <c r="L218" s="235"/>
      <c r="M218" s="236"/>
      <c r="N218" s="237"/>
      <c r="O218" s="237"/>
      <c r="P218" s="237"/>
      <c r="Q218" s="237"/>
      <c r="R218" s="237"/>
      <c r="S218" s="237"/>
      <c r="T218" s="23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9" t="s">
        <v>130</v>
      </c>
      <c r="AU218" s="239" t="s">
        <v>86</v>
      </c>
      <c r="AV218" s="13" t="s">
        <v>86</v>
      </c>
      <c r="AW218" s="13" t="s">
        <v>32</v>
      </c>
      <c r="AX218" s="13" t="s">
        <v>84</v>
      </c>
      <c r="AY218" s="239" t="s">
        <v>122</v>
      </c>
    </row>
    <row r="219" spans="1:65" s="2" customFormat="1" ht="24.15" customHeight="1">
      <c r="A219" s="37"/>
      <c r="B219" s="38"/>
      <c r="C219" s="214" t="s">
        <v>312</v>
      </c>
      <c r="D219" s="214" t="s">
        <v>124</v>
      </c>
      <c r="E219" s="215" t="s">
        <v>313</v>
      </c>
      <c r="F219" s="216" t="s">
        <v>314</v>
      </c>
      <c r="G219" s="217" t="s">
        <v>127</v>
      </c>
      <c r="H219" s="218">
        <v>900</v>
      </c>
      <c r="I219" s="219"/>
      <c r="J219" s="220">
        <f>ROUND(I219*H219,2)</f>
        <v>0</v>
      </c>
      <c r="K219" s="221"/>
      <c r="L219" s="43"/>
      <c r="M219" s="222" t="s">
        <v>1</v>
      </c>
      <c r="N219" s="223" t="s">
        <v>41</v>
      </c>
      <c r="O219" s="90"/>
      <c r="P219" s="224">
        <f>O219*H219</f>
        <v>0</v>
      </c>
      <c r="Q219" s="224">
        <v>0</v>
      </c>
      <c r="R219" s="224">
        <f>Q219*H219</f>
        <v>0</v>
      </c>
      <c r="S219" s="224">
        <v>0.02</v>
      </c>
      <c r="T219" s="225">
        <f>S219*H219</f>
        <v>18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6" t="s">
        <v>128</v>
      </c>
      <c r="AT219" s="226" t="s">
        <v>124</v>
      </c>
      <c r="AU219" s="226" t="s">
        <v>86</v>
      </c>
      <c r="AY219" s="16" t="s">
        <v>122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6" t="s">
        <v>84</v>
      </c>
      <c r="BK219" s="227">
        <f>ROUND(I219*H219,2)</f>
        <v>0</v>
      </c>
      <c r="BL219" s="16" t="s">
        <v>128</v>
      </c>
      <c r="BM219" s="226" t="s">
        <v>315</v>
      </c>
    </row>
    <row r="220" spans="1:51" s="13" customFormat="1" ht="12">
      <c r="A220" s="13"/>
      <c r="B220" s="228"/>
      <c r="C220" s="229"/>
      <c r="D220" s="230" t="s">
        <v>130</v>
      </c>
      <c r="E220" s="231" t="s">
        <v>1</v>
      </c>
      <c r="F220" s="232" t="s">
        <v>316</v>
      </c>
      <c r="G220" s="229"/>
      <c r="H220" s="233">
        <v>900</v>
      </c>
      <c r="I220" s="234"/>
      <c r="J220" s="229"/>
      <c r="K220" s="229"/>
      <c r="L220" s="235"/>
      <c r="M220" s="236"/>
      <c r="N220" s="237"/>
      <c r="O220" s="237"/>
      <c r="P220" s="237"/>
      <c r="Q220" s="237"/>
      <c r="R220" s="237"/>
      <c r="S220" s="237"/>
      <c r="T220" s="23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9" t="s">
        <v>130</v>
      </c>
      <c r="AU220" s="239" t="s">
        <v>86</v>
      </c>
      <c r="AV220" s="13" t="s">
        <v>86</v>
      </c>
      <c r="AW220" s="13" t="s">
        <v>32</v>
      </c>
      <c r="AX220" s="13" t="s">
        <v>84</v>
      </c>
      <c r="AY220" s="239" t="s">
        <v>122</v>
      </c>
    </row>
    <row r="221" spans="1:63" s="12" customFormat="1" ht="22.8" customHeight="1">
      <c r="A221" s="12"/>
      <c r="B221" s="198"/>
      <c r="C221" s="199"/>
      <c r="D221" s="200" t="s">
        <v>75</v>
      </c>
      <c r="E221" s="212" t="s">
        <v>317</v>
      </c>
      <c r="F221" s="212" t="s">
        <v>318</v>
      </c>
      <c r="G221" s="199"/>
      <c r="H221" s="199"/>
      <c r="I221" s="202"/>
      <c r="J221" s="213">
        <f>BK221</f>
        <v>0</v>
      </c>
      <c r="K221" s="199"/>
      <c r="L221" s="204"/>
      <c r="M221" s="205"/>
      <c r="N221" s="206"/>
      <c r="O221" s="206"/>
      <c r="P221" s="207">
        <f>SUM(P222:P231)</f>
        <v>0</v>
      </c>
      <c r="Q221" s="206"/>
      <c r="R221" s="207">
        <f>SUM(R222:R231)</f>
        <v>0</v>
      </c>
      <c r="S221" s="206"/>
      <c r="T221" s="208">
        <f>SUM(T222:T231)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9" t="s">
        <v>84</v>
      </c>
      <c r="AT221" s="210" t="s">
        <v>75</v>
      </c>
      <c r="AU221" s="210" t="s">
        <v>84</v>
      </c>
      <c r="AY221" s="209" t="s">
        <v>122</v>
      </c>
      <c r="BK221" s="211">
        <f>SUM(BK222:BK231)</f>
        <v>0</v>
      </c>
    </row>
    <row r="222" spans="1:65" s="2" customFormat="1" ht="21.75" customHeight="1">
      <c r="A222" s="37"/>
      <c r="B222" s="38"/>
      <c r="C222" s="214" t="s">
        <v>319</v>
      </c>
      <c r="D222" s="214" t="s">
        <v>124</v>
      </c>
      <c r="E222" s="215" t="s">
        <v>320</v>
      </c>
      <c r="F222" s="216" t="s">
        <v>321</v>
      </c>
      <c r="G222" s="217" t="s">
        <v>322</v>
      </c>
      <c r="H222" s="218">
        <v>169.99</v>
      </c>
      <c r="I222" s="219"/>
      <c r="J222" s="220">
        <f>ROUND(I222*H222,2)</f>
        <v>0</v>
      </c>
      <c r="K222" s="221"/>
      <c r="L222" s="43"/>
      <c r="M222" s="222" t="s">
        <v>1</v>
      </c>
      <c r="N222" s="223" t="s">
        <v>41</v>
      </c>
      <c r="O222" s="90"/>
      <c r="P222" s="224">
        <f>O222*H222</f>
        <v>0</v>
      </c>
      <c r="Q222" s="224">
        <v>0</v>
      </c>
      <c r="R222" s="224">
        <f>Q222*H222</f>
        <v>0</v>
      </c>
      <c r="S222" s="224">
        <v>0</v>
      </c>
      <c r="T222" s="225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6" t="s">
        <v>128</v>
      </c>
      <c r="AT222" s="226" t="s">
        <v>124</v>
      </c>
      <c r="AU222" s="226" t="s">
        <v>86</v>
      </c>
      <c r="AY222" s="16" t="s">
        <v>122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16" t="s">
        <v>84</v>
      </c>
      <c r="BK222" s="227">
        <f>ROUND(I222*H222,2)</f>
        <v>0</v>
      </c>
      <c r="BL222" s="16" t="s">
        <v>128</v>
      </c>
      <c r="BM222" s="226" t="s">
        <v>323</v>
      </c>
    </row>
    <row r="223" spans="1:51" s="13" customFormat="1" ht="12">
      <c r="A223" s="13"/>
      <c r="B223" s="228"/>
      <c r="C223" s="229"/>
      <c r="D223" s="230" t="s">
        <v>130</v>
      </c>
      <c r="E223" s="231" t="s">
        <v>1</v>
      </c>
      <c r="F223" s="232" t="s">
        <v>324</v>
      </c>
      <c r="G223" s="229"/>
      <c r="H223" s="233">
        <v>169.99</v>
      </c>
      <c r="I223" s="234"/>
      <c r="J223" s="229"/>
      <c r="K223" s="229"/>
      <c r="L223" s="235"/>
      <c r="M223" s="236"/>
      <c r="N223" s="237"/>
      <c r="O223" s="237"/>
      <c r="P223" s="237"/>
      <c r="Q223" s="237"/>
      <c r="R223" s="237"/>
      <c r="S223" s="237"/>
      <c r="T223" s="23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9" t="s">
        <v>130</v>
      </c>
      <c r="AU223" s="239" t="s">
        <v>86</v>
      </c>
      <c r="AV223" s="13" t="s">
        <v>86</v>
      </c>
      <c r="AW223" s="13" t="s">
        <v>32</v>
      </c>
      <c r="AX223" s="13" t="s">
        <v>84</v>
      </c>
      <c r="AY223" s="239" t="s">
        <v>122</v>
      </c>
    </row>
    <row r="224" spans="1:65" s="2" customFormat="1" ht="24.15" customHeight="1">
      <c r="A224" s="37"/>
      <c r="B224" s="38"/>
      <c r="C224" s="214" t="s">
        <v>325</v>
      </c>
      <c r="D224" s="214" t="s">
        <v>124</v>
      </c>
      <c r="E224" s="215" t="s">
        <v>326</v>
      </c>
      <c r="F224" s="216" t="s">
        <v>327</v>
      </c>
      <c r="G224" s="217" t="s">
        <v>322</v>
      </c>
      <c r="H224" s="218">
        <v>2379.86</v>
      </c>
      <c r="I224" s="219"/>
      <c r="J224" s="220">
        <f>ROUND(I224*H224,2)</f>
        <v>0</v>
      </c>
      <c r="K224" s="221"/>
      <c r="L224" s="43"/>
      <c r="M224" s="222" t="s">
        <v>1</v>
      </c>
      <c r="N224" s="223" t="s">
        <v>41</v>
      </c>
      <c r="O224" s="90"/>
      <c r="P224" s="224">
        <f>O224*H224</f>
        <v>0</v>
      </c>
      <c r="Q224" s="224">
        <v>0</v>
      </c>
      <c r="R224" s="224">
        <f>Q224*H224</f>
        <v>0</v>
      </c>
      <c r="S224" s="224">
        <v>0</v>
      </c>
      <c r="T224" s="225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6" t="s">
        <v>128</v>
      </c>
      <c r="AT224" s="226" t="s">
        <v>124</v>
      </c>
      <c r="AU224" s="226" t="s">
        <v>86</v>
      </c>
      <c r="AY224" s="16" t="s">
        <v>122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6" t="s">
        <v>84</v>
      </c>
      <c r="BK224" s="227">
        <f>ROUND(I224*H224,2)</f>
        <v>0</v>
      </c>
      <c r="BL224" s="16" t="s">
        <v>128</v>
      </c>
      <c r="BM224" s="226" t="s">
        <v>328</v>
      </c>
    </row>
    <row r="225" spans="1:51" s="13" customFormat="1" ht="12">
      <c r="A225" s="13"/>
      <c r="B225" s="228"/>
      <c r="C225" s="229"/>
      <c r="D225" s="230" t="s">
        <v>130</v>
      </c>
      <c r="E225" s="231" t="s">
        <v>1</v>
      </c>
      <c r="F225" s="232" t="s">
        <v>329</v>
      </c>
      <c r="G225" s="229"/>
      <c r="H225" s="233">
        <v>2379.86</v>
      </c>
      <c r="I225" s="234"/>
      <c r="J225" s="229"/>
      <c r="K225" s="229"/>
      <c r="L225" s="235"/>
      <c r="M225" s="236"/>
      <c r="N225" s="237"/>
      <c r="O225" s="237"/>
      <c r="P225" s="237"/>
      <c r="Q225" s="237"/>
      <c r="R225" s="237"/>
      <c r="S225" s="237"/>
      <c r="T225" s="23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9" t="s">
        <v>130</v>
      </c>
      <c r="AU225" s="239" t="s">
        <v>86</v>
      </c>
      <c r="AV225" s="13" t="s">
        <v>86</v>
      </c>
      <c r="AW225" s="13" t="s">
        <v>32</v>
      </c>
      <c r="AX225" s="13" t="s">
        <v>84</v>
      </c>
      <c r="AY225" s="239" t="s">
        <v>122</v>
      </c>
    </row>
    <row r="226" spans="1:65" s="2" customFormat="1" ht="33" customHeight="1">
      <c r="A226" s="37"/>
      <c r="B226" s="38"/>
      <c r="C226" s="214" t="s">
        <v>330</v>
      </c>
      <c r="D226" s="214" t="s">
        <v>124</v>
      </c>
      <c r="E226" s="215" t="s">
        <v>331</v>
      </c>
      <c r="F226" s="216" t="s">
        <v>332</v>
      </c>
      <c r="G226" s="217" t="s">
        <v>322</v>
      </c>
      <c r="H226" s="218">
        <v>45.96</v>
      </c>
      <c r="I226" s="219"/>
      <c r="J226" s="220">
        <f>ROUND(I226*H226,2)</f>
        <v>0</v>
      </c>
      <c r="K226" s="221"/>
      <c r="L226" s="43"/>
      <c r="M226" s="222" t="s">
        <v>1</v>
      </c>
      <c r="N226" s="223" t="s">
        <v>41</v>
      </c>
      <c r="O226" s="90"/>
      <c r="P226" s="224">
        <f>O226*H226</f>
        <v>0</v>
      </c>
      <c r="Q226" s="224">
        <v>0</v>
      </c>
      <c r="R226" s="224">
        <f>Q226*H226</f>
        <v>0</v>
      </c>
      <c r="S226" s="224">
        <v>0</v>
      </c>
      <c r="T226" s="225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6" t="s">
        <v>128</v>
      </c>
      <c r="AT226" s="226" t="s">
        <v>124</v>
      </c>
      <c r="AU226" s="226" t="s">
        <v>86</v>
      </c>
      <c r="AY226" s="16" t="s">
        <v>122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16" t="s">
        <v>84</v>
      </c>
      <c r="BK226" s="227">
        <f>ROUND(I226*H226,2)</f>
        <v>0</v>
      </c>
      <c r="BL226" s="16" t="s">
        <v>128</v>
      </c>
      <c r="BM226" s="226" t="s">
        <v>333</v>
      </c>
    </row>
    <row r="227" spans="1:51" s="13" customFormat="1" ht="12">
      <c r="A227" s="13"/>
      <c r="B227" s="228"/>
      <c r="C227" s="229"/>
      <c r="D227" s="230" t="s">
        <v>130</v>
      </c>
      <c r="E227" s="231" t="s">
        <v>1</v>
      </c>
      <c r="F227" s="232" t="s">
        <v>334</v>
      </c>
      <c r="G227" s="229"/>
      <c r="H227" s="233">
        <v>45.96</v>
      </c>
      <c r="I227" s="234"/>
      <c r="J227" s="229"/>
      <c r="K227" s="229"/>
      <c r="L227" s="235"/>
      <c r="M227" s="236"/>
      <c r="N227" s="237"/>
      <c r="O227" s="237"/>
      <c r="P227" s="237"/>
      <c r="Q227" s="237"/>
      <c r="R227" s="237"/>
      <c r="S227" s="237"/>
      <c r="T227" s="23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9" t="s">
        <v>130</v>
      </c>
      <c r="AU227" s="239" t="s">
        <v>86</v>
      </c>
      <c r="AV227" s="13" t="s">
        <v>86</v>
      </c>
      <c r="AW227" s="13" t="s">
        <v>32</v>
      </c>
      <c r="AX227" s="13" t="s">
        <v>84</v>
      </c>
      <c r="AY227" s="239" t="s">
        <v>122</v>
      </c>
    </row>
    <row r="228" spans="1:65" s="2" customFormat="1" ht="24.15" customHeight="1">
      <c r="A228" s="37"/>
      <c r="B228" s="38"/>
      <c r="C228" s="214" t="s">
        <v>335</v>
      </c>
      <c r="D228" s="214" t="s">
        <v>124</v>
      </c>
      <c r="E228" s="215" t="s">
        <v>336</v>
      </c>
      <c r="F228" s="216" t="s">
        <v>337</v>
      </c>
      <c r="G228" s="217" t="s">
        <v>322</v>
      </c>
      <c r="H228" s="218">
        <v>5.034</v>
      </c>
      <c r="I228" s="219"/>
      <c r="J228" s="220">
        <f>ROUND(I228*H228,2)</f>
        <v>0</v>
      </c>
      <c r="K228" s="221"/>
      <c r="L228" s="43"/>
      <c r="M228" s="222" t="s">
        <v>1</v>
      </c>
      <c r="N228" s="223" t="s">
        <v>41</v>
      </c>
      <c r="O228" s="90"/>
      <c r="P228" s="224">
        <f>O228*H228</f>
        <v>0</v>
      </c>
      <c r="Q228" s="224">
        <v>0</v>
      </c>
      <c r="R228" s="224">
        <f>Q228*H228</f>
        <v>0</v>
      </c>
      <c r="S228" s="224">
        <v>0</v>
      </c>
      <c r="T228" s="225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6" t="s">
        <v>128</v>
      </c>
      <c r="AT228" s="226" t="s">
        <v>124</v>
      </c>
      <c r="AU228" s="226" t="s">
        <v>86</v>
      </c>
      <c r="AY228" s="16" t="s">
        <v>122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6" t="s">
        <v>84</v>
      </c>
      <c r="BK228" s="227">
        <f>ROUND(I228*H228,2)</f>
        <v>0</v>
      </c>
      <c r="BL228" s="16" t="s">
        <v>128</v>
      </c>
      <c r="BM228" s="226" t="s">
        <v>338</v>
      </c>
    </row>
    <row r="229" spans="1:51" s="13" customFormat="1" ht="12">
      <c r="A229" s="13"/>
      <c r="B229" s="228"/>
      <c r="C229" s="229"/>
      <c r="D229" s="230" t="s">
        <v>130</v>
      </c>
      <c r="E229" s="231" t="s">
        <v>1</v>
      </c>
      <c r="F229" s="232" t="s">
        <v>339</v>
      </c>
      <c r="G229" s="229"/>
      <c r="H229" s="233">
        <v>5.034</v>
      </c>
      <c r="I229" s="234"/>
      <c r="J229" s="229"/>
      <c r="K229" s="229"/>
      <c r="L229" s="235"/>
      <c r="M229" s="236"/>
      <c r="N229" s="237"/>
      <c r="O229" s="237"/>
      <c r="P229" s="237"/>
      <c r="Q229" s="237"/>
      <c r="R229" s="237"/>
      <c r="S229" s="237"/>
      <c r="T229" s="23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9" t="s">
        <v>130</v>
      </c>
      <c r="AU229" s="239" t="s">
        <v>86</v>
      </c>
      <c r="AV229" s="13" t="s">
        <v>86</v>
      </c>
      <c r="AW229" s="13" t="s">
        <v>32</v>
      </c>
      <c r="AX229" s="13" t="s">
        <v>84</v>
      </c>
      <c r="AY229" s="239" t="s">
        <v>122</v>
      </c>
    </row>
    <row r="230" spans="1:65" s="2" customFormat="1" ht="44.25" customHeight="1">
      <c r="A230" s="37"/>
      <c r="B230" s="38"/>
      <c r="C230" s="214" t="s">
        <v>340</v>
      </c>
      <c r="D230" s="214" t="s">
        <v>124</v>
      </c>
      <c r="E230" s="215" t="s">
        <v>341</v>
      </c>
      <c r="F230" s="216" t="s">
        <v>342</v>
      </c>
      <c r="G230" s="217" t="s">
        <v>322</v>
      </c>
      <c r="H230" s="218">
        <v>11.746</v>
      </c>
      <c r="I230" s="219"/>
      <c r="J230" s="220">
        <f>ROUND(I230*H230,2)</f>
        <v>0</v>
      </c>
      <c r="K230" s="221"/>
      <c r="L230" s="43"/>
      <c r="M230" s="222" t="s">
        <v>1</v>
      </c>
      <c r="N230" s="223" t="s">
        <v>41</v>
      </c>
      <c r="O230" s="90"/>
      <c r="P230" s="224">
        <f>O230*H230</f>
        <v>0</v>
      </c>
      <c r="Q230" s="224">
        <v>0</v>
      </c>
      <c r="R230" s="224">
        <f>Q230*H230</f>
        <v>0</v>
      </c>
      <c r="S230" s="224">
        <v>0</v>
      </c>
      <c r="T230" s="225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6" t="s">
        <v>128</v>
      </c>
      <c r="AT230" s="226" t="s">
        <v>124</v>
      </c>
      <c r="AU230" s="226" t="s">
        <v>86</v>
      </c>
      <c r="AY230" s="16" t="s">
        <v>122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16" t="s">
        <v>84</v>
      </c>
      <c r="BK230" s="227">
        <f>ROUND(I230*H230,2)</f>
        <v>0</v>
      </c>
      <c r="BL230" s="16" t="s">
        <v>128</v>
      </c>
      <c r="BM230" s="226" t="s">
        <v>343</v>
      </c>
    </row>
    <row r="231" spans="1:65" s="2" customFormat="1" ht="44.25" customHeight="1">
      <c r="A231" s="37"/>
      <c r="B231" s="38"/>
      <c r="C231" s="214" t="s">
        <v>207</v>
      </c>
      <c r="D231" s="214" t="s">
        <v>124</v>
      </c>
      <c r="E231" s="215" t="s">
        <v>344</v>
      </c>
      <c r="F231" s="216" t="s">
        <v>345</v>
      </c>
      <c r="G231" s="217" t="s">
        <v>322</v>
      </c>
      <c r="H231" s="218">
        <v>107.24</v>
      </c>
      <c r="I231" s="219"/>
      <c r="J231" s="220">
        <f>ROUND(I231*H231,2)</f>
        <v>0</v>
      </c>
      <c r="K231" s="221"/>
      <c r="L231" s="43"/>
      <c r="M231" s="222" t="s">
        <v>1</v>
      </c>
      <c r="N231" s="223" t="s">
        <v>41</v>
      </c>
      <c r="O231" s="90"/>
      <c r="P231" s="224">
        <f>O231*H231</f>
        <v>0</v>
      </c>
      <c r="Q231" s="224">
        <v>0</v>
      </c>
      <c r="R231" s="224">
        <f>Q231*H231</f>
        <v>0</v>
      </c>
      <c r="S231" s="224">
        <v>0</v>
      </c>
      <c r="T231" s="225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6" t="s">
        <v>128</v>
      </c>
      <c r="AT231" s="226" t="s">
        <v>124</v>
      </c>
      <c r="AU231" s="226" t="s">
        <v>86</v>
      </c>
      <c r="AY231" s="16" t="s">
        <v>122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6" t="s">
        <v>84</v>
      </c>
      <c r="BK231" s="227">
        <f>ROUND(I231*H231,2)</f>
        <v>0</v>
      </c>
      <c r="BL231" s="16" t="s">
        <v>128</v>
      </c>
      <c r="BM231" s="226" t="s">
        <v>346</v>
      </c>
    </row>
    <row r="232" spans="1:63" s="12" customFormat="1" ht="22.8" customHeight="1">
      <c r="A232" s="12"/>
      <c r="B232" s="198"/>
      <c r="C232" s="199"/>
      <c r="D232" s="200" t="s">
        <v>75</v>
      </c>
      <c r="E232" s="212" t="s">
        <v>347</v>
      </c>
      <c r="F232" s="212" t="s">
        <v>348</v>
      </c>
      <c r="G232" s="199"/>
      <c r="H232" s="199"/>
      <c r="I232" s="202"/>
      <c r="J232" s="213">
        <f>BK232</f>
        <v>0</v>
      </c>
      <c r="K232" s="199"/>
      <c r="L232" s="204"/>
      <c r="M232" s="205"/>
      <c r="N232" s="206"/>
      <c r="O232" s="206"/>
      <c r="P232" s="207">
        <f>SUM(P233:P236)</f>
        <v>0</v>
      </c>
      <c r="Q232" s="206"/>
      <c r="R232" s="207">
        <f>SUM(R233:R236)</f>
        <v>0</v>
      </c>
      <c r="S232" s="206"/>
      <c r="T232" s="208">
        <f>SUM(T233:T236)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9" t="s">
        <v>84</v>
      </c>
      <c r="AT232" s="210" t="s">
        <v>75</v>
      </c>
      <c r="AU232" s="210" t="s">
        <v>84</v>
      </c>
      <c r="AY232" s="209" t="s">
        <v>122</v>
      </c>
      <c r="BK232" s="211">
        <f>SUM(BK233:BK236)</f>
        <v>0</v>
      </c>
    </row>
    <row r="233" spans="1:65" s="2" customFormat="1" ht="33" customHeight="1">
      <c r="A233" s="37"/>
      <c r="B233" s="38"/>
      <c r="C233" s="214" t="s">
        <v>349</v>
      </c>
      <c r="D233" s="214" t="s">
        <v>124</v>
      </c>
      <c r="E233" s="215" t="s">
        <v>350</v>
      </c>
      <c r="F233" s="216" t="s">
        <v>351</v>
      </c>
      <c r="G233" s="217" t="s">
        <v>322</v>
      </c>
      <c r="H233" s="218">
        <v>28.4</v>
      </c>
      <c r="I233" s="219"/>
      <c r="J233" s="220">
        <f>ROUND(I233*H233,2)</f>
        <v>0</v>
      </c>
      <c r="K233" s="221"/>
      <c r="L233" s="43"/>
      <c r="M233" s="222" t="s">
        <v>1</v>
      </c>
      <c r="N233" s="223" t="s">
        <v>41</v>
      </c>
      <c r="O233" s="90"/>
      <c r="P233" s="224">
        <f>O233*H233</f>
        <v>0</v>
      </c>
      <c r="Q233" s="224">
        <v>0</v>
      </c>
      <c r="R233" s="224">
        <f>Q233*H233</f>
        <v>0</v>
      </c>
      <c r="S233" s="224">
        <v>0</v>
      </c>
      <c r="T233" s="225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6" t="s">
        <v>128</v>
      </c>
      <c r="AT233" s="226" t="s">
        <v>124</v>
      </c>
      <c r="AU233" s="226" t="s">
        <v>86</v>
      </c>
      <c r="AY233" s="16" t="s">
        <v>122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16" t="s">
        <v>84</v>
      </c>
      <c r="BK233" s="227">
        <f>ROUND(I233*H233,2)</f>
        <v>0</v>
      </c>
      <c r="BL233" s="16" t="s">
        <v>128</v>
      </c>
      <c r="BM233" s="226" t="s">
        <v>352</v>
      </c>
    </row>
    <row r="234" spans="1:51" s="13" customFormat="1" ht="12">
      <c r="A234" s="13"/>
      <c r="B234" s="228"/>
      <c r="C234" s="229"/>
      <c r="D234" s="230" t="s">
        <v>130</v>
      </c>
      <c r="E234" s="231" t="s">
        <v>1</v>
      </c>
      <c r="F234" s="232" t="s">
        <v>353</v>
      </c>
      <c r="G234" s="229"/>
      <c r="H234" s="233">
        <v>28.4</v>
      </c>
      <c r="I234" s="234"/>
      <c r="J234" s="229"/>
      <c r="K234" s="229"/>
      <c r="L234" s="235"/>
      <c r="M234" s="236"/>
      <c r="N234" s="237"/>
      <c r="O234" s="237"/>
      <c r="P234" s="237"/>
      <c r="Q234" s="237"/>
      <c r="R234" s="237"/>
      <c r="S234" s="237"/>
      <c r="T234" s="23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9" t="s">
        <v>130</v>
      </c>
      <c r="AU234" s="239" t="s">
        <v>86</v>
      </c>
      <c r="AV234" s="13" t="s">
        <v>86</v>
      </c>
      <c r="AW234" s="13" t="s">
        <v>32</v>
      </c>
      <c r="AX234" s="13" t="s">
        <v>84</v>
      </c>
      <c r="AY234" s="239" t="s">
        <v>122</v>
      </c>
    </row>
    <row r="235" spans="1:65" s="2" customFormat="1" ht="33" customHeight="1">
      <c r="A235" s="37"/>
      <c r="B235" s="38"/>
      <c r="C235" s="214" t="s">
        <v>240</v>
      </c>
      <c r="D235" s="214" t="s">
        <v>124</v>
      </c>
      <c r="E235" s="215" t="s">
        <v>354</v>
      </c>
      <c r="F235" s="216" t="s">
        <v>355</v>
      </c>
      <c r="G235" s="217" t="s">
        <v>322</v>
      </c>
      <c r="H235" s="218">
        <v>28.4</v>
      </c>
      <c r="I235" s="219"/>
      <c r="J235" s="220">
        <f>ROUND(I235*H235,2)</f>
        <v>0</v>
      </c>
      <c r="K235" s="221"/>
      <c r="L235" s="43"/>
      <c r="M235" s="222" t="s">
        <v>1</v>
      </c>
      <c r="N235" s="223" t="s">
        <v>41</v>
      </c>
      <c r="O235" s="90"/>
      <c r="P235" s="224">
        <f>O235*H235</f>
        <v>0</v>
      </c>
      <c r="Q235" s="224">
        <v>0</v>
      </c>
      <c r="R235" s="224">
        <f>Q235*H235</f>
        <v>0</v>
      </c>
      <c r="S235" s="224">
        <v>0</v>
      </c>
      <c r="T235" s="225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6" t="s">
        <v>128</v>
      </c>
      <c r="AT235" s="226" t="s">
        <v>124</v>
      </c>
      <c r="AU235" s="226" t="s">
        <v>86</v>
      </c>
      <c r="AY235" s="16" t="s">
        <v>122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6" t="s">
        <v>84</v>
      </c>
      <c r="BK235" s="227">
        <f>ROUND(I235*H235,2)</f>
        <v>0</v>
      </c>
      <c r="BL235" s="16" t="s">
        <v>128</v>
      </c>
      <c r="BM235" s="226" t="s">
        <v>356</v>
      </c>
    </row>
    <row r="236" spans="1:51" s="13" customFormat="1" ht="12">
      <c r="A236" s="13"/>
      <c r="B236" s="228"/>
      <c r="C236" s="229"/>
      <c r="D236" s="230" t="s">
        <v>130</v>
      </c>
      <c r="E236" s="231" t="s">
        <v>1</v>
      </c>
      <c r="F236" s="232" t="s">
        <v>353</v>
      </c>
      <c r="G236" s="229"/>
      <c r="H236" s="233">
        <v>28.4</v>
      </c>
      <c r="I236" s="234"/>
      <c r="J236" s="229"/>
      <c r="K236" s="229"/>
      <c r="L236" s="235"/>
      <c r="M236" s="236"/>
      <c r="N236" s="237"/>
      <c r="O236" s="237"/>
      <c r="P236" s="237"/>
      <c r="Q236" s="237"/>
      <c r="R236" s="237"/>
      <c r="S236" s="237"/>
      <c r="T236" s="23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9" t="s">
        <v>130</v>
      </c>
      <c r="AU236" s="239" t="s">
        <v>86</v>
      </c>
      <c r="AV236" s="13" t="s">
        <v>86</v>
      </c>
      <c r="AW236" s="13" t="s">
        <v>32</v>
      </c>
      <c r="AX236" s="13" t="s">
        <v>84</v>
      </c>
      <c r="AY236" s="239" t="s">
        <v>122</v>
      </c>
    </row>
    <row r="237" spans="1:63" s="12" customFormat="1" ht="25.9" customHeight="1">
      <c r="A237" s="12"/>
      <c r="B237" s="198"/>
      <c r="C237" s="199"/>
      <c r="D237" s="200" t="s">
        <v>75</v>
      </c>
      <c r="E237" s="201" t="s">
        <v>357</v>
      </c>
      <c r="F237" s="201" t="s">
        <v>358</v>
      </c>
      <c r="G237" s="199"/>
      <c r="H237" s="199"/>
      <c r="I237" s="202"/>
      <c r="J237" s="203">
        <f>BK237</f>
        <v>0</v>
      </c>
      <c r="K237" s="199"/>
      <c r="L237" s="204"/>
      <c r="M237" s="205"/>
      <c r="N237" s="206"/>
      <c r="O237" s="206"/>
      <c r="P237" s="207">
        <f>P238+P244+P246+P248+P250</f>
        <v>0</v>
      </c>
      <c r="Q237" s="206"/>
      <c r="R237" s="207">
        <f>R238+R244+R246+R248+R250</f>
        <v>0</v>
      </c>
      <c r="S237" s="206"/>
      <c r="T237" s="208">
        <f>T238+T244+T246+T248+T250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9" t="s">
        <v>155</v>
      </c>
      <c r="AT237" s="210" t="s">
        <v>75</v>
      </c>
      <c r="AU237" s="210" t="s">
        <v>76</v>
      </c>
      <c r="AY237" s="209" t="s">
        <v>122</v>
      </c>
      <c r="BK237" s="211">
        <f>BK238+BK244+BK246+BK248+BK250</f>
        <v>0</v>
      </c>
    </row>
    <row r="238" spans="1:63" s="12" customFormat="1" ht="22.8" customHeight="1">
      <c r="A238" s="12"/>
      <c r="B238" s="198"/>
      <c r="C238" s="199"/>
      <c r="D238" s="200" t="s">
        <v>75</v>
      </c>
      <c r="E238" s="212" t="s">
        <v>359</v>
      </c>
      <c r="F238" s="212" t="s">
        <v>360</v>
      </c>
      <c r="G238" s="199"/>
      <c r="H238" s="199"/>
      <c r="I238" s="202"/>
      <c r="J238" s="213">
        <f>BK238</f>
        <v>0</v>
      </c>
      <c r="K238" s="199"/>
      <c r="L238" s="204"/>
      <c r="M238" s="205"/>
      <c r="N238" s="206"/>
      <c r="O238" s="206"/>
      <c r="P238" s="207">
        <f>SUM(P239:P243)</f>
        <v>0</v>
      </c>
      <c r="Q238" s="206"/>
      <c r="R238" s="207">
        <f>SUM(R239:R243)</f>
        <v>0</v>
      </c>
      <c r="S238" s="206"/>
      <c r="T238" s="208">
        <f>SUM(T239:T243)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9" t="s">
        <v>155</v>
      </c>
      <c r="AT238" s="210" t="s">
        <v>75</v>
      </c>
      <c r="AU238" s="210" t="s">
        <v>84</v>
      </c>
      <c r="AY238" s="209" t="s">
        <v>122</v>
      </c>
      <c r="BK238" s="211">
        <f>SUM(BK239:BK243)</f>
        <v>0</v>
      </c>
    </row>
    <row r="239" spans="1:65" s="2" customFormat="1" ht="16.5" customHeight="1">
      <c r="A239" s="37"/>
      <c r="B239" s="38"/>
      <c r="C239" s="214" t="s">
        <v>361</v>
      </c>
      <c r="D239" s="214" t="s">
        <v>124</v>
      </c>
      <c r="E239" s="215" t="s">
        <v>362</v>
      </c>
      <c r="F239" s="216" t="s">
        <v>363</v>
      </c>
      <c r="G239" s="217" t="s">
        <v>364</v>
      </c>
      <c r="H239" s="218">
        <v>1</v>
      </c>
      <c r="I239" s="219"/>
      <c r="J239" s="220">
        <f>ROUND(I239*H239,2)</f>
        <v>0</v>
      </c>
      <c r="K239" s="221"/>
      <c r="L239" s="43"/>
      <c r="M239" s="222" t="s">
        <v>1</v>
      </c>
      <c r="N239" s="223" t="s">
        <v>41</v>
      </c>
      <c r="O239" s="90"/>
      <c r="P239" s="224">
        <f>O239*H239</f>
        <v>0</v>
      </c>
      <c r="Q239" s="224">
        <v>0</v>
      </c>
      <c r="R239" s="224">
        <f>Q239*H239</f>
        <v>0</v>
      </c>
      <c r="S239" s="224">
        <v>0</v>
      </c>
      <c r="T239" s="225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6" t="s">
        <v>365</v>
      </c>
      <c r="AT239" s="226" t="s">
        <v>124</v>
      </c>
      <c r="AU239" s="226" t="s">
        <v>86</v>
      </c>
      <c r="AY239" s="16" t="s">
        <v>122</v>
      </c>
      <c r="BE239" s="227">
        <f>IF(N239="základní",J239,0)</f>
        <v>0</v>
      </c>
      <c r="BF239" s="227">
        <f>IF(N239="snížená",J239,0)</f>
        <v>0</v>
      </c>
      <c r="BG239" s="227">
        <f>IF(N239="zákl. přenesená",J239,0)</f>
        <v>0</v>
      </c>
      <c r="BH239" s="227">
        <f>IF(N239="sníž. přenesená",J239,0)</f>
        <v>0</v>
      </c>
      <c r="BI239" s="227">
        <f>IF(N239="nulová",J239,0)</f>
        <v>0</v>
      </c>
      <c r="BJ239" s="16" t="s">
        <v>84</v>
      </c>
      <c r="BK239" s="227">
        <f>ROUND(I239*H239,2)</f>
        <v>0</v>
      </c>
      <c r="BL239" s="16" t="s">
        <v>365</v>
      </c>
      <c r="BM239" s="226" t="s">
        <v>366</v>
      </c>
    </row>
    <row r="240" spans="1:65" s="2" customFormat="1" ht="16.5" customHeight="1">
      <c r="A240" s="37"/>
      <c r="B240" s="38"/>
      <c r="C240" s="214" t="s">
        <v>367</v>
      </c>
      <c r="D240" s="214" t="s">
        <v>124</v>
      </c>
      <c r="E240" s="215" t="s">
        <v>368</v>
      </c>
      <c r="F240" s="216" t="s">
        <v>369</v>
      </c>
      <c r="G240" s="217" t="s">
        <v>364</v>
      </c>
      <c r="H240" s="218">
        <v>1</v>
      </c>
      <c r="I240" s="219"/>
      <c r="J240" s="220">
        <f>ROUND(I240*H240,2)</f>
        <v>0</v>
      </c>
      <c r="K240" s="221"/>
      <c r="L240" s="43"/>
      <c r="M240" s="222" t="s">
        <v>1</v>
      </c>
      <c r="N240" s="223" t="s">
        <v>41</v>
      </c>
      <c r="O240" s="90"/>
      <c r="P240" s="224">
        <f>O240*H240</f>
        <v>0</v>
      </c>
      <c r="Q240" s="224">
        <v>0</v>
      </c>
      <c r="R240" s="224">
        <f>Q240*H240</f>
        <v>0</v>
      </c>
      <c r="S240" s="224">
        <v>0</v>
      </c>
      <c r="T240" s="225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6" t="s">
        <v>365</v>
      </c>
      <c r="AT240" s="226" t="s">
        <v>124</v>
      </c>
      <c r="AU240" s="226" t="s">
        <v>86</v>
      </c>
      <c r="AY240" s="16" t="s">
        <v>122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16" t="s">
        <v>84</v>
      </c>
      <c r="BK240" s="227">
        <f>ROUND(I240*H240,2)</f>
        <v>0</v>
      </c>
      <c r="BL240" s="16" t="s">
        <v>365</v>
      </c>
      <c r="BM240" s="226" t="s">
        <v>370</v>
      </c>
    </row>
    <row r="241" spans="1:65" s="2" customFormat="1" ht="33" customHeight="1">
      <c r="A241" s="37"/>
      <c r="B241" s="38"/>
      <c r="C241" s="214" t="s">
        <v>371</v>
      </c>
      <c r="D241" s="214" t="s">
        <v>124</v>
      </c>
      <c r="E241" s="215" t="s">
        <v>372</v>
      </c>
      <c r="F241" s="216" t="s">
        <v>373</v>
      </c>
      <c r="G241" s="217" t="s">
        <v>364</v>
      </c>
      <c r="H241" s="218">
        <v>1</v>
      </c>
      <c r="I241" s="219"/>
      <c r="J241" s="220">
        <f>ROUND(I241*H241,2)</f>
        <v>0</v>
      </c>
      <c r="K241" s="221"/>
      <c r="L241" s="43"/>
      <c r="M241" s="222" t="s">
        <v>1</v>
      </c>
      <c r="N241" s="223" t="s">
        <v>41</v>
      </c>
      <c r="O241" s="90"/>
      <c r="P241" s="224">
        <f>O241*H241</f>
        <v>0</v>
      </c>
      <c r="Q241" s="224">
        <v>0</v>
      </c>
      <c r="R241" s="224">
        <f>Q241*H241</f>
        <v>0</v>
      </c>
      <c r="S241" s="224">
        <v>0</v>
      </c>
      <c r="T241" s="225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6" t="s">
        <v>365</v>
      </c>
      <c r="AT241" s="226" t="s">
        <v>124</v>
      </c>
      <c r="AU241" s="226" t="s">
        <v>86</v>
      </c>
      <c r="AY241" s="16" t="s">
        <v>122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16" t="s">
        <v>84</v>
      </c>
      <c r="BK241" s="227">
        <f>ROUND(I241*H241,2)</f>
        <v>0</v>
      </c>
      <c r="BL241" s="16" t="s">
        <v>365</v>
      </c>
      <c r="BM241" s="226" t="s">
        <v>374</v>
      </c>
    </row>
    <row r="242" spans="1:65" s="2" customFormat="1" ht="16.5" customHeight="1">
      <c r="A242" s="37"/>
      <c r="B242" s="38"/>
      <c r="C242" s="214" t="s">
        <v>375</v>
      </c>
      <c r="D242" s="214" t="s">
        <v>124</v>
      </c>
      <c r="E242" s="215" t="s">
        <v>376</v>
      </c>
      <c r="F242" s="216" t="s">
        <v>377</v>
      </c>
      <c r="G242" s="217" t="s">
        <v>364</v>
      </c>
      <c r="H242" s="218">
        <v>1</v>
      </c>
      <c r="I242" s="219"/>
      <c r="J242" s="220">
        <f>ROUND(I242*H242,2)</f>
        <v>0</v>
      </c>
      <c r="K242" s="221"/>
      <c r="L242" s="43"/>
      <c r="M242" s="222" t="s">
        <v>1</v>
      </c>
      <c r="N242" s="223" t="s">
        <v>41</v>
      </c>
      <c r="O242" s="90"/>
      <c r="P242" s="224">
        <f>O242*H242</f>
        <v>0</v>
      </c>
      <c r="Q242" s="224">
        <v>0</v>
      </c>
      <c r="R242" s="224">
        <f>Q242*H242</f>
        <v>0</v>
      </c>
      <c r="S242" s="224">
        <v>0</v>
      </c>
      <c r="T242" s="225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6" t="s">
        <v>365</v>
      </c>
      <c r="AT242" s="226" t="s">
        <v>124</v>
      </c>
      <c r="AU242" s="226" t="s">
        <v>86</v>
      </c>
      <c r="AY242" s="16" t="s">
        <v>122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16" t="s">
        <v>84</v>
      </c>
      <c r="BK242" s="227">
        <f>ROUND(I242*H242,2)</f>
        <v>0</v>
      </c>
      <c r="BL242" s="16" t="s">
        <v>365</v>
      </c>
      <c r="BM242" s="226" t="s">
        <v>378</v>
      </c>
    </row>
    <row r="243" spans="1:65" s="2" customFormat="1" ht="24.15" customHeight="1">
      <c r="A243" s="37"/>
      <c r="B243" s="38"/>
      <c r="C243" s="214" t="s">
        <v>379</v>
      </c>
      <c r="D243" s="214" t="s">
        <v>124</v>
      </c>
      <c r="E243" s="215" t="s">
        <v>380</v>
      </c>
      <c r="F243" s="216" t="s">
        <v>381</v>
      </c>
      <c r="G243" s="217" t="s">
        <v>364</v>
      </c>
      <c r="H243" s="218">
        <v>1</v>
      </c>
      <c r="I243" s="219"/>
      <c r="J243" s="220">
        <f>ROUND(I243*H243,2)</f>
        <v>0</v>
      </c>
      <c r="K243" s="221"/>
      <c r="L243" s="43"/>
      <c r="M243" s="222" t="s">
        <v>1</v>
      </c>
      <c r="N243" s="223" t="s">
        <v>41</v>
      </c>
      <c r="O243" s="90"/>
      <c r="P243" s="224">
        <f>O243*H243</f>
        <v>0</v>
      </c>
      <c r="Q243" s="224">
        <v>0</v>
      </c>
      <c r="R243" s="224">
        <f>Q243*H243</f>
        <v>0</v>
      </c>
      <c r="S243" s="224">
        <v>0</v>
      </c>
      <c r="T243" s="225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6" t="s">
        <v>365</v>
      </c>
      <c r="AT243" s="226" t="s">
        <v>124</v>
      </c>
      <c r="AU243" s="226" t="s">
        <v>86</v>
      </c>
      <c r="AY243" s="16" t="s">
        <v>122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6" t="s">
        <v>84</v>
      </c>
      <c r="BK243" s="227">
        <f>ROUND(I243*H243,2)</f>
        <v>0</v>
      </c>
      <c r="BL243" s="16" t="s">
        <v>365</v>
      </c>
      <c r="BM243" s="226" t="s">
        <v>382</v>
      </c>
    </row>
    <row r="244" spans="1:63" s="12" customFormat="1" ht="22.8" customHeight="1">
      <c r="A244" s="12"/>
      <c r="B244" s="198"/>
      <c r="C244" s="199"/>
      <c r="D244" s="200" t="s">
        <v>75</v>
      </c>
      <c r="E244" s="212" t="s">
        <v>383</v>
      </c>
      <c r="F244" s="212" t="s">
        <v>384</v>
      </c>
      <c r="G244" s="199"/>
      <c r="H244" s="199"/>
      <c r="I244" s="202"/>
      <c r="J244" s="213">
        <f>BK244</f>
        <v>0</v>
      </c>
      <c r="K244" s="199"/>
      <c r="L244" s="204"/>
      <c r="M244" s="205"/>
      <c r="N244" s="206"/>
      <c r="O244" s="206"/>
      <c r="P244" s="207">
        <f>P245</f>
        <v>0</v>
      </c>
      <c r="Q244" s="206"/>
      <c r="R244" s="207">
        <f>R245</f>
        <v>0</v>
      </c>
      <c r="S244" s="206"/>
      <c r="T244" s="208">
        <f>T245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9" t="s">
        <v>155</v>
      </c>
      <c r="AT244" s="210" t="s">
        <v>75</v>
      </c>
      <c r="AU244" s="210" t="s">
        <v>84</v>
      </c>
      <c r="AY244" s="209" t="s">
        <v>122</v>
      </c>
      <c r="BK244" s="211">
        <f>BK245</f>
        <v>0</v>
      </c>
    </row>
    <row r="245" spans="1:65" s="2" customFormat="1" ht="24.15" customHeight="1">
      <c r="A245" s="37"/>
      <c r="B245" s="38"/>
      <c r="C245" s="214" t="s">
        <v>385</v>
      </c>
      <c r="D245" s="214" t="s">
        <v>124</v>
      </c>
      <c r="E245" s="215" t="s">
        <v>386</v>
      </c>
      <c r="F245" s="216" t="s">
        <v>387</v>
      </c>
      <c r="G245" s="217" t="s">
        <v>364</v>
      </c>
      <c r="H245" s="218">
        <v>1</v>
      </c>
      <c r="I245" s="219"/>
      <c r="J245" s="220">
        <f>ROUND(I245*H245,2)</f>
        <v>0</v>
      </c>
      <c r="K245" s="221"/>
      <c r="L245" s="43"/>
      <c r="M245" s="222" t="s">
        <v>1</v>
      </c>
      <c r="N245" s="223" t="s">
        <v>41</v>
      </c>
      <c r="O245" s="90"/>
      <c r="P245" s="224">
        <f>O245*H245</f>
        <v>0</v>
      </c>
      <c r="Q245" s="224">
        <v>0</v>
      </c>
      <c r="R245" s="224">
        <f>Q245*H245</f>
        <v>0</v>
      </c>
      <c r="S245" s="224">
        <v>0</v>
      </c>
      <c r="T245" s="225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6" t="s">
        <v>365</v>
      </c>
      <c r="AT245" s="226" t="s">
        <v>124</v>
      </c>
      <c r="AU245" s="226" t="s">
        <v>86</v>
      </c>
      <c r="AY245" s="16" t="s">
        <v>122</v>
      </c>
      <c r="BE245" s="227">
        <f>IF(N245="základní",J245,0)</f>
        <v>0</v>
      </c>
      <c r="BF245" s="227">
        <f>IF(N245="snížená",J245,0)</f>
        <v>0</v>
      </c>
      <c r="BG245" s="227">
        <f>IF(N245="zákl. přenesená",J245,0)</f>
        <v>0</v>
      </c>
      <c r="BH245" s="227">
        <f>IF(N245="sníž. přenesená",J245,0)</f>
        <v>0</v>
      </c>
      <c r="BI245" s="227">
        <f>IF(N245="nulová",J245,0)</f>
        <v>0</v>
      </c>
      <c r="BJ245" s="16" t="s">
        <v>84</v>
      </c>
      <c r="BK245" s="227">
        <f>ROUND(I245*H245,2)</f>
        <v>0</v>
      </c>
      <c r="BL245" s="16" t="s">
        <v>365</v>
      </c>
      <c r="BM245" s="226" t="s">
        <v>388</v>
      </c>
    </row>
    <row r="246" spans="1:63" s="12" customFormat="1" ht="22.8" customHeight="1">
      <c r="A246" s="12"/>
      <c r="B246" s="198"/>
      <c r="C246" s="199"/>
      <c r="D246" s="200" t="s">
        <v>75</v>
      </c>
      <c r="E246" s="212" t="s">
        <v>389</v>
      </c>
      <c r="F246" s="212" t="s">
        <v>390</v>
      </c>
      <c r="G246" s="199"/>
      <c r="H246" s="199"/>
      <c r="I246" s="202"/>
      <c r="J246" s="213">
        <f>BK246</f>
        <v>0</v>
      </c>
      <c r="K246" s="199"/>
      <c r="L246" s="204"/>
      <c r="M246" s="205"/>
      <c r="N246" s="206"/>
      <c r="O246" s="206"/>
      <c r="P246" s="207">
        <f>P247</f>
        <v>0</v>
      </c>
      <c r="Q246" s="206"/>
      <c r="R246" s="207">
        <f>R247</f>
        <v>0</v>
      </c>
      <c r="S246" s="206"/>
      <c r="T246" s="208">
        <f>T247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9" t="s">
        <v>155</v>
      </c>
      <c r="AT246" s="210" t="s">
        <v>75</v>
      </c>
      <c r="AU246" s="210" t="s">
        <v>84</v>
      </c>
      <c r="AY246" s="209" t="s">
        <v>122</v>
      </c>
      <c r="BK246" s="211">
        <f>BK247</f>
        <v>0</v>
      </c>
    </row>
    <row r="247" spans="1:65" s="2" customFormat="1" ht="21.75" customHeight="1">
      <c r="A247" s="37"/>
      <c r="B247" s="38"/>
      <c r="C247" s="214" t="s">
        <v>391</v>
      </c>
      <c r="D247" s="214" t="s">
        <v>124</v>
      </c>
      <c r="E247" s="215" t="s">
        <v>392</v>
      </c>
      <c r="F247" s="216" t="s">
        <v>393</v>
      </c>
      <c r="G247" s="217" t="s">
        <v>394</v>
      </c>
      <c r="H247" s="218">
        <v>1</v>
      </c>
      <c r="I247" s="219"/>
      <c r="J247" s="220">
        <f>ROUND(I247*H247,2)</f>
        <v>0</v>
      </c>
      <c r="K247" s="221"/>
      <c r="L247" s="43"/>
      <c r="M247" s="222" t="s">
        <v>1</v>
      </c>
      <c r="N247" s="223" t="s">
        <v>41</v>
      </c>
      <c r="O247" s="90"/>
      <c r="P247" s="224">
        <f>O247*H247</f>
        <v>0</v>
      </c>
      <c r="Q247" s="224">
        <v>0</v>
      </c>
      <c r="R247" s="224">
        <f>Q247*H247</f>
        <v>0</v>
      </c>
      <c r="S247" s="224">
        <v>0</v>
      </c>
      <c r="T247" s="225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6" t="s">
        <v>365</v>
      </c>
      <c r="AT247" s="226" t="s">
        <v>124</v>
      </c>
      <c r="AU247" s="226" t="s">
        <v>86</v>
      </c>
      <c r="AY247" s="16" t="s">
        <v>122</v>
      </c>
      <c r="BE247" s="227">
        <f>IF(N247="základní",J247,0)</f>
        <v>0</v>
      </c>
      <c r="BF247" s="227">
        <f>IF(N247="snížená",J247,0)</f>
        <v>0</v>
      </c>
      <c r="BG247" s="227">
        <f>IF(N247="zákl. přenesená",J247,0)</f>
        <v>0</v>
      </c>
      <c r="BH247" s="227">
        <f>IF(N247="sníž. přenesená",J247,0)</f>
        <v>0</v>
      </c>
      <c r="BI247" s="227">
        <f>IF(N247="nulová",J247,0)</f>
        <v>0</v>
      </c>
      <c r="BJ247" s="16" t="s">
        <v>84</v>
      </c>
      <c r="BK247" s="227">
        <f>ROUND(I247*H247,2)</f>
        <v>0</v>
      </c>
      <c r="BL247" s="16" t="s">
        <v>365</v>
      </c>
      <c r="BM247" s="226" t="s">
        <v>395</v>
      </c>
    </row>
    <row r="248" spans="1:63" s="12" customFormat="1" ht="22.8" customHeight="1">
      <c r="A248" s="12"/>
      <c r="B248" s="198"/>
      <c r="C248" s="199"/>
      <c r="D248" s="200" t="s">
        <v>75</v>
      </c>
      <c r="E248" s="212" t="s">
        <v>396</v>
      </c>
      <c r="F248" s="212" t="s">
        <v>397</v>
      </c>
      <c r="G248" s="199"/>
      <c r="H248" s="199"/>
      <c r="I248" s="202"/>
      <c r="J248" s="213">
        <f>BK248</f>
        <v>0</v>
      </c>
      <c r="K248" s="199"/>
      <c r="L248" s="204"/>
      <c r="M248" s="205"/>
      <c r="N248" s="206"/>
      <c r="O248" s="206"/>
      <c r="P248" s="207">
        <f>P249</f>
        <v>0</v>
      </c>
      <c r="Q248" s="206"/>
      <c r="R248" s="207">
        <f>R249</f>
        <v>0</v>
      </c>
      <c r="S248" s="206"/>
      <c r="T248" s="208">
        <f>T249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9" t="s">
        <v>155</v>
      </c>
      <c r="AT248" s="210" t="s">
        <v>75</v>
      </c>
      <c r="AU248" s="210" t="s">
        <v>84</v>
      </c>
      <c r="AY248" s="209" t="s">
        <v>122</v>
      </c>
      <c r="BK248" s="211">
        <f>BK249</f>
        <v>0</v>
      </c>
    </row>
    <row r="249" spans="1:65" s="2" customFormat="1" ht="16.5" customHeight="1">
      <c r="A249" s="37"/>
      <c r="B249" s="38"/>
      <c r="C249" s="214" t="s">
        <v>398</v>
      </c>
      <c r="D249" s="214" t="s">
        <v>124</v>
      </c>
      <c r="E249" s="215" t="s">
        <v>399</v>
      </c>
      <c r="F249" s="216" t="s">
        <v>400</v>
      </c>
      <c r="G249" s="217" t="s">
        <v>364</v>
      </c>
      <c r="H249" s="218">
        <v>1</v>
      </c>
      <c r="I249" s="219"/>
      <c r="J249" s="220">
        <f>ROUND(I249*H249,2)</f>
        <v>0</v>
      </c>
      <c r="K249" s="221"/>
      <c r="L249" s="43"/>
      <c r="M249" s="222" t="s">
        <v>1</v>
      </c>
      <c r="N249" s="223" t="s">
        <v>41</v>
      </c>
      <c r="O249" s="90"/>
      <c r="P249" s="224">
        <f>O249*H249</f>
        <v>0</v>
      </c>
      <c r="Q249" s="224">
        <v>0</v>
      </c>
      <c r="R249" s="224">
        <f>Q249*H249</f>
        <v>0</v>
      </c>
      <c r="S249" s="224">
        <v>0</v>
      </c>
      <c r="T249" s="225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6" t="s">
        <v>365</v>
      </c>
      <c r="AT249" s="226" t="s">
        <v>124</v>
      </c>
      <c r="AU249" s="226" t="s">
        <v>86</v>
      </c>
      <c r="AY249" s="16" t="s">
        <v>122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16" t="s">
        <v>84</v>
      </c>
      <c r="BK249" s="227">
        <f>ROUND(I249*H249,2)</f>
        <v>0</v>
      </c>
      <c r="BL249" s="16" t="s">
        <v>365</v>
      </c>
      <c r="BM249" s="226" t="s">
        <v>401</v>
      </c>
    </row>
    <row r="250" spans="1:63" s="12" customFormat="1" ht="22.8" customHeight="1">
      <c r="A250" s="12"/>
      <c r="B250" s="198"/>
      <c r="C250" s="199"/>
      <c r="D250" s="200" t="s">
        <v>75</v>
      </c>
      <c r="E250" s="212" t="s">
        <v>402</v>
      </c>
      <c r="F250" s="212" t="s">
        <v>403</v>
      </c>
      <c r="G250" s="199"/>
      <c r="H250" s="199"/>
      <c r="I250" s="202"/>
      <c r="J250" s="213">
        <f>BK250</f>
        <v>0</v>
      </c>
      <c r="K250" s="199"/>
      <c r="L250" s="204"/>
      <c r="M250" s="205"/>
      <c r="N250" s="206"/>
      <c r="O250" s="206"/>
      <c r="P250" s="207">
        <f>P251</f>
        <v>0</v>
      </c>
      <c r="Q250" s="206"/>
      <c r="R250" s="207">
        <f>R251</f>
        <v>0</v>
      </c>
      <c r="S250" s="206"/>
      <c r="T250" s="208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9" t="s">
        <v>155</v>
      </c>
      <c r="AT250" s="210" t="s">
        <v>75</v>
      </c>
      <c r="AU250" s="210" t="s">
        <v>84</v>
      </c>
      <c r="AY250" s="209" t="s">
        <v>122</v>
      </c>
      <c r="BK250" s="211">
        <f>BK251</f>
        <v>0</v>
      </c>
    </row>
    <row r="251" spans="1:65" s="2" customFormat="1" ht="16.5" customHeight="1">
      <c r="A251" s="37"/>
      <c r="B251" s="38"/>
      <c r="C251" s="214" t="s">
        <v>404</v>
      </c>
      <c r="D251" s="214" t="s">
        <v>124</v>
      </c>
      <c r="E251" s="215" t="s">
        <v>405</v>
      </c>
      <c r="F251" s="216" t="s">
        <v>406</v>
      </c>
      <c r="G251" s="217" t="s">
        <v>234</v>
      </c>
      <c r="H251" s="218">
        <v>1</v>
      </c>
      <c r="I251" s="219"/>
      <c r="J251" s="220">
        <f>ROUND(I251*H251,2)</f>
        <v>0</v>
      </c>
      <c r="K251" s="221"/>
      <c r="L251" s="43"/>
      <c r="M251" s="262" t="s">
        <v>1</v>
      </c>
      <c r="N251" s="263" t="s">
        <v>41</v>
      </c>
      <c r="O251" s="264"/>
      <c r="P251" s="265">
        <f>O251*H251</f>
        <v>0</v>
      </c>
      <c r="Q251" s="265">
        <v>0</v>
      </c>
      <c r="R251" s="265">
        <f>Q251*H251</f>
        <v>0</v>
      </c>
      <c r="S251" s="265">
        <v>0</v>
      </c>
      <c r="T251" s="266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6" t="s">
        <v>365</v>
      </c>
      <c r="AT251" s="226" t="s">
        <v>124</v>
      </c>
      <c r="AU251" s="226" t="s">
        <v>86</v>
      </c>
      <c r="AY251" s="16" t="s">
        <v>122</v>
      </c>
      <c r="BE251" s="227">
        <f>IF(N251="základní",J251,0)</f>
        <v>0</v>
      </c>
      <c r="BF251" s="227">
        <f>IF(N251="snížená",J251,0)</f>
        <v>0</v>
      </c>
      <c r="BG251" s="227">
        <f>IF(N251="zákl. přenesená",J251,0)</f>
        <v>0</v>
      </c>
      <c r="BH251" s="227">
        <f>IF(N251="sníž. přenesená",J251,0)</f>
        <v>0</v>
      </c>
      <c r="BI251" s="227">
        <f>IF(N251="nulová",J251,0)</f>
        <v>0</v>
      </c>
      <c r="BJ251" s="16" t="s">
        <v>84</v>
      </c>
      <c r="BK251" s="227">
        <f>ROUND(I251*H251,2)</f>
        <v>0</v>
      </c>
      <c r="BL251" s="16" t="s">
        <v>365</v>
      </c>
      <c r="BM251" s="226" t="s">
        <v>407</v>
      </c>
    </row>
    <row r="252" spans="1:31" s="2" customFormat="1" ht="6.95" customHeight="1">
      <c r="A252" s="37"/>
      <c r="B252" s="65"/>
      <c r="C252" s="66"/>
      <c r="D252" s="66"/>
      <c r="E252" s="66"/>
      <c r="F252" s="66"/>
      <c r="G252" s="66"/>
      <c r="H252" s="66"/>
      <c r="I252" s="66"/>
      <c r="J252" s="66"/>
      <c r="K252" s="66"/>
      <c r="L252" s="43"/>
      <c r="M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</row>
  </sheetData>
  <sheetProtection password="CC35" sheet="1" objects="1" scenarios="1" formatColumns="0" formatRows="0" autoFilter="0"/>
  <autoFilter ref="C127:K251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LAPTOP-G0FMFB3Q\ivans</dc:creator>
  <cp:keywords/>
  <dc:description/>
  <cp:lastModifiedBy>LAPTOP-G0FMFB3Q\ivans</cp:lastModifiedBy>
  <dcterms:created xsi:type="dcterms:W3CDTF">2024-03-05T07:39:38Z</dcterms:created>
  <dcterms:modified xsi:type="dcterms:W3CDTF">2024-03-05T07:39:41Z</dcterms:modified>
  <cp:category/>
  <cp:version/>
  <cp:contentType/>
  <cp:contentStatus/>
</cp:coreProperties>
</file>