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2465" firstSheet="3" activeTab="8"/>
  </bookViews>
  <sheets>
    <sheet name="Rekapitulace stavby" sheetId="1" r:id="rId1"/>
    <sheet name="SO-01.01 - Uznatelné nákl..." sheetId="2" r:id="rId2"/>
    <sheet name="SO-01.02 - Neuznatelné ná..." sheetId="3" r:id="rId3"/>
    <sheet name="SO-02.01 - Uznatelné náklady" sheetId="4" r:id="rId4"/>
    <sheet name="SO-02.02 - Neuznatelné ná..." sheetId="5" r:id="rId5"/>
    <sheet name="SO-03 - Zpevněné povrchy" sheetId="6" r:id="rId6"/>
    <sheet name="SO-04 - Molo" sheetId="7" r:id="rId7"/>
    <sheet name="VRN.01 - Uznatelné náklady" sheetId="8" r:id="rId8"/>
    <sheet name="VRN.02 - Neuznatelné náklady" sheetId="9" r:id="rId9"/>
  </sheets>
  <definedNames>
    <definedName name="_xlnm._FilterDatabase" localSheetId="1" hidden="1">'SO-01.01 - Uznatelné nákl...'!$C$92:$K$243</definedName>
    <definedName name="_xlnm._FilterDatabase" localSheetId="2" hidden="1">'SO-01.02 - Neuznatelné ná...'!$C$86:$K$121</definedName>
    <definedName name="_xlnm._FilterDatabase" localSheetId="3" hidden="1">'SO-02.01 - Uznatelné náklady'!$C$95:$K$371</definedName>
    <definedName name="_xlnm._FilterDatabase" localSheetId="4" hidden="1">'SO-02.02 - Neuznatelné ná...'!$C$86:$K$111</definedName>
    <definedName name="_xlnm._FilterDatabase" localSheetId="5" hidden="1">'SO-03 - Zpevněné povrchy'!$C$83:$K$190</definedName>
    <definedName name="_xlnm._FilterDatabase" localSheetId="6" hidden="1">'SO-04 - Molo'!$C$86:$K$146</definedName>
    <definedName name="_xlnm._FilterDatabase" localSheetId="7" hidden="1">'VRN.01 - Uznatelné náklady'!$C$87:$K$117</definedName>
    <definedName name="_xlnm._FilterDatabase" localSheetId="8" hidden="1">'VRN.02 - Neuznatelné náklady'!$C$89:$K$131</definedName>
    <definedName name="_xlnm.Print_Titles" localSheetId="0">'Rekapitulace stavby'!$52:$52</definedName>
    <definedName name="_xlnm.Print_Titles" localSheetId="1">'SO-01.01 - Uznatelné nákl...'!$92:$92</definedName>
    <definedName name="_xlnm.Print_Titles" localSheetId="2">'SO-01.02 - Neuznatelné ná...'!$86:$86</definedName>
    <definedName name="_xlnm.Print_Titles" localSheetId="3">'SO-02.01 - Uznatelné náklady'!$95:$95</definedName>
    <definedName name="_xlnm.Print_Titles" localSheetId="4">'SO-02.02 - Neuznatelné ná...'!$86:$86</definedName>
    <definedName name="_xlnm.Print_Titles" localSheetId="5">'SO-03 - Zpevněné povrchy'!$83:$83</definedName>
    <definedName name="_xlnm.Print_Titles" localSheetId="6">'SO-04 - Molo'!$86:$86</definedName>
    <definedName name="_xlnm.Print_Titles" localSheetId="7">'VRN.01 - Uznatelné náklady'!$87:$87</definedName>
    <definedName name="_xlnm.Print_Titles" localSheetId="8">'VRN.02 - Neuznatelné náklady'!$89:$89</definedName>
    <definedName name="_xlnm.Print_Area" localSheetId="0">'Rekapitulace stavby'!$D$4:$AO$36,'Rekapitulace stavby'!$C$42:$AQ$67</definedName>
    <definedName name="_xlnm.Print_Area" localSheetId="1">'SO-01.01 - Uznatelné nákl...'!$C$4:$J$41,'SO-01.01 - Uznatelné nákl...'!$C$47:$J$72,'SO-01.01 - Uznatelné nákl...'!$C$78:$K$243</definedName>
    <definedName name="_xlnm.Print_Area" localSheetId="2">'SO-01.02 - Neuznatelné ná...'!$C$4:$J$41,'SO-01.02 - Neuznatelné ná...'!$C$47:$J$66,'SO-01.02 - Neuznatelné ná...'!$C$72:$K$121</definedName>
    <definedName name="_xlnm.Print_Area" localSheetId="3">'SO-02.01 - Uznatelné náklady'!$C$4:$J$41,'SO-02.01 - Uznatelné náklady'!$C$47:$J$75,'SO-02.01 - Uznatelné náklady'!$C$81:$K$371</definedName>
    <definedName name="_xlnm.Print_Area" localSheetId="4">'SO-02.02 - Neuznatelné ná...'!$C$4:$J$41,'SO-02.02 - Neuznatelné ná...'!$C$47:$J$66,'SO-02.02 - Neuznatelné ná...'!$C$72:$K$111</definedName>
    <definedName name="_xlnm.Print_Area" localSheetId="5">'SO-03 - Zpevněné povrchy'!$C$4:$J$39,'SO-03 - Zpevněné povrchy'!$C$45:$J$65,'SO-03 - Zpevněné povrchy'!$C$71:$K$190</definedName>
    <definedName name="_xlnm.Print_Area" localSheetId="6">'SO-04 - Molo'!$C$4:$J$39,'SO-04 - Molo'!$C$45:$J$68,'SO-04 - Molo'!$C$74:$K$146</definedName>
    <definedName name="_xlnm.Print_Area" localSheetId="7">'VRN.01 - Uznatelné náklady'!$C$4:$J$41,'VRN.01 - Uznatelné náklady'!$C$47:$J$67,'VRN.01 - Uznatelné náklady'!$C$73:$K$117</definedName>
    <definedName name="_xlnm.Print_Area" localSheetId="8">'VRN.02 - Neuznatelné náklady'!$C$4:$J$41,'VRN.02 - Neuznatelné náklady'!$C$47:$J$69,'VRN.02 - Neuznatelné náklady'!$C$75:$K$131</definedName>
  </definedNames>
  <calcPr calcId="125725"/>
</workbook>
</file>

<file path=xl/calcChain.xml><?xml version="1.0" encoding="utf-8"?>
<calcChain xmlns="http://schemas.openxmlformats.org/spreadsheetml/2006/main">
  <c r="J39" i="9"/>
  <c r="J38"/>
  <c r="AY66" i="1" s="1"/>
  <c r="J37" i="9"/>
  <c r="AX66" i="1"/>
  <c r="BI129" i="9"/>
  <c r="BH129"/>
  <c r="BG129"/>
  <c r="BF129"/>
  <c r="T129"/>
  <c r="T128" s="1"/>
  <c r="R129"/>
  <c r="R128" s="1"/>
  <c r="P129"/>
  <c r="P128" s="1"/>
  <c r="BK129"/>
  <c r="BK128" s="1"/>
  <c r="J128"/>
  <c r="J68" s="1"/>
  <c r="J129"/>
  <c r="BE129" s="1"/>
  <c r="BI125"/>
  <c r="BH125"/>
  <c r="BG125"/>
  <c r="BF125"/>
  <c r="T125"/>
  <c r="T124" s="1"/>
  <c r="R125"/>
  <c r="R124" s="1"/>
  <c r="P125"/>
  <c r="P124" s="1"/>
  <c r="BK125"/>
  <c r="BK124" s="1"/>
  <c r="J124" s="1"/>
  <c r="J67" s="1"/>
  <c r="J125"/>
  <c r="BE125" s="1"/>
  <c r="BI122"/>
  <c r="BH122"/>
  <c r="BG122"/>
  <c r="BF122"/>
  <c r="T122"/>
  <c r="R122"/>
  <c r="P122"/>
  <c r="BK122"/>
  <c r="J122"/>
  <c r="BE122" s="1"/>
  <c r="BI120"/>
  <c r="BH120"/>
  <c r="BG120"/>
  <c r="BF120"/>
  <c r="T120"/>
  <c r="R120"/>
  <c r="P120"/>
  <c r="BK120"/>
  <c r="J120"/>
  <c r="BE120" s="1"/>
  <c r="BI118"/>
  <c r="BH118"/>
  <c r="BG118"/>
  <c r="BF118"/>
  <c r="T118"/>
  <c r="R118"/>
  <c r="P118"/>
  <c r="BK118"/>
  <c r="J118"/>
  <c r="BE118" s="1"/>
  <c r="BI116"/>
  <c r="BH116"/>
  <c r="BG116"/>
  <c r="BF116"/>
  <c r="T116"/>
  <c r="R116"/>
  <c r="P116"/>
  <c r="BK116"/>
  <c r="J116"/>
  <c r="BE116" s="1"/>
  <c r="BI113"/>
  <c r="BH113"/>
  <c r="BG113"/>
  <c r="BF113"/>
  <c r="T113"/>
  <c r="R113"/>
  <c r="P113"/>
  <c r="BK113"/>
  <c r="J113"/>
  <c r="BE113" s="1"/>
  <c r="BI111"/>
  <c r="BH111"/>
  <c r="BG111"/>
  <c r="BF111"/>
  <c r="T111"/>
  <c r="R111"/>
  <c r="P111"/>
  <c r="BK111"/>
  <c r="J111"/>
  <c r="BE111" s="1"/>
  <c r="BI109"/>
  <c r="BH109"/>
  <c r="BG109"/>
  <c r="BF109"/>
  <c r="T109"/>
  <c r="R109"/>
  <c r="P109"/>
  <c r="BK109"/>
  <c r="J109"/>
  <c r="BE109" s="1"/>
  <c r="BI106"/>
  <c r="BH106"/>
  <c r="BG106"/>
  <c r="BF106"/>
  <c r="T106"/>
  <c r="R106"/>
  <c r="P106"/>
  <c r="BK106"/>
  <c r="J106"/>
  <c r="BE106" s="1"/>
  <c r="BI104"/>
  <c r="BH104"/>
  <c r="BG104"/>
  <c r="BF104"/>
  <c r="T104"/>
  <c r="R104"/>
  <c r="P104"/>
  <c r="BK104"/>
  <c r="J104"/>
  <c r="BE104" s="1"/>
  <c r="BI102"/>
  <c r="BH102"/>
  <c r="BG102"/>
  <c r="BF102"/>
  <c r="T102"/>
  <c r="R102"/>
  <c r="R101" s="1"/>
  <c r="P102"/>
  <c r="BK102"/>
  <c r="BK101" s="1"/>
  <c r="J101" s="1"/>
  <c r="J66" s="1"/>
  <c r="J102"/>
  <c r="BE102"/>
  <c r="BI99"/>
  <c r="BH99"/>
  <c r="BG99"/>
  <c r="BF99"/>
  <c r="F36" s="1"/>
  <c r="BA66" i="1" s="1"/>
  <c r="T99" i="9"/>
  <c r="R99"/>
  <c r="P99"/>
  <c r="BK99"/>
  <c r="J99"/>
  <c r="BE99" s="1"/>
  <c r="BI96"/>
  <c r="BH96"/>
  <c r="BG96"/>
  <c r="BF96"/>
  <c r="T96"/>
  <c r="R96"/>
  <c r="P96"/>
  <c r="BK96"/>
  <c r="J96"/>
  <c r="BE96" s="1"/>
  <c r="J35" s="1"/>
  <c r="AV66" i="1" s="1"/>
  <c r="BI93" i="9"/>
  <c r="BH93"/>
  <c r="F38" s="1"/>
  <c r="BC66" i="1" s="1"/>
  <c r="BG93" i="9"/>
  <c r="F37" s="1"/>
  <c r="BB66" i="1" s="1"/>
  <c r="BF93" i="9"/>
  <c r="J36"/>
  <c r="AW66" i="1" s="1"/>
  <c r="T93" i="9"/>
  <c r="R93"/>
  <c r="R92" s="1"/>
  <c r="R91" s="1"/>
  <c r="R90" s="1"/>
  <c r="P93"/>
  <c r="BK93"/>
  <c r="BK92" s="1"/>
  <c r="J92" s="1"/>
  <c r="J65" s="1"/>
  <c r="J93"/>
  <c r="BE93"/>
  <c r="J87"/>
  <c r="F86"/>
  <c r="F84"/>
  <c r="E82"/>
  <c r="J59"/>
  <c r="F58"/>
  <c r="F56"/>
  <c r="E54"/>
  <c r="J23"/>
  <c r="E23"/>
  <c r="J22"/>
  <c r="J20"/>
  <c r="E20"/>
  <c r="F87" s="1"/>
  <c r="F59"/>
  <c r="J19"/>
  <c r="J14"/>
  <c r="J84" s="1"/>
  <c r="J56"/>
  <c r="E7"/>
  <c r="J39" i="8"/>
  <c r="J38"/>
  <c r="AY65" i="1" s="1"/>
  <c r="J37" i="8"/>
  <c r="AX65" i="1"/>
  <c r="BI116" i="8"/>
  <c r="BH116"/>
  <c r="BG116"/>
  <c r="BF116"/>
  <c r="T116"/>
  <c r="R116"/>
  <c r="P116"/>
  <c r="BK116"/>
  <c r="J116"/>
  <c r="BE116" s="1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 s="1"/>
  <c r="BI107"/>
  <c r="BH107"/>
  <c r="BG107"/>
  <c r="BF107"/>
  <c r="T107"/>
  <c r="R107"/>
  <c r="P107"/>
  <c r="BK107"/>
  <c r="J107"/>
  <c r="BE107"/>
  <c r="BI105"/>
  <c r="BH105"/>
  <c r="BG105"/>
  <c r="BF105"/>
  <c r="J36" s="1"/>
  <c r="T105"/>
  <c r="R105"/>
  <c r="P105"/>
  <c r="BK105"/>
  <c r="J105"/>
  <c r="BE105" s="1"/>
  <c r="BI102"/>
  <c r="BH102"/>
  <c r="BG102"/>
  <c r="BF102"/>
  <c r="T102"/>
  <c r="T101"/>
  <c r="R102"/>
  <c r="R101" s="1"/>
  <c r="P102"/>
  <c r="P101"/>
  <c r="BK102"/>
  <c r="BK101" s="1"/>
  <c r="J101" s="1"/>
  <c r="J66" s="1"/>
  <c r="J102"/>
  <c r="BE102" s="1"/>
  <c r="BI98"/>
  <c r="BH98"/>
  <c r="F38" s="1"/>
  <c r="BC65" i="1" s="1"/>
  <c r="BC64" s="1"/>
  <c r="AY64" s="1"/>
  <c r="BG98" i="8"/>
  <c r="BF98"/>
  <c r="T98"/>
  <c r="R98"/>
  <c r="R90" s="1"/>
  <c r="R89" s="1"/>
  <c r="R88" s="1"/>
  <c r="P98"/>
  <c r="BK98"/>
  <c r="J98"/>
  <c r="BE98"/>
  <c r="J35" s="1"/>
  <c r="AV65" i="1" s="1"/>
  <c r="AT65" s="1"/>
  <c r="BI91" i="8"/>
  <c r="BH91"/>
  <c r="BG91"/>
  <c r="F37"/>
  <c r="BB65" i="1" s="1"/>
  <c r="BB64" s="1"/>
  <c r="AX64" s="1"/>
  <c r="BF91" i="8"/>
  <c r="AW65" i="1"/>
  <c r="F36" i="8"/>
  <c r="BA65" i="1" s="1"/>
  <c r="T91" i="8"/>
  <c r="T90"/>
  <c r="T89"/>
  <c r="T88" s="1"/>
  <c r="R91"/>
  <c r="P91"/>
  <c r="P90"/>
  <c r="P89" s="1"/>
  <c r="P88" s="1"/>
  <c r="AU65" i="1" s="1"/>
  <c r="BK91" i="8"/>
  <c r="BK90"/>
  <c r="J91"/>
  <c r="BE91"/>
  <c r="J85"/>
  <c r="F84"/>
  <c r="F82"/>
  <c r="E80"/>
  <c r="J59"/>
  <c r="F58"/>
  <c r="F56"/>
  <c r="E54"/>
  <c r="J23"/>
  <c r="E23"/>
  <c r="J58" s="1"/>
  <c r="J22"/>
  <c r="J20"/>
  <c r="E20"/>
  <c r="J19"/>
  <c r="J14"/>
  <c r="E7"/>
  <c r="E50" s="1"/>
  <c r="J37" i="7"/>
  <c r="J36"/>
  <c r="AY63" i="1"/>
  <c r="J35" i="7"/>
  <c r="AX63" i="1"/>
  <c r="BI145" i="7"/>
  <c r="BH145"/>
  <c r="BG145"/>
  <c r="BF145"/>
  <c r="T145"/>
  <c r="T144"/>
  <c r="R145"/>
  <c r="R144"/>
  <c r="P145"/>
  <c r="P144"/>
  <c r="BK145"/>
  <c r="BK144"/>
  <c r="J144"/>
  <c r="J67" s="1"/>
  <c r="J145"/>
  <c r="BE145" s="1"/>
  <c r="BI141"/>
  <c r="BH141"/>
  <c r="BG141"/>
  <c r="BF141"/>
  <c r="T141"/>
  <c r="R141"/>
  <c r="P141"/>
  <c r="BK141"/>
  <c r="J141"/>
  <c r="BE141" s="1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 s="1"/>
  <c r="BI131"/>
  <c r="BH131"/>
  <c r="BG131"/>
  <c r="BF131"/>
  <c r="T131"/>
  <c r="R131"/>
  <c r="P131"/>
  <c r="BK131"/>
  <c r="J131"/>
  <c r="BE131"/>
  <c r="BI128"/>
  <c r="BH128"/>
  <c r="BG128"/>
  <c r="BF128"/>
  <c r="T128"/>
  <c r="R128"/>
  <c r="R116" s="1"/>
  <c r="R115" s="1"/>
  <c r="P128"/>
  <c r="BK128"/>
  <c r="J128"/>
  <c r="BE128" s="1"/>
  <c r="BI121"/>
  <c r="BH121"/>
  <c r="BG121"/>
  <c r="BF121"/>
  <c r="T121"/>
  <c r="R121"/>
  <c r="P121"/>
  <c r="BK121"/>
  <c r="J121"/>
  <c r="BE121"/>
  <c r="BI117"/>
  <c r="BH117"/>
  <c r="BG117"/>
  <c r="BF117"/>
  <c r="T117"/>
  <c r="T116" s="1"/>
  <c r="T115" s="1"/>
  <c r="R117"/>
  <c r="P117"/>
  <c r="BK117"/>
  <c r="J117"/>
  <c r="BE117"/>
  <c r="BI112"/>
  <c r="BH112"/>
  <c r="BG112"/>
  <c r="BF112"/>
  <c r="T112"/>
  <c r="T111"/>
  <c r="R112"/>
  <c r="R111" s="1"/>
  <c r="P112"/>
  <c r="P111"/>
  <c r="BK112"/>
  <c r="BK111" s="1"/>
  <c r="J111" s="1"/>
  <c r="J64" s="1"/>
  <c r="J112"/>
  <c r="BE112"/>
  <c r="BI108"/>
  <c r="BH108"/>
  <c r="BG108"/>
  <c r="BF108"/>
  <c r="T108"/>
  <c r="R108"/>
  <c r="P108"/>
  <c r="P100" s="1"/>
  <c r="BK108"/>
  <c r="J108"/>
  <c r="BE108"/>
  <c r="BI105"/>
  <c r="BH105"/>
  <c r="BG105"/>
  <c r="BF105"/>
  <c r="T105"/>
  <c r="T100" s="1"/>
  <c r="R105"/>
  <c r="R100" s="1"/>
  <c r="P105"/>
  <c r="BK105"/>
  <c r="J105"/>
  <c r="BE105"/>
  <c r="BI101"/>
  <c r="BH101"/>
  <c r="BG101"/>
  <c r="BF101"/>
  <c r="T101"/>
  <c r="R101"/>
  <c r="P101"/>
  <c r="BK101"/>
  <c r="BK100" s="1"/>
  <c r="J100" s="1"/>
  <c r="J63" s="1"/>
  <c r="J101"/>
  <c r="BE101"/>
  <c r="BI94"/>
  <c r="BH94"/>
  <c r="BG94"/>
  <c r="BF94"/>
  <c r="T94"/>
  <c r="T93"/>
  <c r="R94"/>
  <c r="R93" s="1"/>
  <c r="P94"/>
  <c r="P93"/>
  <c r="BK94"/>
  <c r="BK93" s="1"/>
  <c r="J93" s="1"/>
  <c r="J62" s="1"/>
  <c r="J94"/>
  <c r="BE94"/>
  <c r="BI90"/>
  <c r="BH90"/>
  <c r="BG90"/>
  <c r="F35" s="1"/>
  <c r="BB63" i="1" s="1"/>
  <c r="BF90" i="7"/>
  <c r="T90"/>
  <c r="T89" s="1"/>
  <c r="T88" s="1"/>
  <c r="T87" s="1"/>
  <c r="R90"/>
  <c r="R89"/>
  <c r="P90"/>
  <c r="P89" s="1"/>
  <c r="P88" s="1"/>
  <c r="BK90"/>
  <c r="BK89" s="1"/>
  <c r="J89" s="1"/>
  <c r="J61" s="1"/>
  <c r="J90"/>
  <c r="BE90"/>
  <c r="J84"/>
  <c r="F83"/>
  <c r="F81"/>
  <c r="E79"/>
  <c r="J55"/>
  <c r="F54"/>
  <c r="F52"/>
  <c r="E50"/>
  <c r="J21"/>
  <c r="E21"/>
  <c r="J20"/>
  <c r="J18"/>
  <c r="E18"/>
  <c r="F84" s="1"/>
  <c r="F55"/>
  <c r="J17"/>
  <c r="J12"/>
  <c r="J81" s="1"/>
  <c r="J52"/>
  <c r="E7"/>
  <c r="J37" i="6"/>
  <c r="J36"/>
  <c r="AY62" i="1" s="1"/>
  <c r="J35" i="6"/>
  <c r="AX62" i="1"/>
  <c r="BI189" i="6"/>
  <c r="BH189"/>
  <c r="BG189"/>
  <c r="BF189"/>
  <c r="T189"/>
  <c r="T188" s="1"/>
  <c r="R189"/>
  <c r="R188"/>
  <c r="P189"/>
  <c r="P188" s="1"/>
  <c r="BK189"/>
  <c r="BK188"/>
  <c r="J188" s="1"/>
  <c r="J64" s="1"/>
  <c r="J189"/>
  <c r="BE189"/>
  <c r="BI186"/>
  <c r="BH186"/>
  <c r="BG186"/>
  <c r="BF186"/>
  <c r="T186"/>
  <c r="R186"/>
  <c r="P186"/>
  <c r="BK186"/>
  <c r="J186"/>
  <c r="BE186" s="1"/>
  <c r="BI183"/>
  <c r="BH183"/>
  <c r="BG183"/>
  <c r="BF183"/>
  <c r="T183"/>
  <c r="T182"/>
  <c r="R183"/>
  <c r="R182" s="1"/>
  <c r="P183"/>
  <c r="P182"/>
  <c r="BK183"/>
  <c r="BK182" s="1"/>
  <c r="J182" s="1"/>
  <c r="J63" s="1"/>
  <c r="J183"/>
  <c r="BE183" s="1"/>
  <c r="F33" s="1"/>
  <c r="AZ62" i="1" s="1"/>
  <c r="BI178" i="6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BK166" s="1"/>
  <c r="J166" s="1"/>
  <c r="J62" s="1"/>
  <c r="J175"/>
  <c r="BE175" s="1"/>
  <c r="BI171"/>
  <c r="BH171"/>
  <c r="BG171"/>
  <c r="BF171"/>
  <c r="T171"/>
  <c r="R171"/>
  <c r="R166" s="1"/>
  <c r="P171"/>
  <c r="BK171"/>
  <c r="J171"/>
  <c r="BE171"/>
  <c r="BI167"/>
  <c r="BH167"/>
  <c r="BG167"/>
  <c r="BF167"/>
  <c r="T167"/>
  <c r="T166" s="1"/>
  <c r="R167"/>
  <c r="P167"/>
  <c r="BK167"/>
  <c r="J167"/>
  <c r="BE167"/>
  <c r="BI164"/>
  <c r="BH164"/>
  <c r="BG164"/>
  <c r="BF164"/>
  <c r="T164"/>
  <c r="R164"/>
  <c r="P164"/>
  <c r="BK164"/>
  <c r="J164"/>
  <c r="BE164" s="1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 s="1"/>
  <c r="BI153"/>
  <c r="BH153"/>
  <c r="BG153"/>
  <c r="BF153"/>
  <c r="T153"/>
  <c r="R153"/>
  <c r="P153"/>
  <c r="BK153"/>
  <c r="J153"/>
  <c r="BE153"/>
  <c r="BI149"/>
  <c r="BH149"/>
  <c r="BG149"/>
  <c r="BF149"/>
  <c r="T149"/>
  <c r="R149"/>
  <c r="P149"/>
  <c r="BK149"/>
  <c r="J149"/>
  <c r="BE149" s="1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 s="1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 s="1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 s="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 s="1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 s="1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 s="1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 s="1"/>
  <c r="BI94"/>
  <c r="BH94"/>
  <c r="BG94"/>
  <c r="BF94"/>
  <c r="T94"/>
  <c r="R94"/>
  <c r="P94"/>
  <c r="BK94"/>
  <c r="J94"/>
  <c r="BE94"/>
  <c r="BI90"/>
  <c r="F37" s="1"/>
  <c r="BD62" i="1" s="1"/>
  <c r="BH90" i="6"/>
  <c r="BG90"/>
  <c r="BF90"/>
  <c r="T90"/>
  <c r="R90"/>
  <c r="P90"/>
  <c r="BK90"/>
  <c r="J90"/>
  <c r="BE90" s="1"/>
  <c r="BI87"/>
  <c r="BH87"/>
  <c r="F36" s="1"/>
  <c r="BC62" i="1" s="1"/>
  <c r="BG87" i="6"/>
  <c r="BF87"/>
  <c r="J34"/>
  <c r="AW62" i="1" s="1"/>
  <c r="T87" i="6"/>
  <c r="R87"/>
  <c r="R86" s="1"/>
  <c r="P87"/>
  <c r="BK87"/>
  <c r="J87"/>
  <c r="BE87"/>
  <c r="J81"/>
  <c r="F80"/>
  <c r="F78"/>
  <c r="E76"/>
  <c r="J55"/>
  <c r="F54"/>
  <c r="F52"/>
  <c r="E50"/>
  <c r="J21"/>
  <c r="E21"/>
  <c r="J80" s="1"/>
  <c r="J20"/>
  <c r="J18"/>
  <c r="E18"/>
  <c r="F81" s="1"/>
  <c r="F55"/>
  <c r="J17"/>
  <c r="J12"/>
  <c r="J78" s="1"/>
  <c r="J52"/>
  <c r="E7"/>
  <c r="E74" s="1"/>
  <c r="E48"/>
  <c r="J39" i="5"/>
  <c r="J38"/>
  <c r="AY61" i="1" s="1"/>
  <c r="J37" i="5"/>
  <c r="AX61" i="1"/>
  <c r="BI109" i="5"/>
  <c r="BH109"/>
  <c r="BG109"/>
  <c r="BF109"/>
  <c r="T109"/>
  <c r="R109"/>
  <c r="P109"/>
  <c r="BK109"/>
  <c r="J109"/>
  <c r="BE109" s="1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3"/>
  <c r="BH93"/>
  <c r="BG93"/>
  <c r="BF93"/>
  <c r="T93"/>
  <c r="R93"/>
  <c r="P93"/>
  <c r="BK93"/>
  <c r="BK89" s="1"/>
  <c r="J93"/>
  <c r="BE93"/>
  <c r="BI90"/>
  <c r="F39"/>
  <c r="BD61" i="1" s="1"/>
  <c r="BH90" i="5"/>
  <c r="F38"/>
  <c r="BC61" i="1" s="1"/>
  <c r="BG90" i="5"/>
  <c r="BF90"/>
  <c r="F36" s="1"/>
  <c r="BA61" i="1" s="1"/>
  <c r="T90" i="5"/>
  <c r="T89" s="1"/>
  <c r="T88" s="1"/>
  <c r="T87" s="1"/>
  <c r="R90"/>
  <c r="R89" s="1"/>
  <c r="R88"/>
  <c r="R87" s="1"/>
  <c r="P90"/>
  <c r="BK90"/>
  <c r="J90"/>
  <c r="BE90" s="1"/>
  <c r="F35"/>
  <c r="AZ61" i="1" s="1"/>
  <c r="J83" i="5"/>
  <c r="F83"/>
  <c r="F81"/>
  <c r="E79"/>
  <c r="J58"/>
  <c r="F58"/>
  <c r="F56"/>
  <c r="E54"/>
  <c r="J26"/>
  <c r="E26"/>
  <c r="J84" s="1"/>
  <c r="J59"/>
  <c r="J25"/>
  <c r="J20"/>
  <c r="E20"/>
  <c r="F59" s="1"/>
  <c r="F84"/>
  <c r="J19"/>
  <c r="J14"/>
  <c r="J56" s="1"/>
  <c r="E7"/>
  <c r="E75"/>
  <c r="E50"/>
  <c r="J39" i="4"/>
  <c r="J38"/>
  <c r="AY60" i="1"/>
  <c r="J37" i="4"/>
  <c r="AX60" i="1" s="1"/>
  <c r="BI369" i="4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 s="1"/>
  <c r="BI363"/>
  <c r="BH363"/>
  <c r="BG363"/>
  <c r="BF363"/>
  <c r="T363"/>
  <c r="R363"/>
  <c r="P363"/>
  <c r="BK363"/>
  <c r="J363"/>
  <c r="BE363"/>
  <c r="BI360"/>
  <c r="BH360"/>
  <c r="BG360"/>
  <c r="BF360"/>
  <c r="T360"/>
  <c r="R360"/>
  <c r="P360"/>
  <c r="BK360"/>
  <c r="J360"/>
  <c r="BE360" s="1"/>
  <c r="BI358"/>
  <c r="BH358"/>
  <c r="BG358"/>
  <c r="BF358"/>
  <c r="T358"/>
  <c r="R358"/>
  <c r="P358"/>
  <c r="BK358"/>
  <c r="J358"/>
  <c r="BE358"/>
  <c r="BI356"/>
  <c r="BH356"/>
  <c r="BG356"/>
  <c r="BF356"/>
  <c r="T356"/>
  <c r="R356"/>
  <c r="P356"/>
  <c r="BK356"/>
  <c r="J356"/>
  <c r="BE356" s="1"/>
  <c r="BI354"/>
  <c r="BH354"/>
  <c r="BG354"/>
  <c r="BF354"/>
  <c r="T354"/>
  <c r="R354"/>
  <c r="P354"/>
  <c r="BK354"/>
  <c r="J354"/>
  <c r="BE354"/>
  <c r="BI348"/>
  <c r="BH348"/>
  <c r="BG348"/>
  <c r="BF348"/>
  <c r="T348"/>
  <c r="R348"/>
  <c r="P348"/>
  <c r="BK348"/>
  <c r="J348"/>
  <c r="BE348" s="1"/>
  <c r="BI345"/>
  <c r="BH345"/>
  <c r="BG345"/>
  <c r="BF345"/>
  <c r="T345"/>
  <c r="R345"/>
  <c r="P345"/>
  <c r="P324" s="1"/>
  <c r="BK345"/>
  <c r="J345"/>
  <c r="BE345"/>
  <c r="BI342"/>
  <c r="BH342"/>
  <c r="BG342"/>
  <c r="BF342"/>
  <c r="T342"/>
  <c r="R342"/>
  <c r="P342"/>
  <c r="BK342"/>
  <c r="J342"/>
  <c r="BE342" s="1"/>
  <c r="BI339"/>
  <c r="BH339"/>
  <c r="BG339"/>
  <c r="BF339"/>
  <c r="T339"/>
  <c r="R339"/>
  <c r="P339"/>
  <c r="BK339"/>
  <c r="J339"/>
  <c r="BE339"/>
  <c r="BI334"/>
  <c r="BH334"/>
  <c r="BG334"/>
  <c r="BF334"/>
  <c r="T334"/>
  <c r="R334"/>
  <c r="P334"/>
  <c r="BK334"/>
  <c r="J334"/>
  <c r="BE334" s="1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 s="1"/>
  <c r="BI325"/>
  <c r="BH325"/>
  <c r="BG325"/>
  <c r="BF325"/>
  <c r="T325"/>
  <c r="T324"/>
  <c r="R325"/>
  <c r="P325"/>
  <c r="BK325"/>
  <c r="BK324" s="1"/>
  <c r="J324" s="1"/>
  <c r="J74" s="1"/>
  <c r="J325"/>
  <c r="BE325" s="1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 s="1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 s="1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 s="1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BK288" s="1"/>
  <c r="J288" s="1"/>
  <c r="J73" s="1"/>
  <c r="J296"/>
  <c r="BE296" s="1"/>
  <c r="BI292"/>
  <c r="BH292"/>
  <c r="BG292"/>
  <c r="BF292"/>
  <c r="T292"/>
  <c r="R292"/>
  <c r="R288" s="1"/>
  <c r="P292"/>
  <c r="BK292"/>
  <c r="J292"/>
  <c r="BE292"/>
  <c r="BI289"/>
  <c r="BH289"/>
  <c r="BG289"/>
  <c r="BF289"/>
  <c r="T289"/>
  <c r="R289"/>
  <c r="P289"/>
  <c r="P288" s="1"/>
  <c r="BK289"/>
  <c r="J289"/>
  <c r="BE289"/>
  <c r="BI286"/>
  <c r="BH286"/>
  <c r="BG286"/>
  <c r="BF286"/>
  <c r="T286"/>
  <c r="R286"/>
  <c r="P286"/>
  <c r="BK286"/>
  <c r="J286"/>
  <c r="BE286" s="1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 s="1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 s="1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 s="1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 s="1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 s="1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 s="1"/>
  <c r="BI260"/>
  <c r="BH260"/>
  <c r="BG260"/>
  <c r="BF260"/>
  <c r="T260"/>
  <c r="R260"/>
  <c r="P260"/>
  <c r="P247" s="1"/>
  <c r="BK260"/>
  <c r="J260"/>
  <c r="BE260"/>
  <c r="BI258"/>
  <c r="BH258"/>
  <c r="BG258"/>
  <c r="BF258"/>
  <c r="T258"/>
  <c r="R258"/>
  <c r="P258"/>
  <c r="BK258"/>
  <c r="J258"/>
  <c r="BE258" s="1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 s="1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 s="1"/>
  <c r="BI248"/>
  <c r="BH248"/>
  <c r="BG248"/>
  <c r="BF248"/>
  <c r="T248"/>
  <c r="T247"/>
  <c r="R248"/>
  <c r="P248"/>
  <c r="BK248"/>
  <c r="BK247" s="1"/>
  <c r="J247" s="1"/>
  <c r="J72" s="1"/>
  <c r="J248"/>
  <c r="BE248" s="1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 s="1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 s="1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 s="1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 s="1"/>
  <c r="BI229"/>
  <c r="BH229"/>
  <c r="BG229"/>
  <c r="BF229"/>
  <c r="T229"/>
  <c r="R229"/>
  <c r="P229"/>
  <c r="BK229"/>
  <c r="J229"/>
  <c r="BE229"/>
  <c r="BI227"/>
  <c r="BH227"/>
  <c r="BG227"/>
  <c r="BF227"/>
  <c r="T227"/>
  <c r="T224" s="1"/>
  <c r="T223" s="1"/>
  <c r="R227"/>
  <c r="P227"/>
  <c r="BK227"/>
  <c r="J227"/>
  <c r="BE227" s="1"/>
  <c r="BI225"/>
  <c r="BH225"/>
  <c r="BG225"/>
  <c r="BF225"/>
  <c r="T225"/>
  <c r="R225"/>
  <c r="P225"/>
  <c r="BK225"/>
  <c r="BK224" s="1"/>
  <c r="J225"/>
  <c r="BE225" s="1"/>
  <c r="BI220"/>
  <c r="BH220"/>
  <c r="BG220"/>
  <c r="BF220"/>
  <c r="T220"/>
  <c r="R220"/>
  <c r="P220"/>
  <c r="BK220"/>
  <c r="J220"/>
  <c r="BE220" s="1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 s="1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 s="1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 s="1"/>
  <c r="BI199"/>
  <c r="BH199"/>
  <c r="BG199"/>
  <c r="BF199"/>
  <c r="T199"/>
  <c r="R199"/>
  <c r="P199"/>
  <c r="BK199"/>
  <c r="J199"/>
  <c r="BE199"/>
  <c r="BI193"/>
  <c r="BH193"/>
  <c r="BG193"/>
  <c r="BF193"/>
  <c r="T193"/>
  <c r="R193"/>
  <c r="P193"/>
  <c r="BK193"/>
  <c r="J193"/>
  <c r="BE193" s="1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 s="1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 s="1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 s="1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 s="1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 s="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 s="1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 s="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 s="1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 s="1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 s="1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BK116" s="1"/>
  <c r="J116" s="1"/>
  <c r="J68" s="1"/>
  <c r="J123"/>
  <c r="BE123" s="1"/>
  <c r="BI120"/>
  <c r="BH120"/>
  <c r="BG120"/>
  <c r="F37" s="1"/>
  <c r="BB60" i="1" s="1"/>
  <c r="BF120" i="4"/>
  <c r="T120"/>
  <c r="R120"/>
  <c r="R116" s="1"/>
  <c r="P120"/>
  <c r="BK120"/>
  <c r="J120"/>
  <c r="BE120"/>
  <c r="BI117"/>
  <c r="BH117"/>
  <c r="BG117"/>
  <c r="BF117"/>
  <c r="F36" s="1"/>
  <c r="BA60" i="1" s="1"/>
  <c r="BA58" s="1"/>
  <c r="AW58" s="1"/>
  <c r="T117" i="4"/>
  <c r="T116" s="1"/>
  <c r="R117"/>
  <c r="P117"/>
  <c r="P116" s="1"/>
  <c r="BK117"/>
  <c r="J117"/>
  <c r="BE117"/>
  <c r="BI114"/>
  <c r="BH114"/>
  <c r="BG114"/>
  <c r="BF114"/>
  <c r="T114"/>
  <c r="R114"/>
  <c r="P114"/>
  <c r="BK114"/>
  <c r="J114"/>
  <c r="BE114" s="1"/>
  <c r="BI112"/>
  <c r="BH112"/>
  <c r="BG112"/>
  <c r="BF112"/>
  <c r="T112"/>
  <c r="T111"/>
  <c r="R112"/>
  <c r="R111"/>
  <c r="P112"/>
  <c r="P111" s="1"/>
  <c r="BK112"/>
  <c r="BK111"/>
  <c r="J112"/>
  <c r="BE112" s="1"/>
  <c r="BI107"/>
  <c r="BH107"/>
  <c r="BG107"/>
  <c r="BF107"/>
  <c r="T107"/>
  <c r="T98" s="1"/>
  <c r="R107"/>
  <c r="P107"/>
  <c r="BK107"/>
  <c r="J107"/>
  <c r="BE107" s="1"/>
  <c r="J35" s="1"/>
  <c r="AV60" i="1" s="1"/>
  <c r="BI102" i="4"/>
  <c r="BH102"/>
  <c r="BG102"/>
  <c r="BF102"/>
  <c r="T102"/>
  <c r="R102"/>
  <c r="P102"/>
  <c r="BK102"/>
  <c r="J102"/>
  <c r="BE102"/>
  <c r="BI99"/>
  <c r="BH99"/>
  <c r="F38" s="1"/>
  <c r="BC60" i="1" s="1"/>
  <c r="BC58" s="1"/>
  <c r="AY58" s="1"/>
  <c r="BG99" i="4"/>
  <c r="BF99"/>
  <c r="T99"/>
  <c r="R99"/>
  <c r="R98"/>
  <c r="P99"/>
  <c r="P98"/>
  <c r="BK99"/>
  <c r="BK98" s="1"/>
  <c r="J99"/>
  <c r="BE99"/>
  <c r="J92"/>
  <c r="F92"/>
  <c r="F90"/>
  <c r="E88"/>
  <c r="J58"/>
  <c r="F58"/>
  <c r="F56"/>
  <c r="E54"/>
  <c r="J26"/>
  <c r="E26"/>
  <c r="J59" s="1"/>
  <c r="J25"/>
  <c r="J20"/>
  <c r="E20"/>
  <c r="J19"/>
  <c r="J14"/>
  <c r="E7"/>
  <c r="E50" s="1"/>
  <c r="J39" i="3"/>
  <c r="J38"/>
  <c r="AY57" i="1" s="1"/>
  <c r="J37" i="3"/>
  <c r="AX57" i="1"/>
  <c r="BI115" i="3"/>
  <c r="BH115"/>
  <c r="BG115"/>
  <c r="BF115"/>
  <c r="T115"/>
  <c r="R115"/>
  <c r="P115"/>
  <c r="BK115"/>
  <c r="J115"/>
  <c r="BE115" s="1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 s="1"/>
  <c r="BI99"/>
  <c r="BH99"/>
  <c r="BG99"/>
  <c r="BF99"/>
  <c r="T99"/>
  <c r="R99"/>
  <c r="P99"/>
  <c r="P89" s="1"/>
  <c r="P88" s="1"/>
  <c r="P87" s="1"/>
  <c r="AU57" i="1" s="1"/>
  <c r="BK99" i="3"/>
  <c r="J99"/>
  <c r="BE99"/>
  <c r="BI96"/>
  <c r="BH96"/>
  <c r="BG96"/>
  <c r="BF96"/>
  <c r="T96"/>
  <c r="T89" s="1"/>
  <c r="T88" s="1"/>
  <c r="T87" s="1"/>
  <c r="R96"/>
  <c r="P96"/>
  <c r="BK96"/>
  <c r="J96"/>
  <c r="BE96" s="1"/>
  <c r="J35" s="1"/>
  <c r="AV57" i="1" s="1"/>
  <c r="AT57" s="1"/>
  <c r="BI90" i="3"/>
  <c r="BH90"/>
  <c r="F38" s="1"/>
  <c r="BC57" i="1" s="1"/>
  <c r="BG90" i="3"/>
  <c r="F37" s="1"/>
  <c r="BB57" i="1" s="1"/>
  <c r="BF90" i="3"/>
  <c r="J36"/>
  <c r="AW57" i="1" s="1"/>
  <c r="T90" i="3"/>
  <c r="R90"/>
  <c r="R89" s="1"/>
  <c r="R88" s="1"/>
  <c r="R87" s="1"/>
  <c r="P90"/>
  <c r="BK90"/>
  <c r="BK89" s="1"/>
  <c r="J89" s="1"/>
  <c r="J65" s="1"/>
  <c r="J90"/>
  <c r="BE90"/>
  <c r="J84"/>
  <c r="F83"/>
  <c r="F81"/>
  <c r="E79"/>
  <c r="J59"/>
  <c r="F58"/>
  <c r="F56"/>
  <c r="E54"/>
  <c r="J23"/>
  <c r="E23"/>
  <c r="J22"/>
  <c r="J20"/>
  <c r="E20"/>
  <c r="F84" s="1"/>
  <c r="J19"/>
  <c r="J14"/>
  <c r="J81" s="1"/>
  <c r="E7"/>
  <c r="J39" i="2"/>
  <c r="J38"/>
  <c r="AY56" i="1" s="1"/>
  <c r="J37" i="2"/>
  <c r="AX56" i="1"/>
  <c r="BI240" i="2"/>
  <c r="BH240"/>
  <c r="BG240"/>
  <c r="BF240"/>
  <c r="T240"/>
  <c r="R240"/>
  <c r="P240"/>
  <c r="BK240"/>
  <c r="BK235" s="1"/>
  <c r="J235" s="1"/>
  <c r="J71" s="1"/>
  <c r="J240"/>
  <c r="BE240" s="1"/>
  <c r="BI238"/>
  <c r="BH238"/>
  <c r="BG238"/>
  <c r="BF238"/>
  <c r="T238"/>
  <c r="R238"/>
  <c r="R235" s="1"/>
  <c r="P238"/>
  <c r="BK238"/>
  <c r="J238"/>
  <c r="BE238"/>
  <c r="BI236"/>
  <c r="BH236"/>
  <c r="BG236"/>
  <c r="BF236"/>
  <c r="T236"/>
  <c r="T235" s="1"/>
  <c r="R236"/>
  <c r="P236"/>
  <c r="BK236"/>
  <c r="J236"/>
  <c r="BE236"/>
  <c r="BI233"/>
  <c r="BH233"/>
  <c r="BG233"/>
  <c r="BF233"/>
  <c r="T233"/>
  <c r="R233"/>
  <c r="P233"/>
  <c r="BK233"/>
  <c r="BK225" s="1"/>
  <c r="J225" s="1"/>
  <c r="J70" s="1"/>
  <c r="J233"/>
  <c r="BE233" s="1"/>
  <c r="BI229"/>
  <c r="BH229"/>
  <c r="BG229"/>
  <c r="BF229"/>
  <c r="T229"/>
  <c r="R229"/>
  <c r="R225" s="1"/>
  <c r="P229"/>
  <c r="BK229"/>
  <c r="J229"/>
  <c r="BE229"/>
  <c r="BI226"/>
  <c r="BH226"/>
  <c r="BG226"/>
  <c r="BF226"/>
  <c r="T226"/>
  <c r="T225" s="1"/>
  <c r="R226"/>
  <c r="P226"/>
  <c r="P225" s="1"/>
  <c r="BK226"/>
  <c r="J226"/>
  <c r="BE226"/>
  <c r="BI222"/>
  <c r="BH222"/>
  <c r="BG222"/>
  <c r="BF222"/>
  <c r="T222"/>
  <c r="T221" s="1"/>
  <c r="R222"/>
  <c r="R221"/>
  <c r="P222"/>
  <c r="P221" s="1"/>
  <c r="BK222"/>
  <c r="BK221"/>
  <c r="J221" s="1"/>
  <c r="J69" s="1"/>
  <c r="J222"/>
  <c r="BE222"/>
  <c r="BI219"/>
  <c r="BH219"/>
  <c r="BG219"/>
  <c r="BF219"/>
  <c r="T219"/>
  <c r="R219"/>
  <c r="P219"/>
  <c r="BK219"/>
  <c r="BK211" s="1"/>
  <c r="J211" s="1"/>
  <c r="J68" s="1"/>
  <c r="J219"/>
  <c r="BE219" s="1"/>
  <c r="BI215"/>
  <c r="BH215"/>
  <c r="BG215"/>
  <c r="BF215"/>
  <c r="T215"/>
  <c r="R215"/>
  <c r="R211" s="1"/>
  <c r="P215"/>
  <c r="BK215"/>
  <c r="J215"/>
  <c r="BE215"/>
  <c r="BI212"/>
  <c r="BH212"/>
  <c r="BG212"/>
  <c r="BF212"/>
  <c r="T212"/>
  <c r="T211" s="1"/>
  <c r="R212"/>
  <c r="P212"/>
  <c r="BK212"/>
  <c r="J212"/>
  <c r="BE212"/>
  <c r="BI207"/>
  <c r="BH207"/>
  <c r="BG207"/>
  <c r="BF207"/>
  <c r="T207"/>
  <c r="R207"/>
  <c r="P207"/>
  <c r="BK207"/>
  <c r="J207"/>
  <c r="BE207" s="1"/>
  <c r="BI205"/>
  <c r="BH205"/>
  <c r="BG205"/>
  <c r="BF205"/>
  <c r="T205"/>
  <c r="T204"/>
  <c r="R205"/>
  <c r="R204" s="1"/>
  <c r="P205"/>
  <c r="P204"/>
  <c r="BK205"/>
  <c r="BK204" s="1"/>
  <c r="J204" s="1"/>
  <c r="J67" s="1"/>
  <c r="J205"/>
  <c r="BE205" s="1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 s="1"/>
  <c r="BI193"/>
  <c r="BH193"/>
  <c r="BG193"/>
  <c r="BF193"/>
  <c r="T193"/>
  <c r="R193"/>
  <c r="P193"/>
  <c r="P184" s="1"/>
  <c r="BK193"/>
  <c r="J193"/>
  <c r="BE193"/>
  <c r="BI189"/>
  <c r="BH189"/>
  <c r="BG189"/>
  <c r="BF189"/>
  <c r="T189"/>
  <c r="T184" s="1"/>
  <c r="R189"/>
  <c r="P189"/>
  <c r="BK189"/>
  <c r="J189"/>
  <c r="BE189" s="1"/>
  <c r="BI185"/>
  <c r="BH185"/>
  <c r="BG185"/>
  <c r="BF185"/>
  <c r="T185"/>
  <c r="R185"/>
  <c r="P185"/>
  <c r="BK185"/>
  <c r="J185"/>
  <c r="BE185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 s="1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 s="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 s="1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 s="1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 s="1"/>
  <c r="BI135"/>
  <c r="BH135"/>
  <c r="BG135"/>
  <c r="BF135"/>
  <c r="T135"/>
  <c r="R135"/>
  <c r="P135"/>
  <c r="BK135"/>
  <c r="J135"/>
  <c r="BE135"/>
  <c r="BI130"/>
  <c r="BH130"/>
  <c r="BG130"/>
  <c r="BF130"/>
  <c r="T130"/>
  <c r="R130"/>
  <c r="P130"/>
  <c r="BK130"/>
  <c r="J130"/>
  <c r="BE130" s="1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 s="1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 s="1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 s="1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 s="1"/>
  <c r="BI96"/>
  <c r="F39"/>
  <c r="BD56" i="1" s="1"/>
  <c r="BH96" i="2"/>
  <c r="BG96"/>
  <c r="F37" s="1"/>
  <c r="BB56" i="1" s="1"/>
  <c r="BF96" i="2"/>
  <c r="J36" s="1"/>
  <c r="AW56" i="1" s="1"/>
  <c r="T96" i="2"/>
  <c r="T95" s="1"/>
  <c r="R96"/>
  <c r="P96"/>
  <c r="P95" s="1"/>
  <c r="BK96"/>
  <c r="J96"/>
  <c r="BE96" s="1"/>
  <c r="J90"/>
  <c r="F89"/>
  <c r="F87"/>
  <c r="E85"/>
  <c r="J59"/>
  <c r="F58"/>
  <c r="F56"/>
  <c r="E54"/>
  <c r="J23"/>
  <c r="E23"/>
  <c r="J89" s="1"/>
  <c r="J58"/>
  <c r="J22"/>
  <c r="J20"/>
  <c r="E20"/>
  <c r="F90"/>
  <c r="F59"/>
  <c r="J19"/>
  <c r="J14"/>
  <c r="J87"/>
  <c r="J56"/>
  <c r="E7"/>
  <c r="E81" s="1"/>
  <c r="E50"/>
  <c r="BA64" i="1"/>
  <c r="AW64" s="1"/>
  <c r="AS64"/>
  <c r="AS58"/>
  <c r="AS55"/>
  <c r="AT59"/>
  <c r="AN59" s="1"/>
  <c r="L50"/>
  <c r="AM50"/>
  <c r="AM49"/>
  <c r="L49"/>
  <c r="AM47"/>
  <c r="L47"/>
  <c r="L45"/>
  <c r="L44"/>
  <c r="J56" i="3" l="1"/>
  <c r="F59"/>
  <c r="E76" i="8"/>
  <c r="J54" i="6"/>
  <c r="AT66" i="1"/>
  <c r="BK88" i="5"/>
  <c r="J89"/>
  <c r="J65" s="1"/>
  <c r="T129" i="4"/>
  <c r="T110" s="1"/>
  <c r="T97" s="1"/>
  <c r="T96" s="1"/>
  <c r="P87" i="7"/>
  <c r="AU63" i="1" s="1"/>
  <c r="J33" i="7"/>
  <c r="AV63" i="1" s="1"/>
  <c r="J98" i="4"/>
  <c r="J65" s="1"/>
  <c r="J35" i="2"/>
  <c r="AV56" i="1" s="1"/>
  <c r="AT56" s="1"/>
  <c r="F35" i="2"/>
  <c r="AZ56" i="1" s="1"/>
  <c r="J224" i="4"/>
  <c r="J71" s="1"/>
  <c r="BK223"/>
  <c r="J223" s="1"/>
  <c r="J70" s="1"/>
  <c r="BD55" i="1"/>
  <c r="BB55"/>
  <c r="E75" i="3"/>
  <c r="E50"/>
  <c r="J83"/>
  <c r="J58"/>
  <c r="J90" i="8"/>
  <c r="J65" s="1"/>
  <c r="BK89"/>
  <c r="F93" i="4"/>
  <c r="F59"/>
  <c r="J82" i="8"/>
  <c r="J56"/>
  <c r="F35" i="4"/>
  <c r="AZ60" i="1" s="1"/>
  <c r="AZ58" s="1"/>
  <c r="AV58" s="1"/>
  <c r="AT58" s="1"/>
  <c r="J36" i="4"/>
  <c r="AW60" i="1" s="1"/>
  <c r="AT60" s="1"/>
  <c r="BK129" i="4"/>
  <c r="J129" s="1"/>
  <c r="J69" s="1"/>
  <c r="R324"/>
  <c r="BK86" i="6"/>
  <c r="BK88" i="7"/>
  <c r="F34"/>
  <c r="BA63" i="1" s="1"/>
  <c r="P116" i="7"/>
  <c r="P115" s="1"/>
  <c r="J84" i="8"/>
  <c r="BK91" i="9"/>
  <c r="F39"/>
  <c r="BD66" i="1" s="1"/>
  <c r="R95" i="2"/>
  <c r="F38"/>
  <c r="BC56" i="1" s="1"/>
  <c r="BC55" s="1"/>
  <c r="BK184" i="2"/>
  <c r="J184" s="1"/>
  <c r="J66" s="1"/>
  <c r="BK88" i="3"/>
  <c r="F39"/>
  <c r="BD57" i="1" s="1"/>
  <c r="E84" i="4"/>
  <c r="P110"/>
  <c r="P97" s="1"/>
  <c r="P96" s="1"/>
  <c r="AU60" i="1" s="1"/>
  <c r="AU58" s="1"/>
  <c r="J81" i="5"/>
  <c r="P89"/>
  <c r="P88" s="1"/>
  <c r="P87" s="1"/>
  <c r="AU61" i="1" s="1"/>
  <c r="F37" i="5"/>
  <c r="BB61" i="1" s="1"/>
  <c r="BB58" s="1"/>
  <c r="AX58" s="1"/>
  <c r="P86" i="6"/>
  <c r="T86"/>
  <c r="T85" s="1"/>
  <c r="T84" s="1"/>
  <c r="F35"/>
  <c r="BB62" i="1" s="1"/>
  <c r="F33" i="7"/>
  <c r="AZ63" i="1" s="1"/>
  <c r="F35" i="8"/>
  <c r="AZ65" i="1" s="1"/>
  <c r="AZ64" s="1"/>
  <c r="AV64" s="1"/>
  <c r="AT64" s="1"/>
  <c r="F35" i="9"/>
  <c r="AZ66" i="1" s="1"/>
  <c r="P92" i="9"/>
  <c r="J90" i="4"/>
  <c r="J56"/>
  <c r="J111"/>
  <c r="J67" s="1"/>
  <c r="F85" i="8"/>
  <c r="F59"/>
  <c r="E77" i="7"/>
  <c r="E48"/>
  <c r="J83"/>
  <c r="J54"/>
  <c r="E78" i="9"/>
  <c r="E50"/>
  <c r="J86"/>
  <c r="J58"/>
  <c r="T94" i="2"/>
  <c r="T93" s="1"/>
  <c r="R85" i="6"/>
  <c r="R84" s="1"/>
  <c r="R88" i="7"/>
  <c r="R87" s="1"/>
  <c r="F36" i="2"/>
  <c r="BA56" i="1" s="1"/>
  <c r="BA55" s="1"/>
  <c r="R224" i="4"/>
  <c r="R247"/>
  <c r="T288"/>
  <c r="J36" i="5"/>
  <c r="AW61" i="1" s="1"/>
  <c r="F39" i="8"/>
  <c r="BD65" i="1" s="1"/>
  <c r="T101" i="9"/>
  <c r="AS54" i="1"/>
  <c r="BK95" i="2"/>
  <c r="R184"/>
  <c r="P211"/>
  <c r="P94" s="1"/>
  <c r="P93" s="1"/>
  <c r="AU56" i="1" s="1"/>
  <c r="AU55" s="1"/>
  <c r="P235" i="2"/>
  <c r="F35" i="3"/>
  <c r="AZ57" i="1" s="1"/>
  <c r="F36" i="3"/>
  <c r="BA57" i="1" s="1"/>
  <c r="J93" i="4"/>
  <c r="F39"/>
  <c r="BD60" i="1" s="1"/>
  <c r="BD58" s="1"/>
  <c r="P224" i="4"/>
  <c r="P223" s="1"/>
  <c r="P129" s="1"/>
  <c r="J35" i="5"/>
  <c r="AV61" i="1" s="1"/>
  <c r="J33" i="6"/>
  <c r="AV62" i="1" s="1"/>
  <c r="AT62" s="1"/>
  <c r="F34" i="6"/>
  <c r="BA62" i="1" s="1"/>
  <c r="P166" i="6"/>
  <c r="J34" i="7"/>
  <c r="AW63" i="1" s="1"/>
  <c r="F36" i="7"/>
  <c r="BC63" i="1" s="1"/>
  <c r="F37" i="7"/>
  <c r="BD63" i="1" s="1"/>
  <c r="BK116" i="7"/>
  <c r="T92" i="9"/>
  <c r="P101"/>
  <c r="AT63" i="1" l="1"/>
  <c r="BK90" i="9"/>
  <c r="J90" s="1"/>
  <c r="J91"/>
  <c r="J64" s="1"/>
  <c r="BK87" i="7"/>
  <c r="J87" s="1"/>
  <c r="J88"/>
  <c r="J60" s="1"/>
  <c r="J88" i="5"/>
  <c r="J64" s="1"/>
  <c r="BK87"/>
  <c r="J87" s="1"/>
  <c r="J116" i="7"/>
  <c r="J66" s="1"/>
  <c r="BK115"/>
  <c r="J115" s="1"/>
  <c r="J65" s="1"/>
  <c r="J95" i="2"/>
  <c r="J65" s="1"/>
  <c r="BK94"/>
  <c r="BK87" i="3"/>
  <c r="J87" s="1"/>
  <c r="J88"/>
  <c r="J64" s="1"/>
  <c r="BK88" i="8"/>
  <c r="J88" s="1"/>
  <c r="J89"/>
  <c r="J64" s="1"/>
  <c r="AZ55" i="1"/>
  <c r="T91" i="9"/>
  <c r="T90" s="1"/>
  <c r="AT61" i="1"/>
  <c r="BD64"/>
  <c r="R223" i="4"/>
  <c r="R129" s="1"/>
  <c r="R110" s="1"/>
  <c r="R97" s="1"/>
  <c r="R96" s="1"/>
  <c r="R94" i="2"/>
  <c r="R93" s="1"/>
  <c r="AW55" i="1"/>
  <c r="BA54"/>
  <c r="BC54"/>
  <c r="AY55"/>
  <c r="BK85" i="6"/>
  <c r="J86"/>
  <c r="J61" s="1"/>
  <c r="AX55" i="1"/>
  <c r="BB54"/>
  <c r="BD54"/>
  <c r="W33" s="1"/>
  <c r="P85" i="6"/>
  <c r="P84" s="1"/>
  <c r="AU62" i="1" s="1"/>
  <c r="BK110" i="4"/>
  <c r="P91" i="9"/>
  <c r="P90" s="1"/>
  <c r="AU66" i="1" s="1"/>
  <c r="AU64" s="1"/>
  <c r="AU54" l="1"/>
  <c r="J63" i="9"/>
  <c r="J32"/>
  <c r="J94" i="2"/>
  <c r="J64" s="1"/>
  <c r="BK93"/>
  <c r="J93" s="1"/>
  <c r="J63" i="5"/>
  <c r="J32"/>
  <c r="J110" i="4"/>
  <c r="J66" s="1"/>
  <c r="BK97"/>
  <c r="AV55" i="1"/>
  <c r="AT55" s="1"/>
  <c r="AZ54"/>
  <c r="J63" i="3"/>
  <c r="J32"/>
  <c r="J59" i="7"/>
  <c r="J30"/>
  <c r="AX54" i="1"/>
  <c r="W31"/>
  <c r="J85" i="6"/>
  <c r="J60" s="1"/>
  <c r="BK84"/>
  <c r="J84" s="1"/>
  <c r="J63" i="8"/>
  <c r="J32"/>
  <c r="W30" i="1"/>
  <c r="AW54"/>
  <c r="AK30" s="1"/>
  <c r="AY54"/>
  <c r="W32"/>
  <c r="J41" i="8" l="1"/>
  <c r="AG65" i="1"/>
  <c r="AG57"/>
  <c r="AN57" s="1"/>
  <c r="J41" i="3"/>
  <c r="J97" i="4"/>
  <c r="J64" s="1"/>
  <c r="BK96"/>
  <c r="J96" s="1"/>
  <c r="J32" i="2"/>
  <c r="J63"/>
  <c r="J30" i="6"/>
  <c r="J59"/>
  <c r="AG63" i="1"/>
  <c r="AN63" s="1"/>
  <c r="J39" i="7"/>
  <c r="AV54" i="1"/>
  <c r="W29"/>
  <c r="J41" i="5"/>
  <c r="AG61" i="1"/>
  <c r="AN61" s="1"/>
  <c r="AG66"/>
  <c r="AN66" s="1"/>
  <c r="J41" i="9"/>
  <c r="AK29" i="1" l="1"/>
  <c r="AT54"/>
  <c r="AG62"/>
  <c r="AN62" s="1"/>
  <c r="J39" i="6"/>
  <c r="J63" i="4"/>
  <c r="J32"/>
  <c r="AN65" i="1"/>
  <c r="AG64"/>
  <c r="AN64" s="1"/>
  <c r="AG56"/>
  <c r="J41" i="2"/>
  <c r="AG55" i="1" l="1"/>
  <c r="AN56"/>
  <c r="J41" i="4"/>
  <c r="AG60" i="1"/>
  <c r="AG58" l="1"/>
  <c r="AN58" s="1"/>
  <c r="AN60"/>
  <c r="AN55"/>
  <c r="AG54" l="1"/>
  <c r="AN54" l="1"/>
  <c r="AK26"/>
  <c r="AK35" s="1"/>
</calcChain>
</file>

<file path=xl/sharedStrings.xml><?xml version="1.0" encoding="utf-8"?>
<sst xmlns="http://schemas.openxmlformats.org/spreadsheetml/2006/main" count="7252" uniqueCount="1241">
  <si>
    <t>Export Komplet</t>
  </si>
  <si>
    <t/>
  </si>
  <si>
    <t>2.0</t>
  </si>
  <si>
    <t>ZAMOK</t>
  </si>
  <si>
    <t>False</t>
  </si>
  <si>
    <t>{b6ef3ecc-e5cf-408d-973c-33988a281ab8}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</si>
  <si>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</si>
  <si>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</si>
  <si>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</si>
  <si>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</si>
  <si>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</si>
  <si>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</si>
  <si>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</si>
  <si>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</si>
  <si>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17044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</si>
  <si>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</si>
  <si>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</si>
  <si>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Lesopark Na Panském v Bohumíně</t>
  </si>
  <si>
    <t>KSO:</t>
  </si>
  <si>
    <t>CC-CZ:</t>
  </si>
  <si>
    <t>Místo:</t>
  </si>
  <si>
    <t xml:space="preserve"> </t>
  </si>
  <si>
    <t>Datum:</t>
  </si>
  <si>
    <t>19. 9. 2018</t>
  </si>
  <si>
    <t>Zadavatel:</t>
  </si>
  <si>
    <t>IČ:</t>
  </si>
  <si>
    <t>00597569</t>
  </si>
  <si>
    <t>Město Bohumín</t>
  </si>
  <si>
    <t>DIČ:</t>
  </si>
  <si>
    <t>Uchazeč:</t>
  </si>
  <si>
    <t>Vyplň údaj</t>
  </si>
  <si>
    <t>Projektant:</t>
  </si>
  <si>
    <t>True</t>
  </si>
  <si>
    <t>Zpracovatel:</t>
  </si>
  <si>
    <t>63486466</t>
  </si>
  <si>
    <t>Atelier Fontes,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</si>
  <si>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</si>
  <si>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</si>
  <si>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</si>
  <si>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</si>
  <si>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</si>
  <si>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</si>
  <si>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</si>
  <si>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</si>
  <si>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</si>
  <si>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</si>
  <si>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</si>
  <si>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</si>
  <si>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</si>
  <si>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</si>
  <si>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</si>
  <si>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</si>
  <si>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</si>
  <si>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</si>
  <si>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</si>
  <si>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</si>
  <si>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</si>
  <si>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</si>
  <si>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</si>
  <si>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</si>
  <si>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</si>
  <si>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</si>
  <si>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</si>
  <si>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</si>
  <si>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</si>
  <si>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</si>
  <si>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</si>
  <si>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</si>
  <si>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</si>
  <si>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</si>
  <si>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</si>
  <si>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</si>
  <si>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</si>
  <si>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</si>
  <si>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</si>
  <si>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SO-01</t>
  </si>
  <si>
    <t>Zemní práce</t>
  </si>
  <si>
    <t>STA</t>
  </si>
  <si>
    <t>1</t>
  </si>
  <si>
    <t>{df4d8495-b786-4255-8b75-9311013eb556}</t>
  </si>
  <si>
    <t>2</t>
  </si>
  <si>
    <t>/</t>
  </si>
  <si>
    <t>SO-01.01</t>
  </si>
  <si>
    <t>Uznatelné náklady - Vybudování tůní 1-11 a plochy mokřadů</t>
  </si>
  <si>
    <t>Soupis</t>
  </si>
  <si>
    <t>{f8214f9e-88d6-476f-ba64-40d6d4fe2744}</t>
  </si>
  <si>
    <t>SO-01.02</t>
  </si>
  <si>
    <t>Neuznatelné náklady</t>
  </si>
  <si>
    <t>{f1770f6a-e853-486f-9ae3-39a5b94d5b68}</t>
  </si>
  <si>
    <t>SO-02</t>
  </si>
  <si>
    <t>Vegetační úpravy</t>
  </si>
  <si>
    <t>{715b23bf-2d7b-4e78-8c86-68c48edea1e0}</t>
  </si>
  <si>
    <t>###NOINSERT###</t>
  </si>
  <si>
    <t>SO-02.01</t>
  </si>
  <si>
    <t>Uznatelné náklady</t>
  </si>
  <si>
    <t>{05a1d948-5d67-4e79-84db-d9cac73ff988}</t>
  </si>
  <si>
    <t>SO-02.02</t>
  </si>
  <si>
    <t>{031b99d8-3a45-4c77-ae82-021240324495}</t>
  </si>
  <si>
    <t>SO-03</t>
  </si>
  <si>
    <t>Zpevněné povrchy</t>
  </si>
  <si>
    <t>{4559f882-9979-4707-8d90-ed14f2427465}</t>
  </si>
  <si>
    <t>SO-04</t>
  </si>
  <si>
    <t>Molo</t>
  </si>
  <si>
    <t>{042c3d3c-df94-49b8-9331-00258a620a0a}</t>
  </si>
  <si>
    <t>VRN</t>
  </si>
  <si>
    <t>Vedlejší rozpočtové náklady</t>
  </si>
  <si>
    <t>{52c53f95-8792-4485-ac19-530a8da0561c}</t>
  </si>
  <si>
    <t>VRN.01</t>
  </si>
  <si>
    <t>{1c96ce84-f807-4378-af5d-81f0696a6fb6}</t>
  </si>
  <si>
    <t>VRN.02</t>
  </si>
  <si>
    <t>{5390e45f-9758-423c-9c0c-5dcce84ab257}</t>
  </si>
  <si>
    <t>KRYCÍ LIST SOUPISU PRACÍ</t>
  </si>
  <si>
    <t>Objekt:</t>
  </si>
  <si>
    <t>SO-01 - Zemní práce</t>
  </si>
  <si>
    <t>Soupis:</t>
  </si>
  <si>
    <t>SO-01.01 - Uznatelné náklady - Vybudování tůní 1-11 a plochy mokřadů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</si>
  <si>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</si>
  <si>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</si>
  <si>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</si>
  <si>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</si>
  <si>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</si>
  <si>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 - UZNATELNÉ NÁKLADY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</si>
  <si>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</si>
  <si>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</si>
  <si>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</si>
  <si>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</si>
  <si>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</si>
  <si>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</si>
  <si>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</si>
  <si>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</si>
  <si>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</si>
  <si>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</si>
  <si>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</si>
  <si>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</si>
  <si>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</si>
  <si>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</si>
  <si>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</si>
  <si>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</si>
  <si>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</si>
  <si>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</si>
  <si>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</si>
  <si>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</si>
  <si>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</si>
  <si>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UZNATELNÉ NÁKLADY</t>
  </si>
  <si>
    <t>ROZPOCET</t>
  </si>
  <si>
    <t>K</t>
  </si>
  <si>
    <t>113106241.R</t>
  </si>
  <si>
    <t>Rozebrání vozovek ze silničních dílců strojně pl přes 200 m2</t>
  </si>
  <si>
    <t>m2</t>
  </si>
  <si>
    <t>4</t>
  </si>
  <si>
    <t>-1397582785</t>
  </si>
  <si>
    <t>PP</t>
  </si>
  <si>
    <t>Rozebrání dlažeb a dílců vozovek a ploch s přemístěním hmot na skládku na vzdálenost do 3 m nebo s naložením na dopravní prostředek, s jakoukoliv výplní spár strojně plochy jednotlivě přes 200 m2 ze silničních dílců jakýchkoliv rozměrů</t>
  </si>
  <si>
    <t>P</t>
  </si>
  <si>
    <t xml:space="preserve">Poznámka k položce:_x000D_
Vozovka pro ochranu inženýrských sítí před poškozením, odstranění provizorní komunikace, bez výplně spár a bez podsypu.Velikost panelové plochy z výrkesu D121, panely dle požadavků správců sítí._x000D_
</t>
  </si>
  <si>
    <t>VV</t>
  </si>
  <si>
    <t>"SMVAK, Innogy, TelcoPro, cyklostezka, ČEZ Teplárenská * velikost panelu" (48+32+27+5+32)*3</t>
  </si>
  <si>
    <t>113311121</t>
  </si>
  <si>
    <t>Odstranění geotextilií v komunikacích</t>
  </si>
  <si>
    <t>CS ÚRS 2018 01</t>
  </si>
  <si>
    <t>-869390564</t>
  </si>
  <si>
    <t>Odstranění geosyntetik s uložením na vzdálenost do 20 m nebo naložením na dopravní prostředek geotextilie</t>
  </si>
  <si>
    <t>Poznámka k položce:_x000D_
vozovka pro ochranu cyklostezky před poškozením - separační vrstva, odpovídá uložené geotextilii.</t>
  </si>
  <si>
    <t>3</t>
  </si>
  <si>
    <t>115101201</t>
  </si>
  <si>
    <t>Čerpání vody na dopravní výšku do 10 m průměrný přítok do 500 l/min</t>
  </si>
  <si>
    <t>hod</t>
  </si>
  <si>
    <t>809325257</t>
  </si>
  <si>
    <t>Čerpání vody na dopravní výšku do 10 m s uvažovaným průměrným přítokem do 500 l/min</t>
  </si>
  <si>
    <t>Poznámka k položce:_x000D_
ochrana inženýrských sítí před poškozením, čerpání ze stavební jámy při obetonování IS - poždavky správce sítě TELCO PRO, časový prostor pro vykopání, položení chráničky, obetonování a zatvrdnutí betonu ve výkopu.</t>
  </si>
  <si>
    <t>121112012</t>
  </si>
  <si>
    <t>Sejmutí ornice tl vrstvy přes 150 mm ručně s odhozením do 3 m bez vodorovného přemístění</t>
  </si>
  <si>
    <t>m3</t>
  </si>
  <si>
    <t>-1778383077</t>
  </si>
  <si>
    <t>Sejmutí ornice ručně  bez vodorovného přemístění s naložením na dopravní prostředek nebo s odhozením do 3 m tloušťky vrstvy přes 150 mm</t>
  </si>
  <si>
    <t>Poznámka k položce:_x000D_
ornice pod přejezdy kabelů Telco u tůní 2-11. Celková plocha změřena v situaci D121, tl. snětí 0,2m.</t>
  </si>
  <si>
    <t>120*0,2</t>
  </si>
  <si>
    <t>5</t>
  </si>
  <si>
    <t>131233101.R</t>
  </si>
  <si>
    <t>Hloubení jam nad 10 m3 ručně v soudržných  horninách tř. 3 při překopech inženýrských sítí</t>
  </si>
  <si>
    <t>1457351601</t>
  </si>
  <si>
    <t>Hloubení zapažených i nezapažených jam při překopech inženýrských sítí ručně objemu do 10 m3 s urovnáním dna do předepsaného profilu a spádu v horninách tř. 3 soudržných</t>
  </si>
  <si>
    <t xml:space="preserve">Poznámka k položce:_x000D_
Výkop pro obnažení sítě Telco PRo, 3 lokality, </t>
  </si>
  <si>
    <t>(10*0,6)*3 "průřez výkopu x délka 10 m, vychází z předpokl. hl. uložení sdělené správcem sítě"</t>
  </si>
  <si>
    <t>6</t>
  </si>
  <si>
    <t>131201103</t>
  </si>
  <si>
    <t>Hloubení jam nezapažených v hornině tř. 3 objemu do 5000 m3</t>
  </si>
  <si>
    <t>-825381356</t>
  </si>
  <si>
    <t>Hloubení nezapažených jam a zářezů s urovnáním dna do předepsaného profilu a spádu v hornině tř. 3 přes 1 000 do 5 000 m3</t>
  </si>
  <si>
    <t>Poznámka k položce:_x000D_
tůně nad hladinou podzemní vody</t>
  </si>
  <si>
    <t>"tůň 1 + tůně 2 až 11" 3820+520 "odečteno z DMT"</t>
  </si>
  <si>
    <t>7</t>
  </si>
  <si>
    <t>131201104.R</t>
  </si>
  <si>
    <t>Hloubení jam nezapažených pod vodou v hornině tř. 3 objemu přes 5000 m3</t>
  </si>
  <si>
    <t>2020607730</t>
  </si>
  <si>
    <t>Hloubení nezapažených jam a zářezů pod vodou s urovnáním dna do předepsaného profilu a spádu v hornině tř. 3 přes 5 000 m3</t>
  </si>
  <si>
    <t>Poznámka k položce:_x000D_
tůně pod hladinou podzemní vody,  cena včetně svislého přemístění výkopku a naložení na dopravní prostředek</t>
  </si>
  <si>
    <t>"tůň 1 + tůně 2 až 11" 11629+2079 "kubatury odečteny z DMT"</t>
  </si>
  <si>
    <t>8</t>
  </si>
  <si>
    <t>131201109</t>
  </si>
  <si>
    <t>Příplatek za lepivost u hloubení jam nezapažených v hornině tř. 3</t>
  </si>
  <si>
    <t>1606882450</t>
  </si>
  <si>
    <t>Hloubení nezapažených jam a zářezů s urovnáním dna do předepsaného profilu a spádu Příplatek k cenám za lepivost horniny tř. 3</t>
  </si>
  <si>
    <t>"nad HPV + pod HPV" 4340+13708</t>
  </si>
  <si>
    <t>9</t>
  </si>
  <si>
    <t>167101102</t>
  </si>
  <si>
    <t>Nakládání výkopku z hornin tř. 1 až 4 přes 100 m3</t>
  </si>
  <si>
    <t>-95950967</t>
  </si>
  <si>
    <t>Nakládání, skládání a překládání neulehlého výkopku nebo sypaniny  nakládání, množství přes 100 m3, z hornin tř. 1 až 4</t>
  </si>
  <si>
    <t>"podsyp z cyklostezky; štěrkopískové lože pod panely chránící cyklostezku" 2,4</t>
  </si>
  <si>
    <t>"ornice z mezideponií - část: Ornice z tůně 1, výměra x tloušťka" 13515*0,2</t>
  </si>
  <si>
    <t>Součet</t>
  </si>
  <si>
    <t>10</t>
  </si>
  <si>
    <t>121101101</t>
  </si>
  <si>
    <t>Sejmutí ornice s přemístěním na vzdálenost do 50 m</t>
  </si>
  <si>
    <t>1758444262</t>
  </si>
  <si>
    <t>Sejmutí ornice nebo lesní půdy  s vodorovným přemístěním na hromady v místě upotřebení nebo na dočasné či trvalé skládky se složením, na vzdálenost do 50 m</t>
  </si>
  <si>
    <t>"tůně 2-11 + mokřady, výměra ploch ze situace" 10580*0,2</t>
  </si>
  <si>
    <t>"tůň 1, plocha*tl. snětí"13515*0,2</t>
  </si>
  <si>
    <t>11</t>
  </si>
  <si>
    <t>162301101</t>
  </si>
  <si>
    <t>Vodorovné přemístění do 500 m výkopku/sypaniny z horniny tř. 1 až 4</t>
  </si>
  <si>
    <t>1875022708</t>
  </si>
  <si>
    <t>Vodorovné přemístění výkopku nebo sypaniny po suchu  na obvyklém dopravním prostředku, bez naložení výkopku, avšak se složením bez rozhrnutí z horniny tř. 1 až 4 na vzdálenost přes 50 do 500 m</t>
  </si>
  <si>
    <t>Poznámka k položce:_x000D_
Vodorovné přemístění výkopku nebo sypaniny po suchu  na obvyklém dopravním prostředku, bez naložení výkopku, avšak se složením bez rozhrnutí z horniny tř. 1 až 4 na vzdálenost přes 50 do 500 m</t>
  </si>
  <si>
    <t>"přesun ornice z mezideponia na místa zpětného ohumusování, ornice z tůně T1" 2703</t>
  </si>
  <si>
    <t>"uložení ornice na mezideponium, ornice z tůně T1" 2703</t>
  </si>
  <si>
    <t>"výkopek z tůně 1, přesun na modelaci 1" 15449</t>
  </si>
  <si>
    <t>"výkopek z tůní 2-11, přesun na modelaci 2" 2599</t>
  </si>
  <si>
    <t>"štěrkopískové lože zpod vybraných panelů, lože pod panely na cykostezce" 2,4</t>
  </si>
  <si>
    <t>12</t>
  </si>
  <si>
    <t>162301102</t>
  </si>
  <si>
    <t>Vodorovné přemístění do přes 500 do 1000 m výkopku/sypaniny z horniny tř. 1 až 4</t>
  </si>
  <si>
    <t>1184057908</t>
  </si>
  <si>
    <t>Vodorovné přemístění výkopku nebo sypaniny po suchu  na obvyklém dopravním prostředku, bez naložení výkopku, avšak se složením bez rozhrnutí z horniny tř. 1 až 4 na vzdálenost přes 500 do 1 000 m</t>
  </si>
  <si>
    <t>Poznámka k položce:_x000D_
odvoz na pozemek 2445/1, tj. vzdálenost 850 m</t>
  </si>
  <si>
    <t>"ornice z tůně 2-11 +  mokřady" 2116</t>
  </si>
  <si>
    <t>13</t>
  </si>
  <si>
    <t>171201101</t>
  </si>
  <si>
    <t>Uložení sypaniny do násypů nezhutněných</t>
  </si>
  <si>
    <t>-146783454</t>
  </si>
  <si>
    <t>Uložení sypaniny do násypů  s rozprostřením sypaniny ve vrstvách a s hrubým urovnáním nezhutněných z jakýchkoliv hornin</t>
  </si>
  <si>
    <t>"modelace 1, z výkopku tůně 1" 15449</t>
  </si>
  <si>
    <t>"modelace 2, z výkopku tůní 2-11" 2599</t>
  </si>
  <si>
    <t>"rozhrnutí podsypu, pískové lože nad vedením plynovodu, pod panely - na tl. do 5 cm" 63</t>
  </si>
  <si>
    <t>14</t>
  </si>
  <si>
    <t>174101101.R</t>
  </si>
  <si>
    <t>Zásyp jam, šachet rýh nebo kolem objektů sypaninou se zhutněním ručně</t>
  </si>
  <si>
    <t>335406246</t>
  </si>
  <si>
    <t>Zásyp sypaninou z jakékoliv horniny  s uložením výkopku ve vrstvách se zhutněním jam, šachet, rýh nebo kolem objektů v těchto vykopávkách</t>
  </si>
  <si>
    <t>Poznámka k položce:_x000D_
zásyp v okolí inženýrských sítí, vykopnaý objem kvůli ochraně sítě TELCO PRO.</t>
  </si>
  <si>
    <t>181301103.R</t>
  </si>
  <si>
    <t>Rozprostření ornice tl vrstvy do 200 mm pl do 500 m2 v rovině nebo ve svahu do 1:5 ručně</t>
  </si>
  <si>
    <t>964960264</t>
  </si>
  <si>
    <t>Rozprostření a urovnání ornice v rovině nebo ve svahu sklonu do 1:5 při souvislé ploše do 500 m2, tl. vrstvy přes 150 do 200 mm</t>
  </si>
  <si>
    <t>Poznámka k položce:_x000D_
Plocha přejezdů přes sítě TELCO PRO, po likvidaci panelových přejezdů dojde znovu k rozprostření ornice na ploše snětí.</t>
  </si>
  <si>
    <t>16</t>
  </si>
  <si>
    <t>181301112</t>
  </si>
  <si>
    <t>Rozprostření ornice tl vrstvy do 150 mm pl přes 500 m2 v rovině nebo ve svahu do 1:5</t>
  </si>
  <si>
    <t>-358410167</t>
  </si>
  <si>
    <t>Rozprostření a urovnání ornice v rovině nebo ve svahu sklonu do 1:5 při souvislé ploše přes 500 m2, tl. vrstvy přes 100 do 150 mm</t>
  </si>
  <si>
    <t>Poznámka k položce:_x000D_
pozemek p.č. KN 2445/1</t>
  </si>
  <si>
    <t>"ornice z tůně 2-11+mokřady, tl. 0,15m rozprostření určena rozhodnutím MŽP" 2116/0,15</t>
  </si>
  <si>
    <t>17</t>
  </si>
  <si>
    <t>181301113</t>
  </si>
  <si>
    <t>Rozprostření ornice tl vrstvy do 200 mm pl přes 500 m2 v rovině nebo ve svahu do 1:5</t>
  </si>
  <si>
    <t>-779351249</t>
  </si>
  <si>
    <t>Rozprostření a urovnání ornice v rovině nebo ve svahu sklonu do 1:5 při souvislé ploše přes 500 m2, tl. vrstvy přes 150 do 200 mm</t>
  </si>
  <si>
    <t>"modelace 1 a okolí tůně 1" 2703/0,2</t>
  </si>
  <si>
    <t>18</t>
  </si>
  <si>
    <t>181951101</t>
  </si>
  <si>
    <t>Úprava pláně v hornině tř. 1 až 4 bez zhutnění</t>
  </si>
  <si>
    <t>636510395</t>
  </si>
  <si>
    <t>Úprava pláně vyrovnáním výškových rozdílů  v hornině tř. 1 až 4 bez zhutnění</t>
  </si>
  <si>
    <t>Poznámka k položce:_x000D_
zarovnání deprese v jižní části staveniště, odměřeno v situaci</t>
  </si>
  <si>
    <t>19</t>
  </si>
  <si>
    <t>182201101</t>
  </si>
  <si>
    <t>Svahování násypů</t>
  </si>
  <si>
    <t>72372117</t>
  </si>
  <si>
    <t>Svahování trvalých svahů do projektovaných profilů  s potřebným přemístěním výkopku při svahování násypů v jakékoliv hornině</t>
  </si>
  <si>
    <t>Poznámka k položce:_x000D_
odměřeno v situaci D121</t>
  </si>
  <si>
    <t>"terénní modelace 1" 12930</t>
  </si>
  <si>
    <t>"terénní modelace 2" 3820</t>
  </si>
  <si>
    <t>20</t>
  </si>
  <si>
    <t>183403152</t>
  </si>
  <si>
    <t>Obdělání půdy vláčením v rovině a svahu do 1:5</t>
  </si>
  <si>
    <t>-130924750</t>
  </si>
  <si>
    <t>Obdělání půdy  vláčením v rovině nebo na svahu do 1:5</t>
  </si>
  <si>
    <t>Poznámka k položce:_x000D_
povláčení transportní linie odvozu ornice přes cizí pozemky</t>
  </si>
  <si>
    <t>"délka dopravní trasy x šířka" 820 *4</t>
  </si>
  <si>
    <t>183551313</t>
  </si>
  <si>
    <t>Úprava půdy orbou střední do 0,24 m ploch do 5 ha sklonu do 5°</t>
  </si>
  <si>
    <t>ha</t>
  </si>
  <si>
    <t>644151248</t>
  </si>
  <si>
    <t>Úprava zemědělské půdy - orba  střední, hl. do 0,24 m, na ploše jednotlivě do 5 ha, o sklonu do 5°</t>
  </si>
  <si>
    <t>Poznámka k položce:_x000D_
zorání transportní linie odvozu ornice přes cizí pozemky</t>
  </si>
  <si>
    <t>"délka dopravní trasy x šířka" 820*4/10000</t>
  </si>
  <si>
    <t>Vodorovné konstrukce</t>
  </si>
  <si>
    <t>22</t>
  </si>
  <si>
    <t>451577877</t>
  </si>
  <si>
    <t>Podklad nebo lože pod dlažbu vodorovný nebo do sklonu 1:5 ze štěrkopísku tl do 100 mm</t>
  </si>
  <si>
    <t>1909576464</t>
  </si>
  <si>
    <t>Podklad nebo lože pod dlažbu (přídlažbu)  v ploše vodorovné nebo ve sklonu do 1:5, tloušťky od 30 do 100 mm ze štěrkopísku</t>
  </si>
  <si>
    <t>Poznámka k položce:_x000D_
pod vybrané silniční panely, ochrana cyklostezky</t>
  </si>
  <si>
    <t>"plocha, viz TZ D1" 6*4</t>
  </si>
  <si>
    <t>23</t>
  </si>
  <si>
    <t>M</t>
  </si>
  <si>
    <t>58337344.R</t>
  </si>
  <si>
    <t>štěrkopísek frakce 16-32</t>
  </si>
  <si>
    <t>t</t>
  </si>
  <si>
    <t>-1321000163</t>
  </si>
  <si>
    <t>štěrkopísek frakce 0-32</t>
  </si>
  <si>
    <t>Poznámka k položce:_x000D_
lože pod vybrané panely</t>
  </si>
  <si>
    <t>"objem x objemová hmotnost" 2,4*1,577</t>
  </si>
  <si>
    <t>24</t>
  </si>
  <si>
    <t>451577877.R</t>
  </si>
  <si>
    <t>Podklad nebo lože pod dlažbu vodorovný nebo do sklonu 1:5 z písku tl do 100 mm</t>
  </si>
  <si>
    <t>-1641972673</t>
  </si>
  <si>
    <t>Poznámka k položce:_x000D_
přejezdy přes plynovod</t>
  </si>
  <si>
    <t>"plocha přejezdu s přesahem, 2 přejezdy, šířka x délka x počet " 7*9*2</t>
  </si>
  <si>
    <t>25</t>
  </si>
  <si>
    <t>58337302.R</t>
  </si>
  <si>
    <t>písek podsypový</t>
  </si>
  <si>
    <t>277877366</t>
  </si>
  <si>
    <t>štěrkopísek frakce 0/16</t>
  </si>
  <si>
    <t>26</t>
  </si>
  <si>
    <t>451579877.R</t>
  </si>
  <si>
    <t>Příplatek ZKD 10 mm tl nad 100 mm u podkladu nebo lože pod dlažbu z písku</t>
  </si>
  <si>
    <t>1479895509</t>
  </si>
  <si>
    <t>Podklad nebo lože pod dlažbu (přídlažbu)  Příplatek k cenám za každých dalších i započatých 10 mm tloušťky podkladu nebo lože přes 100 mm ze štěrkopísku</t>
  </si>
  <si>
    <t>Poznámka k položce:_x000D_
přejezdy přes plynovod, tloušťka podsypu vychází z požadavku správce sítě.</t>
  </si>
  <si>
    <t>"plocha přejezdu s přesahem, 2 přejezdy, tloušťka 4*10 cm" 7*9*2*4</t>
  </si>
  <si>
    <t>Komunikace pozemní</t>
  </si>
  <si>
    <t>27</t>
  </si>
  <si>
    <t>584121111.R</t>
  </si>
  <si>
    <t>Osazení silničních dílců z ŽB na urovnaný terén</t>
  </si>
  <si>
    <t>-1585449846</t>
  </si>
  <si>
    <t>Osazení silničních dílců ze železového betonu  s podkladem z kameniva těženého do tl. 40 mm jakéhokoliv druhu a velikosti</t>
  </si>
  <si>
    <t>28</t>
  </si>
  <si>
    <t>59381009</t>
  </si>
  <si>
    <t>panel silniční 300x100x15 cm</t>
  </si>
  <si>
    <t>kus</t>
  </si>
  <si>
    <t>1647796876</t>
  </si>
  <si>
    <t>Poznámka k položce:_x000D_
Trojnásobná obratovost, tj. počet panelů započtený v rozpočtu je 1/3 počtu panelů použitých na stavbě. Pnaley jsou umístěny kvůli ochraně inženýrských sítí uložených v zemi, vychází z požadavků správců sítí, viz zpráva B.</t>
  </si>
  <si>
    <t>"(SMVAK + Innogy + TelcoPro + cyklostezka + ČEZ Teplárenská)/3násobná obratovost" (48+32+27+5+32)/3</t>
  </si>
  <si>
    <t>Trubní vedení</t>
  </si>
  <si>
    <t>29</t>
  </si>
  <si>
    <t>899623161</t>
  </si>
  <si>
    <t>Obetonování potrubí nebo zdiva stok betonem prostým tř. C 20/25 v otevřeném výkopu</t>
  </si>
  <si>
    <t>-586956796</t>
  </si>
  <si>
    <t>Obetonování potrubí nebo zdiva stok betonem prostým v otevřeném výkopu, beton tř. C 20/25</t>
  </si>
  <si>
    <t>Poznámka k položce:_x000D_
obetonávka chráničky, délka 9 m, počet výkopů 3, poloměr betonového válce 0,25 m, poždavky správce na ochranu sítě TelcoPro, viz zpráva B.</t>
  </si>
  <si>
    <t>30</t>
  </si>
  <si>
    <t>899914114.R</t>
  </si>
  <si>
    <t>Montáž plastové dělené chráničky DN 100 mm</t>
  </si>
  <si>
    <t>m</t>
  </si>
  <si>
    <t>-1237323087</t>
  </si>
  <si>
    <t>Montáž ocelové chráničky v otevřeném výkopu vnějšího průměru D 324 x 10 mm</t>
  </si>
  <si>
    <t>Poznámka k položce:_x000D_
Počet výkopů 3, délka jednoho úseku sítě umisťované do chráničky je 9m, vychází z požadavků správce sítě TelcoPro, viz zpráva B.</t>
  </si>
  <si>
    <t>9+9+9</t>
  </si>
  <si>
    <t>31</t>
  </si>
  <si>
    <t>14011016.R.1</t>
  </si>
  <si>
    <t>HDPE chránička dělená</t>
  </si>
  <si>
    <t>1779428299</t>
  </si>
  <si>
    <t>Ostatní konstrukce a práce, bourání</t>
  </si>
  <si>
    <t>32</t>
  </si>
  <si>
    <t>919726122</t>
  </si>
  <si>
    <t>Geotextilie pro ochranu, separaci a filtraci netkaná měrná hmotnost do 300 g/m2</t>
  </si>
  <si>
    <t>2108427739</t>
  </si>
  <si>
    <t>Geotextilie netkaná pro ochranu, separaci nebo filtraci měrná hmotnost přes 200 do 300 g/m2</t>
  </si>
  <si>
    <t>Poznámka k položce:_x000D_
plocha pod podsyp štěrkopískem zvětšená o 0,5 m na všech stranách, na ochranu cyklostezky pod uloženými panely</t>
  </si>
  <si>
    <t>997</t>
  </si>
  <si>
    <t>Přesun sutě</t>
  </si>
  <si>
    <t>33</t>
  </si>
  <si>
    <t>997221571</t>
  </si>
  <si>
    <t>Vodorovná doprava vybouraných hmot do 1 km</t>
  </si>
  <si>
    <t>-2087455395</t>
  </si>
  <si>
    <t>Vodorovná doprava vybouraných hmot  bez naložení, ale se složením a s hrubým urovnáním na vzdálenost do 1 km</t>
  </si>
  <si>
    <t>Poznámka k položce:_x000D_
zde jsou zahrnuty požadavky na přesun ŽB dílců z odstraňované provizorní komunikace, odvoz mimo staveniště</t>
  </si>
  <si>
    <t>34</t>
  </si>
  <si>
    <t>997221579</t>
  </si>
  <si>
    <t>Příplatek ZKD 1 km u vodorovné dopravy vybouraných hmot</t>
  </si>
  <si>
    <t>2070525669</t>
  </si>
  <si>
    <t>Vodorovná doprava vybouraných hmot  bez naložení, ale se složením a s hrubým urovnáním na vzdálenost Příplatek k ceně za každý další i započatý 1 km přes 1 km</t>
  </si>
  <si>
    <t>Poznámka k položce:_x000D_
počítána dopravní vzdálenost 20 km</t>
  </si>
  <si>
    <t>176,284*20 'Přepočtené koeficientem množství</t>
  </si>
  <si>
    <t>35</t>
  </si>
  <si>
    <t>997221612</t>
  </si>
  <si>
    <t>Nakládání vybouraných hmot na dopravní prostředky pro vodorovnou dopravu</t>
  </si>
  <si>
    <t>2109536096</t>
  </si>
  <si>
    <t>Nakládání na dopravní prostředky  pro vodorovnou dopravu vybouraných hmot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</si>
  <si>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</si>
  <si>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</si>
  <si>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</si>
  <si>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</si>
  <si>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</si>
  <si>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-1777507210</t>
  </si>
  <si>
    <t>Přesun hmot pro komunikace s krytem z kameniva, monolitickým betonovým nebo živičným  dopravní vzdálenost do 200 m jakékoliv délky objektu</t>
  </si>
  <si>
    <t>37</t>
  </si>
  <si>
    <t>998225194</t>
  </si>
  <si>
    <t>Příplatek k přesunu hmot pro pozemní komunikace s krytem z kamene, živičným, betonovým do 5000 m</t>
  </si>
  <si>
    <t>1652792087</t>
  </si>
  <si>
    <t>Přesun hmot pro komunikace s krytem z kameniva, monolitickým betonovým nebo živičným  Příplatek k ceně za zvětšený přesun přes vymezenou největší dopravní vzdálenost do 5000 m</t>
  </si>
  <si>
    <t>38</t>
  </si>
  <si>
    <t>998225195</t>
  </si>
  <si>
    <t>Příplatek k přesunu hmot pro pozemní komunikace s krytem z kamene, živičným, betonovým ZKD 5000 m</t>
  </si>
  <si>
    <t>1862509451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</si>
  <si>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</si>
  <si>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206,116*3 'Přepočtené koeficientem množství</t>
  </si>
  <si>
    <t>SO-01.02 - Neuznatelné náklady</t>
  </si>
  <si>
    <t>HSV - Práce a dodávky HSV</t>
  </si>
  <si>
    <t>Práce a dodávky HSV</t>
  </si>
  <si>
    <t>-358355162</t>
  </si>
  <si>
    <t>"manipulační plocha sever + půdorys modelace 2, výměra ploch ze sit. D121*tl.snímané ornice" 5120*0,2</t>
  </si>
  <si>
    <t>"manipulační plocha jih, rozh. MŽP" 32190*0,2</t>
  </si>
  <si>
    <t>"mezideponia, objem určený rozhodnutím MŽP" 1647</t>
  </si>
  <si>
    <t>-1387856444</t>
  </si>
  <si>
    <t>"ornice z mezideponií - část: Ornice z manipulační plochy JIH" 2925</t>
  </si>
  <si>
    <t>560081928</t>
  </si>
  <si>
    <t>"rozvoz ornice na plochy výsadeb k vylepšení stanoviště, objem dle rozh. MŽP" 2489</t>
  </si>
  <si>
    <t>"uložení ornice na modelaci 2 a manipulační plocha sever" 1024</t>
  </si>
  <si>
    <t>"přesun ornice z mezideponia na místo zpětného ohumusování, ornice z manipulační plochy jih" 2925</t>
  </si>
  <si>
    <t>"uložení ornice na mezideponium, ornice z manipulační plochy jih" 2925</t>
  </si>
  <si>
    <t>929627002</t>
  </si>
  <si>
    <t>"ornice z manipulační plochy sever + půdorys modelace 2" 1024</t>
  </si>
  <si>
    <t>-1912784562</t>
  </si>
  <si>
    <t>"ornice z manipulační plochy sever+půdorys modelace 2" 1024/0,15</t>
  </si>
  <si>
    <t>1690450157</t>
  </si>
  <si>
    <t>"modelace 2 a manipulační plocha sever" 1024/0,2</t>
  </si>
  <si>
    <t>"plochy výsadeb dřevin, vylepšení stanoviště" 2489/0,2</t>
  </si>
  <si>
    <t>"modelace 1 a okolí tůně 1 - rozhrnutí ornice manipulační plochy jih " 2925/0,2</t>
  </si>
  <si>
    <t>"plochy mezideponií" 1647/0,2</t>
  </si>
  <si>
    <t>keře_skup</t>
  </si>
  <si>
    <t>počet navržených keřů ve skupinách</t>
  </si>
  <si>
    <t>ks</t>
  </si>
  <si>
    <t>1470</t>
  </si>
  <si>
    <t>nový_trávník_celkem</t>
  </si>
  <si>
    <t>plocha založeného trávníku celkem</t>
  </si>
  <si>
    <t>87735</t>
  </si>
  <si>
    <t>ods_ruderal</t>
  </si>
  <si>
    <t>odstranění ruderálu na plochách celkem</t>
  </si>
  <si>
    <t>91800</t>
  </si>
  <si>
    <t>oplocení_skupin</t>
  </si>
  <si>
    <t>oplocenka skupin dřevin</t>
  </si>
  <si>
    <t>1730</t>
  </si>
  <si>
    <t>plocha_úpravy_rovina</t>
  </si>
  <si>
    <t>plocha pro výsadbu v rovině</t>
  </si>
  <si>
    <t>77245</t>
  </si>
  <si>
    <t>poloodrostky</t>
  </si>
  <si>
    <t>poloodrostky celkem</t>
  </si>
  <si>
    <t>2051</t>
  </si>
  <si>
    <t>stromy_celkem</t>
  </si>
  <si>
    <t>navržené vzrostlé stromy celkem</t>
  </si>
  <si>
    <t>469</t>
  </si>
  <si>
    <t>SO-02 - Vegetační úpravy</t>
  </si>
  <si>
    <t>terénní_modelace</t>
  </si>
  <si>
    <t>plocha navržených terénních modelací</t>
  </si>
  <si>
    <t>14555</t>
  </si>
  <si>
    <t>zálivka</t>
  </si>
  <si>
    <t>množství zálivek ve třech letech údržby</t>
  </si>
  <si>
    <t>SO-02.01 - Uznatelné náklady</t>
  </si>
  <si>
    <t>k.ú. Nový Bohumín</t>
  </si>
  <si>
    <t>Město Bohumín, Masarykova 158, 735 81 Bohumín</t>
  </si>
  <si>
    <t>Atregia, s.r.o., Šebrov 215, 679 22</t>
  </si>
  <si>
    <t xml:space="preserve">    N06 - Sadové úpravy</t>
  </si>
  <si>
    <t xml:space="preserve">      998 - Přesun hmot</t>
  </si>
  <si>
    <t xml:space="preserve">      N03 - Příprava půdy</t>
  </si>
  <si>
    <t xml:space="preserve">      N08 - Výsadba dřevin</t>
  </si>
  <si>
    <t xml:space="preserve">        N05 - Materiál pro výsadbu</t>
  </si>
  <si>
    <t xml:space="preserve">          N04 - Keře</t>
  </si>
  <si>
    <t xml:space="preserve">          N07 - Stromy</t>
  </si>
  <si>
    <t xml:space="preserve">      N09 - Založení trávníku</t>
  </si>
  <si>
    <t xml:space="preserve">    N099 - Následná péče po dobu 3 let</t>
  </si>
  <si>
    <t>111111331</t>
  </si>
  <si>
    <t>Odstranění ruderálního porostu přes 500 m2 naložení a odvoz do 20 km v rovině nebo svahu do 1:5</t>
  </si>
  <si>
    <t>1578066747</t>
  </si>
  <si>
    <t>Odstranění ruderálního porostu z plochy přes 500 m2 v rovině nebo na svahu do 1:5</t>
  </si>
  <si>
    <t>R-171201201</t>
  </si>
  <si>
    <t>Uložení bioodpadu včetně přesunu na vzdálenost do 20 km</t>
  </si>
  <si>
    <t>vlastní položka</t>
  </si>
  <si>
    <t>-288644416</t>
  </si>
  <si>
    <t>Poznámka k položce:_x000D_
pokosená hmota ruderálního porostu</t>
  </si>
  <si>
    <t>"objem ruderálu"ods_ruderal*0,5*0,1</t>
  </si>
  <si>
    <t>bioodpad_1</t>
  </si>
  <si>
    <t>R-997221855</t>
  </si>
  <si>
    <t>Poplatek za uložení bioodpadu</t>
  </si>
  <si>
    <t>-1737437372</t>
  </si>
  <si>
    <t>"převod z m3 na kg a tuny"bioodpad_1*100/1000</t>
  </si>
  <si>
    <t>N06</t>
  </si>
  <si>
    <t>Sadové úpravy</t>
  </si>
  <si>
    <t>79</t>
  </si>
  <si>
    <t>998231311</t>
  </si>
  <si>
    <t>Přesun hmot pro sadovnické a krajinářské úpravy vodorovně do 5000 m</t>
  </si>
  <si>
    <t>-716605642</t>
  </si>
  <si>
    <t>Přesun hmot pro sadovnické a krajinářské úpravy - strojně dopravní vzdálenost do 5000 m</t>
  </si>
  <si>
    <t>80</t>
  </si>
  <si>
    <t>998231411</t>
  </si>
  <si>
    <t>Ruční přesun hmot pro sadovnické a krajinářské úpravy do100 m</t>
  </si>
  <si>
    <t>118138063</t>
  </si>
  <si>
    <t>Přesun hmot pro sadovnické a krajinářské úpravy - ručně bez užití mechanizace vodorovná dopravní vzdálenost do 100 m</t>
  </si>
  <si>
    <t>N03</t>
  </si>
  <si>
    <t>Příprava půdy</t>
  </si>
  <si>
    <t>183403114</t>
  </si>
  <si>
    <t>Obdělání půdy kultivátorováním v rovině a svahu do 1:5</t>
  </si>
  <si>
    <t>593346471</t>
  </si>
  <si>
    <t>Obdělání půdy kultivátorováním v rovině nebo na svahu do 1:5</t>
  </si>
  <si>
    <t>1947405894</t>
  </si>
  <si>
    <t>183551213</t>
  </si>
  <si>
    <t>Úprava půdy orbou hlubokou do 0,3 m ploch do 5 ha sklonu do 5°</t>
  </si>
  <si>
    <t>726514736</t>
  </si>
  <si>
    <t>Úprava zemědělské půdy - orba  hluboká, hl. přes 0,24 do 0,30 m, na ploše jednotlivě do 5 ha, o sklonu do 5°</t>
  </si>
  <si>
    <t>plocha_úpravy_rovina/10000</t>
  </si>
  <si>
    <t>183551413</t>
  </si>
  <si>
    <t>Úprava půdy rotačním kypřičem do 0,15 m ploch do 5 ha sklonu do 5</t>
  </si>
  <si>
    <t>-993351775</t>
  </si>
  <si>
    <t>Úprava zemědělské půdy - orba  rotačním kypřičem, hl. do 0,15 m, na ploše jednotlivě do 5 ha, o sklonu do 5°</t>
  </si>
  <si>
    <t>N08</t>
  </si>
  <si>
    <t>Výsadba dřevin</t>
  </si>
  <si>
    <t>183101113</t>
  </si>
  <si>
    <t>Hloubení jamek bez výměny půdy zeminy tř 1 až 4 objem do 0,05 m3 v rovině a svahu do 1:5</t>
  </si>
  <si>
    <t>512</t>
  </si>
  <si>
    <t>-1894419254</t>
  </si>
  <si>
    <t>Hloubení jamek pro vysazování rostlin v zemině tř.1 až 4 bez výměny půdy  v rovině nebo na svahu do 1:5, objemu přes 0,02 do 0,05 m3</t>
  </si>
  <si>
    <t>183101114</t>
  </si>
  <si>
    <t>Hloubení jamek bez výměny půdy zeminy tř 1 až 4 objem do 0,125 m3 v rovině a svahu do 1:5</t>
  </si>
  <si>
    <t>-1084442221</t>
  </si>
  <si>
    <t>Hloubení jamek pro vysazování rostlin v zemině tř.1 až 4 bez výměny půdy  v rovině nebo na svahu do 1:5, objemu přes 0,05 do 0,125 m3</t>
  </si>
  <si>
    <t>"stromy ok 6-8"197</t>
  </si>
  <si>
    <t>183101115</t>
  </si>
  <si>
    <t>Hloubení jamek bez výměny půdy zeminy tř 1 až 4 objem do 0,4 m3 v rovině a svahu do 1:5</t>
  </si>
  <si>
    <t>1020071619</t>
  </si>
  <si>
    <t>Hloubení jamek pro vysazování rostlin v zemině tř.1 až 4 bez výměny půdy v rovině nebo na svahu do 1:5, objemu přes 0,125 do 0,40 m3</t>
  </si>
  <si>
    <t>"stromy ok 8-10"254</t>
  </si>
  <si>
    <t>183111113</t>
  </si>
  <si>
    <t>Hloubení jamek bez výměny půdy zeminy tř 1 až 4 objem do 0,01 m3 v rovině a svahu do 1:5</t>
  </si>
  <si>
    <t>-484101845</t>
  </si>
  <si>
    <t>Hloubení jamek pro vysazování rostlin v zemině tř.1 až 4 bez výměny půdy v rovině nebo na svahu do 1:5, objemu přes 0,005 do 0,01 m3</t>
  </si>
  <si>
    <t>184102111</t>
  </si>
  <si>
    <t>Výsadba dřeviny s balem D do 0,2 m do jamky se zalitím v rovině a svahu do 1:5, vč.komparativního řezu</t>
  </si>
  <si>
    <t>462036962</t>
  </si>
  <si>
    <t>Výsadba dřeviny s balem do předem vyhloubené jamky se zalitím v rovině nebo na svahu do 1:5, při průměru balu přes 100 do 200 mm, vč. komparativního řezu</t>
  </si>
  <si>
    <t>184102112</t>
  </si>
  <si>
    <t>Výsadba dřeviny s balem D do 0,3 m do jamky se zalitím v rovině a svahu do 1:5</t>
  </si>
  <si>
    <t>-1720330094</t>
  </si>
  <si>
    <t>Výsadba dřeviny s balem do předem vyhloubené jamky se zalitím  v rovině nebo na svahu do 1:5, při průměru balu přes 200 do 300 mm</t>
  </si>
  <si>
    <t>184102114</t>
  </si>
  <si>
    <t>Výsadba dřeviny s balem D do 0,5 m do jamky se zalitím v rovině a svahu do 1:5, vč. komparativního řezu</t>
  </si>
  <si>
    <t>1712541688</t>
  </si>
  <si>
    <t>Výsadba dřeviny s balem do předem vyhloubené jamky se zalitím v rovině nebo na svahu do 1:5, při průměru balu přes 400 do 500 mm,  vč. komparativního řezu</t>
  </si>
  <si>
    <t>184102115</t>
  </si>
  <si>
    <t>Výsadba dřeviny s balem D do 0,6 m do jamky se zalitím v rovině a svahu do 1:5, vč. komparativního řezu</t>
  </si>
  <si>
    <t>-1795066300</t>
  </si>
  <si>
    <t>Výsadba dřeviny s balem do předem vyhloubené jamky se zalitím  v rovině nebo na svahu do 1:5, při průměru balu přes 500 do 600 mm, vč. komparativního řezu</t>
  </si>
  <si>
    <t>184215111</t>
  </si>
  <si>
    <t>Ukotvení kmene dřevin jedním kůlem D do 0,1 m délky do 1 m</t>
  </si>
  <si>
    <t>-1187275016</t>
  </si>
  <si>
    <t>Ukotvení dřeviny kůly jedním kůlem, délky do 1 m</t>
  </si>
  <si>
    <t>"stromy D2, D5, D8"75+7+330</t>
  </si>
  <si>
    <t>184215123</t>
  </si>
  <si>
    <t>Ukotvení kmene dřevin dvěma kůly D do 0,1 m délky do 3 m</t>
  </si>
  <si>
    <t>1329678408</t>
  </si>
  <si>
    <t>Ukotvení dřeviny kůly dvěma kůly, délky přes 2 do 3 m</t>
  </si>
  <si>
    <t>"stromy v D3, D4"18+39</t>
  </si>
  <si>
    <t>184215412</t>
  </si>
  <si>
    <t>Zhotovení závlahové mísy dřevin D do 1,0 m v rovině nebo na svahu do 1:5</t>
  </si>
  <si>
    <t>-941956997</t>
  </si>
  <si>
    <t>Zhotovení závlahové mísy u solitérních dřevin v rovině nebo na svahu do 1:5, o průměru mísy přes 0,5 do 1 m</t>
  </si>
  <si>
    <t>184813121.1</t>
  </si>
  <si>
    <t>Ochrana dřevin před okusem mechanicky pletivem v rovině a svahu do 1:5</t>
  </si>
  <si>
    <t>-1596879076</t>
  </si>
  <si>
    <t>Ochrana dřevin před okusem mechanicky králičím pletivem v rovině a svahu do 1:5</t>
  </si>
  <si>
    <t>R-10091</t>
  </si>
  <si>
    <t>Celoplastové pletivo, výška do 1500 mm, velikost ok 27/27mm, barva zelená</t>
  </si>
  <si>
    <t>-1907796014</t>
  </si>
  <si>
    <t>Celoplastové pletivo, výška do 1500 mm, velikost ok 27/27mm, barva zelená, balení po 50bm</t>
  </si>
  <si>
    <t>R-1010</t>
  </si>
  <si>
    <t>Vázací drát poplastovaný 2,0mm/50m zelený</t>
  </si>
  <si>
    <t>595100658</t>
  </si>
  <si>
    <t>Vázací drát poplastovaný 2,0mm/50m zelený, balení po 50bm</t>
  </si>
  <si>
    <t>184813134</t>
  </si>
  <si>
    <t>Ochrana listnatých dřevin přes 70 cm před okusem chemickým nátěrem v rovině a svahu do 1:5</t>
  </si>
  <si>
    <t>1383718059</t>
  </si>
  <si>
    <t>Ochrana dřevin před okusem zvěří chemicky nátěrem, v rovině nebo ve svahu do 1:5 listnatých, výšky přes 70 cm</t>
  </si>
  <si>
    <t>"výsadby D2+D6"255+140</t>
  </si>
  <si>
    <t>184911111</t>
  </si>
  <si>
    <t>Uvázání dřeviny ke kůlům</t>
  </si>
  <si>
    <t>1580244448</t>
  </si>
  <si>
    <t>Uvázání dřeviny dvěma úvazky ke stávajícímu kůlu</t>
  </si>
  <si>
    <t>"stromy D2, D3, D4, D5, D8"stromy_celkem</t>
  </si>
  <si>
    <t>R-1004-3</t>
  </si>
  <si>
    <t>Kůl dřevěný vyvazovací, rozměry 250/6 cm, s tlak.impregnací</t>
  </si>
  <si>
    <t>-194792265</t>
  </si>
  <si>
    <t>Kůl dřevěný frézovaný s fazetou a špicí, s tlakovou impregmnací, délka 250 cm, průměr 6 cm</t>
  </si>
  <si>
    <t>"počet stromů*1ks kůlů ke každému"412*1</t>
  </si>
  <si>
    <t>"počet stromů*2ks kůlů ke každému"57*2</t>
  </si>
  <si>
    <t>R-1008</t>
  </si>
  <si>
    <t>Úvazek pro kotvení, bavlněný, šířka 30 mm</t>
  </si>
  <si>
    <t>-2081339337</t>
  </si>
  <si>
    <t>Úvazek bavlněný, šířka 30 mm, balení po 50bm</t>
  </si>
  <si>
    <t>"1,5m úvazku/1ks stromu"1,5*stromy_celkem</t>
  </si>
  <si>
    <t>184911421</t>
  </si>
  <si>
    <t>Mulčování rostlin kůrou tl. do 0,1 m v rovině a svahu do 1:5</t>
  </si>
  <si>
    <t>-273215943</t>
  </si>
  <si>
    <t>Mulčování vysazených rostlin mulčovací kůrou, tl. do 100 mm v rovině nebo na svahu do 1:5</t>
  </si>
  <si>
    <t>"stromy - výměra dle sumarizace ploch v TZ"23+6+12+2+99</t>
  </si>
  <si>
    <t>"poloodrostky a keře v pásech - sumarizace ploch v TZ"605+607+1370+1160</t>
  </si>
  <si>
    <t>103911000</t>
  </si>
  <si>
    <t>kůra mulčovací VL</t>
  </si>
  <si>
    <t>2057863997</t>
  </si>
  <si>
    <t>Výrobky ostatní kůra mulčovací              VL</t>
  </si>
  <si>
    <t>3884*0,1 'Přepočtené koeficientem množství</t>
  </si>
  <si>
    <t>185802114</t>
  </si>
  <si>
    <t>Aplikace půdního kondicionéru k jednotlivým rostlinám a na široko v rovině a svahu do 1:5</t>
  </si>
  <si>
    <t>-431206851</t>
  </si>
  <si>
    <t>231,63*0,001 'Přepočtené koeficientem množství</t>
  </si>
  <si>
    <t>251911550</t>
  </si>
  <si>
    <t>Půdní kondicionér vícesložkový včetně dovozu</t>
  </si>
  <si>
    <t>kg</t>
  </si>
  <si>
    <t>1079836184</t>
  </si>
  <si>
    <t>"stromy - množství 0,3 kg/kus"0,3*stromy_celkem</t>
  </si>
  <si>
    <t>"poloodrostky - množství 0,03 kg/kus"0,03*poloodrostky</t>
  </si>
  <si>
    <t>"keře - množství 0,02 kg/kus"0,02*keře_skup</t>
  </si>
  <si>
    <t>185804312</t>
  </si>
  <si>
    <t>Zalití rostlin vodou plocha přes 20 m2</t>
  </si>
  <si>
    <t>-1534855426</t>
  </si>
  <si>
    <t>Zalití rostlin vodou plochy záhonů jednotlivě přes 20 m2</t>
  </si>
  <si>
    <t>"stromy - převod na m3*počet stromů"(80/1000)*stromy_celkem</t>
  </si>
  <si>
    <t>"poloodrostky - převod na m3*počet stromů"(10/1000)*poloodrostky</t>
  </si>
  <si>
    <t>"keře skupiny - převod na m3*ks"(10/1000)*keře_skup</t>
  </si>
  <si>
    <t>185851121</t>
  </si>
  <si>
    <t>Dovoz vody pro zálivku rostlin za vzdálenost do 1000 m</t>
  </si>
  <si>
    <t>-151468974</t>
  </si>
  <si>
    <t>Dovoz vody pro zálivku rostlin na vzdálenost do 1000 m</t>
  </si>
  <si>
    <t>185851129</t>
  </si>
  <si>
    <t>Příplatek k dovozu vody pro zálivku rostlin do 1000 m ZKD 1000 m</t>
  </si>
  <si>
    <t>-1621049605</t>
  </si>
  <si>
    <t>Dovoz vody pro zálivku rostlin Příplatek k ceně za každých dalších i započatých 1000 m</t>
  </si>
  <si>
    <t>082113210</t>
  </si>
  <si>
    <t>voda pitná pro ostatní odběratele</t>
  </si>
  <si>
    <t>-2035225554</t>
  </si>
  <si>
    <t>voda pitná voda pro ostatní odběratele</t>
  </si>
  <si>
    <t>348951250</t>
  </si>
  <si>
    <t>Oplocení kultur v 1,5 m s drátěným pletivem</t>
  </si>
  <si>
    <t>-1639306190</t>
  </si>
  <si>
    <t>Oplocení lesních kultur dřevěnými kůly průměru do 120 mm, bez impregnace, v osové vzdálenosti 3 m, v oplocení výšky 1,5 m, s drátěným pletivem výšky 1 m a s dvěma řadami ocelového drátu taženého, průměru 3 mm, velikost ok pletiva 5x5 cm, v lomových a koncových bodech umístěny vzpěry</t>
  </si>
  <si>
    <t>348952262</t>
  </si>
  <si>
    <t>Vrata z plotových tyček v 1,5 m plochy nad 2 do 10 m2</t>
  </si>
  <si>
    <t>1540186102</t>
  </si>
  <si>
    <t>Oplocení lesních kultur dřevěnými kůly vrata z plotových tyček, výšky 1,5 m, plochy přes 2 do 10 m2</t>
  </si>
  <si>
    <t>"odečteno z výkresu"22</t>
  </si>
  <si>
    <t>R-914911511.1.1</t>
  </si>
  <si>
    <t>Natření kmene proti korní spále speciálním nátěrem</t>
  </si>
  <si>
    <t>-683493426</t>
  </si>
  <si>
    <t>Natření kmene průměru kmene do 200 mm proti korní spále speciálním nátěrem, včetně očištění kmene</t>
  </si>
  <si>
    <t>100</t>
  </si>
  <si>
    <t>Ochranný nátěr na kmeny proti korní spále způsobené teplotními vlivy</t>
  </si>
  <si>
    <t>-714511738</t>
  </si>
  <si>
    <t>Ochranný nátěr na kmeny proti korní spále způsobené teplotními vlivy - základový + ochranný nátěr</t>
  </si>
  <si>
    <t>N05</t>
  </si>
  <si>
    <t>Materiál pro výsadbu</t>
  </si>
  <si>
    <t>N04</t>
  </si>
  <si>
    <t>Keře</t>
  </si>
  <si>
    <t>58</t>
  </si>
  <si>
    <t>R_300230</t>
  </si>
  <si>
    <t>Corylus avellana, v 40-60, ko 1,5l, ztratné 3% v ceně</t>
  </si>
  <si>
    <t>-621897719</t>
  </si>
  <si>
    <t>59</t>
  </si>
  <si>
    <t>SLL0566</t>
  </si>
  <si>
    <t>Crataegus laevigata, 1xp, v 60-100 cm, ko 1,5l, ztratné 3% v ceně</t>
  </si>
  <si>
    <t>18505161</t>
  </si>
  <si>
    <t>60</t>
  </si>
  <si>
    <t>R_300021.1</t>
  </si>
  <si>
    <t>Euonymus europaeus, v 40-60 cm, ko 1,5l, ztratné 3% v ceně</t>
  </si>
  <si>
    <t>114254929</t>
  </si>
  <si>
    <t>61</t>
  </si>
  <si>
    <t>R_300025</t>
  </si>
  <si>
    <t>Frangula alnus, v 60-100 cm, ko 1,5l, ztratné 3% v ceně</t>
  </si>
  <si>
    <t>8076062</t>
  </si>
  <si>
    <t>62</t>
  </si>
  <si>
    <t>R_300097</t>
  </si>
  <si>
    <t>Prunus spinosa, v 40-60 cm, ko 1,5l, ztratné 3% v ceně</t>
  </si>
  <si>
    <t>-2131865608</t>
  </si>
  <si>
    <t>63</t>
  </si>
  <si>
    <t>R_2000883</t>
  </si>
  <si>
    <t>Salix caprea, v 60-100, ko 1,5l, ztratné 3% v ceně</t>
  </si>
  <si>
    <t>1091560801</t>
  </si>
  <si>
    <t>64</t>
  </si>
  <si>
    <t>R_2000884</t>
  </si>
  <si>
    <t>Salix cinerea, v 70-90, 2 výhony, ko 1,5l, ztratné 3% v ceně</t>
  </si>
  <si>
    <t>539265213</t>
  </si>
  <si>
    <t>65</t>
  </si>
  <si>
    <t>R_2000885</t>
  </si>
  <si>
    <t>Salix purpurea, v 40-60 cm, ko 1,5l, ztratné 3% v ceně</t>
  </si>
  <si>
    <t>1003648080</t>
  </si>
  <si>
    <t>66</t>
  </si>
  <si>
    <t>R_2000886</t>
  </si>
  <si>
    <t>Salix viminalis, v 40-60 cm, ko 1,5l, ztratné 3% v ceně</t>
  </si>
  <si>
    <t>1205175262</t>
  </si>
  <si>
    <t>67</t>
  </si>
  <si>
    <t>R_300011.1.1</t>
  </si>
  <si>
    <t>Swida sanguinea, v 40-60 cm, ko 1,5l, ztratné 3% v ceně</t>
  </si>
  <si>
    <t>-1366788315</t>
  </si>
  <si>
    <t>68</t>
  </si>
  <si>
    <t>R_3000990.1.1</t>
  </si>
  <si>
    <t>Viburnum opulus, v 40-60 cm, ko 1,5l, ztratné 3% v ceně</t>
  </si>
  <si>
    <t>-1961754376</t>
  </si>
  <si>
    <t>N07</t>
  </si>
  <si>
    <t>Stromy</t>
  </si>
  <si>
    <t>SLL0001.2</t>
  </si>
  <si>
    <t>Acer campestre, 1xp, v 80-100, ko 1,5l, ztratné 3% v ceně</t>
  </si>
  <si>
    <t>1163035014</t>
  </si>
  <si>
    <t>39</t>
  </si>
  <si>
    <t>R_200180</t>
  </si>
  <si>
    <t>Acer platanoides, ok 8-10 cm, PK, ztratné 3% v ceně</t>
  </si>
  <si>
    <t>-1529264555</t>
  </si>
  <si>
    <t>40</t>
  </si>
  <si>
    <t>SLL0001.3</t>
  </si>
  <si>
    <t>Acer platanoides, 1xp, v 80-100, ko 1,5l, ztratné 3% v ceně</t>
  </si>
  <si>
    <t>-561207568</t>
  </si>
  <si>
    <t>41</t>
  </si>
  <si>
    <t>R_2001210</t>
  </si>
  <si>
    <t>Alnus glutinosa,  ok 6-8, s balem, ztratné 3%v ceně</t>
  </si>
  <si>
    <t>-330817982</t>
  </si>
  <si>
    <t>42</t>
  </si>
  <si>
    <t>SLL0001.4</t>
  </si>
  <si>
    <t>Alnus glutinosa, 1xp, v 80-100, ko 1,5l, ztratné 3% v ceně</t>
  </si>
  <si>
    <t>1109748685</t>
  </si>
  <si>
    <t>43</t>
  </si>
  <si>
    <t>SLL0001.5</t>
  </si>
  <si>
    <t>Carpinus betulus, 1xp, v 80-100, ko 1,5l, ztratné 3% v ceně</t>
  </si>
  <si>
    <t>596709745</t>
  </si>
  <si>
    <t>44</t>
  </si>
  <si>
    <t>R_2001801</t>
  </si>
  <si>
    <t>Populus nigra, ok 8-10 cm, PK, ztratné 3% v ceně</t>
  </si>
  <si>
    <t>-118559000</t>
  </si>
  <si>
    <t>45</t>
  </si>
  <si>
    <t>SLL0001.6</t>
  </si>
  <si>
    <t>Populus nigra, 1xp, v 80-100, ko 1,5l, ztratné 3% v ceně</t>
  </si>
  <si>
    <t>146279141</t>
  </si>
  <si>
    <t>46</t>
  </si>
  <si>
    <t>R_200085</t>
  </si>
  <si>
    <t>Prunus padus, ok 8-10, PK, ztratné 3%v ceně</t>
  </si>
  <si>
    <t>-1505032738</t>
  </si>
  <si>
    <t>47</t>
  </si>
  <si>
    <t>SLL0001.7</t>
  </si>
  <si>
    <t>Prunus padus, 1xp, v 80-100, ko 1,5l, ztratné 3% v ceně</t>
  </si>
  <si>
    <t>879256506</t>
  </si>
  <si>
    <t>48</t>
  </si>
  <si>
    <t>R_200112</t>
  </si>
  <si>
    <t>Quercus robur, ok 6-8 cm, s balem, ztratné 3% v ceně</t>
  </si>
  <si>
    <t>-150759404</t>
  </si>
  <si>
    <t>Quercus robur, obvod 6-8 cm, s balem, ztratné 3% v ceně</t>
  </si>
  <si>
    <t>49</t>
  </si>
  <si>
    <t>R_200305</t>
  </si>
  <si>
    <t>Quercus robur, 1xp, v 80-100, ko 1,5l, ztratné 3% v ceně</t>
  </si>
  <si>
    <t>-605809775</t>
  </si>
  <si>
    <t>50</t>
  </si>
  <si>
    <t>R_200088</t>
  </si>
  <si>
    <t>Salix alba, ok 8-10, PK, ztratné 3%v ceně</t>
  </si>
  <si>
    <t>1469311930</t>
  </si>
  <si>
    <t>51</t>
  </si>
  <si>
    <t>R_2000881</t>
  </si>
  <si>
    <t>Salix fragilis, v 200-250, ko 1,5l, ztratné 3% v ceně</t>
  </si>
  <si>
    <t>1014248604</t>
  </si>
  <si>
    <t>52</t>
  </si>
  <si>
    <t>R_2000882</t>
  </si>
  <si>
    <t>Salix fragilis, 1xp, v 40-60, ko 1,5l, ztratné 3% v ceně</t>
  </si>
  <si>
    <t>-309477154</t>
  </si>
  <si>
    <t>53</t>
  </si>
  <si>
    <t>SLL1468</t>
  </si>
  <si>
    <t>Tilia cordata, ok 8-10, PK, ztratné 3% v ceně</t>
  </si>
  <si>
    <t>1317160146</t>
  </si>
  <si>
    <t>54</t>
  </si>
  <si>
    <t>SLL0001.8</t>
  </si>
  <si>
    <t>Tilia cordata, 1xp, v 80-100, ko 1,5l, ztratné 3% v ceně</t>
  </si>
  <si>
    <t>-985092571</t>
  </si>
  <si>
    <t>55</t>
  </si>
  <si>
    <t>SLL1461.1</t>
  </si>
  <si>
    <t>Tilia platyphyllos, ok 8-10, PK, ztratné 3% v ceně</t>
  </si>
  <si>
    <t>129225460</t>
  </si>
  <si>
    <t>56</t>
  </si>
  <si>
    <t>R_2001121</t>
  </si>
  <si>
    <t>Ulmus leavis, ok 6-8 cm, s balem, ztratné 3% v ceně</t>
  </si>
  <si>
    <t>-1732715637</t>
  </si>
  <si>
    <t>57</t>
  </si>
  <si>
    <t>SLL0001.9</t>
  </si>
  <si>
    <t>Ulmus leavis, 1xp, v 80-100, ko 1,5l, ztratné 3% v ceně</t>
  </si>
  <si>
    <t>1670872222</t>
  </si>
  <si>
    <t>N09</t>
  </si>
  <si>
    <t>Založení trávníku</t>
  </si>
  <si>
    <t>72</t>
  </si>
  <si>
    <t>181451121</t>
  </si>
  <si>
    <t>Založení lučního trávníku výsevem plochy přes 1000 m2 v rovině a ve svahu do 1:5</t>
  </si>
  <si>
    <t>181307496</t>
  </si>
  <si>
    <t>Založení trávníku na půdě předem připravené plochy přes 1000 m2 výsevem včetně utažení lučního v rovině nebo na svahu do 1:5</t>
  </si>
  <si>
    <t>73</t>
  </si>
  <si>
    <t>005724100-R</t>
  </si>
  <si>
    <t>osivo směs T1 - mezi výsadbami</t>
  </si>
  <si>
    <t>429259908</t>
  </si>
  <si>
    <t>Poznámka k položce:_x000D_
T1 - specifikace dle technické zprávy</t>
  </si>
  <si>
    <t>"plocha trávníku*množství"34530*0,012</t>
  </si>
  <si>
    <t>74</t>
  </si>
  <si>
    <t>0057241001-R</t>
  </si>
  <si>
    <t>osivo směs T2 - luční porost</t>
  </si>
  <si>
    <t>1278624569</t>
  </si>
  <si>
    <t>Poznámka k položce:_x000D_
T2 - specifikace dle technické zprávy</t>
  </si>
  <si>
    <t>"plocha trávníku*množství"37600*0,025</t>
  </si>
  <si>
    <t>75</t>
  </si>
  <si>
    <t>0057241002-R</t>
  </si>
  <si>
    <t>osivo směs T3a - květnatá louka do nivy</t>
  </si>
  <si>
    <t>-1805901280</t>
  </si>
  <si>
    <t>Poznámka k položce:_x000D_
T3a</t>
  </si>
  <si>
    <t>"plocha trávníku*množství"5440*0,005</t>
  </si>
  <si>
    <t>76</t>
  </si>
  <si>
    <t>0057241003-R</t>
  </si>
  <si>
    <t>osivo směs T3b - květnatá louka na terénní modelaci</t>
  </si>
  <si>
    <t>1837296728</t>
  </si>
  <si>
    <t>Poznámka k položce:_x000D_
T3b</t>
  </si>
  <si>
    <t>"plocha trávníku*množství"465*0,005</t>
  </si>
  <si>
    <t>77</t>
  </si>
  <si>
    <t>0057241004-R</t>
  </si>
  <si>
    <t>osivo směs T4 - louka na terénní modelaci</t>
  </si>
  <si>
    <t>389412914</t>
  </si>
  <si>
    <t>Poznámka k položce:_x000D_
T4</t>
  </si>
  <si>
    <t>"plocha trávníku*množství"9700*0,025</t>
  </si>
  <si>
    <t>69</t>
  </si>
  <si>
    <t>1894935976</t>
  </si>
  <si>
    <t>70</t>
  </si>
  <si>
    <t>-1145890561</t>
  </si>
  <si>
    <t>71</t>
  </si>
  <si>
    <t>183403161</t>
  </si>
  <si>
    <t>Obdělání půdy válením v rovině a svahu do 1:5</t>
  </si>
  <si>
    <t>-1707411037</t>
  </si>
  <si>
    <t>Obdělání půdy válením v rovině nebo na svahu do 1:5</t>
  </si>
  <si>
    <t>78</t>
  </si>
  <si>
    <t>185803211</t>
  </si>
  <si>
    <t xml:space="preserve">Uválcování trávníku v rovině a svahu </t>
  </si>
  <si>
    <t>1238384068</t>
  </si>
  <si>
    <t>Uválcování trávníku v rovině nebo na svahu</t>
  </si>
  <si>
    <t>N099</t>
  </si>
  <si>
    <t>Následná péče po dobu 3 let</t>
  </si>
  <si>
    <t>84</t>
  </si>
  <si>
    <t>-262626732</t>
  </si>
  <si>
    <t>"keře D2, D6"(255+140)*3</t>
  </si>
  <si>
    <t>93</t>
  </si>
  <si>
    <t>184851512</t>
  </si>
  <si>
    <t>Řez stromu tvarovací hlavový s intervalem 2 roky výškou nasazení hlavy do 6 m</t>
  </si>
  <si>
    <t>-960742116</t>
  </si>
  <si>
    <t>Řez stromů tvarovací hlavový s opakovaným intervalem řezu do 2 let výšky nasazení hlavy přes 2 do 6 m</t>
  </si>
  <si>
    <t>"vrby bílé - D5"7</t>
  </si>
  <si>
    <t>92</t>
  </si>
  <si>
    <t>184852312</t>
  </si>
  <si>
    <t>Řez stromu výchovný výšky přes 4 do 6 m</t>
  </si>
  <si>
    <t>2012331797</t>
  </si>
  <si>
    <t>Řez stromů výchovný, výšky přes 4 do 6 m</t>
  </si>
  <si>
    <t>"navržené stromy - D3, D4"57</t>
  </si>
  <si>
    <t>94</t>
  </si>
  <si>
    <t>-1988886669</t>
  </si>
  <si>
    <t>95</t>
  </si>
  <si>
    <t>-1168260300</t>
  </si>
  <si>
    <t>3884*0,07 'Přepočtené koeficientem množství</t>
  </si>
  <si>
    <t>82</t>
  </si>
  <si>
    <t>185804213</t>
  </si>
  <si>
    <t>Vypletí záhonu dřevin soliterních s naložením a odvozem odpadu do 20 km v rovině a svahu do 1:5</t>
  </si>
  <si>
    <t>-987448727</t>
  </si>
  <si>
    <t>Vypletí v rovině nebo na svahu do 1:5 dřevin solitérních</t>
  </si>
  <si>
    <t>"plocha mulče kolem stromů"stromy_celkem*(3+2+1)</t>
  </si>
  <si>
    <t>81</t>
  </si>
  <si>
    <t>185804214</t>
  </si>
  <si>
    <t>Vypletí záhonu dřevin ve skupinách s naložením a odvozem odpadu do 20 km v rovině a svahu do 1:5</t>
  </si>
  <si>
    <t>2068496570</t>
  </si>
  <si>
    <t>Vypletí v rovině nebo na svahu do 1:5 dřevin ve skupinách</t>
  </si>
  <si>
    <t>"poloodrostky a keře v pásech - sumarizace ploch v TZ"(605+607+1370+1160)*(3+2+1)</t>
  </si>
  <si>
    <t>85</t>
  </si>
  <si>
    <t>185804312.1</t>
  </si>
  <si>
    <t>-1514959418</t>
  </si>
  <si>
    <t>"stromy - převod na m3*počet stromů*počet zálivek - 8+5+3"(50/1000)*stromy_celkem*zálivka</t>
  </si>
  <si>
    <t>"poloodrostky - převod na m3*počet poloodrostků*počet zálivek"(10/1000)*(poloodrostky)*zálivka</t>
  </si>
  <si>
    <t>"keře skupiny - převod na m3*počet keřů*počet zálivek"(10/1000)*keře_skup*zálivka</t>
  </si>
  <si>
    <t>86</t>
  </si>
  <si>
    <t>185851121.1</t>
  </si>
  <si>
    <t>-7216329</t>
  </si>
  <si>
    <t>87</t>
  </si>
  <si>
    <t>185851129.1</t>
  </si>
  <si>
    <t>977906808</t>
  </si>
  <si>
    <t>88</t>
  </si>
  <si>
    <t>082113210.1</t>
  </si>
  <si>
    <t>1574292737</t>
  </si>
  <si>
    <t>89</t>
  </si>
  <si>
    <t>R-1009</t>
  </si>
  <si>
    <t>Kontrola kotvení kůlů a úvazků, chrániček kolem stromů</t>
  </si>
  <si>
    <t>-1106921653</t>
  </si>
  <si>
    <t>"kontrola na všech stromech"stromy_celkem*4*3</t>
  </si>
  <si>
    <t>90</t>
  </si>
  <si>
    <t>R-1010.1</t>
  </si>
  <si>
    <t>Kontrola oplocenek kolem výsadeb</t>
  </si>
  <si>
    <t>642069501</t>
  </si>
  <si>
    <t>oplocení_skupin*4*3</t>
  </si>
  <si>
    <t>83</t>
  </si>
  <si>
    <t>R-111103202</t>
  </si>
  <si>
    <t>Vyžínání ploch výsadeb ve vegetačním období travního porostu středně hustého</t>
  </si>
  <si>
    <t>209267469</t>
  </si>
  <si>
    <t>Vyžínání ploch s ponecháním na místě ve vegetačním období travního porostu středně hustého  mezi plošnou výsadbou dřevin</t>
  </si>
  <si>
    <t>"trávník T1 mezi plošnými výsadbami"(20578/10000)*3*3</t>
  </si>
  <si>
    <t>91</t>
  </si>
  <si>
    <t>R-184215153</t>
  </si>
  <si>
    <t>Odstranění úvazku kmene dřevin</t>
  </si>
  <si>
    <t>233464692</t>
  </si>
  <si>
    <t>SO-02.02 - Neuznatelné náklady</t>
  </si>
  <si>
    <t>111103202</t>
  </si>
  <si>
    <t>Kosení ve vegetačním období travního porostu středně hustého</t>
  </si>
  <si>
    <t>474366292</t>
  </si>
  <si>
    <t>Kosení s ponecháním na místě  ve vegetačním období travního porostu středně hustého</t>
  </si>
  <si>
    <t>"trávník T1 na volné ploše"(13952/10000)*3*3</t>
  </si>
  <si>
    <t>111151331</t>
  </si>
  <si>
    <t>Pokosení trávníku lučního plochy přes 10000 m2 s odvozem do 20 km v rovině a svahu do 1:5</t>
  </si>
  <si>
    <t>714648982</t>
  </si>
  <si>
    <t>Pokosení trávníku při souvislé ploše přes 10000 m2 lučního v rovině nebo svahu do 1:5</t>
  </si>
  <si>
    <t>"T2+T3+T4 - 1.seč"37600+5440+465+9700</t>
  </si>
  <si>
    <t>"T2+T3+T4 - další seče"(37600+5440+465+9700)*(4+3+3)*0,8</t>
  </si>
  <si>
    <t>"sukcesní plocha D10"18645*(2+2+1)</t>
  </si>
  <si>
    <t>R-171201201.1</t>
  </si>
  <si>
    <t>Uložení bioodpadu včetně přesunu na vzdálenost do 10 km</t>
  </si>
  <si>
    <t>-524472991</t>
  </si>
  <si>
    <t>Poznámka k položce:_x000D_
pokosená hmota</t>
  </si>
  <si>
    <t>bioodpad_trávník</t>
  </si>
  <si>
    <t>"množství pokosené trávy v m3"478845*0,3*0,1</t>
  </si>
  <si>
    <t>171201211.1</t>
  </si>
  <si>
    <t>Poplatek za uložení pokosené hmoty trávníku</t>
  </si>
  <si>
    <t>709822338</t>
  </si>
  <si>
    <t>"převod z m3 na kg a tuny"bioodpad_trávník*100/1000</t>
  </si>
  <si>
    <t>R-1712012011</t>
  </si>
  <si>
    <t>Uložení pokosené hmoty ze sukcesní plochy D10 včetně přesunu na vzdálenost do 10 km.</t>
  </si>
  <si>
    <t>-541335442</t>
  </si>
  <si>
    <t>bioodpad_D10</t>
  </si>
  <si>
    <t>"objem D10"93225*0,3*0,1</t>
  </si>
  <si>
    <t>R-9972218551</t>
  </si>
  <si>
    <t>Poplatek za uložení pokosené hmoty ze sukcesní plochy D10</t>
  </si>
  <si>
    <t>-366642899</t>
  </si>
  <si>
    <t>"převod z m3 na kg a tuny"bioodpad_D10*100/1000</t>
  </si>
  <si>
    <t>SO-03 - Zpevněné povrchy</t>
  </si>
  <si>
    <t>HSV - Práce a dodávky HSV - NEUZNATELNÉ NÁKLADY</t>
  </si>
  <si>
    <t>Práce a dodávky HSV - NEUZNATELNÉ NÁKLADY</t>
  </si>
  <si>
    <t>-67863965</t>
  </si>
  <si>
    <t>Poznámka k položce:_x000D_
po dobu instalace chráničky sítě Telco Pro</t>
  </si>
  <si>
    <t>119001201</t>
  </si>
  <si>
    <t>Úprava zemin vápnem nebo směsnými hydraulickými pojivy</t>
  </si>
  <si>
    <t>1877491673</t>
  </si>
  <si>
    <t>Úprava zemin vápnem nebo směsnými hydraulickými pojivy za účelem zlepšení mechanických vlastností a zpracovatelnosti u hrubých terénních úprav, násypů a zásypů</t>
  </si>
  <si>
    <t>Poznámka k položce:_x000D_
předpokládáme 2 pojezdy zemní frézou</t>
  </si>
  <si>
    <t>"plocha x hloubka úpravy, šířka pláně 4,7 x délka pláně 774m, odměřeno ze situace D321 a D322" 3638*0,3</t>
  </si>
  <si>
    <t>58530170</t>
  </si>
  <si>
    <t>vápno nehašené CL 90-Q pro úpravu zemin standardní</t>
  </si>
  <si>
    <t>1496638791</t>
  </si>
  <si>
    <t>Poznámka k položce:_x000D_
výpočet: hustota zeminy x procento podílu pojiva x tl. úpravy x plocha pláně</t>
  </si>
  <si>
    <t>1700*0,04*0,3*3638/1000</t>
  </si>
  <si>
    <t>-1641942156</t>
  </si>
  <si>
    <t>Poznámka k položce:_x000D_
Sejmutí ornice pro umístění SO-03.1 - severní a jižní úsek mimo manipulační plochu jih, změřeno z výkresu D121</t>
  </si>
  <si>
    <t>"plocha x tloušťka snětí" 926*0,2</t>
  </si>
  <si>
    <t>279676386</t>
  </si>
  <si>
    <t>Poznámka k položce:_x000D_
ornice pod přejezdy kabelu Telco</t>
  </si>
  <si>
    <t>"odměřeno v situaci, plocha obou lokalit x tl. snětí" (22+18)*0,2</t>
  </si>
  <si>
    <t>122201102</t>
  </si>
  <si>
    <t>Odkopávky a prokopávky nezapažené v hornině tř. 3 objem do 1000 m3</t>
  </si>
  <si>
    <t>-487391565</t>
  </si>
  <si>
    <t>Odkopávky a prokopávky nezapažené  s přehozením výkopku na vzdálenost do 3 m nebo s naložením na dopravní prostředek v hornině tř. 3 přes 100 do 1 000 m3</t>
  </si>
  <si>
    <t>Poznámka k položce:_x000D_
odměřeno z DMT, odkopávka pro těleso zemní pláně, přesun cca 150 m</t>
  </si>
  <si>
    <t>122201109</t>
  </si>
  <si>
    <t>Příplatek za lepivost u odkopávek v hornině tř. 1 až 3</t>
  </si>
  <si>
    <t>-1347002543</t>
  </si>
  <si>
    <t>Odkopávky a prokopávky nezapažené  s přehozením výkopku na vzdálenost do 3 m nebo s naložením na dopravní prostředek v hornině tř. 3 Příplatek k cenám za lepivost horniny tř. 3</t>
  </si>
  <si>
    <t>815+1949</t>
  </si>
  <si>
    <t>131133101</t>
  </si>
  <si>
    <t>Hloubení jam do 10 m3 ručně v soudržných  horninách tř. 1 a 2 při překopech inženýrských sítí</t>
  </si>
  <si>
    <t>1136269145</t>
  </si>
  <si>
    <t>Hloubení zapažených i nezapažených jam při překopech inženýrských sítí ručně objemu do 10 m3 s urovnáním dna do předepsaného profilu a spádu v horninách tř. 1 a 2 soudržných</t>
  </si>
  <si>
    <t>Poznámka k položce:_x000D_
výkopy pro obnaženís ítě Telco Pro, předpokládaná hloubka uložení 0,8 m x šířka výkopu x délka výkopu x hloubka výkopu</t>
  </si>
  <si>
    <t>0,6*4*1+0,6*5*1</t>
  </si>
  <si>
    <t>440781543</t>
  </si>
  <si>
    <t>"doprava materiálu pro štěrkový trávník z mísící plochy na místo uložení, délka x šířka x výška štěrkodrtě pro stěrkový trávník" 380*1,5*0,2</t>
  </si>
  <si>
    <t>"odkop z modelace 1 pro těleso zemní pláně + odkop v terénu pro těleso zemní pláně" 1949+815</t>
  </si>
  <si>
    <t>351931422</t>
  </si>
  <si>
    <t>"výkopek z jiných SO, nakládání výkopéku z modelace 1" 1949</t>
  </si>
  <si>
    <t>"směs pro štěrkový trávník, naložení na mísící ploše, odpovídá spotřebě materiálu pro stěrkový trávník" 114</t>
  </si>
  <si>
    <t>-771883228</t>
  </si>
  <si>
    <t>Poznámka k položce:_x000D_
násyp pro těleso zemní pláně, z DMT</t>
  </si>
  <si>
    <t>174101101</t>
  </si>
  <si>
    <t>Zásyp jam, šachet rýh nebo kolem objektů sypaninou se zhutněním</t>
  </si>
  <si>
    <t>-1962776233</t>
  </si>
  <si>
    <t>174102101.R</t>
  </si>
  <si>
    <t>Zásyp jam, šachet a rýh do 30 m3 sypaninou se zhutněním při překopech inženýrských sítí ručně</t>
  </si>
  <si>
    <t>119254462</t>
  </si>
  <si>
    <t>Zásyp sypaninou z jakékoliv horniny při překopech inženýrských sítí objemu do 30 m3 s uložením výkopku ve vrstvách se zhutněním jam, šachet, rýh nebo kolem objektů v těchto vykopávkách</t>
  </si>
  <si>
    <t>Poznámka k položce:_x000D_
Odpovídá výkopu pro uloženíé chráničky sítě Telco Pro, v souladu s požadavky správce sítě</t>
  </si>
  <si>
    <t>181301102</t>
  </si>
  <si>
    <t>Rozprostření ornice tl vrstvy do 150 mm pl do 500 m2 v rovině nebo ve svahu do 1:5</t>
  </si>
  <si>
    <t>-1712584493</t>
  </si>
  <si>
    <t>Rozprostření a urovnání ornice v rovině nebo ve svahu sklonu do 1:5 při souvislé ploše do 500 m2, tl. vrstvy přes 100 do 150 mm</t>
  </si>
  <si>
    <t>Poznámka k položce:_x000D_
 v ploše SO-03 podél zpevněných povrchu a jejkich okolí</t>
  </si>
  <si>
    <t>185/0,15</t>
  </si>
  <si>
    <t>181301103</t>
  </si>
  <si>
    <t>Rozprostření ornice tl vrstvy do 200 mm pl do 500 m2 v rovině nebo ve svahu do 1:5</t>
  </si>
  <si>
    <t>177466187</t>
  </si>
  <si>
    <t>Poznámka k položce:_x000D_
ornice bude rozprostíraná ručně, v OP kabelu Telco, pouze plocha kolem zpevněné plochy, odměřeno v situaci D321</t>
  </si>
  <si>
    <t>5+6+8+8</t>
  </si>
  <si>
    <t>181411131</t>
  </si>
  <si>
    <t>Založení parkového trávníku výsevem plochy do 1000 m2 v rovině a ve svahu do 1:5</t>
  </si>
  <si>
    <t>-911267019</t>
  </si>
  <si>
    <t>Založení trávníku na půdě předem připravené plochy do 1000 m2 výsevem včetně utažení parkového v rovině nebo na svahu do 1:5</t>
  </si>
  <si>
    <t>"délka x šířka štěrkového trávníku, odměřeno v situaci D321" 380*1,5</t>
  </si>
  <si>
    <t>00572410.R</t>
  </si>
  <si>
    <t>osivo směs travní parková pro štěrkové trávníky</t>
  </si>
  <si>
    <t>1013913672</t>
  </si>
  <si>
    <t>Poznámka k položce:_x000D_
osevní směs dle projektové dokumentace, plocha štěrkového trávníku x výsevek g/1000, 570*25/1000</t>
  </si>
  <si>
    <t>570*0,025 'Přepočtené koeficientem množství</t>
  </si>
  <si>
    <t>1707605568</t>
  </si>
  <si>
    <t>Poznámka k položce:_x000D_
štěrkový trávník, odměřeno v situaci D321</t>
  </si>
  <si>
    <t>"délka x šířka" 380*1,5</t>
  </si>
  <si>
    <t>R.10</t>
  </si>
  <si>
    <t>Zpevnění povrchu zemní pláně</t>
  </si>
  <si>
    <t>1223945697</t>
  </si>
  <si>
    <t>Poznámka k položce:_x000D_
zpevnění povrchu štěrkových trávníků vibrační deskou</t>
  </si>
  <si>
    <t>"výměra odměřena v situaci D321x počet pojezdů" 570*2</t>
  </si>
  <si>
    <t>181951102</t>
  </si>
  <si>
    <t>Úprava pláně v hornině tř. 1 až 4 se zhutněním</t>
  </si>
  <si>
    <t>852905322</t>
  </si>
  <si>
    <t>Úprava pláně vyrovnáním výškových rozdílů  v hornině tř. 1 až 4 se zhutněním</t>
  </si>
  <si>
    <t>Poznámka k položce:_x000D_
100 % Proctorovy zkoušky, odměřenov  situace D322 a D321</t>
  </si>
  <si>
    <t>"šířka x délka" 3,5*774</t>
  </si>
  <si>
    <t>185804312.R</t>
  </si>
  <si>
    <t>Zalití rostlin vodou rozstřikem plocha přes 20 m2</t>
  </si>
  <si>
    <t>-379892016</t>
  </si>
  <si>
    <t>Zalití rostlin vodou  plochy záhonů jednotlivě přes 20 m2</t>
  </si>
  <si>
    <t>"plocha štěrkového trávníku, odměřena v situace D321 x zálivka na m2" 570*0,015</t>
  </si>
  <si>
    <t>1293325092</t>
  </si>
  <si>
    <t>Dovoz vody pro zálivku rostlin  na vzdálenost do 1000 m</t>
  </si>
  <si>
    <t>564762111</t>
  </si>
  <si>
    <t>Podklad z vibrovaného štěrku VŠ tl 200 mm</t>
  </si>
  <si>
    <t>-1590455237</t>
  </si>
  <si>
    <t>Podklad nebo kryt z vibrovaného štěrku VŠ  s rozprostřením, vlhčením a zhutněním, po zhutnění tl. 200 mm</t>
  </si>
  <si>
    <t>Poznámka k položce:_x000D_
rozměry odečteny ve výkresu D321 a D322</t>
  </si>
  <si>
    <t>"délka úpravy x šířka" 2*774</t>
  </si>
  <si>
    <t>564851111</t>
  </si>
  <si>
    <t>Podklad ze štěrkodrtě ŠD tl 150 mm</t>
  </si>
  <si>
    <t>-108809161</t>
  </si>
  <si>
    <t>Podklad ze štěrkodrti ŠD  s rozprostřením a zhutněním, po zhutnění tl. 150 mm</t>
  </si>
  <si>
    <t>Poznámka k položce:_x000D_
Rozměry odečteny ve výkresu D321 a D322.</t>
  </si>
  <si>
    <t>"délka úpravy x šířka"2,8*774</t>
  </si>
  <si>
    <t>564861111</t>
  </si>
  <si>
    <t>Podklad ze štěrkodrtě ŠD tl 200 mm</t>
  </si>
  <si>
    <t>648926613</t>
  </si>
  <si>
    <t>Podklad ze štěrkodrti ŠD  s rozprostřením a zhutněním, po zhutnění tl. 200 mm</t>
  </si>
  <si>
    <t>2,8*774</t>
  </si>
  <si>
    <t>564861111.R</t>
  </si>
  <si>
    <t>Podklad ze štěrkodrtě ŠD s příměsí kompostu 20 %, tl 200 mm</t>
  </si>
  <si>
    <t>-2030642593</t>
  </si>
  <si>
    <t>Poznámka k položce:_x000D_
pokládka štěrkového trávníku včetně materiálu a jeho smísení na mísící ploše v rámci staveniště</t>
  </si>
  <si>
    <t>"délka x šířka, odměřena v situaci D321" 380*1,5</t>
  </si>
  <si>
    <t>Montáž plastové dělené chráničky</t>
  </si>
  <si>
    <t>455516233</t>
  </si>
  <si>
    <t>Poznámka k položce:_x000D_
odolnost min. 450N/20cm, délka odečtena ze situace D121, chránička sítě TelcoPro, dle požadavků správce sítě</t>
  </si>
  <si>
    <t>14011016.R</t>
  </si>
  <si>
    <t>1032728455</t>
  </si>
  <si>
    <t>1621261889</t>
  </si>
  <si>
    <t>SO-04 - Molo</t>
  </si>
  <si>
    <t xml:space="preserve">    2 - Zakládání</t>
  </si>
  <si>
    <t>PSV - Práce a dodávky PSV - NEUZNATELNÉ NÁKLADY</t>
  </si>
  <si>
    <t xml:space="preserve">    766 - Konstrukce truhlářské</t>
  </si>
  <si>
    <t>456664079</t>
  </si>
  <si>
    <t>Poznámka k položce:_x000D_
čerpání ze stavební jámy mola</t>
  </si>
  <si>
    <t>Zakládání</t>
  </si>
  <si>
    <t>232321121</t>
  </si>
  <si>
    <t>Zaražení dřevěných pilot svisle D nad 120 mm hl do 3 m</t>
  </si>
  <si>
    <t>-2071987795</t>
  </si>
  <si>
    <t>Zaražení nebo nastražení a zaberanění dřevěných kůlů nebo pilot  svislých průměru přes 120 mm, na délku od 0 do 3 m</t>
  </si>
  <si>
    <t>Poznámka k položce:_x000D_
viz výkres D421</t>
  </si>
  <si>
    <t>"počet pilot x prům. délka zaražení" 6*2,6</t>
  </si>
  <si>
    <t>"počet pilot x délka zaražení" 10*1,6</t>
  </si>
  <si>
    <t>457971121</t>
  </si>
  <si>
    <t>Zřízení vrstvy z geotextilie o sklonu přes 10° do 35° š do 3 m</t>
  </si>
  <si>
    <t>513410843</t>
  </si>
  <si>
    <t>Zřízení vrstvy z geotextilie s přesahem  bez připevnění k podkladu, s potřebným dočasným zatěžováním včetně zakotvení okraje o sklonu přes 10° do 35°, šířky geotextilie do 3 m</t>
  </si>
  <si>
    <t>Poznámka k položce:_x000D_
změřeno ve výkresse D421</t>
  </si>
  <si>
    <t>"šířka x délka" 2,4*3</t>
  </si>
  <si>
    <t>69311081</t>
  </si>
  <si>
    <t>geotextilie netkaná PES 300 g/m2</t>
  </si>
  <si>
    <t>497282901</t>
  </si>
  <si>
    <t>7,2*1,1 'Přepočtené koeficientem množství</t>
  </si>
  <si>
    <t>465210111.R</t>
  </si>
  <si>
    <t>Schody z lomového kamene na sucho s prosypáním zeminou</t>
  </si>
  <si>
    <t>-577367928</t>
  </si>
  <si>
    <t>Schody z lomového kamene lomařsky upraveného  pro dlažbu na sucho s prosypáním zeminou</t>
  </si>
  <si>
    <t>Poznámka k položce:_x000D_
přístup k molu dle PD, cena celkem za celou konstrukci z LK, změřeno ve výkrese D421</t>
  </si>
  <si>
    <t>564231111</t>
  </si>
  <si>
    <t>Podklad nebo podsyp ze štěrkopísku ŠP tl 100 mm</t>
  </si>
  <si>
    <t>-976623546</t>
  </si>
  <si>
    <t>Podklad nebo podsyp ze štěrkopísku ŠP  s rozprostřením, vlhčením a zhutněním, po zhutnění tl. 100 mm</t>
  </si>
  <si>
    <t>Poznámka k položce:_x000D_
posyp ŠP 0-63 pod kamenné stupně hutněný, rozměry 1,3 x 1,8m, změřeno ve výkrese D421</t>
  </si>
  <si>
    <t>PSV</t>
  </si>
  <si>
    <t>Práce a dodávky PSV - NEUZNATELNÉ NÁKLADY</t>
  </si>
  <si>
    <t>766</t>
  </si>
  <si>
    <t>Konstrukce truhlářské</t>
  </si>
  <si>
    <t>R.01</t>
  </si>
  <si>
    <t>Montáž podélné konstrukce podlah dřevěných mol</t>
  </si>
  <si>
    <t>-447022081</t>
  </si>
  <si>
    <t xml:space="preserve">Poznámka k položce:_x000D_
osazení nosných trámů do ocelových patek na pilotech, spoje plátováním, dle PD, 2x délka mola + ztráta vzniklá plátováním </t>
  </si>
  <si>
    <t>2*14,06 + 1*0,6</t>
  </si>
  <si>
    <t>60512135.R</t>
  </si>
  <si>
    <t>hranol stavební řezivo dubové průřezu 150x150 do dl 5m</t>
  </si>
  <si>
    <t>-1751376566</t>
  </si>
  <si>
    <t>Poznámka k položce:_x000D_
konstrukční řezivo pro stavbu mola hoblované - svislé piloty, podélné trámky, povrchová úprava dle PD, dle výpisu materiálu ve výkrese D421</t>
  </si>
  <si>
    <t>"svislé piloty" 1,152</t>
  </si>
  <si>
    <t>"podélné trámy" 0,675</t>
  </si>
  <si>
    <t>1,827*1,1 'Přepočtené koeficientem množství</t>
  </si>
  <si>
    <t>R.02</t>
  </si>
  <si>
    <t>Osazení hlavy piloty ocelové</t>
  </si>
  <si>
    <t>-344536543</t>
  </si>
  <si>
    <t>Osazení ocelového zhlaví dřevěné piloty</t>
  </si>
  <si>
    <t>Poznámka k položce:_x000D_
ocelové sedlo pro osazení podélných nosných trámů mola, osazení včetně povrchové úpravy, dle výkresu 422</t>
  </si>
  <si>
    <t>14550270.R</t>
  </si>
  <si>
    <t>zhlaví piloty z profilu ocelového čtvercového svařovaného 150x150x3mm</t>
  </si>
  <si>
    <t>-1142691930</t>
  </si>
  <si>
    <t>Poznámka k položce:_x000D_
ocelové sedlo pro osazení podélných trámů, dílenská výroby, dle PD výkres D422, ztratné 5 %</t>
  </si>
  <si>
    <t>R.03</t>
  </si>
  <si>
    <t>Montáž pochozí vrstvy mola z dubového řeziva</t>
  </si>
  <si>
    <t>645452746</t>
  </si>
  <si>
    <t>Poznámka k položce:_x000D_
viz výpis materiálů výkres D421</t>
  </si>
  <si>
    <t>"délka mola x šířka" 14,06*1,2</t>
  </si>
  <si>
    <t>60554243.R</t>
  </si>
  <si>
    <t>fošna jednostranně hoblovaná DB tl 55 mm dl do 4m</t>
  </si>
  <si>
    <t>-969788219</t>
  </si>
  <si>
    <t>Poznámka k položce:_x000D_
materiál na pochozí vrstvu mola, včetně povrchové úpravy impregnací dle PD, viz výpis materiálu výkres D421</t>
  </si>
  <si>
    <t>R.11</t>
  </si>
  <si>
    <t>Výstražná tabule</t>
  </si>
  <si>
    <t>-607092155</t>
  </si>
  <si>
    <t>Poznámka k položce:_x000D_
tabulka plastová "Vstup na vlastní nebezpečí" osazená při vstupu na molo osazená na ocelovou tyč zabetonovanou v podkladu, kompletní dodávka včetně materiálu</t>
  </si>
  <si>
    <t>1834412733</t>
  </si>
  <si>
    <t>VRN - Vedlejší rozpočtové náklady</t>
  </si>
  <si>
    <t>VRN.01 - Uznatelné náklady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</si>
  <si>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</si>
  <si>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</si>
  <si>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</si>
  <si>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</si>
  <si>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012103000</t>
  </si>
  <si>
    <t>Geodetické práce před výstavbou</t>
  </si>
  <si>
    <t>bod</t>
  </si>
  <si>
    <t>1024</t>
  </si>
  <si>
    <t>1889509669</t>
  </si>
  <si>
    <t>Poznámka k položce:_x000D_
vytýčení hranic stavebních pozemků 2435 m</t>
  </si>
  <si>
    <t>"vytýčení hranic stavebních pozemků" 9</t>
  </si>
  <si>
    <t>"vytýčení vytyčovacích bodů stavby" 241</t>
  </si>
  <si>
    <t>"vytýčení sítí a jejich ochranných pásem, ČEZ Teplárenská 400m, Innogy 950m, MSUtilities 350 m, SMVAK 580m, TelcoPRO 430 m" 110</t>
  </si>
  <si>
    <t>034103000</t>
  </si>
  <si>
    <t>Oplocení staveniště</t>
  </si>
  <si>
    <t>-448042507</t>
  </si>
  <si>
    <t>Poznámka k položce:_x000D_
oplocení průhledným plotem drátěným výšky 1,8 m na mobilní patky po dobu 12 měsíců, vč. fixních nákladů, montáže, demontáže a dopravy</t>
  </si>
  <si>
    <t>VRN4</t>
  </si>
  <si>
    <t>Inženýrská činnost</t>
  </si>
  <si>
    <t>041903000</t>
  </si>
  <si>
    <t>Dozor jiné osoby</t>
  </si>
  <si>
    <t>-1745652584</t>
  </si>
  <si>
    <t>Poznámka k položce:_x000D_
geotechnický dozor</t>
  </si>
  <si>
    <t>043194000.R</t>
  </si>
  <si>
    <t>Odběr vzorků</t>
  </si>
  <si>
    <t>-1787208132</t>
  </si>
  <si>
    <t>Odběr vzorků včetně přepravy do laboratoře</t>
  </si>
  <si>
    <t>043194001.R</t>
  </si>
  <si>
    <t>Zkoušky hutnění zemní pláně</t>
  </si>
  <si>
    <t>151557918</t>
  </si>
  <si>
    <t>Zkoušky hutnění zemní pláně, stanovení skutečné míry zhutnění zeminy</t>
  </si>
  <si>
    <t>Poznámka k položce:_x000D_
zkouška včetně vyhodnocení a vypsání protokolu</t>
  </si>
  <si>
    <t>043194002.R</t>
  </si>
  <si>
    <t>Zkouška Proctor standard</t>
  </si>
  <si>
    <t>-1578324245</t>
  </si>
  <si>
    <t>043194003.R</t>
  </si>
  <si>
    <t>Dynamická zatěžovací zkouška</t>
  </si>
  <si>
    <t>1570894848</t>
  </si>
  <si>
    <t>043194004.R</t>
  </si>
  <si>
    <t>Zkouška reaktivnosti pojiva</t>
  </si>
  <si>
    <t>899577273</t>
  </si>
  <si>
    <t>VRN.02 - Neuznatelné náklady</t>
  </si>
  <si>
    <t xml:space="preserve">    VRN3 - Zařízení staveniště</t>
  </si>
  <si>
    <t xml:space="preserve">    VRN6 - Územní vlivy</t>
  </si>
  <si>
    <t xml:space="preserve">    VRN7 - Provozní vlivy</t>
  </si>
  <si>
    <t>012203000</t>
  </si>
  <si>
    <t>Geodetické práce při provádění stavby</t>
  </si>
  <si>
    <t>648948033</t>
  </si>
  <si>
    <t>Poznámka k položce:_x000D_
výšková měření v průběhu provádění stavby</t>
  </si>
  <si>
    <t>012303000</t>
  </si>
  <si>
    <t>Geodetické práce po výstavbě</t>
  </si>
  <si>
    <t>1624522980</t>
  </si>
  <si>
    <t>Poznámka k položce:_x000D_
zaměření skutečného provedení stavby</t>
  </si>
  <si>
    <t>013254000</t>
  </si>
  <si>
    <t>Dokumentace skutečného provedení stavby</t>
  </si>
  <si>
    <t>1438152795</t>
  </si>
  <si>
    <t>VRN3</t>
  </si>
  <si>
    <t>Zařízení staveniště</t>
  </si>
  <si>
    <t>032103000</t>
  </si>
  <si>
    <t>Náklady na stavební buňky</t>
  </si>
  <si>
    <t>-1657436099</t>
  </si>
  <si>
    <t>032603000</t>
  </si>
  <si>
    <t>Mycí centrum</t>
  </si>
  <si>
    <t>-1088019451</t>
  </si>
  <si>
    <t>032803000</t>
  </si>
  <si>
    <t>Ostatní náklady</t>
  </si>
  <si>
    <t>-1619595690</t>
  </si>
  <si>
    <t>Poznámka k položce:_x000D_
mobilní toalety</t>
  </si>
  <si>
    <t>032903000</t>
  </si>
  <si>
    <t>Náklady na provoz a údržbu vybavení staveniště</t>
  </si>
  <si>
    <t>-19598450</t>
  </si>
  <si>
    <t>033103000</t>
  </si>
  <si>
    <t>Připojení energií</t>
  </si>
  <si>
    <t>1145238899</t>
  </si>
  <si>
    <t>034303000</t>
  </si>
  <si>
    <t>Dopravní značení na staveništi</t>
  </si>
  <si>
    <t>542004248</t>
  </si>
  <si>
    <t>Poznámka k položce:_x000D_
značení včetně dočasného značení k uzavření cyklostezky</t>
  </si>
  <si>
    <t>034403000</t>
  </si>
  <si>
    <t>Osvětlení staveniště</t>
  </si>
  <si>
    <t>1945065313</t>
  </si>
  <si>
    <t>034503000</t>
  </si>
  <si>
    <t>Informační tabule na staveništi</t>
  </si>
  <si>
    <t>910299955</t>
  </si>
  <si>
    <t>034603000</t>
  </si>
  <si>
    <t>Alarm, strážní služba staveniště</t>
  </si>
  <si>
    <t>1178733277</t>
  </si>
  <si>
    <t>039103000</t>
  </si>
  <si>
    <t>Rozebrání, bourání a odvoz zařízení staveniště</t>
  </si>
  <si>
    <t>-1742511128</t>
  </si>
  <si>
    <t>VRN6</t>
  </si>
  <si>
    <t>Územní vlivy</t>
  </si>
  <si>
    <t>064203000</t>
  </si>
  <si>
    <t>Práce se škodlivými materiály</t>
  </si>
  <si>
    <t>-960415969</t>
  </si>
  <si>
    <t>Poznámka k položce:_x000D_
kropení vybraných částí staveniště jako ochrana před emisemi prachu do okolí, pohotovost kropicí soupravy</t>
  </si>
  <si>
    <t>VRN7</t>
  </si>
  <si>
    <t>Provozní vlivy</t>
  </si>
  <si>
    <t>075603000</t>
  </si>
  <si>
    <t>Jiná ochranná pásma</t>
  </si>
  <si>
    <t>-1426515975</t>
  </si>
  <si>
    <t>Poznámka k položce:_x000D_
vytýčení ochranných pásem, jejich označení a stabilizace v terénu, obnova značení po celou dobu trvání stavby, jednání se správci sítí, splnění podmínek správců sítí včetně případného protokolárního předání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</si>
</sst>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i/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6" fillId="0" borderId="0" xfId="0" applyFont="1" applyAlignment="1">
      <alignment horizontal="left" vertical="center"/>
    </xf>
    <xf numFmtId="0" fontId="11" fillId="0" borderId="3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protection locked="0"/>
    </xf>
    <xf numFmtId="4" fontId="11" fillId="0" borderId="0" xfId="0" applyNumberFormat="1" applyFont="1" applyAlignment="1" applyProtection="1"/>
    <xf numFmtId="0" fontId="11" fillId="0" borderId="3" xfId="0" applyFont="1" applyBorder="1" applyAlignment="1"/>
    <xf numFmtId="0" fontId="11" fillId="0" borderId="14" xfId="0" applyFont="1" applyBorder="1" applyAlignme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Alignment="1" applyProtection="1"/>
    <xf numFmtId="166" fontId="11" fillId="0" borderId="15" xfId="0" applyNumberFormat="1" applyFont="1" applyBorder="1" applyAlignment="1" applyProtection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1"/>
      <c r="AQ5" s="21"/>
      <c r="AR5" s="19"/>
      <c r="BE5" s="254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1"/>
      <c r="AQ6" s="21"/>
      <c r="AR6" s="19"/>
      <c r="BE6" s="255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5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5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5"/>
      <c r="BS9" s="16" t="s">
        <v>6</v>
      </c>
    </row>
    <row r="10" spans="1:74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55"/>
      <c r="BS10" s="16" t="s">
        <v>6</v>
      </c>
    </row>
    <row r="11" spans="1:74" ht="18.399999999999999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55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5"/>
      <c r="BS12" s="16" t="s">
        <v>6</v>
      </c>
    </row>
    <row r="13" spans="1:74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55"/>
      <c r="BS13" s="16" t="s">
        <v>6</v>
      </c>
    </row>
    <row r="14" spans="1:74" ht="11.25">
      <c r="B14" s="20"/>
      <c r="C14" s="21"/>
      <c r="D14" s="21"/>
      <c r="E14" s="277" t="s">
        <v>30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55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5"/>
      <c r="BS15" s="16" t="s">
        <v>4</v>
      </c>
    </row>
    <row r="16" spans="1:74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5"/>
      <c r="BS16" s="16" t="s">
        <v>4</v>
      </c>
    </row>
    <row r="17" spans="2:71" ht="18.399999999999999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55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5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255"/>
      <c r="BS19" s="16" t="s">
        <v>6</v>
      </c>
    </row>
    <row r="20" spans="2:71" ht="18.399999999999999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5"/>
      <c r="BS20" s="16" t="s">
        <v>32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5"/>
    </row>
    <row r="22" spans="2:7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5"/>
    </row>
    <row r="23" spans="2:71" ht="16.5" customHeight="1">
      <c r="B23" s="20"/>
      <c r="C23" s="21"/>
      <c r="D23" s="21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1"/>
      <c r="AP23" s="21"/>
      <c r="AQ23" s="21"/>
      <c r="AR23" s="19"/>
      <c r="BE23" s="255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5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5"/>
    </row>
    <row r="26" spans="2:71" s="1" customFormat="1" ht="25.9" customHeight="1"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6">
        <f>ROUND(AG54,2)</f>
        <v>0</v>
      </c>
      <c r="AL26" s="257"/>
      <c r="AM26" s="257"/>
      <c r="AN26" s="257"/>
      <c r="AO26" s="257"/>
      <c r="AP26" s="34"/>
      <c r="AQ26" s="34"/>
      <c r="AR26" s="37"/>
      <c r="BE26" s="255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5"/>
    </row>
    <row r="28" spans="2:71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0" t="s">
        <v>38</v>
      </c>
      <c r="M28" s="280"/>
      <c r="N28" s="280"/>
      <c r="O28" s="280"/>
      <c r="P28" s="280"/>
      <c r="Q28" s="34"/>
      <c r="R28" s="34"/>
      <c r="S28" s="34"/>
      <c r="T28" s="34"/>
      <c r="U28" s="34"/>
      <c r="V28" s="34"/>
      <c r="W28" s="280" t="s">
        <v>39</v>
      </c>
      <c r="X28" s="280"/>
      <c r="Y28" s="280"/>
      <c r="Z28" s="280"/>
      <c r="AA28" s="280"/>
      <c r="AB28" s="280"/>
      <c r="AC28" s="280"/>
      <c r="AD28" s="280"/>
      <c r="AE28" s="280"/>
      <c r="AF28" s="34"/>
      <c r="AG28" s="34"/>
      <c r="AH28" s="34"/>
      <c r="AI28" s="34"/>
      <c r="AJ28" s="34"/>
      <c r="AK28" s="280" t="s">
        <v>40</v>
      </c>
      <c r="AL28" s="280"/>
      <c r="AM28" s="280"/>
      <c r="AN28" s="280"/>
      <c r="AO28" s="280"/>
      <c r="AP28" s="34"/>
      <c r="AQ28" s="34"/>
      <c r="AR28" s="37"/>
      <c r="BE28" s="255"/>
    </row>
    <row r="29" spans="2:71" s="2" customFormat="1" ht="14.45" customHeight="1">
      <c r="B29" s="38"/>
      <c r="C29" s="39"/>
      <c r="D29" s="28" t="s">
        <v>41</v>
      </c>
      <c r="E29" s="39"/>
      <c r="F29" s="28" t="s">
        <v>42</v>
      </c>
      <c r="G29" s="39"/>
      <c r="H29" s="39"/>
      <c r="I29" s="39"/>
      <c r="J29" s="39"/>
      <c r="K29" s="39"/>
      <c r="L29" s="281">
        <v>0.21</v>
      </c>
      <c r="M29" s="253"/>
      <c r="N29" s="253"/>
      <c r="O29" s="253"/>
      <c r="P29" s="253"/>
      <c r="Q29" s="39"/>
      <c r="R29" s="39"/>
      <c r="S29" s="39"/>
      <c r="T29" s="39"/>
      <c r="U29" s="39"/>
      <c r="V29" s="39"/>
      <c r="W29" s="252">
        <f>ROUND(AZ54, 2)</f>
        <v>0</v>
      </c>
      <c r="X29" s="253"/>
      <c r="Y29" s="253"/>
      <c r="Z29" s="253"/>
      <c r="AA29" s="253"/>
      <c r="AB29" s="253"/>
      <c r="AC29" s="253"/>
      <c r="AD29" s="253"/>
      <c r="AE29" s="253"/>
      <c r="AF29" s="39"/>
      <c r="AG29" s="39"/>
      <c r="AH29" s="39"/>
      <c r="AI29" s="39"/>
      <c r="AJ29" s="39"/>
      <c r="AK29" s="252">
        <f>ROUND(AV54, 2)</f>
        <v>0</v>
      </c>
      <c r="AL29" s="253"/>
      <c r="AM29" s="253"/>
      <c r="AN29" s="253"/>
      <c r="AO29" s="253"/>
      <c r="AP29" s="39"/>
      <c r="AQ29" s="39"/>
      <c r="AR29" s="40"/>
      <c r="BE29" s="255"/>
    </row>
    <row r="30" spans="2:71" s="2" customFormat="1" ht="14.45" customHeight="1">
      <c r="B30" s="38"/>
      <c r="C30" s="39"/>
      <c r="D30" s="39"/>
      <c r="E30" s="39"/>
      <c r="F30" s="28" t="s">
        <v>43</v>
      </c>
      <c r="G30" s="39"/>
      <c r="H30" s="39"/>
      <c r="I30" s="39"/>
      <c r="J30" s="39"/>
      <c r="K30" s="39"/>
      <c r="L30" s="281">
        <v>0.15</v>
      </c>
      <c r="M30" s="253"/>
      <c r="N30" s="253"/>
      <c r="O30" s="253"/>
      <c r="P30" s="253"/>
      <c r="Q30" s="39"/>
      <c r="R30" s="39"/>
      <c r="S30" s="39"/>
      <c r="T30" s="39"/>
      <c r="U30" s="39"/>
      <c r="V30" s="39"/>
      <c r="W30" s="252">
        <f>ROUND(BA54, 2)</f>
        <v>0</v>
      </c>
      <c r="X30" s="253"/>
      <c r="Y30" s="253"/>
      <c r="Z30" s="253"/>
      <c r="AA30" s="253"/>
      <c r="AB30" s="253"/>
      <c r="AC30" s="253"/>
      <c r="AD30" s="253"/>
      <c r="AE30" s="253"/>
      <c r="AF30" s="39"/>
      <c r="AG30" s="39"/>
      <c r="AH30" s="39"/>
      <c r="AI30" s="39"/>
      <c r="AJ30" s="39"/>
      <c r="AK30" s="252">
        <f>ROUND(AW54, 2)</f>
        <v>0</v>
      </c>
      <c r="AL30" s="253"/>
      <c r="AM30" s="253"/>
      <c r="AN30" s="253"/>
      <c r="AO30" s="253"/>
      <c r="AP30" s="39"/>
      <c r="AQ30" s="39"/>
      <c r="AR30" s="40"/>
      <c r="BE30" s="255"/>
    </row>
    <row r="31" spans="2:71" s="2" customFormat="1" ht="14.45" hidden="1" customHeight="1">
      <c r="B31" s="38"/>
      <c r="C31" s="39"/>
      <c r="D31" s="39"/>
      <c r="E31" s="39"/>
      <c r="F31" s="28" t="s">
        <v>44</v>
      </c>
      <c r="G31" s="39"/>
      <c r="H31" s="39"/>
      <c r="I31" s="39"/>
      <c r="J31" s="39"/>
      <c r="K31" s="39"/>
      <c r="L31" s="281">
        <v>0.21</v>
      </c>
      <c r="M31" s="253"/>
      <c r="N31" s="253"/>
      <c r="O31" s="253"/>
      <c r="P31" s="253"/>
      <c r="Q31" s="39"/>
      <c r="R31" s="39"/>
      <c r="S31" s="39"/>
      <c r="T31" s="39"/>
      <c r="U31" s="39"/>
      <c r="V31" s="39"/>
      <c r="W31" s="252">
        <f>ROUND(BB54, 2)</f>
        <v>0</v>
      </c>
      <c r="X31" s="253"/>
      <c r="Y31" s="253"/>
      <c r="Z31" s="253"/>
      <c r="AA31" s="253"/>
      <c r="AB31" s="253"/>
      <c r="AC31" s="253"/>
      <c r="AD31" s="253"/>
      <c r="AE31" s="253"/>
      <c r="AF31" s="39"/>
      <c r="AG31" s="39"/>
      <c r="AH31" s="39"/>
      <c r="AI31" s="39"/>
      <c r="AJ31" s="39"/>
      <c r="AK31" s="252">
        <v>0</v>
      </c>
      <c r="AL31" s="253"/>
      <c r="AM31" s="253"/>
      <c r="AN31" s="253"/>
      <c r="AO31" s="253"/>
      <c r="AP31" s="39"/>
      <c r="AQ31" s="39"/>
      <c r="AR31" s="40"/>
      <c r="BE31" s="255"/>
    </row>
    <row r="32" spans="2:71" s="2" customFormat="1" ht="14.45" hidden="1" customHeight="1">
      <c r="B32" s="38"/>
      <c r="C32" s="39"/>
      <c r="D32" s="39"/>
      <c r="E32" s="39"/>
      <c r="F32" s="28" t="s">
        <v>45</v>
      </c>
      <c r="G32" s="39"/>
      <c r="H32" s="39"/>
      <c r="I32" s="39"/>
      <c r="J32" s="39"/>
      <c r="K32" s="39"/>
      <c r="L32" s="281">
        <v>0.15</v>
      </c>
      <c r="M32" s="253"/>
      <c r="N32" s="253"/>
      <c r="O32" s="253"/>
      <c r="P32" s="253"/>
      <c r="Q32" s="39"/>
      <c r="R32" s="39"/>
      <c r="S32" s="39"/>
      <c r="T32" s="39"/>
      <c r="U32" s="39"/>
      <c r="V32" s="39"/>
      <c r="W32" s="252">
        <f>ROUND(BC54, 2)</f>
        <v>0</v>
      </c>
      <c r="X32" s="253"/>
      <c r="Y32" s="253"/>
      <c r="Z32" s="253"/>
      <c r="AA32" s="253"/>
      <c r="AB32" s="253"/>
      <c r="AC32" s="253"/>
      <c r="AD32" s="253"/>
      <c r="AE32" s="253"/>
      <c r="AF32" s="39"/>
      <c r="AG32" s="39"/>
      <c r="AH32" s="39"/>
      <c r="AI32" s="39"/>
      <c r="AJ32" s="39"/>
      <c r="AK32" s="252">
        <v>0</v>
      </c>
      <c r="AL32" s="253"/>
      <c r="AM32" s="253"/>
      <c r="AN32" s="253"/>
      <c r="AO32" s="253"/>
      <c r="AP32" s="39"/>
      <c r="AQ32" s="39"/>
      <c r="AR32" s="40"/>
      <c r="BE32" s="255"/>
    </row>
    <row r="33" spans="2:57" s="2" customFormat="1" ht="14.45" hidden="1" customHeight="1">
      <c r="B33" s="38"/>
      <c r="C33" s="39"/>
      <c r="D33" s="39"/>
      <c r="E33" s="39"/>
      <c r="F33" s="28" t="s">
        <v>46</v>
      </c>
      <c r="G33" s="39"/>
      <c r="H33" s="39"/>
      <c r="I33" s="39"/>
      <c r="J33" s="39"/>
      <c r="K33" s="39"/>
      <c r="L33" s="281">
        <v>0</v>
      </c>
      <c r="M33" s="253"/>
      <c r="N33" s="253"/>
      <c r="O33" s="253"/>
      <c r="P33" s="253"/>
      <c r="Q33" s="39"/>
      <c r="R33" s="39"/>
      <c r="S33" s="39"/>
      <c r="T33" s="39"/>
      <c r="U33" s="39"/>
      <c r="V33" s="39"/>
      <c r="W33" s="252">
        <f>ROUND(BD54, 2)</f>
        <v>0</v>
      </c>
      <c r="X33" s="253"/>
      <c r="Y33" s="253"/>
      <c r="Z33" s="253"/>
      <c r="AA33" s="253"/>
      <c r="AB33" s="253"/>
      <c r="AC33" s="253"/>
      <c r="AD33" s="253"/>
      <c r="AE33" s="253"/>
      <c r="AF33" s="39"/>
      <c r="AG33" s="39"/>
      <c r="AH33" s="39"/>
      <c r="AI33" s="39"/>
      <c r="AJ33" s="39"/>
      <c r="AK33" s="252">
        <v>0</v>
      </c>
      <c r="AL33" s="253"/>
      <c r="AM33" s="253"/>
      <c r="AN33" s="253"/>
      <c r="AO33" s="253"/>
      <c r="AP33" s="39"/>
      <c r="AQ33" s="39"/>
      <c r="AR33" s="40"/>
      <c r="BE33" s="255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5"/>
    </row>
    <row r="35" spans="2:57" s="1" customFormat="1" ht="25.9" customHeight="1"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58" t="s">
        <v>49</v>
      </c>
      <c r="Y35" s="259"/>
      <c r="Z35" s="259"/>
      <c r="AA35" s="259"/>
      <c r="AB35" s="259"/>
      <c r="AC35" s="43"/>
      <c r="AD35" s="43"/>
      <c r="AE35" s="43"/>
      <c r="AF35" s="43"/>
      <c r="AG35" s="43"/>
      <c r="AH35" s="43"/>
      <c r="AI35" s="43"/>
      <c r="AJ35" s="43"/>
      <c r="AK35" s="260">
        <f>SUM(AK26:AK33)</f>
        <v>0</v>
      </c>
      <c r="AL35" s="259"/>
      <c r="AM35" s="259"/>
      <c r="AN35" s="259"/>
      <c r="AO35" s="261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57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57" s="1" customFormat="1" ht="24.95" customHeight="1">
      <c r="B42" s="33"/>
      <c r="C42" s="22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57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57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17044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57" s="3" customFormat="1" ht="36.950000000000003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71" t="str">
        <f>K6</f>
        <v>Lesopark Na Panském v Bohumíně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51"/>
      <c r="AQ45" s="51"/>
      <c r="AR45" s="52"/>
    </row>
    <row r="46" spans="2:57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57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73" t="str">
        <f>IF(AN8= "","",AN8)</f>
        <v>19. 9. 2018</v>
      </c>
      <c r="AN47" s="273"/>
      <c r="AO47" s="34"/>
      <c r="AP47" s="34"/>
      <c r="AQ47" s="34"/>
      <c r="AR47" s="37"/>
    </row>
    <row r="48" spans="2:57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1:91" s="1" customFormat="1" ht="13.7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Město Bohumín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31</v>
      </c>
      <c r="AJ49" s="34"/>
      <c r="AK49" s="34"/>
      <c r="AL49" s="34"/>
      <c r="AM49" s="269" t="str">
        <f>IF(E17="","",E17)</f>
        <v xml:space="preserve"> </v>
      </c>
      <c r="AN49" s="270"/>
      <c r="AO49" s="270"/>
      <c r="AP49" s="270"/>
      <c r="AQ49" s="34"/>
      <c r="AR49" s="37"/>
      <c r="AS49" s="263" t="s">
        <v>51</v>
      </c>
      <c r="AT49" s="264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1:91" s="1" customFormat="1" ht="13.7" customHeight="1">
      <c r="B50" s="33"/>
      <c r="C50" s="28" t="s">
        <v>29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269" t="str">
        <f>IF(E20="","",E20)</f>
        <v>Atelier Fontes, s.r.o.</v>
      </c>
      <c r="AN50" s="270"/>
      <c r="AO50" s="270"/>
      <c r="AP50" s="270"/>
      <c r="AQ50" s="34"/>
      <c r="AR50" s="37"/>
      <c r="AS50" s="265"/>
      <c r="AT50" s="266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1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7"/>
      <c r="AT51" s="268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1" s="1" customFormat="1" ht="29.25" customHeight="1">
      <c r="B52" s="33"/>
      <c r="C52" s="289" t="s">
        <v>52</v>
      </c>
      <c r="D52" s="290"/>
      <c r="E52" s="290"/>
      <c r="F52" s="290"/>
      <c r="G52" s="290"/>
      <c r="H52" s="61"/>
      <c r="I52" s="291" t="s">
        <v>53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3" t="s">
        <v>54</v>
      </c>
      <c r="AH52" s="290"/>
      <c r="AI52" s="290"/>
      <c r="AJ52" s="290"/>
      <c r="AK52" s="290"/>
      <c r="AL52" s="290"/>
      <c r="AM52" s="290"/>
      <c r="AN52" s="291" t="s">
        <v>55</v>
      </c>
      <c r="AO52" s="290"/>
      <c r="AP52" s="292"/>
      <c r="AQ52" s="62" t="s">
        <v>56</v>
      </c>
      <c r="AR52" s="37"/>
      <c r="AS52" s="63" t="s">
        <v>57</v>
      </c>
      <c r="AT52" s="64" t="s">
        <v>58</v>
      </c>
      <c r="AU52" s="64" t="s">
        <v>59</v>
      </c>
      <c r="AV52" s="64" t="s">
        <v>60</v>
      </c>
      <c r="AW52" s="64" t="s">
        <v>61</v>
      </c>
      <c r="AX52" s="64" t="s">
        <v>62</v>
      </c>
      <c r="AY52" s="64" t="s">
        <v>63</v>
      </c>
      <c r="AZ52" s="64" t="s">
        <v>64</v>
      </c>
      <c r="BA52" s="64" t="s">
        <v>65</v>
      </c>
      <c r="BB52" s="64" t="s">
        <v>66</v>
      </c>
      <c r="BC52" s="64" t="s">
        <v>67</v>
      </c>
      <c r="BD52" s="65" t="s">
        <v>68</v>
      </c>
    </row>
    <row r="53" spans="1:91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1:91" s="4" customFormat="1" ht="32.450000000000003" customHeight="1">
      <c r="B54" s="69"/>
      <c r="C54" s="70" t="s">
        <v>69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94">
        <f>ROUND(AG55+AG58+SUM(AG62:AG64),2)</f>
        <v>0</v>
      </c>
      <c r="AH54" s="294"/>
      <c r="AI54" s="294"/>
      <c r="AJ54" s="294"/>
      <c r="AK54" s="294"/>
      <c r="AL54" s="294"/>
      <c r="AM54" s="294"/>
      <c r="AN54" s="295">
        <f t="shared" ref="AN54:AN66" si="0">SUM(AG54,AT54)</f>
        <v>0</v>
      </c>
      <c r="AO54" s="295"/>
      <c r="AP54" s="295"/>
      <c r="AQ54" s="73" t="s">
        <v>1</v>
      </c>
      <c r="AR54" s="74"/>
      <c r="AS54" s="75">
        <f>ROUND(AS55+AS58+SUM(AS62:AS64),2)</f>
        <v>0</v>
      </c>
      <c r="AT54" s="76">
        <f t="shared" ref="AT54:AT66" si="1">ROUND(SUM(AV54:AW54),2)</f>
        <v>0</v>
      </c>
      <c r="AU54" s="77">
        <f>ROUND(AU55+AU58+SUM(AU62:AU64),5)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ROUND(AZ55+AZ58+SUM(AZ62:AZ64),2)</f>
        <v>0</v>
      </c>
      <c r="BA54" s="76">
        <f>ROUND(BA55+BA58+SUM(BA62:BA64),2)</f>
        <v>0</v>
      </c>
      <c r="BB54" s="76">
        <f>ROUND(BB55+BB58+SUM(BB62:BB64),2)</f>
        <v>0</v>
      </c>
      <c r="BC54" s="76">
        <f>ROUND(BC55+BC58+SUM(BC62:BC64),2)</f>
        <v>0</v>
      </c>
      <c r="BD54" s="78">
        <f>ROUND(BD55+BD58+SUM(BD62:BD64),2)</f>
        <v>0</v>
      </c>
      <c r="BS54" s="79" t="s">
        <v>70</v>
      </c>
      <c r="BT54" s="79" t="s">
        <v>71</v>
      </c>
      <c r="BU54" s="80" t="s">
        <v>72</v>
      </c>
      <c r="BV54" s="79" t="s">
        <v>73</v>
      </c>
      <c r="BW54" s="79" t="s">
        <v>5</v>
      </c>
      <c r="BX54" s="79" t="s">
        <v>74</v>
      </c>
      <c r="CL54" s="79" t="s">
        <v>1</v>
      </c>
    </row>
    <row r="55" spans="1:91" s="5" customFormat="1" ht="16.5" customHeight="1">
      <c r="B55" s="81"/>
      <c r="C55" s="82"/>
      <c r="D55" s="286" t="s">
        <v>75</v>
      </c>
      <c r="E55" s="286"/>
      <c r="F55" s="286"/>
      <c r="G55" s="286"/>
      <c r="H55" s="286"/>
      <c r="I55" s="83"/>
      <c r="J55" s="286" t="s">
        <v>76</v>
      </c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8">
        <f>ROUND(SUM(AG56:AG57),2)</f>
        <v>0</v>
      </c>
      <c r="AH55" s="285"/>
      <c r="AI55" s="285"/>
      <c r="AJ55" s="285"/>
      <c r="AK55" s="285"/>
      <c r="AL55" s="285"/>
      <c r="AM55" s="285"/>
      <c r="AN55" s="284">
        <f t="shared" si="0"/>
        <v>0</v>
      </c>
      <c r="AO55" s="285"/>
      <c r="AP55" s="285"/>
      <c r="AQ55" s="84" t="s">
        <v>77</v>
      </c>
      <c r="AR55" s="85"/>
      <c r="AS55" s="86">
        <f>ROUND(SUM(AS56:AS57),2)</f>
        <v>0</v>
      </c>
      <c r="AT55" s="87">
        <f t="shared" si="1"/>
        <v>0</v>
      </c>
      <c r="AU55" s="88">
        <f>ROUND(SUM(AU56:AU57),5)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>ROUND(SUM(AZ56:AZ57),2)</f>
        <v>0</v>
      </c>
      <c r="BA55" s="87">
        <f>ROUND(SUM(BA56:BA57),2)</f>
        <v>0</v>
      </c>
      <c r="BB55" s="87">
        <f>ROUND(SUM(BB56:BB57),2)</f>
        <v>0</v>
      </c>
      <c r="BC55" s="87">
        <f>ROUND(SUM(BC56:BC57),2)</f>
        <v>0</v>
      </c>
      <c r="BD55" s="89">
        <f>ROUND(SUM(BD56:BD57),2)</f>
        <v>0</v>
      </c>
      <c r="BS55" s="90" t="s">
        <v>70</v>
      </c>
      <c r="BT55" s="90" t="s">
        <v>78</v>
      </c>
      <c r="BU55" s="90" t="s">
        <v>72</v>
      </c>
      <c r="BV55" s="90" t="s">
        <v>73</v>
      </c>
      <c r="BW55" s="90" t="s">
        <v>79</v>
      </c>
      <c r="BX55" s="90" t="s">
        <v>5</v>
      </c>
      <c r="CL55" s="90" t="s">
        <v>1</v>
      </c>
      <c r="CM55" s="90" t="s">
        <v>80</v>
      </c>
    </row>
    <row r="56" spans="1:91" s="6" customFormat="1" ht="25.5" customHeight="1">
      <c r="A56" s="91" t="s">
        <v>81</v>
      </c>
      <c r="B56" s="92"/>
      <c r="C56" s="93"/>
      <c r="D56" s="93"/>
      <c r="E56" s="287" t="s">
        <v>82</v>
      </c>
      <c r="F56" s="287"/>
      <c r="G56" s="287"/>
      <c r="H56" s="287"/>
      <c r="I56" s="287"/>
      <c r="J56" s="93"/>
      <c r="K56" s="287" t="s">
        <v>83</v>
      </c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2">
        <f>'SO-01.01 - Uznatelné nákl...'!J32</f>
        <v>0</v>
      </c>
      <c r="AH56" s="283"/>
      <c r="AI56" s="283"/>
      <c r="AJ56" s="283"/>
      <c r="AK56" s="283"/>
      <c r="AL56" s="283"/>
      <c r="AM56" s="283"/>
      <c r="AN56" s="282">
        <f t="shared" si="0"/>
        <v>0</v>
      </c>
      <c r="AO56" s="283"/>
      <c r="AP56" s="283"/>
      <c r="AQ56" s="94" t="s">
        <v>84</v>
      </c>
      <c r="AR56" s="95"/>
      <c r="AS56" s="96">
        <v>0</v>
      </c>
      <c r="AT56" s="97">
        <f t="shared" si="1"/>
        <v>0</v>
      </c>
      <c r="AU56" s="98">
        <f>'SO-01.01 - Uznatelné nákl...'!P93</f>
        <v>0</v>
      </c>
      <c r="AV56" s="97">
        <f>'SO-01.01 - Uznatelné nákl...'!J35</f>
        <v>0</v>
      </c>
      <c r="AW56" s="97">
        <f>'SO-01.01 - Uznatelné nákl...'!J36</f>
        <v>0</v>
      </c>
      <c r="AX56" s="97">
        <f>'SO-01.01 - Uznatelné nákl...'!J37</f>
        <v>0</v>
      </c>
      <c r="AY56" s="97">
        <f>'SO-01.01 - Uznatelné nákl...'!J38</f>
        <v>0</v>
      </c>
      <c r="AZ56" s="97">
        <f>'SO-01.01 - Uznatelné nákl...'!F35</f>
        <v>0</v>
      </c>
      <c r="BA56" s="97">
        <f>'SO-01.01 - Uznatelné nákl...'!F36</f>
        <v>0</v>
      </c>
      <c r="BB56" s="97">
        <f>'SO-01.01 - Uznatelné nákl...'!F37</f>
        <v>0</v>
      </c>
      <c r="BC56" s="97">
        <f>'SO-01.01 - Uznatelné nákl...'!F38</f>
        <v>0</v>
      </c>
      <c r="BD56" s="99">
        <f>'SO-01.01 - Uznatelné nákl...'!F39</f>
        <v>0</v>
      </c>
      <c r="BT56" s="100" t="s">
        <v>80</v>
      </c>
      <c r="BV56" s="100" t="s">
        <v>73</v>
      </c>
      <c r="BW56" s="100" t="s">
        <v>85</v>
      </c>
      <c r="BX56" s="100" t="s">
        <v>79</v>
      </c>
      <c r="CL56" s="100" t="s">
        <v>1</v>
      </c>
    </row>
    <row r="57" spans="1:91" s="6" customFormat="1" ht="16.5" customHeight="1">
      <c r="A57" s="91" t="s">
        <v>81</v>
      </c>
      <c r="B57" s="92"/>
      <c r="C57" s="93"/>
      <c r="D57" s="93"/>
      <c r="E57" s="287" t="s">
        <v>86</v>
      </c>
      <c r="F57" s="287"/>
      <c r="G57" s="287"/>
      <c r="H57" s="287"/>
      <c r="I57" s="287"/>
      <c r="J57" s="93"/>
      <c r="K57" s="287" t="s">
        <v>87</v>
      </c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2">
        <f>'SO-01.02 - Neuznatelné ná...'!J32</f>
        <v>0</v>
      </c>
      <c r="AH57" s="283"/>
      <c r="AI57" s="283"/>
      <c r="AJ57" s="283"/>
      <c r="AK57" s="283"/>
      <c r="AL57" s="283"/>
      <c r="AM57" s="283"/>
      <c r="AN57" s="282">
        <f t="shared" si="0"/>
        <v>0</v>
      </c>
      <c r="AO57" s="283"/>
      <c r="AP57" s="283"/>
      <c r="AQ57" s="94" t="s">
        <v>84</v>
      </c>
      <c r="AR57" s="95"/>
      <c r="AS57" s="96">
        <v>0</v>
      </c>
      <c r="AT57" s="97">
        <f t="shared" si="1"/>
        <v>0</v>
      </c>
      <c r="AU57" s="98">
        <f>'SO-01.02 - Neuznatelné ná...'!P87</f>
        <v>0</v>
      </c>
      <c r="AV57" s="97">
        <f>'SO-01.02 - Neuznatelné ná...'!J35</f>
        <v>0</v>
      </c>
      <c r="AW57" s="97">
        <f>'SO-01.02 - Neuznatelné ná...'!J36</f>
        <v>0</v>
      </c>
      <c r="AX57" s="97">
        <f>'SO-01.02 - Neuznatelné ná...'!J37</f>
        <v>0</v>
      </c>
      <c r="AY57" s="97">
        <f>'SO-01.02 - Neuznatelné ná...'!J38</f>
        <v>0</v>
      </c>
      <c r="AZ57" s="97">
        <f>'SO-01.02 - Neuznatelné ná...'!F35</f>
        <v>0</v>
      </c>
      <c r="BA57" s="97">
        <f>'SO-01.02 - Neuznatelné ná...'!F36</f>
        <v>0</v>
      </c>
      <c r="BB57" s="97">
        <f>'SO-01.02 - Neuznatelné ná...'!F37</f>
        <v>0</v>
      </c>
      <c r="BC57" s="97">
        <f>'SO-01.02 - Neuznatelné ná...'!F38</f>
        <v>0</v>
      </c>
      <c r="BD57" s="99">
        <f>'SO-01.02 - Neuznatelné ná...'!F39</f>
        <v>0</v>
      </c>
      <c r="BT57" s="100" t="s">
        <v>80</v>
      </c>
      <c r="BV57" s="100" t="s">
        <v>73</v>
      </c>
      <c r="BW57" s="100" t="s">
        <v>88</v>
      </c>
      <c r="BX57" s="100" t="s">
        <v>79</v>
      </c>
      <c r="CL57" s="100" t="s">
        <v>1</v>
      </c>
    </row>
    <row r="58" spans="1:91" s="5" customFormat="1" ht="16.5" customHeight="1">
      <c r="B58" s="81"/>
      <c r="C58" s="82"/>
      <c r="D58" s="286" t="s">
        <v>89</v>
      </c>
      <c r="E58" s="286"/>
      <c r="F58" s="286"/>
      <c r="G58" s="286"/>
      <c r="H58" s="286"/>
      <c r="I58" s="83"/>
      <c r="J58" s="286" t="s">
        <v>90</v>
      </c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8">
        <f>ROUND(SUM(AG59:AG61),2)</f>
        <v>0</v>
      </c>
      <c r="AH58" s="285"/>
      <c r="AI58" s="285"/>
      <c r="AJ58" s="285"/>
      <c r="AK58" s="285"/>
      <c r="AL58" s="285"/>
      <c r="AM58" s="285"/>
      <c r="AN58" s="284">
        <f t="shared" si="0"/>
        <v>0</v>
      </c>
      <c r="AO58" s="285"/>
      <c r="AP58" s="285"/>
      <c r="AQ58" s="84" t="s">
        <v>77</v>
      </c>
      <c r="AR58" s="85"/>
      <c r="AS58" s="86">
        <f>ROUND(SUM(AS59:AS61),2)</f>
        <v>0</v>
      </c>
      <c r="AT58" s="87">
        <f t="shared" si="1"/>
        <v>0</v>
      </c>
      <c r="AU58" s="88">
        <f>ROUND(SUM(AU59:AU61),5)</f>
        <v>0</v>
      </c>
      <c r="AV58" s="87">
        <f>ROUND(AZ58*L29,2)</f>
        <v>0</v>
      </c>
      <c r="AW58" s="87">
        <f>ROUND(BA58*L30,2)</f>
        <v>0</v>
      </c>
      <c r="AX58" s="87">
        <f>ROUND(BB58*L29,2)</f>
        <v>0</v>
      </c>
      <c r="AY58" s="87">
        <f>ROUND(BC58*L30,2)</f>
        <v>0</v>
      </c>
      <c r="AZ58" s="87">
        <f>ROUND(SUM(AZ59:AZ61),2)</f>
        <v>0</v>
      </c>
      <c r="BA58" s="87">
        <f>ROUND(SUM(BA59:BA61),2)</f>
        <v>0</v>
      </c>
      <c r="BB58" s="87">
        <f>ROUND(SUM(BB59:BB61),2)</f>
        <v>0</v>
      </c>
      <c r="BC58" s="87">
        <f>ROUND(SUM(BC59:BC61),2)</f>
        <v>0</v>
      </c>
      <c r="BD58" s="89">
        <f>ROUND(SUM(BD59:BD61),2)</f>
        <v>0</v>
      </c>
      <c r="BS58" s="90" t="s">
        <v>70</v>
      </c>
      <c r="BT58" s="90" t="s">
        <v>78</v>
      </c>
      <c r="BV58" s="90" t="s">
        <v>73</v>
      </c>
      <c r="BW58" s="90" t="s">
        <v>91</v>
      </c>
      <c r="BX58" s="90" t="s">
        <v>5</v>
      </c>
      <c r="CL58" s="90" t="s">
        <v>1</v>
      </c>
      <c r="CM58" s="90" t="s">
        <v>80</v>
      </c>
    </row>
    <row r="59" spans="1:91" s="6" customFormat="1" ht="16.5" customHeight="1">
      <c r="B59" s="92"/>
      <c r="C59" s="93"/>
      <c r="D59" s="93"/>
      <c r="E59" s="287" t="s">
        <v>89</v>
      </c>
      <c r="F59" s="287"/>
      <c r="G59" s="287"/>
      <c r="H59" s="287"/>
      <c r="I59" s="287"/>
      <c r="J59" s="93"/>
      <c r="K59" s="287" t="s">
        <v>90</v>
      </c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2">
        <v>0</v>
      </c>
      <c r="AH59" s="283"/>
      <c r="AI59" s="283"/>
      <c r="AJ59" s="283"/>
      <c r="AK59" s="283"/>
      <c r="AL59" s="283"/>
      <c r="AM59" s="283"/>
      <c r="AN59" s="282">
        <f t="shared" si="0"/>
        <v>0</v>
      </c>
      <c r="AO59" s="283"/>
      <c r="AP59" s="283"/>
      <c r="AQ59" s="94" t="s">
        <v>84</v>
      </c>
      <c r="AR59" s="95"/>
      <c r="AS59" s="96">
        <v>0</v>
      </c>
      <c r="AT59" s="97">
        <f t="shared" si="1"/>
        <v>0</v>
      </c>
      <c r="AU59" s="98"/>
      <c r="AV59" s="97"/>
      <c r="AW59" s="97"/>
      <c r="AX59" s="97"/>
      <c r="AY59" s="97"/>
      <c r="AZ59" s="97"/>
      <c r="BA59" s="97"/>
      <c r="BB59" s="97"/>
      <c r="BC59" s="97"/>
      <c r="BD59" s="99"/>
      <c r="BT59" s="100" t="s">
        <v>80</v>
      </c>
      <c r="BU59" s="100" t="s">
        <v>92</v>
      </c>
      <c r="BV59" s="100" t="s">
        <v>73</v>
      </c>
      <c r="BW59" s="100" t="s">
        <v>91</v>
      </c>
      <c r="BX59" s="100" t="s">
        <v>5</v>
      </c>
      <c r="CL59" s="100" t="s">
        <v>1</v>
      </c>
      <c r="CM59" s="100" t="s">
        <v>80</v>
      </c>
    </row>
    <row r="60" spans="1:91" s="6" customFormat="1" ht="16.5" customHeight="1">
      <c r="A60" s="91" t="s">
        <v>81</v>
      </c>
      <c r="B60" s="92"/>
      <c r="C60" s="93"/>
      <c r="D60" s="93"/>
      <c r="E60" s="287" t="s">
        <v>93</v>
      </c>
      <c r="F60" s="287"/>
      <c r="G60" s="287"/>
      <c r="H60" s="287"/>
      <c r="I60" s="287"/>
      <c r="J60" s="93"/>
      <c r="K60" s="287" t="s">
        <v>94</v>
      </c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2">
        <f>'SO-02.01 - Uznatelné náklady'!J32</f>
        <v>0</v>
      </c>
      <c r="AH60" s="283"/>
      <c r="AI60" s="283"/>
      <c r="AJ60" s="283"/>
      <c r="AK60" s="283"/>
      <c r="AL60" s="283"/>
      <c r="AM60" s="283"/>
      <c r="AN60" s="282">
        <f t="shared" si="0"/>
        <v>0</v>
      </c>
      <c r="AO60" s="283"/>
      <c r="AP60" s="283"/>
      <c r="AQ60" s="94" t="s">
        <v>84</v>
      </c>
      <c r="AR60" s="95"/>
      <c r="AS60" s="96">
        <v>0</v>
      </c>
      <c r="AT60" s="97">
        <f t="shared" si="1"/>
        <v>0</v>
      </c>
      <c r="AU60" s="98">
        <f>'SO-02.01 - Uznatelné náklady'!P96</f>
        <v>0</v>
      </c>
      <c r="AV60" s="97">
        <f>'SO-02.01 - Uznatelné náklady'!J35</f>
        <v>0</v>
      </c>
      <c r="AW60" s="97">
        <f>'SO-02.01 - Uznatelné náklady'!J36</f>
        <v>0</v>
      </c>
      <c r="AX60" s="97">
        <f>'SO-02.01 - Uznatelné náklady'!J37</f>
        <v>0</v>
      </c>
      <c r="AY60" s="97">
        <f>'SO-02.01 - Uznatelné náklady'!J38</f>
        <v>0</v>
      </c>
      <c r="AZ60" s="97">
        <f>'SO-02.01 - Uznatelné náklady'!F35</f>
        <v>0</v>
      </c>
      <c r="BA60" s="97">
        <f>'SO-02.01 - Uznatelné náklady'!F36</f>
        <v>0</v>
      </c>
      <c r="BB60" s="97">
        <f>'SO-02.01 - Uznatelné náklady'!F37</f>
        <v>0</v>
      </c>
      <c r="BC60" s="97">
        <f>'SO-02.01 - Uznatelné náklady'!F38</f>
        <v>0</v>
      </c>
      <c r="BD60" s="99">
        <f>'SO-02.01 - Uznatelné náklady'!F39</f>
        <v>0</v>
      </c>
      <c r="BT60" s="100" t="s">
        <v>80</v>
      </c>
      <c r="BV60" s="100" t="s">
        <v>73</v>
      </c>
      <c r="BW60" s="100" t="s">
        <v>95</v>
      </c>
      <c r="BX60" s="100" t="s">
        <v>91</v>
      </c>
      <c r="CL60" s="100" t="s">
        <v>1</v>
      </c>
    </row>
    <row r="61" spans="1:91" s="6" customFormat="1" ht="16.5" customHeight="1">
      <c r="A61" s="91" t="s">
        <v>81</v>
      </c>
      <c r="B61" s="92"/>
      <c r="C61" s="93"/>
      <c r="D61" s="93"/>
      <c r="E61" s="287" t="s">
        <v>96</v>
      </c>
      <c r="F61" s="287"/>
      <c r="G61" s="287"/>
      <c r="H61" s="287"/>
      <c r="I61" s="287"/>
      <c r="J61" s="93"/>
      <c r="K61" s="287" t="s">
        <v>87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2">
        <f>'SO-02.02 - Neuznatelné ná...'!J32</f>
        <v>0</v>
      </c>
      <c r="AH61" s="283"/>
      <c r="AI61" s="283"/>
      <c r="AJ61" s="283"/>
      <c r="AK61" s="283"/>
      <c r="AL61" s="283"/>
      <c r="AM61" s="283"/>
      <c r="AN61" s="282">
        <f t="shared" si="0"/>
        <v>0</v>
      </c>
      <c r="AO61" s="283"/>
      <c r="AP61" s="283"/>
      <c r="AQ61" s="94" t="s">
        <v>84</v>
      </c>
      <c r="AR61" s="95"/>
      <c r="AS61" s="96">
        <v>0</v>
      </c>
      <c r="AT61" s="97">
        <f t="shared" si="1"/>
        <v>0</v>
      </c>
      <c r="AU61" s="98">
        <f>'SO-02.02 - Neuznatelné ná...'!P87</f>
        <v>0</v>
      </c>
      <c r="AV61" s="97">
        <f>'SO-02.02 - Neuznatelné ná...'!J35</f>
        <v>0</v>
      </c>
      <c r="AW61" s="97">
        <f>'SO-02.02 - Neuznatelné ná...'!J36</f>
        <v>0</v>
      </c>
      <c r="AX61" s="97">
        <f>'SO-02.02 - Neuznatelné ná...'!J37</f>
        <v>0</v>
      </c>
      <c r="AY61" s="97">
        <f>'SO-02.02 - Neuznatelné ná...'!J38</f>
        <v>0</v>
      </c>
      <c r="AZ61" s="97">
        <f>'SO-02.02 - Neuznatelné ná...'!F35</f>
        <v>0</v>
      </c>
      <c r="BA61" s="97">
        <f>'SO-02.02 - Neuznatelné ná...'!F36</f>
        <v>0</v>
      </c>
      <c r="BB61" s="97">
        <f>'SO-02.02 - Neuznatelné ná...'!F37</f>
        <v>0</v>
      </c>
      <c r="BC61" s="97">
        <f>'SO-02.02 - Neuznatelné ná...'!F38</f>
        <v>0</v>
      </c>
      <c r="BD61" s="99">
        <f>'SO-02.02 - Neuznatelné ná...'!F39</f>
        <v>0</v>
      </c>
      <c r="BT61" s="100" t="s">
        <v>80</v>
      </c>
      <c r="BV61" s="100" t="s">
        <v>73</v>
      </c>
      <c r="BW61" s="100" t="s">
        <v>97</v>
      </c>
      <c r="BX61" s="100" t="s">
        <v>91</v>
      </c>
      <c r="CL61" s="100" t="s">
        <v>1</v>
      </c>
    </row>
    <row r="62" spans="1:91" s="5" customFormat="1" ht="16.5" customHeight="1">
      <c r="A62" s="91" t="s">
        <v>81</v>
      </c>
      <c r="B62" s="81"/>
      <c r="C62" s="82"/>
      <c r="D62" s="286" t="s">
        <v>98</v>
      </c>
      <c r="E62" s="286"/>
      <c r="F62" s="286"/>
      <c r="G62" s="286"/>
      <c r="H62" s="286"/>
      <c r="I62" s="83"/>
      <c r="J62" s="286" t="s">
        <v>99</v>
      </c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4">
        <f>'SO-03 - Zpevněné povrchy'!J30</f>
        <v>0</v>
      </c>
      <c r="AH62" s="285"/>
      <c r="AI62" s="285"/>
      <c r="AJ62" s="285"/>
      <c r="AK62" s="285"/>
      <c r="AL62" s="285"/>
      <c r="AM62" s="285"/>
      <c r="AN62" s="284">
        <f t="shared" si="0"/>
        <v>0</v>
      </c>
      <c r="AO62" s="285"/>
      <c r="AP62" s="285"/>
      <c r="AQ62" s="84" t="s">
        <v>77</v>
      </c>
      <c r="AR62" s="85"/>
      <c r="AS62" s="86">
        <v>0</v>
      </c>
      <c r="AT62" s="87">
        <f t="shared" si="1"/>
        <v>0</v>
      </c>
      <c r="AU62" s="88">
        <f>'SO-03 - Zpevněné povrchy'!P84</f>
        <v>0</v>
      </c>
      <c r="AV62" s="87">
        <f>'SO-03 - Zpevněné povrchy'!J33</f>
        <v>0</v>
      </c>
      <c r="AW62" s="87">
        <f>'SO-03 - Zpevněné povrchy'!J34</f>
        <v>0</v>
      </c>
      <c r="AX62" s="87">
        <f>'SO-03 - Zpevněné povrchy'!J35</f>
        <v>0</v>
      </c>
      <c r="AY62" s="87">
        <f>'SO-03 - Zpevněné povrchy'!J36</f>
        <v>0</v>
      </c>
      <c r="AZ62" s="87">
        <f>'SO-03 - Zpevněné povrchy'!F33</f>
        <v>0</v>
      </c>
      <c r="BA62" s="87">
        <f>'SO-03 - Zpevněné povrchy'!F34</f>
        <v>0</v>
      </c>
      <c r="BB62" s="87">
        <f>'SO-03 - Zpevněné povrchy'!F35</f>
        <v>0</v>
      </c>
      <c r="BC62" s="87">
        <f>'SO-03 - Zpevněné povrchy'!F36</f>
        <v>0</v>
      </c>
      <c r="BD62" s="89">
        <f>'SO-03 - Zpevněné povrchy'!F37</f>
        <v>0</v>
      </c>
      <c r="BT62" s="90" t="s">
        <v>78</v>
      </c>
      <c r="BV62" s="90" t="s">
        <v>73</v>
      </c>
      <c r="BW62" s="90" t="s">
        <v>100</v>
      </c>
      <c r="BX62" s="90" t="s">
        <v>5</v>
      </c>
      <c r="CL62" s="90" t="s">
        <v>1</v>
      </c>
      <c r="CM62" s="90" t="s">
        <v>80</v>
      </c>
    </row>
    <row r="63" spans="1:91" s="5" customFormat="1" ht="16.5" customHeight="1">
      <c r="A63" s="91" t="s">
        <v>81</v>
      </c>
      <c r="B63" s="81"/>
      <c r="C63" s="82"/>
      <c r="D63" s="286" t="s">
        <v>101</v>
      </c>
      <c r="E63" s="286"/>
      <c r="F63" s="286"/>
      <c r="G63" s="286"/>
      <c r="H63" s="286"/>
      <c r="I63" s="83"/>
      <c r="J63" s="286" t="s">
        <v>102</v>
      </c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4">
        <f>'SO-04 - Molo'!J30</f>
        <v>0</v>
      </c>
      <c r="AH63" s="285"/>
      <c r="AI63" s="285"/>
      <c r="AJ63" s="285"/>
      <c r="AK63" s="285"/>
      <c r="AL63" s="285"/>
      <c r="AM63" s="285"/>
      <c r="AN63" s="284">
        <f t="shared" si="0"/>
        <v>0</v>
      </c>
      <c r="AO63" s="285"/>
      <c r="AP63" s="285"/>
      <c r="AQ63" s="84" t="s">
        <v>77</v>
      </c>
      <c r="AR63" s="85"/>
      <c r="AS63" s="86">
        <v>0</v>
      </c>
      <c r="AT63" s="87">
        <f t="shared" si="1"/>
        <v>0</v>
      </c>
      <c r="AU63" s="88">
        <f>'SO-04 - Molo'!P87</f>
        <v>0</v>
      </c>
      <c r="AV63" s="87">
        <f>'SO-04 - Molo'!J33</f>
        <v>0</v>
      </c>
      <c r="AW63" s="87">
        <f>'SO-04 - Molo'!J34</f>
        <v>0</v>
      </c>
      <c r="AX63" s="87">
        <f>'SO-04 - Molo'!J35</f>
        <v>0</v>
      </c>
      <c r="AY63" s="87">
        <f>'SO-04 - Molo'!J36</f>
        <v>0</v>
      </c>
      <c r="AZ63" s="87">
        <f>'SO-04 - Molo'!F33</f>
        <v>0</v>
      </c>
      <c r="BA63" s="87">
        <f>'SO-04 - Molo'!F34</f>
        <v>0</v>
      </c>
      <c r="BB63" s="87">
        <f>'SO-04 - Molo'!F35</f>
        <v>0</v>
      </c>
      <c r="BC63" s="87">
        <f>'SO-04 - Molo'!F36</f>
        <v>0</v>
      </c>
      <c r="BD63" s="89">
        <f>'SO-04 - Molo'!F37</f>
        <v>0</v>
      </c>
      <c r="BT63" s="90" t="s">
        <v>78</v>
      </c>
      <c r="BV63" s="90" t="s">
        <v>73</v>
      </c>
      <c r="BW63" s="90" t="s">
        <v>103</v>
      </c>
      <c r="BX63" s="90" t="s">
        <v>5</v>
      </c>
      <c r="CL63" s="90" t="s">
        <v>1</v>
      </c>
      <c r="CM63" s="90" t="s">
        <v>80</v>
      </c>
    </row>
    <row r="64" spans="1:91" s="5" customFormat="1" ht="16.5" customHeight="1">
      <c r="B64" s="81"/>
      <c r="C64" s="82"/>
      <c r="D64" s="286" t="s">
        <v>104</v>
      </c>
      <c r="E64" s="286"/>
      <c r="F64" s="286"/>
      <c r="G64" s="286"/>
      <c r="H64" s="286"/>
      <c r="I64" s="83"/>
      <c r="J64" s="286" t="s">
        <v>105</v>
      </c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8">
        <f>ROUND(SUM(AG65:AG66),2)</f>
        <v>0</v>
      </c>
      <c r="AH64" s="285"/>
      <c r="AI64" s="285"/>
      <c r="AJ64" s="285"/>
      <c r="AK64" s="285"/>
      <c r="AL64" s="285"/>
      <c r="AM64" s="285"/>
      <c r="AN64" s="284">
        <f t="shared" si="0"/>
        <v>0</v>
      </c>
      <c r="AO64" s="285"/>
      <c r="AP64" s="285"/>
      <c r="AQ64" s="84" t="s">
        <v>77</v>
      </c>
      <c r="AR64" s="85"/>
      <c r="AS64" s="86">
        <f>ROUND(SUM(AS65:AS66),2)</f>
        <v>0</v>
      </c>
      <c r="AT64" s="87">
        <f t="shared" si="1"/>
        <v>0</v>
      </c>
      <c r="AU64" s="88">
        <f>ROUND(SUM(AU65:AU66),5)</f>
        <v>0</v>
      </c>
      <c r="AV64" s="87">
        <f>ROUND(AZ64*L29,2)</f>
        <v>0</v>
      </c>
      <c r="AW64" s="87">
        <f>ROUND(BA64*L30,2)</f>
        <v>0</v>
      </c>
      <c r="AX64" s="87">
        <f>ROUND(BB64*L29,2)</f>
        <v>0</v>
      </c>
      <c r="AY64" s="87">
        <f>ROUND(BC64*L30,2)</f>
        <v>0</v>
      </c>
      <c r="AZ64" s="87">
        <f>ROUND(SUM(AZ65:AZ66),2)</f>
        <v>0</v>
      </c>
      <c r="BA64" s="87">
        <f>ROUND(SUM(BA65:BA66),2)</f>
        <v>0</v>
      </c>
      <c r="BB64" s="87">
        <f>ROUND(SUM(BB65:BB66),2)</f>
        <v>0</v>
      </c>
      <c r="BC64" s="87">
        <f>ROUND(SUM(BC65:BC66),2)</f>
        <v>0</v>
      </c>
      <c r="BD64" s="89">
        <f>ROUND(SUM(BD65:BD66),2)</f>
        <v>0</v>
      </c>
      <c r="BS64" s="90" t="s">
        <v>70</v>
      </c>
      <c r="BT64" s="90" t="s">
        <v>78</v>
      </c>
      <c r="BU64" s="90" t="s">
        <v>72</v>
      </c>
      <c r="BV64" s="90" t="s">
        <v>73</v>
      </c>
      <c r="BW64" s="90" t="s">
        <v>106</v>
      </c>
      <c r="BX64" s="90" t="s">
        <v>5</v>
      </c>
      <c r="CL64" s="90" t="s">
        <v>1</v>
      </c>
      <c r="CM64" s="90" t="s">
        <v>80</v>
      </c>
    </row>
    <row r="65" spans="1:90" s="6" customFormat="1" ht="16.5" customHeight="1">
      <c r="A65" s="91" t="s">
        <v>81</v>
      </c>
      <c r="B65" s="92"/>
      <c r="C65" s="93"/>
      <c r="D65" s="93"/>
      <c r="E65" s="287" t="s">
        <v>107</v>
      </c>
      <c r="F65" s="287"/>
      <c r="G65" s="287"/>
      <c r="H65" s="287"/>
      <c r="I65" s="287"/>
      <c r="J65" s="93"/>
      <c r="K65" s="287" t="s">
        <v>94</v>
      </c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2">
        <f>'VRN.01 - Uznatelné náklady'!J32</f>
        <v>0</v>
      </c>
      <c r="AH65" s="283"/>
      <c r="AI65" s="283"/>
      <c r="AJ65" s="283"/>
      <c r="AK65" s="283"/>
      <c r="AL65" s="283"/>
      <c r="AM65" s="283"/>
      <c r="AN65" s="282">
        <f t="shared" si="0"/>
        <v>0</v>
      </c>
      <c r="AO65" s="283"/>
      <c r="AP65" s="283"/>
      <c r="AQ65" s="94" t="s">
        <v>84</v>
      </c>
      <c r="AR65" s="95"/>
      <c r="AS65" s="96">
        <v>0</v>
      </c>
      <c r="AT65" s="97">
        <f t="shared" si="1"/>
        <v>0</v>
      </c>
      <c r="AU65" s="98">
        <f>'VRN.01 - Uznatelné náklady'!P88</f>
        <v>0</v>
      </c>
      <c r="AV65" s="97">
        <f>'VRN.01 - Uznatelné náklady'!J35</f>
        <v>0</v>
      </c>
      <c r="AW65" s="97">
        <f>'VRN.01 - Uznatelné náklady'!J36</f>
        <v>0</v>
      </c>
      <c r="AX65" s="97">
        <f>'VRN.01 - Uznatelné náklady'!J37</f>
        <v>0</v>
      </c>
      <c r="AY65" s="97">
        <f>'VRN.01 - Uznatelné náklady'!J38</f>
        <v>0</v>
      </c>
      <c r="AZ65" s="97">
        <f>'VRN.01 - Uznatelné náklady'!F35</f>
        <v>0</v>
      </c>
      <c r="BA65" s="97">
        <f>'VRN.01 - Uznatelné náklady'!F36</f>
        <v>0</v>
      </c>
      <c r="BB65" s="97">
        <f>'VRN.01 - Uznatelné náklady'!F37</f>
        <v>0</v>
      </c>
      <c r="BC65" s="97">
        <f>'VRN.01 - Uznatelné náklady'!F38</f>
        <v>0</v>
      </c>
      <c r="BD65" s="99">
        <f>'VRN.01 - Uznatelné náklady'!F39</f>
        <v>0</v>
      </c>
      <c r="BT65" s="100" t="s">
        <v>80</v>
      </c>
      <c r="BV65" s="100" t="s">
        <v>73</v>
      </c>
      <c r="BW65" s="100" t="s">
        <v>108</v>
      </c>
      <c r="BX65" s="100" t="s">
        <v>106</v>
      </c>
      <c r="CL65" s="100" t="s">
        <v>1</v>
      </c>
    </row>
    <row r="66" spans="1:90" s="6" customFormat="1" ht="16.5" customHeight="1">
      <c r="A66" s="91" t="s">
        <v>81</v>
      </c>
      <c r="B66" s="92"/>
      <c r="C66" s="93"/>
      <c r="D66" s="93"/>
      <c r="E66" s="287" t="s">
        <v>109</v>
      </c>
      <c r="F66" s="287"/>
      <c r="G66" s="287"/>
      <c r="H66" s="287"/>
      <c r="I66" s="287"/>
      <c r="J66" s="93"/>
      <c r="K66" s="287" t="s">
        <v>87</v>
      </c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2">
        <f>'VRN.02 - Neuznatelné náklady'!J32</f>
        <v>0</v>
      </c>
      <c r="AH66" s="283"/>
      <c r="AI66" s="283"/>
      <c r="AJ66" s="283"/>
      <c r="AK66" s="283"/>
      <c r="AL66" s="283"/>
      <c r="AM66" s="283"/>
      <c r="AN66" s="282">
        <f t="shared" si="0"/>
        <v>0</v>
      </c>
      <c r="AO66" s="283"/>
      <c r="AP66" s="283"/>
      <c r="AQ66" s="94" t="s">
        <v>84</v>
      </c>
      <c r="AR66" s="95"/>
      <c r="AS66" s="101">
        <v>0</v>
      </c>
      <c r="AT66" s="102">
        <f t="shared" si="1"/>
        <v>0</v>
      </c>
      <c r="AU66" s="103">
        <f>'VRN.02 - Neuznatelné náklady'!P90</f>
        <v>0</v>
      </c>
      <c r="AV66" s="102">
        <f>'VRN.02 - Neuznatelné náklady'!J35</f>
        <v>0</v>
      </c>
      <c r="AW66" s="102">
        <f>'VRN.02 - Neuznatelné náklady'!J36</f>
        <v>0</v>
      </c>
      <c r="AX66" s="102">
        <f>'VRN.02 - Neuznatelné náklady'!J37</f>
        <v>0</v>
      </c>
      <c r="AY66" s="102">
        <f>'VRN.02 - Neuznatelné náklady'!J38</f>
        <v>0</v>
      </c>
      <c r="AZ66" s="102">
        <f>'VRN.02 - Neuznatelné náklady'!F35</f>
        <v>0</v>
      </c>
      <c r="BA66" s="102">
        <f>'VRN.02 - Neuznatelné náklady'!F36</f>
        <v>0</v>
      </c>
      <c r="BB66" s="102">
        <f>'VRN.02 - Neuznatelné náklady'!F37</f>
        <v>0</v>
      </c>
      <c r="BC66" s="102">
        <f>'VRN.02 - Neuznatelné náklady'!F38</f>
        <v>0</v>
      </c>
      <c r="BD66" s="104">
        <f>'VRN.02 - Neuznatelné náklady'!F39</f>
        <v>0</v>
      </c>
      <c r="BT66" s="100" t="s">
        <v>80</v>
      </c>
      <c r="BV66" s="100" t="s">
        <v>73</v>
      </c>
      <c r="BW66" s="100" t="s">
        <v>110</v>
      </c>
      <c r="BX66" s="100" t="s">
        <v>106</v>
      </c>
      <c r="CL66" s="100" t="s">
        <v>1</v>
      </c>
    </row>
    <row r="67" spans="1:90" s="1" customFormat="1" ht="30" customHeight="1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7"/>
    </row>
    <row r="68" spans="1:90" s="1" customFormat="1" ht="6.95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37"/>
    </row>
  </sheetData>
  <sheetProtection algorithmName="SHA-512" hashValue="OK4QIvw1rv0aQVjHtj4mSGUXW2XhJ3qtc1mio8bfjbNKmf48H2y0e4TXaQtFHziha5bYs6LonydBPugBxQAPZg==" saltValue="69UXp/H6GJef9UD7Zw7trQZCv1rAL2x1OzeSp66Dcx3YgDZoMKj8rZy6BVhUNY9x2JwT6JDyrP3vUqoCTvJRpw==" spinCount="100000" sheet="1" objects="1" scenarios="1" formatColumns="0" formatRows="0"/>
  <mergeCells count="86">
    <mergeCell ref="AN54:AP54"/>
    <mergeCell ref="AG59:AM59"/>
    <mergeCell ref="AG60:AM60"/>
    <mergeCell ref="AG61:AM61"/>
    <mergeCell ref="AG62:AM62"/>
    <mergeCell ref="AG54:AM54"/>
    <mergeCell ref="AN56:AP56"/>
    <mergeCell ref="AG56:AM56"/>
    <mergeCell ref="AN57:AP57"/>
    <mergeCell ref="AG57:AM57"/>
    <mergeCell ref="AG58:AM58"/>
    <mergeCell ref="J62:AF62"/>
    <mergeCell ref="J63:AF63"/>
    <mergeCell ref="J64:AF64"/>
    <mergeCell ref="K65:AF65"/>
    <mergeCell ref="K66:AF66"/>
    <mergeCell ref="C52:G52"/>
    <mergeCell ref="I52:AF52"/>
    <mergeCell ref="J55:AF55"/>
    <mergeCell ref="K56:AF56"/>
    <mergeCell ref="K57:AF57"/>
    <mergeCell ref="D63:H63"/>
    <mergeCell ref="D64:H64"/>
    <mergeCell ref="E65:I65"/>
    <mergeCell ref="E66:I66"/>
    <mergeCell ref="AG64:AM64"/>
    <mergeCell ref="AG63:AM63"/>
    <mergeCell ref="AG65:AM65"/>
    <mergeCell ref="AG66:AM66"/>
    <mergeCell ref="D62:H62"/>
    <mergeCell ref="D55:H55"/>
    <mergeCell ref="E56:I56"/>
    <mergeCell ref="E57:I57"/>
    <mergeCell ref="D58:H58"/>
    <mergeCell ref="E59:I59"/>
    <mergeCell ref="E60:I60"/>
    <mergeCell ref="E61:I61"/>
    <mergeCell ref="AN62:AP62"/>
    <mergeCell ref="AN63:AP63"/>
    <mergeCell ref="AN64:AP64"/>
    <mergeCell ref="AN65:AP65"/>
    <mergeCell ref="AN66:AP66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J58:AF58"/>
    <mergeCell ref="K59:AF59"/>
    <mergeCell ref="K60:AF60"/>
    <mergeCell ref="K61:AF61"/>
    <mergeCell ref="AN52:AP52"/>
    <mergeCell ref="AG52:AM52"/>
    <mergeCell ref="AN55:AP55"/>
    <mergeCell ref="AG55:AM55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SO-01.01 - Uznatelné nákl...'!C2" display="/"/>
    <hyperlink ref="A57" location="'SO-01.02 - Neuznatelné ná...'!C2" display="/"/>
    <hyperlink ref="A60" location="'SO-02.01 - Uznatelné náklady'!C2" display="/"/>
    <hyperlink ref="A61" location="'SO-02.02 - Neuznatelné ná...'!C2" display="/"/>
    <hyperlink ref="A62" location="'SO-03 - Zpevněné povrchy'!C2" display="/"/>
    <hyperlink ref="A63" location="'SO-04 - Molo'!C2" display="/"/>
    <hyperlink ref="A65" location="'VRN.01 - Uznatelné náklady'!C2" display="/"/>
    <hyperlink ref="A66" location="'VRN.02 - Neuznatelné náklady'!C2" display="/"/>
  </hyperlinks>
  <pageMargins left="0.39370078740157483" right="0.39370078740157483" top="0.39370078740157483" bottom="0.39370078740157483" header="0" footer="0.19685039370078741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85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ht="12" customHeight="1">
      <c r="B8" s="19"/>
      <c r="D8" s="110" t="s">
        <v>112</v>
      </c>
      <c r="L8" s="19"/>
    </row>
    <row r="9" spans="2:46" s="1" customFormat="1" ht="16.5" customHeight="1">
      <c r="B9" s="37"/>
      <c r="E9" s="296" t="s">
        <v>113</v>
      </c>
      <c r="F9" s="298"/>
      <c r="G9" s="298"/>
      <c r="H9" s="298"/>
      <c r="I9" s="111"/>
      <c r="L9" s="37"/>
    </row>
    <row r="10" spans="2:46" s="1" customFormat="1" ht="12" customHeight="1">
      <c r="B10" s="37"/>
      <c r="D10" s="110" t="s">
        <v>114</v>
      </c>
      <c r="I10" s="111"/>
      <c r="L10" s="37"/>
    </row>
    <row r="11" spans="2:46" s="1" customFormat="1" ht="36.950000000000003" customHeight="1">
      <c r="B11" s="37"/>
      <c r="E11" s="299" t="s">
        <v>115</v>
      </c>
      <c r="F11" s="298"/>
      <c r="G11" s="298"/>
      <c r="H11" s="298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</v>
      </c>
      <c r="I13" s="112" t="s">
        <v>19</v>
      </c>
      <c r="J13" s="16" t="s">
        <v>1</v>
      </c>
      <c r="L13" s="37"/>
    </row>
    <row r="14" spans="2:46" s="1" customFormat="1" ht="12" customHeight="1">
      <c r="B14" s="37"/>
      <c r="D14" s="110" t="s">
        <v>20</v>
      </c>
      <c r="F14" s="16" t="s">
        <v>21</v>
      </c>
      <c r="I14" s="112" t="s">
        <v>22</v>
      </c>
      <c r="J14" s="113" t="str">
        <f>'Rekapitulace stavby'!AN8</f>
        <v>19. 9. 2018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24</v>
      </c>
      <c r="I16" s="112" t="s">
        <v>25</v>
      </c>
      <c r="J16" s="16" t="s">
        <v>26</v>
      </c>
      <c r="L16" s="37"/>
    </row>
    <row r="17" spans="2:12" s="1" customFormat="1" ht="18" customHeight="1">
      <c r="B17" s="37"/>
      <c r="E17" s="16" t="s">
        <v>27</v>
      </c>
      <c r="I17" s="112" t="s">
        <v>28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29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00" t="str">
        <f>'Rekapitulace stavby'!E14</f>
        <v>Vyplň údaj</v>
      </c>
      <c r="F20" s="301"/>
      <c r="G20" s="301"/>
      <c r="H20" s="301"/>
      <c r="I20" s="112" t="s">
        <v>28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31</v>
      </c>
      <c r="I22" s="112" t="s">
        <v>25</v>
      </c>
      <c r="J22" s="16" t="str">
        <f>IF('Rekapitulace stavby'!AN16="","",'Rekapitulace stavby'!AN16)</f>
        <v/>
      </c>
      <c r="L22" s="37"/>
    </row>
    <row r="23" spans="2:12" s="1" customFormat="1" ht="18" customHeight="1">
      <c r="B23" s="37"/>
      <c r="E23" s="16" t="str">
        <f>IF('Rekapitulace stavby'!E17="","",'Rekapitulace stavby'!E17)</f>
        <v xml:space="preserve"> </v>
      </c>
      <c r="I23" s="112" t="s">
        <v>28</v>
      </c>
      <c r="J23" s="16" t="str">
        <f>IF('Rekapitulace stavby'!AN17="","",'Rekapitulace stavby'!AN17)</f>
        <v/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">
        <v>34</v>
      </c>
      <c r="L25" s="37"/>
    </row>
    <row r="26" spans="2:12" s="1" customFormat="1" ht="18" customHeight="1">
      <c r="B26" s="37"/>
      <c r="E26" s="16" t="s">
        <v>35</v>
      </c>
      <c r="I26" s="112" t="s">
        <v>28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36</v>
      </c>
      <c r="I28" s="111"/>
      <c r="L28" s="37"/>
    </row>
    <row r="29" spans="2:12" s="7" customFormat="1" ht="16.5" customHeight="1">
      <c r="B29" s="114"/>
      <c r="E29" s="302" t="s">
        <v>1</v>
      </c>
      <c r="F29" s="302"/>
      <c r="G29" s="302"/>
      <c r="H29" s="302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ROUND(J93,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ROUND((SUM(BE93:BE243)),  2)</f>
        <v>0</v>
      </c>
      <c r="I35" s="122">
        <v>0.21</v>
      </c>
      <c r="J35" s="121">
        <f>ROUND(((SUM(BE93:BE243))*I35),  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ROUND((SUM(BF93:BF243)),  2)</f>
        <v>0</v>
      </c>
      <c r="I36" s="122">
        <v>0.15</v>
      </c>
      <c r="J36" s="121">
        <f>ROUND(((SUM(BF93:BF243))*I36),  2)</f>
        <v>0</v>
      </c>
      <c r="L36" s="37"/>
    </row>
    <row r="37" spans="2:12" s="1" customFormat="1" ht="14.45" hidden="1" customHeight="1">
      <c r="B37" s="37"/>
      <c r="E37" s="110" t="s">
        <v>44</v>
      </c>
      <c r="F37" s="121">
        <f>ROUND((SUM(BG93:BG243)),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ROUND((SUM(BH93:BH243)),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ROUND((SUM(BI93:BI243)),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03" t="str">
        <f>E7</f>
        <v>Lesopark Na Panském v Bohumíně</v>
      </c>
      <c r="F50" s="304"/>
      <c r="G50" s="304"/>
      <c r="H50" s="304"/>
      <c r="I50" s="111"/>
      <c r="J50" s="34"/>
      <c r="K50" s="34"/>
      <c r="L50" s="37"/>
    </row>
    <row r="51" spans="2:47" ht="12" customHeight="1">
      <c r="B51" s="20"/>
      <c r="C51" s="28" t="s">
        <v>112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03" t="s">
        <v>113</v>
      </c>
      <c r="F52" s="270"/>
      <c r="G52" s="270"/>
      <c r="H52" s="270"/>
      <c r="I52" s="111"/>
      <c r="J52" s="34"/>
      <c r="K52" s="34"/>
      <c r="L52" s="37"/>
    </row>
    <row r="53" spans="2:47" s="1" customFormat="1" ht="12" customHeight="1">
      <c r="B53" s="33"/>
      <c r="C53" s="28" t="s">
        <v>114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71" t="str">
        <f>E11</f>
        <v>SO-01.01 - Uznatelné náklady - Vybudování tůní 1-11 a plochy mokřadů</v>
      </c>
      <c r="F54" s="270"/>
      <c r="G54" s="270"/>
      <c r="H54" s="270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20</v>
      </c>
      <c r="D56" s="34"/>
      <c r="E56" s="34"/>
      <c r="F56" s="26" t="str">
        <f>F14</f>
        <v xml:space="preserve"> </v>
      </c>
      <c r="G56" s="34"/>
      <c r="H56" s="34"/>
      <c r="I56" s="112" t="s">
        <v>22</v>
      </c>
      <c r="J56" s="54" t="str">
        <f>IF(J14="","",J14)</f>
        <v>19. 9. 2018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13.7" customHeight="1">
      <c r="B58" s="33"/>
      <c r="C58" s="28" t="s">
        <v>24</v>
      </c>
      <c r="D58" s="34"/>
      <c r="E58" s="34"/>
      <c r="F58" s="26" t="str">
        <f>E17</f>
        <v>Město Bohumín</v>
      </c>
      <c r="G58" s="34"/>
      <c r="H58" s="34"/>
      <c r="I58" s="112" t="s">
        <v>31</v>
      </c>
      <c r="J58" s="31" t="str">
        <f>E23</f>
        <v xml:space="preserve"> </v>
      </c>
      <c r="K58" s="34"/>
      <c r="L58" s="37"/>
    </row>
    <row r="59" spans="2:47" s="1" customFormat="1" ht="13.7" customHeight="1">
      <c r="B59" s="33"/>
      <c r="C59" s="28" t="s">
        <v>29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Atelier Fontes,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117</v>
      </c>
      <c r="D61" s="138"/>
      <c r="E61" s="138"/>
      <c r="F61" s="138"/>
      <c r="G61" s="138"/>
      <c r="H61" s="138"/>
      <c r="I61" s="139"/>
      <c r="J61" s="140" t="s">
        <v>118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119</v>
      </c>
      <c r="D63" s="34"/>
      <c r="E63" s="34"/>
      <c r="F63" s="34"/>
      <c r="G63" s="34"/>
      <c r="H63" s="34"/>
      <c r="I63" s="111"/>
      <c r="J63" s="72">
        <f>J93</f>
        <v>0</v>
      </c>
      <c r="K63" s="34"/>
      <c r="L63" s="37"/>
      <c r="AU63" s="16" t="s">
        <v>120</v>
      </c>
    </row>
    <row r="64" spans="2:47" s="8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6"/>
      <c r="J64" s="147">
        <f>J94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122</v>
      </c>
      <c r="E65" s="151"/>
      <c r="F65" s="151"/>
      <c r="G65" s="151"/>
      <c r="H65" s="151"/>
      <c r="I65" s="152"/>
      <c r="J65" s="153">
        <f>J95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123</v>
      </c>
      <c r="E66" s="151"/>
      <c r="F66" s="151"/>
      <c r="G66" s="151"/>
      <c r="H66" s="151"/>
      <c r="I66" s="152"/>
      <c r="J66" s="153">
        <f>J184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124</v>
      </c>
      <c r="E67" s="151"/>
      <c r="F67" s="151"/>
      <c r="G67" s="151"/>
      <c r="H67" s="151"/>
      <c r="I67" s="152"/>
      <c r="J67" s="153">
        <f>J204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125</v>
      </c>
      <c r="E68" s="151"/>
      <c r="F68" s="151"/>
      <c r="G68" s="151"/>
      <c r="H68" s="151"/>
      <c r="I68" s="152"/>
      <c r="J68" s="153">
        <f>J211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126</v>
      </c>
      <c r="E69" s="151"/>
      <c r="F69" s="151"/>
      <c r="G69" s="151"/>
      <c r="H69" s="151"/>
      <c r="I69" s="152"/>
      <c r="J69" s="153">
        <f>J221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127</v>
      </c>
      <c r="E70" s="151"/>
      <c r="F70" s="151"/>
      <c r="G70" s="151"/>
      <c r="H70" s="151"/>
      <c r="I70" s="152"/>
      <c r="J70" s="153">
        <f>J225</f>
        <v>0</v>
      </c>
      <c r="K70" s="93"/>
      <c r="L70" s="154"/>
    </row>
    <row r="71" spans="2:12" s="9" customFormat="1" ht="19.899999999999999" customHeight="1">
      <c r="B71" s="149"/>
      <c r="C71" s="93"/>
      <c r="D71" s="150" t="s">
        <v>128</v>
      </c>
      <c r="E71" s="151"/>
      <c r="F71" s="151"/>
      <c r="G71" s="151"/>
      <c r="H71" s="151"/>
      <c r="I71" s="152"/>
      <c r="J71" s="153">
        <f>J235</f>
        <v>0</v>
      </c>
      <c r="K71" s="93"/>
      <c r="L71" s="154"/>
    </row>
    <row r="72" spans="2:12" s="1" customFormat="1" ht="21.75" customHeight="1">
      <c r="B72" s="33"/>
      <c r="C72" s="34"/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33"/>
      <c r="J73" s="46"/>
      <c r="K73" s="46"/>
      <c r="L73" s="37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36"/>
      <c r="J77" s="48"/>
      <c r="K77" s="48"/>
      <c r="L77" s="37"/>
    </row>
    <row r="78" spans="2:12" s="1" customFormat="1" ht="24.95" customHeight="1">
      <c r="B78" s="33"/>
      <c r="C78" s="22" t="s">
        <v>129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2" customHeight="1">
      <c r="B80" s="33"/>
      <c r="C80" s="28" t="s">
        <v>16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6.5" customHeight="1">
      <c r="B81" s="33"/>
      <c r="C81" s="34"/>
      <c r="D81" s="34"/>
      <c r="E81" s="303" t="str">
        <f>E7</f>
        <v>Lesopark Na Panském v Bohumíně</v>
      </c>
      <c r="F81" s="304"/>
      <c r="G81" s="304"/>
      <c r="H81" s="304"/>
      <c r="I81" s="111"/>
      <c r="J81" s="34"/>
      <c r="K81" s="34"/>
      <c r="L81" s="37"/>
    </row>
    <row r="82" spans="2:65" ht="12" customHeight="1">
      <c r="B82" s="20"/>
      <c r="C82" s="28" t="s">
        <v>112</v>
      </c>
      <c r="D82" s="21"/>
      <c r="E82" s="21"/>
      <c r="F82" s="21"/>
      <c r="G82" s="21"/>
      <c r="H82" s="21"/>
      <c r="J82" s="21"/>
      <c r="K82" s="21"/>
      <c r="L82" s="19"/>
    </row>
    <row r="83" spans="2:65" s="1" customFormat="1" ht="16.5" customHeight="1">
      <c r="B83" s="33"/>
      <c r="C83" s="34"/>
      <c r="D83" s="34"/>
      <c r="E83" s="303" t="s">
        <v>113</v>
      </c>
      <c r="F83" s="270"/>
      <c r="G83" s="270"/>
      <c r="H83" s="270"/>
      <c r="I83" s="111"/>
      <c r="J83" s="34"/>
      <c r="K83" s="34"/>
      <c r="L83" s="37"/>
    </row>
    <row r="84" spans="2:65" s="1" customFormat="1" ht="12" customHeight="1">
      <c r="B84" s="33"/>
      <c r="C84" s="28" t="s">
        <v>114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6.5" customHeight="1">
      <c r="B85" s="33"/>
      <c r="C85" s="34"/>
      <c r="D85" s="34"/>
      <c r="E85" s="271" t="str">
        <f>E11</f>
        <v>SO-01.01 - Uznatelné náklady - Vybudování tůní 1-11 a plochy mokřadů</v>
      </c>
      <c r="F85" s="270"/>
      <c r="G85" s="270"/>
      <c r="H85" s="270"/>
      <c r="I85" s="111"/>
      <c r="J85" s="34"/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12" customHeight="1">
      <c r="B87" s="33"/>
      <c r="C87" s="28" t="s">
        <v>20</v>
      </c>
      <c r="D87" s="34"/>
      <c r="E87" s="34"/>
      <c r="F87" s="26" t="str">
        <f>F14</f>
        <v xml:space="preserve"> </v>
      </c>
      <c r="G87" s="34"/>
      <c r="H87" s="34"/>
      <c r="I87" s="112" t="s">
        <v>22</v>
      </c>
      <c r="J87" s="54" t="str">
        <f>IF(J14="","",J14)</f>
        <v>19. 9. 2018</v>
      </c>
      <c r="K87" s="34"/>
      <c r="L87" s="37"/>
    </row>
    <row r="88" spans="2:65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" customFormat="1" ht="13.7" customHeight="1">
      <c r="B89" s="33"/>
      <c r="C89" s="28" t="s">
        <v>24</v>
      </c>
      <c r="D89" s="34"/>
      <c r="E89" s="34"/>
      <c r="F89" s="26" t="str">
        <f>E17</f>
        <v>Město Bohumín</v>
      </c>
      <c r="G89" s="34"/>
      <c r="H89" s="34"/>
      <c r="I89" s="112" t="s">
        <v>31</v>
      </c>
      <c r="J89" s="31" t="str">
        <f>E23</f>
        <v xml:space="preserve"> </v>
      </c>
      <c r="K89" s="34"/>
      <c r="L89" s="37"/>
    </row>
    <row r="90" spans="2:65" s="1" customFormat="1" ht="13.7" customHeight="1">
      <c r="B90" s="33"/>
      <c r="C90" s="28" t="s">
        <v>29</v>
      </c>
      <c r="D90" s="34"/>
      <c r="E90" s="34"/>
      <c r="F90" s="26" t="str">
        <f>IF(E20="","",E20)</f>
        <v>Vyplň údaj</v>
      </c>
      <c r="G90" s="34"/>
      <c r="H90" s="34"/>
      <c r="I90" s="112" t="s">
        <v>33</v>
      </c>
      <c r="J90" s="31" t="str">
        <f>E26</f>
        <v>Atelier Fontes, s.r.o.</v>
      </c>
      <c r="K90" s="34"/>
      <c r="L90" s="37"/>
    </row>
    <row r="91" spans="2:65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5" s="10" customFormat="1" ht="29.25" customHeight="1">
      <c r="B92" s="155"/>
      <c r="C92" s="156" t="s">
        <v>130</v>
      </c>
      <c r="D92" s="157" t="s">
        <v>56</v>
      </c>
      <c r="E92" s="157" t="s">
        <v>52</v>
      </c>
      <c r="F92" s="157" t="s">
        <v>53</v>
      </c>
      <c r="G92" s="157" t="s">
        <v>131</v>
      </c>
      <c r="H92" s="157" t="s">
        <v>132</v>
      </c>
      <c r="I92" s="158" t="s">
        <v>133</v>
      </c>
      <c r="J92" s="157" t="s">
        <v>118</v>
      </c>
      <c r="K92" s="159" t="s">
        <v>134</v>
      </c>
      <c r="L92" s="160"/>
      <c r="M92" s="63" t="s">
        <v>1</v>
      </c>
      <c r="N92" s="64" t="s">
        <v>41</v>
      </c>
      <c r="O92" s="64" t="s">
        <v>135</v>
      </c>
      <c r="P92" s="64" t="s">
        <v>136</v>
      </c>
      <c r="Q92" s="64" t="s">
        <v>137</v>
      </c>
      <c r="R92" s="64" t="s">
        <v>138</v>
      </c>
      <c r="S92" s="64" t="s">
        <v>139</v>
      </c>
      <c r="T92" s="65" t="s">
        <v>140</v>
      </c>
    </row>
    <row r="93" spans="2:65" s="1" customFormat="1" ht="22.9" customHeight="1">
      <c r="B93" s="33"/>
      <c r="C93" s="70" t="s">
        <v>141</v>
      </c>
      <c r="D93" s="34"/>
      <c r="E93" s="34"/>
      <c r="F93" s="34"/>
      <c r="G93" s="34"/>
      <c r="H93" s="34"/>
      <c r="I93" s="111"/>
      <c r="J93" s="161">
        <f>BK93</f>
        <v>0</v>
      </c>
      <c r="K93" s="34"/>
      <c r="L93" s="37"/>
      <c r="M93" s="66"/>
      <c r="N93" s="67"/>
      <c r="O93" s="67"/>
      <c r="P93" s="162">
        <f>P94</f>
        <v>0</v>
      </c>
      <c r="Q93" s="67"/>
      <c r="R93" s="162">
        <f>R94</f>
        <v>206.1158375</v>
      </c>
      <c r="S93" s="67"/>
      <c r="T93" s="163">
        <f>T94</f>
        <v>176.28399999999999</v>
      </c>
      <c r="AT93" s="16" t="s">
        <v>70</v>
      </c>
      <c r="AU93" s="16" t="s">
        <v>120</v>
      </c>
      <c r="BK93" s="164">
        <f>BK94</f>
        <v>0</v>
      </c>
    </row>
    <row r="94" spans="2:65" s="11" customFormat="1" ht="25.9" customHeight="1">
      <c r="B94" s="165"/>
      <c r="C94" s="166"/>
      <c r="D94" s="167" t="s">
        <v>70</v>
      </c>
      <c r="E94" s="168" t="s">
        <v>142</v>
      </c>
      <c r="F94" s="168" t="s">
        <v>143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P95+P184+P204+P211+P221+P225+P235</f>
        <v>0</v>
      </c>
      <c r="Q94" s="173"/>
      <c r="R94" s="174">
        <f>R95+R184+R204+R211+R221+R225+R235</f>
        <v>206.1158375</v>
      </c>
      <c r="S94" s="173"/>
      <c r="T94" s="175">
        <f>T95+T184+T204+T211+T221+T225+T235</f>
        <v>176.28399999999999</v>
      </c>
      <c r="AR94" s="176" t="s">
        <v>78</v>
      </c>
      <c r="AT94" s="177" t="s">
        <v>70</v>
      </c>
      <c r="AU94" s="177" t="s">
        <v>71</v>
      </c>
      <c r="AY94" s="176" t="s">
        <v>144</v>
      </c>
      <c r="BK94" s="178">
        <f>BK95+BK184+BK204+BK211+BK221+BK225+BK235</f>
        <v>0</v>
      </c>
    </row>
    <row r="95" spans="2:65" s="11" customFormat="1" ht="22.9" customHeight="1">
      <c r="B95" s="165"/>
      <c r="C95" s="166"/>
      <c r="D95" s="167" t="s">
        <v>70</v>
      </c>
      <c r="E95" s="179" t="s">
        <v>78</v>
      </c>
      <c r="F95" s="179" t="s">
        <v>76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SUM(P96:P183)</f>
        <v>0</v>
      </c>
      <c r="Q95" s="173"/>
      <c r="R95" s="174">
        <f>SUM(R96:R183)</f>
        <v>0</v>
      </c>
      <c r="S95" s="173"/>
      <c r="T95" s="175">
        <f>SUM(T96:T183)</f>
        <v>176.28399999999999</v>
      </c>
      <c r="AR95" s="176" t="s">
        <v>78</v>
      </c>
      <c r="AT95" s="177" t="s">
        <v>70</v>
      </c>
      <c r="AU95" s="177" t="s">
        <v>78</v>
      </c>
      <c r="AY95" s="176" t="s">
        <v>144</v>
      </c>
      <c r="BK95" s="178">
        <f>SUM(BK96:BK183)</f>
        <v>0</v>
      </c>
    </row>
    <row r="96" spans="2:65" s="1" customFormat="1" ht="16.5" customHeight="1">
      <c r="B96" s="33"/>
      <c r="C96" s="181" t="s">
        <v>78</v>
      </c>
      <c r="D96" s="181" t="s">
        <v>145</v>
      </c>
      <c r="E96" s="182" t="s">
        <v>146</v>
      </c>
      <c r="F96" s="183" t="s">
        <v>147</v>
      </c>
      <c r="G96" s="184" t="s">
        <v>148</v>
      </c>
      <c r="H96" s="185">
        <v>432</v>
      </c>
      <c r="I96" s="186"/>
      <c r="J96" s="187">
        <f>ROUND(I96*H96,2)</f>
        <v>0</v>
      </c>
      <c r="K96" s="183" t="s">
        <v>1</v>
      </c>
      <c r="L96" s="37"/>
      <c r="M96" s="188" t="s">
        <v>1</v>
      </c>
      <c r="N96" s="189" t="s">
        <v>42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0.40799999999999997</v>
      </c>
      <c r="T96" s="191">
        <f>S96*H96</f>
        <v>176.256</v>
      </c>
      <c r="AR96" s="16" t="s">
        <v>149</v>
      </c>
      <c r="AT96" s="16" t="s">
        <v>145</v>
      </c>
      <c r="AU96" s="16" t="s">
        <v>80</v>
      </c>
      <c r="AY96" s="16" t="s">
        <v>144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78</v>
      </c>
      <c r="BK96" s="192">
        <f>ROUND(I96*H96,2)</f>
        <v>0</v>
      </c>
      <c r="BL96" s="16" t="s">
        <v>149</v>
      </c>
      <c r="BM96" s="16" t="s">
        <v>150</v>
      </c>
    </row>
    <row r="97" spans="2:65" s="1" customFormat="1" ht="19.5">
      <c r="B97" s="33"/>
      <c r="C97" s="34"/>
      <c r="D97" s="193" t="s">
        <v>151</v>
      </c>
      <c r="E97" s="34"/>
      <c r="F97" s="194" t="s">
        <v>152</v>
      </c>
      <c r="G97" s="34"/>
      <c r="H97" s="34"/>
      <c r="I97" s="111"/>
      <c r="J97" s="34"/>
      <c r="K97" s="34"/>
      <c r="L97" s="37"/>
      <c r="M97" s="195"/>
      <c r="N97" s="59"/>
      <c r="O97" s="59"/>
      <c r="P97" s="59"/>
      <c r="Q97" s="59"/>
      <c r="R97" s="59"/>
      <c r="S97" s="59"/>
      <c r="T97" s="60"/>
      <c r="AT97" s="16" t="s">
        <v>151</v>
      </c>
      <c r="AU97" s="16" t="s">
        <v>80</v>
      </c>
    </row>
    <row r="98" spans="2:65" s="1" customFormat="1" ht="39">
      <c r="B98" s="33"/>
      <c r="C98" s="34"/>
      <c r="D98" s="193" t="s">
        <v>153</v>
      </c>
      <c r="E98" s="34"/>
      <c r="F98" s="196" t="s">
        <v>154</v>
      </c>
      <c r="G98" s="34"/>
      <c r="H98" s="34"/>
      <c r="I98" s="111"/>
      <c r="J98" s="34"/>
      <c r="K98" s="34"/>
      <c r="L98" s="37"/>
      <c r="M98" s="195"/>
      <c r="N98" s="59"/>
      <c r="O98" s="59"/>
      <c r="P98" s="59"/>
      <c r="Q98" s="59"/>
      <c r="R98" s="59"/>
      <c r="S98" s="59"/>
      <c r="T98" s="60"/>
      <c r="AT98" s="16" t="s">
        <v>153</v>
      </c>
      <c r="AU98" s="16" t="s">
        <v>80</v>
      </c>
    </row>
    <row r="99" spans="2:65" s="12" customFormat="1" ht="11.25">
      <c r="B99" s="197"/>
      <c r="C99" s="198"/>
      <c r="D99" s="193" t="s">
        <v>155</v>
      </c>
      <c r="E99" s="199" t="s">
        <v>1</v>
      </c>
      <c r="F99" s="200" t="s">
        <v>156</v>
      </c>
      <c r="G99" s="198"/>
      <c r="H99" s="201">
        <v>432</v>
      </c>
      <c r="I99" s="202"/>
      <c r="J99" s="198"/>
      <c r="K99" s="198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155</v>
      </c>
      <c r="AU99" s="207" t="s">
        <v>80</v>
      </c>
      <c r="AV99" s="12" t="s">
        <v>80</v>
      </c>
      <c r="AW99" s="12" t="s">
        <v>32</v>
      </c>
      <c r="AX99" s="12" t="s">
        <v>78</v>
      </c>
      <c r="AY99" s="207" t="s">
        <v>144</v>
      </c>
    </row>
    <row r="100" spans="2:65" s="1" customFormat="1" ht="16.5" customHeight="1">
      <c r="B100" s="33"/>
      <c r="C100" s="181" t="s">
        <v>80</v>
      </c>
      <c r="D100" s="181" t="s">
        <v>145</v>
      </c>
      <c r="E100" s="182" t="s">
        <v>157</v>
      </c>
      <c r="F100" s="183" t="s">
        <v>158</v>
      </c>
      <c r="G100" s="184" t="s">
        <v>148</v>
      </c>
      <c r="H100" s="185">
        <v>35</v>
      </c>
      <c r="I100" s="186"/>
      <c r="J100" s="187">
        <f>ROUND(I100*H100,2)</f>
        <v>0</v>
      </c>
      <c r="K100" s="183" t="s">
        <v>159</v>
      </c>
      <c r="L100" s="37"/>
      <c r="M100" s="188" t="s">
        <v>1</v>
      </c>
      <c r="N100" s="189" t="s">
        <v>42</v>
      </c>
      <c r="O100" s="59"/>
      <c r="P100" s="190">
        <f>O100*H100</f>
        <v>0</v>
      </c>
      <c r="Q100" s="190">
        <v>0</v>
      </c>
      <c r="R100" s="190">
        <f>Q100*H100</f>
        <v>0</v>
      </c>
      <c r="S100" s="190">
        <v>8.0000000000000004E-4</v>
      </c>
      <c r="T100" s="191">
        <f>S100*H100</f>
        <v>2.8000000000000001E-2</v>
      </c>
      <c r="AR100" s="16" t="s">
        <v>149</v>
      </c>
      <c r="AT100" s="16" t="s">
        <v>145</v>
      </c>
      <c r="AU100" s="16" t="s">
        <v>80</v>
      </c>
      <c r="AY100" s="16" t="s">
        <v>144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78</v>
      </c>
      <c r="BK100" s="192">
        <f>ROUND(I100*H100,2)</f>
        <v>0</v>
      </c>
      <c r="BL100" s="16" t="s">
        <v>149</v>
      </c>
      <c r="BM100" s="16" t="s">
        <v>160</v>
      </c>
    </row>
    <row r="101" spans="2:65" s="1" customFormat="1" ht="11.25">
      <c r="B101" s="33"/>
      <c r="C101" s="34"/>
      <c r="D101" s="193" t="s">
        <v>151</v>
      </c>
      <c r="E101" s="34"/>
      <c r="F101" s="194" t="s">
        <v>161</v>
      </c>
      <c r="G101" s="34"/>
      <c r="H101" s="34"/>
      <c r="I101" s="111"/>
      <c r="J101" s="34"/>
      <c r="K101" s="34"/>
      <c r="L101" s="37"/>
      <c r="M101" s="195"/>
      <c r="N101" s="59"/>
      <c r="O101" s="59"/>
      <c r="P101" s="59"/>
      <c r="Q101" s="59"/>
      <c r="R101" s="59"/>
      <c r="S101" s="59"/>
      <c r="T101" s="60"/>
      <c r="AT101" s="16" t="s">
        <v>151</v>
      </c>
      <c r="AU101" s="16" t="s">
        <v>80</v>
      </c>
    </row>
    <row r="102" spans="2:65" s="1" customFormat="1" ht="19.5">
      <c r="B102" s="33"/>
      <c r="C102" s="34"/>
      <c r="D102" s="193" t="s">
        <v>153</v>
      </c>
      <c r="E102" s="34"/>
      <c r="F102" s="196" t="s">
        <v>162</v>
      </c>
      <c r="G102" s="34"/>
      <c r="H102" s="34"/>
      <c r="I102" s="111"/>
      <c r="J102" s="34"/>
      <c r="K102" s="34"/>
      <c r="L102" s="37"/>
      <c r="M102" s="195"/>
      <c r="N102" s="59"/>
      <c r="O102" s="59"/>
      <c r="P102" s="59"/>
      <c r="Q102" s="59"/>
      <c r="R102" s="59"/>
      <c r="S102" s="59"/>
      <c r="T102" s="60"/>
      <c r="AT102" s="16" t="s">
        <v>153</v>
      </c>
      <c r="AU102" s="16" t="s">
        <v>80</v>
      </c>
    </row>
    <row r="103" spans="2:65" s="1" customFormat="1" ht="16.5" customHeight="1">
      <c r="B103" s="33"/>
      <c r="C103" s="181" t="s">
        <v>163</v>
      </c>
      <c r="D103" s="181" t="s">
        <v>145</v>
      </c>
      <c r="E103" s="182" t="s">
        <v>164</v>
      </c>
      <c r="F103" s="183" t="s">
        <v>165</v>
      </c>
      <c r="G103" s="184" t="s">
        <v>166</v>
      </c>
      <c r="H103" s="185">
        <v>72</v>
      </c>
      <c r="I103" s="186"/>
      <c r="J103" s="187">
        <f>ROUND(I103*H103,2)</f>
        <v>0</v>
      </c>
      <c r="K103" s="183" t="s">
        <v>159</v>
      </c>
      <c r="L103" s="37"/>
      <c r="M103" s="188" t="s">
        <v>1</v>
      </c>
      <c r="N103" s="189" t="s">
        <v>42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149</v>
      </c>
      <c r="AT103" s="16" t="s">
        <v>145</v>
      </c>
      <c r="AU103" s="16" t="s">
        <v>80</v>
      </c>
      <c r="AY103" s="16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78</v>
      </c>
      <c r="BK103" s="192">
        <f>ROUND(I103*H103,2)</f>
        <v>0</v>
      </c>
      <c r="BL103" s="16" t="s">
        <v>149</v>
      </c>
      <c r="BM103" s="16" t="s">
        <v>167</v>
      </c>
    </row>
    <row r="104" spans="2:65" s="1" customFormat="1" ht="11.25">
      <c r="B104" s="33"/>
      <c r="C104" s="34"/>
      <c r="D104" s="193" t="s">
        <v>151</v>
      </c>
      <c r="E104" s="34"/>
      <c r="F104" s="194" t="s">
        <v>168</v>
      </c>
      <c r="G104" s="34"/>
      <c r="H104" s="34"/>
      <c r="I104" s="111"/>
      <c r="J104" s="34"/>
      <c r="K104" s="34"/>
      <c r="L104" s="37"/>
      <c r="M104" s="195"/>
      <c r="N104" s="59"/>
      <c r="O104" s="59"/>
      <c r="P104" s="59"/>
      <c r="Q104" s="59"/>
      <c r="R104" s="59"/>
      <c r="S104" s="59"/>
      <c r="T104" s="60"/>
      <c r="AT104" s="16" t="s">
        <v>151</v>
      </c>
      <c r="AU104" s="16" t="s">
        <v>80</v>
      </c>
    </row>
    <row r="105" spans="2:65" s="1" customFormat="1" ht="29.25">
      <c r="B105" s="33"/>
      <c r="C105" s="34"/>
      <c r="D105" s="193" t="s">
        <v>153</v>
      </c>
      <c r="E105" s="34"/>
      <c r="F105" s="196" t="s">
        <v>169</v>
      </c>
      <c r="G105" s="34"/>
      <c r="H105" s="34"/>
      <c r="I105" s="111"/>
      <c r="J105" s="34"/>
      <c r="K105" s="34"/>
      <c r="L105" s="37"/>
      <c r="M105" s="195"/>
      <c r="N105" s="59"/>
      <c r="O105" s="59"/>
      <c r="P105" s="59"/>
      <c r="Q105" s="59"/>
      <c r="R105" s="59"/>
      <c r="S105" s="59"/>
      <c r="T105" s="60"/>
      <c r="AT105" s="16" t="s">
        <v>153</v>
      </c>
      <c r="AU105" s="16" t="s">
        <v>80</v>
      </c>
    </row>
    <row r="106" spans="2:65" s="1" customFormat="1" ht="16.5" customHeight="1">
      <c r="B106" s="33"/>
      <c r="C106" s="181" t="s">
        <v>149</v>
      </c>
      <c r="D106" s="181" t="s">
        <v>145</v>
      </c>
      <c r="E106" s="182" t="s">
        <v>170</v>
      </c>
      <c r="F106" s="183" t="s">
        <v>171</v>
      </c>
      <c r="G106" s="184" t="s">
        <v>172</v>
      </c>
      <c r="H106" s="185">
        <v>24</v>
      </c>
      <c r="I106" s="186"/>
      <c r="J106" s="187">
        <f>ROUND(I106*H106,2)</f>
        <v>0</v>
      </c>
      <c r="K106" s="183" t="s">
        <v>159</v>
      </c>
      <c r="L106" s="37"/>
      <c r="M106" s="188" t="s">
        <v>1</v>
      </c>
      <c r="N106" s="189" t="s">
        <v>42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149</v>
      </c>
      <c r="AT106" s="16" t="s">
        <v>145</v>
      </c>
      <c r="AU106" s="16" t="s">
        <v>80</v>
      </c>
      <c r="AY106" s="16" t="s">
        <v>144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78</v>
      </c>
      <c r="BK106" s="192">
        <f>ROUND(I106*H106,2)</f>
        <v>0</v>
      </c>
      <c r="BL106" s="16" t="s">
        <v>149</v>
      </c>
      <c r="BM106" s="16" t="s">
        <v>173</v>
      </c>
    </row>
    <row r="107" spans="2:65" s="1" customFormat="1" ht="19.5">
      <c r="B107" s="33"/>
      <c r="C107" s="34"/>
      <c r="D107" s="193" t="s">
        <v>151</v>
      </c>
      <c r="E107" s="34"/>
      <c r="F107" s="194" t="s">
        <v>174</v>
      </c>
      <c r="G107" s="34"/>
      <c r="H107" s="34"/>
      <c r="I107" s="111"/>
      <c r="J107" s="34"/>
      <c r="K107" s="34"/>
      <c r="L107" s="37"/>
      <c r="M107" s="195"/>
      <c r="N107" s="59"/>
      <c r="O107" s="59"/>
      <c r="P107" s="59"/>
      <c r="Q107" s="59"/>
      <c r="R107" s="59"/>
      <c r="S107" s="59"/>
      <c r="T107" s="60"/>
      <c r="AT107" s="16" t="s">
        <v>151</v>
      </c>
      <c r="AU107" s="16" t="s">
        <v>80</v>
      </c>
    </row>
    <row r="108" spans="2:65" s="1" customFormat="1" ht="19.5">
      <c r="B108" s="33"/>
      <c r="C108" s="34"/>
      <c r="D108" s="193" t="s">
        <v>153</v>
      </c>
      <c r="E108" s="34"/>
      <c r="F108" s="196" t="s">
        <v>175</v>
      </c>
      <c r="G108" s="34"/>
      <c r="H108" s="34"/>
      <c r="I108" s="111"/>
      <c r="J108" s="34"/>
      <c r="K108" s="34"/>
      <c r="L108" s="37"/>
      <c r="M108" s="195"/>
      <c r="N108" s="59"/>
      <c r="O108" s="59"/>
      <c r="P108" s="59"/>
      <c r="Q108" s="59"/>
      <c r="R108" s="59"/>
      <c r="S108" s="59"/>
      <c r="T108" s="60"/>
      <c r="AT108" s="16" t="s">
        <v>153</v>
      </c>
      <c r="AU108" s="16" t="s">
        <v>80</v>
      </c>
    </row>
    <row r="109" spans="2:65" s="12" customFormat="1" ht="11.25">
      <c r="B109" s="197"/>
      <c r="C109" s="198"/>
      <c r="D109" s="193" t="s">
        <v>155</v>
      </c>
      <c r="E109" s="199" t="s">
        <v>1</v>
      </c>
      <c r="F109" s="200" t="s">
        <v>176</v>
      </c>
      <c r="G109" s="198"/>
      <c r="H109" s="201">
        <v>24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155</v>
      </c>
      <c r="AU109" s="207" t="s">
        <v>80</v>
      </c>
      <c r="AV109" s="12" t="s">
        <v>80</v>
      </c>
      <c r="AW109" s="12" t="s">
        <v>32</v>
      </c>
      <c r="AX109" s="12" t="s">
        <v>78</v>
      </c>
      <c r="AY109" s="207" t="s">
        <v>144</v>
      </c>
    </row>
    <row r="110" spans="2:65" s="1" customFormat="1" ht="16.5" customHeight="1">
      <c r="B110" s="33"/>
      <c r="C110" s="181" t="s">
        <v>177</v>
      </c>
      <c r="D110" s="181" t="s">
        <v>145</v>
      </c>
      <c r="E110" s="182" t="s">
        <v>178</v>
      </c>
      <c r="F110" s="183" t="s">
        <v>179</v>
      </c>
      <c r="G110" s="184" t="s">
        <v>172</v>
      </c>
      <c r="H110" s="185">
        <v>18</v>
      </c>
      <c r="I110" s="186"/>
      <c r="J110" s="187">
        <f>ROUND(I110*H110,2)</f>
        <v>0</v>
      </c>
      <c r="K110" s="183" t="s">
        <v>1</v>
      </c>
      <c r="L110" s="37"/>
      <c r="M110" s="188" t="s">
        <v>1</v>
      </c>
      <c r="N110" s="189" t="s">
        <v>42</v>
      </c>
      <c r="O110" s="59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16" t="s">
        <v>149</v>
      </c>
      <c r="AT110" s="16" t="s">
        <v>145</v>
      </c>
      <c r="AU110" s="16" t="s">
        <v>80</v>
      </c>
      <c r="AY110" s="16" t="s">
        <v>144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78</v>
      </c>
      <c r="BK110" s="192">
        <f>ROUND(I110*H110,2)</f>
        <v>0</v>
      </c>
      <c r="BL110" s="16" t="s">
        <v>149</v>
      </c>
      <c r="BM110" s="16" t="s">
        <v>180</v>
      </c>
    </row>
    <row r="111" spans="2:65" s="1" customFormat="1" ht="19.5">
      <c r="B111" s="33"/>
      <c r="C111" s="34"/>
      <c r="D111" s="193" t="s">
        <v>151</v>
      </c>
      <c r="E111" s="34"/>
      <c r="F111" s="194" t="s">
        <v>181</v>
      </c>
      <c r="G111" s="34"/>
      <c r="H111" s="34"/>
      <c r="I111" s="111"/>
      <c r="J111" s="34"/>
      <c r="K111" s="34"/>
      <c r="L111" s="37"/>
      <c r="M111" s="195"/>
      <c r="N111" s="59"/>
      <c r="O111" s="59"/>
      <c r="P111" s="59"/>
      <c r="Q111" s="59"/>
      <c r="R111" s="59"/>
      <c r="S111" s="59"/>
      <c r="T111" s="60"/>
      <c r="AT111" s="16" t="s">
        <v>151</v>
      </c>
      <c r="AU111" s="16" t="s">
        <v>80</v>
      </c>
    </row>
    <row r="112" spans="2:65" s="1" customFormat="1" ht="19.5">
      <c r="B112" s="33"/>
      <c r="C112" s="34"/>
      <c r="D112" s="193" t="s">
        <v>153</v>
      </c>
      <c r="E112" s="34"/>
      <c r="F112" s="196" t="s">
        <v>182</v>
      </c>
      <c r="G112" s="34"/>
      <c r="H112" s="34"/>
      <c r="I112" s="111"/>
      <c r="J112" s="34"/>
      <c r="K112" s="34"/>
      <c r="L112" s="37"/>
      <c r="M112" s="195"/>
      <c r="N112" s="59"/>
      <c r="O112" s="59"/>
      <c r="P112" s="59"/>
      <c r="Q112" s="59"/>
      <c r="R112" s="59"/>
      <c r="S112" s="59"/>
      <c r="T112" s="60"/>
      <c r="AT112" s="16" t="s">
        <v>153</v>
      </c>
      <c r="AU112" s="16" t="s">
        <v>80</v>
      </c>
    </row>
    <row r="113" spans="2:65" s="12" customFormat="1" ht="11.25">
      <c r="B113" s="197"/>
      <c r="C113" s="198"/>
      <c r="D113" s="193" t="s">
        <v>155</v>
      </c>
      <c r="E113" s="199" t="s">
        <v>1</v>
      </c>
      <c r="F113" s="200" t="s">
        <v>183</v>
      </c>
      <c r="G113" s="198"/>
      <c r="H113" s="201">
        <v>18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155</v>
      </c>
      <c r="AU113" s="207" t="s">
        <v>80</v>
      </c>
      <c r="AV113" s="12" t="s">
        <v>80</v>
      </c>
      <c r="AW113" s="12" t="s">
        <v>32</v>
      </c>
      <c r="AX113" s="12" t="s">
        <v>78</v>
      </c>
      <c r="AY113" s="207" t="s">
        <v>144</v>
      </c>
    </row>
    <row r="114" spans="2:65" s="1" customFormat="1" ht="16.5" customHeight="1">
      <c r="B114" s="33"/>
      <c r="C114" s="181" t="s">
        <v>184</v>
      </c>
      <c r="D114" s="181" t="s">
        <v>145</v>
      </c>
      <c r="E114" s="182" t="s">
        <v>185</v>
      </c>
      <c r="F114" s="183" t="s">
        <v>186</v>
      </c>
      <c r="G114" s="184" t="s">
        <v>172</v>
      </c>
      <c r="H114" s="185">
        <v>4340</v>
      </c>
      <c r="I114" s="186"/>
      <c r="J114" s="187">
        <f>ROUND(I114*H114,2)</f>
        <v>0</v>
      </c>
      <c r="K114" s="183" t="s">
        <v>159</v>
      </c>
      <c r="L114" s="37"/>
      <c r="M114" s="188" t="s">
        <v>1</v>
      </c>
      <c r="N114" s="189" t="s">
        <v>42</v>
      </c>
      <c r="O114" s="59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149</v>
      </c>
      <c r="AT114" s="16" t="s">
        <v>145</v>
      </c>
      <c r="AU114" s="16" t="s">
        <v>80</v>
      </c>
      <c r="AY114" s="16" t="s">
        <v>144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78</v>
      </c>
      <c r="BK114" s="192">
        <f>ROUND(I114*H114,2)</f>
        <v>0</v>
      </c>
      <c r="BL114" s="16" t="s">
        <v>149</v>
      </c>
      <c r="BM114" s="16" t="s">
        <v>187</v>
      </c>
    </row>
    <row r="115" spans="2:65" s="1" customFormat="1" ht="11.25">
      <c r="B115" s="33"/>
      <c r="C115" s="34"/>
      <c r="D115" s="193" t="s">
        <v>151</v>
      </c>
      <c r="E115" s="34"/>
      <c r="F115" s="194" t="s">
        <v>188</v>
      </c>
      <c r="G115" s="34"/>
      <c r="H115" s="34"/>
      <c r="I115" s="111"/>
      <c r="J115" s="34"/>
      <c r="K115" s="34"/>
      <c r="L115" s="37"/>
      <c r="M115" s="195"/>
      <c r="N115" s="59"/>
      <c r="O115" s="59"/>
      <c r="P115" s="59"/>
      <c r="Q115" s="59"/>
      <c r="R115" s="59"/>
      <c r="S115" s="59"/>
      <c r="T115" s="60"/>
      <c r="AT115" s="16" t="s">
        <v>151</v>
      </c>
      <c r="AU115" s="16" t="s">
        <v>80</v>
      </c>
    </row>
    <row r="116" spans="2:65" s="1" customFormat="1" ht="19.5">
      <c r="B116" s="33"/>
      <c r="C116" s="34"/>
      <c r="D116" s="193" t="s">
        <v>153</v>
      </c>
      <c r="E116" s="34"/>
      <c r="F116" s="196" t="s">
        <v>189</v>
      </c>
      <c r="G116" s="34"/>
      <c r="H116" s="34"/>
      <c r="I116" s="111"/>
      <c r="J116" s="34"/>
      <c r="K116" s="34"/>
      <c r="L116" s="37"/>
      <c r="M116" s="195"/>
      <c r="N116" s="59"/>
      <c r="O116" s="59"/>
      <c r="P116" s="59"/>
      <c r="Q116" s="59"/>
      <c r="R116" s="59"/>
      <c r="S116" s="59"/>
      <c r="T116" s="60"/>
      <c r="AT116" s="16" t="s">
        <v>153</v>
      </c>
      <c r="AU116" s="16" t="s">
        <v>80</v>
      </c>
    </row>
    <row r="117" spans="2:65" s="12" customFormat="1" ht="11.25">
      <c r="B117" s="197"/>
      <c r="C117" s="198"/>
      <c r="D117" s="193" t="s">
        <v>155</v>
      </c>
      <c r="E117" s="199" t="s">
        <v>1</v>
      </c>
      <c r="F117" s="200" t="s">
        <v>190</v>
      </c>
      <c r="G117" s="198"/>
      <c r="H117" s="201">
        <v>4340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155</v>
      </c>
      <c r="AU117" s="207" t="s">
        <v>80</v>
      </c>
      <c r="AV117" s="12" t="s">
        <v>80</v>
      </c>
      <c r="AW117" s="12" t="s">
        <v>32</v>
      </c>
      <c r="AX117" s="12" t="s">
        <v>78</v>
      </c>
      <c r="AY117" s="207" t="s">
        <v>144</v>
      </c>
    </row>
    <row r="118" spans="2:65" s="1" customFormat="1" ht="16.5" customHeight="1">
      <c r="B118" s="33"/>
      <c r="C118" s="181" t="s">
        <v>191</v>
      </c>
      <c r="D118" s="181" t="s">
        <v>145</v>
      </c>
      <c r="E118" s="182" t="s">
        <v>192</v>
      </c>
      <c r="F118" s="183" t="s">
        <v>193</v>
      </c>
      <c r="G118" s="184" t="s">
        <v>172</v>
      </c>
      <c r="H118" s="185">
        <v>13708</v>
      </c>
      <c r="I118" s="186"/>
      <c r="J118" s="187">
        <f>ROUND(I118*H118,2)</f>
        <v>0</v>
      </c>
      <c r="K118" s="183" t="s">
        <v>1</v>
      </c>
      <c r="L118" s="37"/>
      <c r="M118" s="188" t="s">
        <v>1</v>
      </c>
      <c r="N118" s="189" t="s">
        <v>42</v>
      </c>
      <c r="O118" s="59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16" t="s">
        <v>149</v>
      </c>
      <c r="AT118" s="16" t="s">
        <v>145</v>
      </c>
      <c r="AU118" s="16" t="s">
        <v>80</v>
      </c>
      <c r="AY118" s="16" t="s">
        <v>144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78</v>
      </c>
      <c r="BK118" s="192">
        <f>ROUND(I118*H118,2)</f>
        <v>0</v>
      </c>
      <c r="BL118" s="16" t="s">
        <v>149</v>
      </c>
      <c r="BM118" s="16" t="s">
        <v>194</v>
      </c>
    </row>
    <row r="119" spans="2:65" s="1" customFormat="1" ht="11.25">
      <c r="B119" s="33"/>
      <c r="C119" s="34"/>
      <c r="D119" s="193" t="s">
        <v>151</v>
      </c>
      <c r="E119" s="34"/>
      <c r="F119" s="194" t="s">
        <v>195</v>
      </c>
      <c r="G119" s="34"/>
      <c r="H119" s="34"/>
      <c r="I119" s="111"/>
      <c r="J119" s="34"/>
      <c r="K119" s="34"/>
      <c r="L119" s="37"/>
      <c r="M119" s="195"/>
      <c r="N119" s="59"/>
      <c r="O119" s="59"/>
      <c r="P119" s="59"/>
      <c r="Q119" s="59"/>
      <c r="R119" s="59"/>
      <c r="S119" s="59"/>
      <c r="T119" s="60"/>
      <c r="AT119" s="16" t="s">
        <v>151</v>
      </c>
      <c r="AU119" s="16" t="s">
        <v>80</v>
      </c>
    </row>
    <row r="120" spans="2:65" s="1" customFormat="1" ht="19.5">
      <c r="B120" s="33"/>
      <c r="C120" s="34"/>
      <c r="D120" s="193" t="s">
        <v>153</v>
      </c>
      <c r="E120" s="34"/>
      <c r="F120" s="196" t="s">
        <v>196</v>
      </c>
      <c r="G120" s="34"/>
      <c r="H120" s="34"/>
      <c r="I120" s="111"/>
      <c r="J120" s="34"/>
      <c r="K120" s="34"/>
      <c r="L120" s="37"/>
      <c r="M120" s="195"/>
      <c r="N120" s="59"/>
      <c r="O120" s="59"/>
      <c r="P120" s="59"/>
      <c r="Q120" s="59"/>
      <c r="R120" s="59"/>
      <c r="S120" s="59"/>
      <c r="T120" s="60"/>
      <c r="AT120" s="16" t="s">
        <v>153</v>
      </c>
      <c r="AU120" s="16" t="s">
        <v>80</v>
      </c>
    </row>
    <row r="121" spans="2:65" s="12" customFormat="1" ht="11.25">
      <c r="B121" s="197"/>
      <c r="C121" s="198"/>
      <c r="D121" s="193" t="s">
        <v>155</v>
      </c>
      <c r="E121" s="199" t="s">
        <v>1</v>
      </c>
      <c r="F121" s="200" t="s">
        <v>197</v>
      </c>
      <c r="G121" s="198"/>
      <c r="H121" s="201">
        <v>13708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155</v>
      </c>
      <c r="AU121" s="207" t="s">
        <v>80</v>
      </c>
      <c r="AV121" s="12" t="s">
        <v>80</v>
      </c>
      <c r="AW121" s="12" t="s">
        <v>32</v>
      </c>
      <c r="AX121" s="12" t="s">
        <v>78</v>
      </c>
      <c r="AY121" s="207" t="s">
        <v>144</v>
      </c>
    </row>
    <row r="122" spans="2:65" s="1" customFormat="1" ht="16.5" customHeight="1">
      <c r="B122" s="33"/>
      <c r="C122" s="181" t="s">
        <v>198</v>
      </c>
      <c r="D122" s="181" t="s">
        <v>145</v>
      </c>
      <c r="E122" s="182" t="s">
        <v>199</v>
      </c>
      <c r="F122" s="183" t="s">
        <v>200</v>
      </c>
      <c r="G122" s="184" t="s">
        <v>172</v>
      </c>
      <c r="H122" s="185">
        <v>18048</v>
      </c>
      <c r="I122" s="186"/>
      <c r="J122" s="187">
        <f>ROUND(I122*H122,2)</f>
        <v>0</v>
      </c>
      <c r="K122" s="183" t="s">
        <v>159</v>
      </c>
      <c r="L122" s="37"/>
      <c r="M122" s="188" t="s">
        <v>1</v>
      </c>
      <c r="N122" s="189" t="s">
        <v>42</v>
      </c>
      <c r="O122" s="59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16" t="s">
        <v>149</v>
      </c>
      <c r="AT122" s="16" t="s">
        <v>145</v>
      </c>
      <c r="AU122" s="16" t="s">
        <v>80</v>
      </c>
      <c r="AY122" s="16" t="s">
        <v>144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78</v>
      </c>
      <c r="BK122" s="192">
        <f>ROUND(I122*H122,2)</f>
        <v>0</v>
      </c>
      <c r="BL122" s="16" t="s">
        <v>149</v>
      </c>
      <c r="BM122" s="16" t="s">
        <v>201</v>
      </c>
    </row>
    <row r="123" spans="2:65" s="1" customFormat="1" ht="11.25">
      <c r="B123" s="33"/>
      <c r="C123" s="34"/>
      <c r="D123" s="193" t="s">
        <v>151</v>
      </c>
      <c r="E123" s="34"/>
      <c r="F123" s="194" t="s">
        <v>202</v>
      </c>
      <c r="G123" s="34"/>
      <c r="H123" s="34"/>
      <c r="I123" s="111"/>
      <c r="J123" s="34"/>
      <c r="K123" s="34"/>
      <c r="L123" s="37"/>
      <c r="M123" s="195"/>
      <c r="N123" s="59"/>
      <c r="O123" s="59"/>
      <c r="P123" s="59"/>
      <c r="Q123" s="59"/>
      <c r="R123" s="59"/>
      <c r="S123" s="59"/>
      <c r="T123" s="60"/>
      <c r="AT123" s="16" t="s">
        <v>151</v>
      </c>
      <c r="AU123" s="16" t="s">
        <v>80</v>
      </c>
    </row>
    <row r="124" spans="2:65" s="12" customFormat="1" ht="11.25">
      <c r="B124" s="197"/>
      <c r="C124" s="198"/>
      <c r="D124" s="193" t="s">
        <v>155</v>
      </c>
      <c r="E124" s="199" t="s">
        <v>1</v>
      </c>
      <c r="F124" s="200" t="s">
        <v>203</v>
      </c>
      <c r="G124" s="198"/>
      <c r="H124" s="201">
        <v>18048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155</v>
      </c>
      <c r="AU124" s="207" t="s">
        <v>80</v>
      </c>
      <c r="AV124" s="12" t="s">
        <v>80</v>
      </c>
      <c r="AW124" s="12" t="s">
        <v>32</v>
      </c>
      <c r="AX124" s="12" t="s">
        <v>78</v>
      </c>
      <c r="AY124" s="207" t="s">
        <v>144</v>
      </c>
    </row>
    <row r="125" spans="2:65" s="1" customFormat="1" ht="16.5" customHeight="1">
      <c r="B125" s="33"/>
      <c r="C125" s="181" t="s">
        <v>204</v>
      </c>
      <c r="D125" s="181" t="s">
        <v>145</v>
      </c>
      <c r="E125" s="182" t="s">
        <v>205</v>
      </c>
      <c r="F125" s="183" t="s">
        <v>206</v>
      </c>
      <c r="G125" s="184" t="s">
        <v>172</v>
      </c>
      <c r="H125" s="185">
        <v>2705.4</v>
      </c>
      <c r="I125" s="186"/>
      <c r="J125" s="187">
        <f>ROUND(I125*H125,2)</f>
        <v>0</v>
      </c>
      <c r="K125" s="183" t="s">
        <v>159</v>
      </c>
      <c r="L125" s="37"/>
      <c r="M125" s="188" t="s">
        <v>1</v>
      </c>
      <c r="N125" s="189" t="s">
        <v>42</v>
      </c>
      <c r="O125" s="59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149</v>
      </c>
      <c r="AT125" s="16" t="s">
        <v>145</v>
      </c>
      <c r="AU125" s="16" t="s">
        <v>80</v>
      </c>
      <c r="AY125" s="16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78</v>
      </c>
      <c r="BK125" s="192">
        <f>ROUND(I125*H125,2)</f>
        <v>0</v>
      </c>
      <c r="BL125" s="16" t="s">
        <v>149</v>
      </c>
      <c r="BM125" s="16" t="s">
        <v>207</v>
      </c>
    </row>
    <row r="126" spans="2:65" s="1" customFormat="1" ht="11.25">
      <c r="B126" s="33"/>
      <c r="C126" s="34"/>
      <c r="D126" s="193" t="s">
        <v>151</v>
      </c>
      <c r="E126" s="34"/>
      <c r="F126" s="194" t="s">
        <v>208</v>
      </c>
      <c r="G126" s="34"/>
      <c r="H126" s="34"/>
      <c r="I126" s="111"/>
      <c r="J126" s="34"/>
      <c r="K126" s="34"/>
      <c r="L126" s="37"/>
      <c r="M126" s="195"/>
      <c r="N126" s="59"/>
      <c r="O126" s="59"/>
      <c r="P126" s="59"/>
      <c r="Q126" s="59"/>
      <c r="R126" s="59"/>
      <c r="S126" s="59"/>
      <c r="T126" s="60"/>
      <c r="AT126" s="16" t="s">
        <v>151</v>
      </c>
      <c r="AU126" s="16" t="s">
        <v>80</v>
      </c>
    </row>
    <row r="127" spans="2:65" s="12" customFormat="1" ht="11.25">
      <c r="B127" s="197"/>
      <c r="C127" s="198"/>
      <c r="D127" s="193" t="s">
        <v>155</v>
      </c>
      <c r="E127" s="199" t="s">
        <v>1</v>
      </c>
      <c r="F127" s="200" t="s">
        <v>209</v>
      </c>
      <c r="G127" s="198"/>
      <c r="H127" s="201">
        <v>2.4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155</v>
      </c>
      <c r="AU127" s="207" t="s">
        <v>80</v>
      </c>
      <c r="AV127" s="12" t="s">
        <v>80</v>
      </c>
      <c r="AW127" s="12" t="s">
        <v>32</v>
      </c>
      <c r="AX127" s="12" t="s">
        <v>71</v>
      </c>
      <c r="AY127" s="207" t="s">
        <v>144</v>
      </c>
    </row>
    <row r="128" spans="2:65" s="12" customFormat="1" ht="11.25">
      <c r="B128" s="197"/>
      <c r="C128" s="198"/>
      <c r="D128" s="193" t="s">
        <v>155</v>
      </c>
      <c r="E128" s="199" t="s">
        <v>1</v>
      </c>
      <c r="F128" s="200" t="s">
        <v>210</v>
      </c>
      <c r="G128" s="198"/>
      <c r="H128" s="201">
        <v>2703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155</v>
      </c>
      <c r="AU128" s="207" t="s">
        <v>80</v>
      </c>
      <c r="AV128" s="12" t="s">
        <v>80</v>
      </c>
      <c r="AW128" s="12" t="s">
        <v>32</v>
      </c>
      <c r="AX128" s="12" t="s">
        <v>71</v>
      </c>
      <c r="AY128" s="207" t="s">
        <v>144</v>
      </c>
    </row>
    <row r="129" spans="2:65" s="13" customFormat="1" ht="11.25">
      <c r="B129" s="208"/>
      <c r="C129" s="209"/>
      <c r="D129" s="193" t="s">
        <v>155</v>
      </c>
      <c r="E129" s="210" t="s">
        <v>1</v>
      </c>
      <c r="F129" s="211" t="s">
        <v>211</v>
      </c>
      <c r="G129" s="209"/>
      <c r="H129" s="212">
        <v>2705.4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155</v>
      </c>
      <c r="AU129" s="218" t="s">
        <v>80</v>
      </c>
      <c r="AV129" s="13" t="s">
        <v>149</v>
      </c>
      <c r="AW129" s="13" t="s">
        <v>32</v>
      </c>
      <c r="AX129" s="13" t="s">
        <v>78</v>
      </c>
      <c r="AY129" s="218" t="s">
        <v>144</v>
      </c>
    </row>
    <row r="130" spans="2:65" s="1" customFormat="1" ht="16.5" customHeight="1">
      <c r="B130" s="33"/>
      <c r="C130" s="181" t="s">
        <v>212</v>
      </c>
      <c r="D130" s="181" t="s">
        <v>145</v>
      </c>
      <c r="E130" s="182" t="s">
        <v>213</v>
      </c>
      <c r="F130" s="183" t="s">
        <v>214</v>
      </c>
      <c r="G130" s="184" t="s">
        <v>172</v>
      </c>
      <c r="H130" s="185">
        <v>4819</v>
      </c>
      <c r="I130" s="186"/>
      <c r="J130" s="187">
        <f>ROUND(I130*H130,2)</f>
        <v>0</v>
      </c>
      <c r="K130" s="183" t="s">
        <v>159</v>
      </c>
      <c r="L130" s="37"/>
      <c r="M130" s="188" t="s">
        <v>1</v>
      </c>
      <c r="N130" s="189" t="s">
        <v>42</v>
      </c>
      <c r="O130" s="59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149</v>
      </c>
      <c r="AT130" s="16" t="s">
        <v>145</v>
      </c>
      <c r="AU130" s="16" t="s">
        <v>80</v>
      </c>
      <c r="AY130" s="16" t="s">
        <v>144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78</v>
      </c>
      <c r="BK130" s="192">
        <f>ROUND(I130*H130,2)</f>
        <v>0</v>
      </c>
      <c r="BL130" s="16" t="s">
        <v>149</v>
      </c>
      <c r="BM130" s="16" t="s">
        <v>215</v>
      </c>
    </row>
    <row r="131" spans="2:65" s="1" customFormat="1" ht="19.5">
      <c r="B131" s="33"/>
      <c r="C131" s="34"/>
      <c r="D131" s="193" t="s">
        <v>151</v>
      </c>
      <c r="E131" s="34"/>
      <c r="F131" s="194" t="s">
        <v>216</v>
      </c>
      <c r="G131" s="34"/>
      <c r="H131" s="34"/>
      <c r="I131" s="111"/>
      <c r="J131" s="34"/>
      <c r="K131" s="34"/>
      <c r="L131" s="37"/>
      <c r="M131" s="195"/>
      <c r="N131" s="59"/>
      <c r="O131" s="59"/>
      <c r="P131" s="59"/>
      <c r="Q131" s="59"/>
      <c r="R131" s="59"/>
      <c r="S131" s="59"/>
      <c r="T131" s="60"/>
      <c r="AT131" s="16" t="s">
        <v>151</v>
      </c>
      <c r="AU131" s="16" t="s">
        <v>80</v>
      </c>
    </row>
    <row r="132" spans="2:65" s="12" customFormat="1" ht="11.25">
      <c r="B132" s="197"/>
      <c r="C132" s="198"/>
      <c r="D132" s="193" t="s">
        <v>155</v>
      </c>
      <c r="E132" s="199" t="s">
        <v>1</v>
      </c>
      <c r="F132" s="200" t="s">
        <v>217</v>
      </c>
      <c r="G132" s="198"/>
      <c r="H132" s="201">
        <v>2116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155</v>
      </c>
      <c r="AU132" s="207" t="s">
        <v>80</v>
      </c>
      <c r="AV132" s="12" t="s">
        <v>80</v>
      </c>
      <c r="AW132" s="12" t="s">
        <v>32</v>
      </c>
      <c r="AX132" s="12" t="s">
        <v>71</v>
      </c>
      <c r="AY132" s="207" t="s">
        <v>144</v>
      </c>
    </row>
    <row r="133" spans="2:65" s="12" customFormat="1" ht="11.25">
      <c r="B133" s="197"/>
      <c r="C133" s="198"/>
      <c r="D133" s="193" t="s">
        <v>155</v>
      </c>
      <c r="E133" s="199" t="s">
        <v>1</v>
      </c>
      <c r="F133" s="200" t="s">
        <v>218</v>
      </c>
      <c r="G133" s="198"/>
      <c r="H133" s="201">
        <v>2703</v>
      </c>
      <c r="I133" s="202"/>
      <c r="J133" s="198"/>
      <c r="K133" s="198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155</v>
      </c>
      <c r="AU133" s="207" t="s">
        <v>80</v>
      </c>
      <c r="AV133" s="12" t="s">
        <v>80</v>
      </c>
      <c r="AW133" s="12" t="s">
        <v>32</v>
      </c>
      <c r="AX133" s="12" t="s">
        <v>71</v>
      </c>
      <c r="AY133" s="207" t="s">
        <v>144</v>
      </c>
    </row>
    <row r="134" spans="2:65" s="13" customFormat="1" ht="11.25">
      <c r="B134" s="208"/>
      <c r="C134" s="209"/>
      <c r="D134" s="193" t="s">
        <v>155</v>
      </c>
      <c r="E134" s="210" t="s">
        <v>1</v>
      </c>
      <c r="F134" s="211" t="s">
        <v>211</v>
      </c>
      <c r="G134" s="209"/>
      <c r="H134" s="212">
        <v>4819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155</v>
      </c>
      <c r="AU134" s="218" t="s">
        <v>80</v>
      </c>
      <c r="AV134" s="13" t="s">
        <v>149</v>
      </c>
      <c r="AW134" s="13" t="s">
        <v>32</v>
      </c>
      <c r="AX134" s="13" t="s">
        <v>78</v>
      </c>
      <c r="AY134" s="218" t="s">
        <v>144</v>
      </c>
    </row>
    <row r="135" spans="2:65" s="1" customFormat="1" ht="16.5" customHeight="1">
      <c r="B135" s="33"/>
      <c r="C135" s="181" t="s">
        <v>219</v>
      </c>
      <c r="D135" s="181" t="s">
        <v>145</v>
      </c>
      <c r="E135" s="182" t="s">
        <v>220</v>
      </c>
      <c r="F135" s="183" t="s">
        <v>221</v>
      </c>
      <c r="G135" s="184" t="s">
        <v>172</v>
      </c>
      <c r="H135" s="185">
        <v>23456.400000000001</v>
      </c>
      <c r="I135" s="186"/>
      <c r="J135" s="187">
        <f>ROUND(I135*H135,2)</f>
        <v>0</v>
      </c>
      <c r="K135" s="183" t="s">
        <v>159</v>
      </c>
      <c r="L135" s="37"/>
      <c r="M135" s="188" t="s">
        <v>1</v>
      </c>
      <c r="N135" s="189" t="s">
        <v>42</v>
      </c>
      <c r="O135" s="5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149</v>
      </c>
      <c r="AT135" s="16" t="s">
        <v>145</v>
      </c>
      <c r="AU135" s="16" t="s">
        <v>80</v>
      </c>
      <c r="AY135" s="16" t="s">
        <v>144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78</v>
      </c>
      <c r="BK135" s="192">
        <f>ROUND(I135*H135,2)</f>
        <v>0</v>
      </c>
      <c r="BL135" s="16" t="s">
        <v>149</v>
      </c>
      <c r="BM135" s="16" t="s">
        <v>222</v>
      </c>
    </row>
    <row r="136" spans="2:65" s="1" customFormat="1" ht="19.5">
      <c r="B136" s="33"/>
      <c r="C136" s="34"/>
      <c r="D136" s="193" t="s">
        <v>151</v>
      </c>
      <c r="E136" s="34"/>
      <c r="F136" s="194" t="s">
        <v>223</v>
      </c>
      <c r="G136" s="34"/>
      <c r="H136" s="34"/>
      <c r="I136" s="111"/>
      <c r="J136" s="34"/>
      <c r="K136" s="34"/>
      <c r="L136" s="37"/>
      <c r="M136" s="195"/>
      <c r="N136" s="59"/>
      <c r="O136" s="59"/>
      <c r="P136" s="59"/>
      <c r="Q136" s="59"/>
      <c r="R136" s="59"/>
      <c r="S136" s="59"/>
      <c r="T136" s="60"/>
      <c r="AT136" s="16" t="s">
        <v>151</v>
      </c>
      <c r="AU136" s="16" t="s">
        <v>80</v>
      </c>
    </row>
    <row r="137" spans="2:65" s="1" customFormat="1" ht="29.25">
      <c r="B137" s="33"/>
      <c r="C137" s="34"/>
      <c r="D137" s="193" t="s">
        <v>153</v>
      </c>
      <c r="E137" s="34"/>
      <c r="F137" s="196" t="s">
        <v>224</v>
      </c>
      <c r="G137" s="34"/>
      <c r="H137" s="34"/>
      <c r="I137" s="111"/>
      <c r="J137" s="34"/>
      <c r="K137" s="34"/>
      <c r="L137" s="37"/>
      <c r="M137" s="195"/>
      <c r="N137" s="59"/>
      <c r="O137" s="59"/>
      <c r="P137" s="59"/>
      <c r="Q137" s="59"/>
      <c r="R137" s="59"/>
      <c r="S137" s="59"/>
      <c r="T137" s="60"/>
      <c r="AT137" s="16" t="s">
        <v>153</v>
      </c>
      <c r="AU137" s="16" t="s">
        <v>80</v>
      </c>
    </row>
    <row r="138" spans="2:65" s="12" customFormat="1" ht="11.25">
      <c r="B138" s="197"/>
      <c r="C138" s="198"/>
      <c r="D138" s="193" t="s">
        <v>155</v>
      </c>
      <c r="E138" s="199" t="s">
        <v>1</v>
      </c>
      <c r="F138" s="200" t="s">
        <v>225</v>
      </c>
      <c r="G138" s="198"/>
      <c r="H138" s="201">
        <v>2703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155</v>
      </c>
      <c r="AU138" s="207" t="s">
        <v>80</v>
      </c>
      <c r="AV138" s="12" t="s">
        <v>80</v>
      </c>
      <c r="AW138" s="12" t="s">
        <v>32</v>
      </c>
      <c r="AX138" s="12" t="s">
        <v>71</v>
      </c>
      <c r="AY138" s="207" t="s">
        <v>144</v>
      </c>
    </row>
    <row r="139" spans="2:65" s="12" customFormat="1" ht="11.25">
      <c r="B139" s="197"/>
      <c r="C139" s="198"/>
      <c r="D139" s="193" t="s">
        <v>155</v>
      </c>
      <c r="E139" s="199" t="s">
        <v>1</v>
      </c>
      <c r="F139" s="200" t="s">
        <v>226</v>
      </c>
      <c r="G139" s="198"/>
      <c r="H139" s="201">
        <v>2703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155</v>
      </c>
      <c r="AU139" s="207" t="s">
        <v>80</v>
      </c>
      <c r="AV139" s="12" t="s">
        <v>80</v>
      </c>
      <c r="AW139" s="12" t="s">
        <v>32</v>
      </c>
      <c r="AX139" s="12" t="s">
        <v>71</v>
      </c>
      <c r="AY139" s="207" t="s">
        <v>144</v>
      </c>
    </row>
    <row r="140" spans="2:65" s="12" customFormat="1" ht="11.25">
      <c r="B140" s="197"/>
      <c r="C140" s="198"/>
      <c r="D140" s="193" t="s">
        <v>155</v>
      </c>
      <c r="E140" s="199" t="s">
        <v>1</v>
      </c>
      <c r="F140" s="200" t="s">
        <v>227</v>
      </c>
      <c r="G140" s="198"/>
      <c r="H140" s="201">
        <v>15449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155</v>
      </c>
      <c r="AU140" s="207" t="s">
        <v>80</v>
      </c>
      <c r="AV140" s="12" t="s">
        <v>80</v>
      </c>
      <c r="AW140" s="12" t="s">
        <v>32</v>
      </c>
      <c r="AX140" s="12" t="s">
        <v>71</v>
      </c>
      <c r="AY140" s="207" t="s">
        <v>144</v>
      </c>
    </row>
    <row r="141" spans="2:65" s="12" customFormat="1" ht="11.25">
      <c r="B141" s="197"/>
      <c r="C141" s="198"/>
      <c r="D141" s="193" t="s">
        <v>155</v>
      </c>
      <c r="E141" s="199" t="s">
        <v>1</v>
      </c>
      <c r="F141" s="200" t="s">
        <v>228</v>
      </c>
      <c r="G141" s="198"/>
      <c r="H141" s="201">
        <v>2599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155</v>
      </c>
      <c r="AU141" s="207" t="s">
        <v>80</v>
      </c>
      <c r="AV141" s="12" t="s">
        <v>80</v>
      </c>
      <c r="AW141" s="12" t="s">
        <v>32</v>
      </c>
      <c r="AX141" s="12" t="s">
        <v>71</v>
      </c>
      <c r="AY141" s="207" t="s">
        <v>144</v>
      </c>
    </row>
    <row r="142" spans="2:65" s="12" customFormat="1" ht="11.25">
      <c r="B142" s="197"/>
      <c r="C142" s="198"/>
      <c r="D142" s="193" t="s">
        <v>155</v>
      </c>
      <c r="E142" s="199" t="s">
        <v>1</v>
      </c>
      <c r="F142" s="200" t="s">
        <v>229</v>
      </c>
      <c r="G142" s="198"/>
      <c r="H142" s="201">
        <v>2.4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155</v>
      </c>
      <c r="AU142" s="207" t="s">
        <v>80</v>
      </c>
      <c r="AV142" s="12" t="s">
        <v>80</v>
      </c>
      <c r="AW142" s="12" t="s">
        <v>32</v>
      </c>
      <c r="AX142" s="12" t="s">
        <v>71</v>
      </c>
      <c r="AY142" s="207" t="s">
        <v>144</v>
      </c>
    </row>
    <row r="143" spans="2:65" s="13" customFormat="1" ht="11.25">
      <c r="B143" s="208"/>
      <c r="C143" s="209"/>
      <c r="D143" s="193" t="s">
        <v>155</v>
      </c>
      <c r="E143" s="210" t="s">
        <v>1</v>
      </c>
      <c r="F143" s="211" t="s">
        <v>211</v>
      </c>
      <c r="G143" s="209"/>
      <c r="H143" s="212">
        <v>23456.400000000001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155</v>
      </c>
      <c r="AU143" s="218" t="s">
        <v>80</v>
      </c>
      <c r="AV143" s="13" t="s">
        <v>149</v>
      </c>
      <c r="AW143" s="13" t="s">
        <v>32</v>
      </c>
      <c r="AX143" s="13" t="s">
        <v>78</v>
      </c>
      <c r="AY143" s="218" t="s">
        <v>144</v>
      </c>
    </row>
    <row r="144" spans="2:65" s="1" customFormat="1" ht="16.5" customHeight="1">
      <c r="B144" s="33"/>
      <c r="C144" s="181" t="s">
        <v>230</v>
      </c>
      <c r="D144" s="181" t="s">
        <v>145</v>
      </c>
      <c r="E144" s="182" t="s">
        <v>231</v>
      </c>
      <c r="F144" s="183" t="s">
        <v>232</v>
      </c>
      <c r="G144" s="184" t="s">
        <v>172</v>
      </c>
      <c r="H144" s="185">
        <v>2116</v>
      </c>
      <c r="I144" s="186"/>
      <c r="J144" s="187">
        <f>ROUND(I144*H144,2)</f>
        <v>0</v>
      </c>
      <c r="K144" s="183" t="s">
        <v>159</v>
      </c>
      <c r="L144" s="37"/>
      <c r="M144" s="188" t="s">
        <v>1</v>
      </c>
      <c r="N144" s="189" t="s">
        <v>42</v>
      </c>
      <c r="O144" s="59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149</v>
      </c>
      <c r="AT144" s="16" t="s">
        <v>145</v>
      </c>
      <c r="AU144" s="16" t="s">
        <v>80</v>
      </c>
      <c r="AY144" s="16" t="s">
        <v>144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78</v>
      </c>
      <c r="BK144" s="192">
        <f>ROUND(I144*H144,2)</f>
        <v>0</v>
      </c>
      <c r="BL144" s="16" t="s">
        <v>149</v>
      </c>
      <c r="BM144" s="16" t="s">
        <v>233</v>
      </c>
    </row>
    <row r="145" spans="2:65" s="1" customFormat="1" ht="19.5">
      <c r="B145" s="33"/>
      <c r="C145" s="34"/>
      <c r="D145" s="193" t="s">
        <v>151</v>
      </c>
      <c r="E145" s="34"/>
      <c r="F145" s="194" t="s">
        <v>234</v>
      </c>
      <c r="G145" s="34"/>
      <c r="H145" s="34"/>
      <c r="I145" s="111"/>
      <c r="J145" s="34"/>
      <c r="K145" s="34"/>
      <c r="L145" s="37"/>
      <c r="M145" s="195"/>
      <c r="N145" s="59"/>
      <c r="O145" s="59"/>
      <c r="P145" s="59"/>
      <c r="Q145" s="59"/>
      <c r="R145" s="59"/>
      <c r="S145" s="59"/>
      <c r="T145" s="60"/>
      <c r="AT145" s="16" t="s">
        <v>151</v>
      </c>
      <c r="AU145" s="16" t="s">
        <v>80</v>
      </c>
    </row>
    <row r="146" spans="2:65" s="1" customFormat="1" ht="19.5">
      <c r="B146" s="33"/>
      <c r="C146" s="34"/>
      <c r="D146" s="193" t="s">
        <v>153</v>
      </c>
      <c r="E146" s="34"/>
      <c r="F146" s="196" t="s">
        <v>235</v>
      </c>
      <c r="G146" s="34"/>
      <c r="H146" s="34"/>
      <c r="I146" s="111"/>
      <c r="J146" s="34"/>
      <c r="K146" s="34"/>
      <c r="L146" s="37"/>
      <c r="M146" s="195"/>
      <c r="N146" s="59"/>
      <c r="O146" s="59"/>
      <c r="P146" s="59"/>
      <c r="Q146" s="59"/>
      <c r="R146" s="59"/>
      <c r="S146" s="59"/>
      <c r="T146" s="60"/>
      <c r="AT146" s="16" t="s">
        <v>153</v>
      </c>
      <c r="AU146" s="16" t="s">
        <v>80</v>
      </c>
    </row>
    <row r="147" spans="2:65" s="12" customFormat="1" ht="11.25">
      <c r="B147" s="197"/>
      <c r="C147" s="198"/>
      <c r="D147" s="193" t="s">
        <v>155</v>
      </c>
      <c r="E147" s="199" t="s">
        <v>1</v>
      </c>
      <c r="F147" s="200" t="s">
        <v>236</v>
      </c>
      <c r="G147" s="198"/>
      <c r="H147" s="201">
        <v>2116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155</v>
      </c>
      <c r="AU147" s="207" t="s">
        <v>80</v>
      </c>
      <c r="AV147" s="12" t="s">
        <v>80</v>
      </c>
      <c r="AW147" s="12" t="s">
        <v>32</v>
      </c>
      <c r="AX147" s="12" t="s">
        <v>78</v>
      </c>
      <c r="AY147" s="207" t="s">
        <v>144</v>
      </c>
    </row>
    <row r="148" spans="2:65" s="1" customFormat="1" ht="16.5" customHeight="1">
      <c r="B148" s="33"/>
      <c r="C148" s="181" t="s">
        <v>237</v>
      </c>
      <c r="D148" s="181" t="s">
        <v>145</v>
      </c>
      <c r="E148" s="182" t="s">
        <v>238</v>
      </c>
      <c r="F148" s="183" t="s">
        <v>239</v>
      </c>
      <c r="G148" s="184" t="s">
        <v>172</v>
      </c>
      <c r="H148" s="185">
        <v>18111</v>
      </c>
      <c r="I148" s="186"/>
      <c r="J148" s="187">
        <f>ROUND(I148*H148,2)</f>
        <v>0</v>
      </c>
      <c r="K148" s="183" t="s">
        <v>159</v>
      </c>
      <c r="L148" s="37"/>
      <c r="M148" s="188" t="s">
        <v>1</v>
      </c>
      <c r="N148" s="189" t="s">
        <v>42</v>
      </c>
      <c r="O148" s="59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16" t="s">
        <v>149</v>
      </c>
      <c r="AT148" s="16" t="s">
        <v>145</v>
      </c>
      <c r="AU148" s="16" t="s">
        <v>80</v>
      </c>
      <c r="AY148" s="16" t="s">
        <v>144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6" t="s">
        <v>78</v>
      </c>
      <c r="BK148" s="192">
        <f>ROUND(I148*H148,2)</f>
        <v>0</v>
      </c>
      <c r="BL148" s="16" t="s">
        <v>149</v>
      </c>
      <c r="BM148" s="16" t="s">
        <v>240</v>
      </c>
    </row>
    <row r="149" spans="2:65" s="1" customFormat="1" ht="11.25">
      <c r="B149" s="33"/>
      <c r="C149" s="34"/>
      <c r="D149" s="193" t="s">
        <v>151</v>
      </c>
      <c r="E149" s="34"/>
      <c r="F149" s="194" t="s">
        <v>241</v>
      </c>
      <c r="G149" s="34"/>
      <c r="H149" s="34"/>
      <c r="I149" s="111"/>
      <c r="J149" s="34"/>
      <c r="K149" s="34"/>
      <c r="L149" s="37"/>
      <c r="M149" s="195"/>
      <c r="N149" s="59"/>
      <c r="O149" s="59"/>
      <c r="P149" s="59"/>
      <c r="Q149" s="59"/>
      <c r="R149" s="59"/>
      <c r="S149" s="59"/>
      <c r="T149" s="60"/>
      <c r="AT149" s="16" t="s">
        <v>151</v>
      </c>
      <c r="AU149" s="16" t="s">
        <v>80</v>
      </c>
    </row>
    <row r="150" spans="2:65" s="12" customFormat="1" ht="11.25">
      <c r="B150" s="197"/>
      <c r="C150" s="198"/>
      <c r="D150" s="193" t="s">
        <v>155</v>
      </c>
      <c r="E150" s="199" t="s">
        <v>1</v>
      </c>
      <c r="F150" s="200" t="s">
        <v>242</v>
      </c>
      <c r="G150" s="198"/>
      <c r="H150" s="201">
        <v>15449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155</v>
      </c>
      <c r="AU150" s="207" t="s">
        <v>80</v>
      </c>
      <c r="AV150" s="12" t="s">
        <v>80</v>
      </c>
      <c r="AW150" s="12" t="s">
        <v>32</v>
      </c>
      <c r="AX150" s="12" t="s">
        <v>71</v>
      </c>
      <c r="AY150" s="207" t="s">
        <v>144</v>
      </c>
    </row>
    <row r="151" spans="2:65" s="12" customFormat="1" ht="11.25">
      <c r="B151" s="197"/>
      <c r="C151" s="198"/>
      <c r="D151" s="193" t="s">
        <v>155</v>
      </c>
      <c r="E151" s="199" t="s">
        <v>1</v>
      </c>
      <c r="F151" s="200" t="s">
        <v>243</v>
      </c>
      <c r="G151" s="198"/>
      <c r="H151" s="201">
        <v>2599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155</v>
      </c>
      <c r="AU151" s="207" t="s">
        <v>80</v>
      </c>
      <c r="AV151" s="12" t="s">
        <v>80</v>
      </c>
      <c r="AW151" s="12" t="s">
        <v>32</v>
      </c>
      <c r="AX151" s="12" t="s">
        <v>71</v>
      </c>
      <c r="AY151" s="207" t="s">
        <v>144</v>
      </c>
    </row>
    <row r="152" spans="2:65" s="12" customFormat="1" ht="11.25">
      <c r="B152" s="197"/>
      <c r="C152" s="198"/>
      <c r="D152" s="193" t="s">
        <v>155</v>
      </c>
      <c r="E152" s="199" t="s">
        <v>1</v>
      </c>
      <c r="F152" s="200" t="s">
        <v>244</v>
      </c>
      <c r="G152" s="198"/>
      <c r="H152" s="201">
        <v>63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155</v>
      </c>
      <c r="AU152" s="207" t="s">
        <v>80</v>
      </c>
      <c r="AV152" s="12" t="s">
        <v>80</v>
      </c>
      <c r="AW152" s="12" t="s">
        <v>32</v>
      </c>
      <c r="AX152" s="12" t="s">
        <v>71</v>
      </c>
      <c r="AY152" s="207" t="s">
        <v>144</v>
      </c>
    </row>
    <row r="153" spans="2:65" s="13" customFormat="1" ht="11.25">
      <c r="B153" s="208"/>
      <c r="C153" s="209"/>
      <c r="D153" s="193" t="s">
        <v>155</v>
      </c>
      <c r="E153" s="210" t="s">
        <v>1</v>
      </c>
      <c r="F153" s="211" t="s">
        <v>211</v>
      </c>
      <c r="G153" s="209"/>
      <c r="H153" s="212">
        <v>18111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155</v>
      </c>
      <c r="AU153" s="218" t="s">
        <v>80</v>
      </c>
      <c r="AV153" s="13" t="s">
        <v>149</v>
      </c>
      <c r="AW153" s="13" t="s">
        <v>32</v>
      </c>
      <c r="AX153" s="13" t="s">
        <v>78</v>
      </c>
      <c r="AY153" s="218" t="s">
        <v>144</v>
      </c>
    </row>
    <row r="154" spans="2:65" s="1" customFormat="1" ht="16.5" customHeight="1">
      <c r="B154" s="33"/>
      <c r="C154" s="181" t="s">
        <v>245</v>
      </c>
      <c r="D154" s="181" t="s">
        <v>145</v>
      </c>
      <c r="E154" s="182" t="s">
        <v>246</v>
      </c>
      <c r="F154" s="183" t="s">
        <v>247</v>
      </c>
      <c r="G154" s="184" t="s">
        <v>172</v>
      </c>
      <c r="H154" s="185">
        <v>18</v>
      </c>
      <c r="I154" s="186"/>
      <c r="J154" s="187">
        <f>ROUND(I154*H154,2)</f>
        <v>0</v>
      </c>
      <c r="K154" s="183" t="s">
        <v>1</v>
      </c>
      <c r="L154" s="37"/>
      <c r="M154" s="188" t="s">
        <v>1</v>
      </c>
      <c r="N154" s="189" t="s">
        <v>42</v>
      </c>
      <c r="O154" s="59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16" t="s">
        <v>149</v>
      </c>
      <c r="AT154" s="16" t="s">
        <v>145</v>
      </c>
      <c r="AU154" s="16" t="s">
        <v>80</v>
      </c>
      <c r="AY154" s="16" t="s">
        <v>144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6" t="s">
        <v>78</v>
      </c>
      <c r="BK154" s="192">
        <f>ROUND(I154*H154,2)</f>
        <v>0</v>
      </c>
      <c r="BL154" s="16" t="s">
        <v>149</v>
      </c>
      <c r="BM154" s="16" t="s">
        <v>248</v>
      </c>
    </row>
    <row r="155" spans="2:65" s="1" customFormat="1" ht="19.5">
      <c r="B155" s="33"/>
      <c r="C155" s="34"/>
      <c r="D155" s="193" t="s">
        <v>151</v>
      </c>
      <c r="E155" s="34"/>
      <c r="F155" s="194" t="s">
        <v>249</v>
      </c>
      <c r="G155" s="34"/>
      <c r="H155" s="34"/>
      <c r="I155" s="111"/>
      <c r="J155" s="34"/>
      <c r="K155" s="34"/>
      <c r="L155" s="37"/>
      <c r="M155" s="195"/>
      <c r="N155" s="59"/>
      <c r="O155" s="59"/>
      <c r="P155" s="59"/>
      <c r="Q155" s="59"/>
      <c r="R155" s="59"/>
      <c r="S155" s="59"/>
      <c r="T155" s="60"/>
      <c r="AT155" s="16" t="s">
        <v>151</v>
      </c>
      <c r="AU155" s="16" t="s">
        <v>80</v>
      </c>
    </row>
    <row r="156" spans="2:65" s="1" customFormat="1" ht="19.5">
      <c r="B156" s="33"/>
      <c r="C156" s="34"/>
      <c r="D156" s="193" t="s">
        <v>153</v>
      </c>
      <c r="E156" s="34"/>
      <c r="F156" s="196" t="s">
        <v>250</v>
      </c>
      <c r="G156" s="34"/>
      <c r="H156" s="34"/>
      <c r="I156" s="111"/>
      <c r="J156" s="34"/>
      <c r="K156" s="34"/>
      <c r="L156" s="37"/>
      <c r="M156" s="195"/>
      <c r="N156" s="59"/>
      <c r="O156" s="59"/>
      <c r="P156" s="59"/>
      <c r="Q156" s="59"/>
      <c r="R156" s="59"/>
      <c r="S156" s="59"/>
      <c r="T156" s="60"/>
      <c r="AT156" s="16" t="s">
        <v>153</v>
      </c>
      <c r="AU156" s="16" t="s">
        <v>80</v>
      </c>
    </row>
    <row r="157" spans="2:65" s="1" customFormat="1" ht="16.5" customHeight="1">
      <c r="B157" s="33"/>
      <c r="C157" s="181" t="s">
        <v>8</v>
      </c>
      <c r="D157" s="181" t="s">
        <v>145</v>
      </c>
      <c r="E157" s="182" t="s">
        <v>251</v>
      </c>
      <c r="F157" s="183" t="s">
        <v>252</v>
      </c>
      <c r="G157" s="184" t="s">
        <v>148</v>
      </c>
      <c r="H157" s="185">
        <v>120</v>
      </c>
      <c r="I157" s="186"/>
      <c r="J157" s="187">
        <f>ROUND(I157*H157,2)</f>
        <v>0</v>
      </c>
      <c r="K157" s="183" t="s">
        <v>1</v>
      </c>
      <c r="L157" s="37"/>
      <c r="M157" s="188" t="s">
        <v>1</v>
      </c>
      <c r="N157" s="189" t="s">
        <v>42</v>
      </c>
      <c r="O157" s="59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16" t="s">
        <v>149</v>
      </c>
      <c r="AT157" s="16" t="s">
        <v>145</v>
      </c>
      <c r="AU157" s="16" t="s">
        <v>80</v>
      </c>
      <c r="AY157" s="16" t="s">
        <v>144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78</v>
      </c>
      <c r="BK157" s="192">
        <f>ROUND(I157*H157,2)</f>
        <v>0</v>
      </c>
      <c r="BL157" s="16" t="s">
        <v>149</v>
      </c>
      <c r="BM157" s="16" t="s">
        <v>253</v>
      </c>
    </row>
    <row r="158" spans="2:65" s="1" customFormat="1" ht="11.25">
      <c r="B158" s="33"/>
      <c r="C158" s="34"/>
      <c r="D158" s="193" t="s">
        <v>151</v>
      </c>
      <c r="E158" s="34"/>
      <c r="F158" s="194" t="s">
        <v>254</v>
      </c>
      <c r="G158" s="34"/>
      <c r="H158" s="34"/>
      <c r="I158" s="111"/>
      <c r="J158" s="34"/>
      <c r="K158" s="34"/>
      <c r="L158" s="37"/>
      <c r="M158" s="195"/>
      <c r="N158" s="59"/>
      <c r="O158" s="59"/>
      <c r="P158" s="59"/>
      <c r="Q158" s="59"/>
      <c r="R158" s="59"/>
      <c r="S158" s="59"/>
      <c r="T158" s="60"/>
      <c r="AT158" s="16" t="s">
        <v>151</v>
      </c>
      <c r="AU158" s="16" t="s">
        <v>80</v>
      </c>
    </row>
    <row r="159" spans="2:65" s="1" customFormat="1" ht="19.5">
      <c r="B159" s="33"/>
      <c r="C159" s="34"/>
      <c r="D159" s="193" t="s">
        <v>153</v>
      </c>
      <c r="E159" s="34"/>
      <c r="F159" s="196" t="s">
        <v>255</v>
      </c>
      <c r="G159" s="34"/>
      <c r="H159" s="34"/>
      <c r="I159" s="111"/>
      <c r="J159" s="34"/>
      <c r="K159" s="34"/>
      <c r="L159" s="37"/>
      <c r="M159" s="195"/>
      <c r="N159" s="59"/>
      <c r="O159" s="59"/>
      <c r="P159" s="59"/>
      <c r="Q159" s="59"/>
      <c r="R159" s="59"/>
      <c r="S159" s="59"/>
      <c r="T159" s="60"/>
      <c r="AT159" s="16" t="s">
        <v>153</v>
      </c>
      <c r="AU159" s="16" t="s">
        <v>80</v>
      </c>
    </row>
    <row r="160" spans="2:65" s="1" customFormat="1" ht="16.5" customHeight="1">
      <c r="B160" s="33"/>
      <c r="C160" s="181" t="s">
        <v>256</v>
      </c>
      <c r="D160" s="181" t="s">
        <v>145</v>
      </c>
      <c r="E160" s="182" t="s">
        <v>257</v>
      </c>
      <c r="F160" s="183" t="s">
        <v>258</v>
      </c>
      <c r="G160" s="184" t="s">
        <v>148</v>
      </c>
      <c r="H160" s="185">
        <v>14106.666999999999</v>
      </c>
      <c r="I160" s="186"/>
      <c r="J160" s="187">
        <f>ROUND(I160*H160,2)</f>
        <v>0</v>
      </c>
      <c r="K160" s="183" t="s">
        <v>159</v>
      </c>
      <c r="L160" s="37"/>
      <c r="M160" s="188" t="s">
        <v>1</v>
      </c>
      <c r="N160" s="189" t="s">
        <v>42</v>
      </c>
      <c r="O160" s="59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16" t="s">
        <v>149</v>
      </c>
      <c r="AT160" s="16" t="s">
        <v>145</v>
      </c>
      <c r="AU160" s="16" t="s">
        <v>80</v>
      </c>
      <c r="AY160" s="16" t="s">
        <v>144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78</v>
      </c>
      <c r="BK160" s="192">
        <f>ROUND(I160*H160,2)</f>
        <v>0</v>
      </c>
      <c r="BL160" s="16" t="s">
        <v>149</v>
      </c>
      <c r="BM160" s="16" t="s">
        <v>259</v>
      </c>
    </row>
    <row r="161" spans="2:65" s="1" customFormat="1" ht="11.25">
      <c r="B161" s="33"/>
      <c r="C161" s="34"/>
      <c r="D161" s="193" t="s">
        <v>151</v>
      </c>
      <c r="E161" s="34"/>
      <c r="F161" s="194" t="s">
        <v>260</v>
      </c>
      <c r="G161" s="34"/>
      <c r="H161" s="34"/>
      <c r="I161" s="111"/>
      <c r="J161" s="34"/>
      <c r="K161" s="34"/>
      <c r="L161" s="37"/>
      <c r="M161" s="195"/>
      <c r="N161" s="59"/>
      <c r="O161" s="59"/>
      <c r="P161" s="59"/>
      <c r="Q161" s="59"/>
      <c r="R161" s="59"/>
      <c r="S161" s="59"/>
      <c r="T161" s="60"/>
      <c r="AT161" s="16" t="s">
        <v>151</v>
      </c>
      <c r="AU161" s="16" t="s">
        <v>80</v>
      </c>
    </row>
    <row r="162" spans="2:65" s="1" customFormat="1" ht="19.5">
      <c r="B162" s="33"/>
      <c r="C162" s="34"/>
      <c r="D162" s="193" t="s">
        <v>153</v>
      </c>
      <c r="E162" s="34"/>
      <c r="F162" s="196" t="s">
        <v>261</v>
      </c>
      <c r="G162" s="34"/>
      <c r="H162" s="34"/>
      <c r="I162" s="111"/>
      <c r="J162" s="34"/>
      <c r="K162" s="34"/>
      <c r="L162" s="37"/>
      <c r="M162" s="195"/>
      <c r="N162" s="59"/>
      <c r="O162" s="59"/>
      <c r="P162" s="59"/>
      <c r="Q162" s="59"/>
      <c r="R162" s="59"/>
      <c r="S162" s="59"/>
      <c r="T162" s="60"/>
      <c r="AT162" s="16" t="s">
        <v>153</v>
      </c>
      <c r="AU162" s="16" t="s">
        <v>80</v>
      </c>
    </row>
    <row r="163" spans="2:65" s="12" customFormat="1" ht="11.25">
      <c r="B163" s="197"/>
      <c r="C163" s="198"/>
      <c r="D163" s="193" t="s">
        <v>155</v>
      </c>
      <c r="E163" s="199" t="s">
        <v>1</v>
      </c>
      <c r="F163" s="200" t="s">
        <v>262</v>
      </c>
      <c r="G163" s="198"/>
      <c r="H163" s="201">
        <v>14106.666999999999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155</v>
      </c>
      <c r="AU163" s="207" t="s">
        <v>80</v>
      </c>
      <c r="AV163" s="12" t="s">
        <v>80</v>
      </c>
      <c r="AW163" s="12" t="s">
        <v>32</v>
      </c>
      <c r="AX163" s="12" t="s">
        <v>78</v>
      </c>
      <c r="AY163" s="207" t="s">
        <v>144</v>
      </c>
    </row>
    <row r="164" spans="2:65" s="1" customFormat="1" ht="16.5" customHeight="1">
      <c r="B164" s="33"/>
      <c r="C164" s="181" t="s">
        <v>263</v>
      </c>
      <c r="D164" s="181" t="s">
        <v>145</v>
      </c>
      <c r="E164" s="182" t="s">
        <v>264</v>
      </c>
      <c r="F164" s="183" t="s">
        <v>265</v>
      </c>
      <c r="G164" s="184" t="s">
        <v>148</v>
      </c>
      <c r="H164" s="185">
        <v>13515</v>
      </c>
      <c r="I164" s="186"/>
      <c r="J164" s="187">
        <f>ROUND(I164*H164,2)</f>
        <v>0</v>
      </c>
      <c r="K164" s="183" t="s">
        <v>159</v>
      </c>
      <c r="L164" s="37"/>
      <c r="M164" s="188" t="s">
        <v>1</v>
      </c>
      <c r="N164" s="189" t="s">
        <v>42</v>
      </c>
      <c r="O164" s="5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149</v>
      </c>
      <c r="AT164" s="16" t="s">
        <v>145</v>
      </c>
      <c r="AU164" s="16" t="s">
        <v>80</v>
      </c>
      <c r="AY164" s="16" t="s">
        <v>144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78</v>
      </c>
      <c r="BK164" s="192">
        <f>ROUND(I164*H164,2)</f>
        <v>0</v>
      </c>
      <c r="BL164" s="16" t="s">
        <v>149</v>
      </c>
      <c r="BM164" s="16" t="s">
        <v>266</v>
      </c>
    </row>
    <row r="165" spans="2:65" s="1" customFormat="1" ht="11.25">
      <c r="B165" s="33"/>
      <c r="C165" s="34"/>
      <c r="D165" s="193" t="s">
        <v>151</v>
      </c>
      <c r="E165" s="34"/>
      <c r="F165" s="194" t="s">
        <v>267</v>
      </c>
      <c r="G165" s="34"/>
      <c r="H165" s="34"/>
      <c r="I165" s="111"/>
      <c r="J165" s="34"/>
      <c r="K165" s="34"/>
      <c r="L165" s="37"/>
      <c r="M165" s="195"/>
      <c r="N165" s="59"/>
      <c r="O165" s="59"/>
      <c r="P165" s="59"/>
      <c r="Q165" s="59"/>
      <c r="R165" s="59"/>
      <c r="S165" s="59"/>
      <c r="T165" s="60"/>
      <c r="AT165" s="16" t="s">
        <v>151</v>
      </c>
      <c r="AU165" s="16" t="s">
        <v>80</v>
      </c>
    </row>
    <row r="166" spans="2:65" s="12" customFormat="1" ht="11.25">
      <c r="B166" s="197"/>
      <c r="C166" s="198"/>
      <c r="D166" s="193" t="s">
        <v>155</v>
      </c>
      <c r="E166" s="199" t="s">
        <v>1</v>
      </c>
      <c r="F166" s="200" t="s">
        <v>268</v>
      </c>
      <c r="G166" s="198"/>
      <c r="H166" s="201">
        <v>13515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155</v>
      </c>
      <c r="AU166" s="207" t="s">
        <v>80</v>
      </c>
      <c r="AV166" s="12" t="s">
        <v>80</v>
      </c>
      <c r="AW166" s="12" t="s">
        <v>32</v>
      </c>
      <c r="AX166" s="12" t="s">
        <v>78</v>
      </c>
      <c r="AY166" s="207" t="s">
        <v>144</v>
      </c>
    </row>
    <row r="167" spans="2:65" s="1" customFormat="1" ht="16.5" customHeight="1">
      <c r="B167" s="33"/>
      <c r="C167" s="181" t="s">
        <v>269</v>
      </c>
      <c r="D167" s="181" t="s">
        <v>145</v>
      </c>
      <c r="E167" s="182" t="s">
        <v>270</v>
      </c>
      <c r="F167" s="183" t="s">
        <v>271</v>
      </c>
      <c r="G167" s="184" t="s">
        <v>148</v>
      </c>
      <c r="H167" s="185">
        <v>2100</v>
      </c>
      <c r="I167" s="186"/>
      <c r="J167" s="187">
        <f>ROUND(I167*H167,2)</f>
        <v>0</v>
      </c>
      <c r="K167" s="183" t="s">
        <v>159</v>
      </c>
      <c r="L167" s="37"/>
      <c r="M167" s="188" t="s">
        <v>1</v>
      </c>
      <c r="N167" s="189" t="s">
        <v>42</v>
      </c>
      <c r="O167" s="5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149</v>
      </c>
      <c r="AT167" s="16" t="s">
        <v>145</v>
      </c>
      <c r="AU167" s="16" t="s">
        <v>80</v>
      </c>
      <c r="AY167" s="16" t="s">
        <v>144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78</v>
      </c>
      <c r="BK167" s="192">
        <f>ROUND(I167*H167,2)</f>
        <v>0</v>
      </c>
      <c r="BL167" s="16" t="s">
        <v>149</v>
      </c>
      <c r="BM167" s="16" t="s">
        <v>272</v>
      </c>
    </row>
    <row r="168" spans="2:65" s="1" customFormat="1" ht="11.25">
      <c r="B168" s="33"/>
      <c r="C168" s="34"/>
      <c r="D168" s="193" t="s">
        <v>151</v>
      </c>
      <c r="E168" s="34"/>
      <c r="F168" s="194" t="s">
        <v>273</v>
      </c>
      <c r="G168" s="34"/>
      <c r="H168" s="34"/>
      <c r="I168" s="111"/>
      <c r="J168" s="34"/>
      <c r="K168" s="34"/>
      <c r="L168" s="37"/>
      <c r="M168" s="195"/>
      <c r="N168" s="59"/>
      <c r="O168" s="59"/>
      <c r="P168" s="59"/>
      <c r="Q168" s="59"/>
      <c r="R168" s="59"/>
      <c r="S168" s="59"/>
      <c r="T168" s="60"/>
      <c r="AT168" s="16" t="s">
        <v>151</v>
      </c>
      <c r="AU168" s="16" t="s">
        <v>80</v>
      </c>
    </row>
    <row r="169" spans="2:65" s="1" customFormat="1" ht="19.5">
      <c r="B169" s="33"/>
      <c r="C169" s="34"/>
      <c r="D169" s="193" t="s">
        <v>153</v>
      </c>
      <c r="E169" s="34"/>
      <c r="F169" s="196" t="s">
        <v>274</v>
      </c>
      <c r="G169" s="34"/>
      <c r="H169" s="34"/>
      <c r="I169" s="111"/>
      <c r="J169" s="34"/>
      <c r="K169" s="34"/>
      <c r="L169" s="37"/>
      <c r="M169" s="195"/>
      <c r="N169" s="59"/>
      <c r="O169" s="59"/>
      <c r="P169" s="59"/>
      <c r="Q169" s="59"/>
      <c r="R169" s="59"/>
      <c r="S169" s="59"/>
      <c r="T169" s="60"/>
      <c r="AT169" s="16" t="s">
        <v>153</v>
      </c>
      <c r="AU169" s="16" t="s">
        <v>80</v>
      </c>
    </row>
    <row r="170" spans="2:65" s="1" customFormat="1" ht="16.5" customHeight="1">
      <c r="B170" s="33"/>
      <c r="C170" s="181" t="s">
        <v>275</v>
      </c>
      <c r="D170" s="181" t="s">
        <v>145</v>
      </c>
      <c r="E170" s="182" t="s">
        <v>276</v>
      </c>
      <c r="F170" s="183" t="s">
        <v>277</v>
      </c>
      <c r="G170" s="184" t="s">
        <v>148</v>
      </c>
      <c r="H170" s="185">
        <v>16750</v>
      </c>
      <c r="I170" s="186"/>
      <c r="J170" s="187">
        <f>ROUND(I170*H170,2)</f>
        <v>0</v>
      </c>
      <c r="K170" s="183" t="s">
        <v>159</v>
      </c>
      <c r="L170" s="37"/>
      <c r="M170" s="188" t="s">
        <v>1</v>
      </c>
      <c r="N170" s="189" t="s">
        <v>42</v>
      </c>
      <c r="O170" s="59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149</v>
      </c>
      <c r="AT170" s="16" t="s">
        <v>145</v>
      </c>
      <c r="AU170" s="16" t="s">
        <v>80</v>
      </c>
      <c r="AY170" s="16" t="s">
        <v>144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78</v>
      </c>
      <c r="BK170" s="192">
        <f>ROUND(I170*H170,2)</f>
        <v>0</v>
      </c>
      <c r="BL170" s="16" t="s">
        <v>149</v>
      </c>
      <c r="BM170" s="16" t="s">
        <v>278</v>
      </c>
    </row>
    <row r="171" spans="2:65" s="1" customFormat="1" ht="11.25">
      <c r="B171" s="33"/>
      <c r="C171" s="34"/>
      <c r="D171" s="193" t="s">
        <v>151</v>
      </c>
      <c r="E171" s="34"/>
      <c r="F171" s="194" t="s">
        <v>279</v>
      </c>
      <c r="G171" s="34"/>
      <c r="H171" s="34"/>
      <c r="I171" s="111"/>
      <c r="J171" s="34"/>
      <c r="K171" s="34"/>
      <c r="L171" s="37"/>
      <c r="M171" s="195"/>
      <c r="N171" s="59"/>
      <c r="O171" s="59"/>
      <c r="P171" s="59"/>
      <c r="Q171" s="59"/>
      <c r="R171" s="59"/>
      <c r="S171" s="59"/>
      <c r="T171" s="60"/>
      <c r="AT171" s="16" t="s">
        <v>151</v>
      </c>
      <c r="AU171" s="16" t="s">
        <v>80</v>
      </c>
    </row>
    <row r="172" spans="2:65" s="1" customFormat="1" ht="19.5">
      <c r="B172" s="33"/>
      <c r="C172" s="34"/>
      <c r="D172" s="193" t="s">
        <v>153</v>
      </c>
      <c r="E172" s="34"/>
      <c r="F172" s="196" t="s">
        <v>280</v>
      </c>
      <c r="G172" s="34"/>
      <c r="H172" s="34"/>
      <c r="I172" s="111"/>
      <c r="J172" s="34"/>
      <c r="K172" s="34"/>
      <c r="L172" s="37"/>
      <c r="M172" s="195"/>
      <c r="N172" s="59"/>
      <c r="O172" s="59"/>
      <c r="P172" s="59"/>
      <c r="Q172" s="59"/>
      <c r="R172" s="59"/>
      <c r="S172" s="59"/>
      <c r="T172" s="60"/>
      <c r="AT172" s="16" t="s">
        <v>153</v>
      </c>
      <c r="AU172" s="16" t="s">
        <v>80</v>
      </c>
    </row>
    <row r="173" spans="2:65" s="12" customFormat="1" ht="11.25">
      <c r="B173" s="197"/>
      <c r="C173" s="198"/>
      <c r="D173" s="193" t="s">
        <v>155</v>
      </c>
      <c r="E173" s="199" t="s">
        <v>1</v>
      </c>
      <c r="F173" s="200" t="s">
        <v>281</v>
      </c>
      <c r="G173" s="198"/>
      <c r="H173" s="201">
        <v>12930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155</v>
      </c>
      <c r="AU173" s="207" t="s">
        <v>80</v>
      </c>
      <c r="AV173" s="12" t="s">
        <v>80</v>
      </c>
      <c r="AW173" s="12" t="s">
        <v>32</v>
      </c>
      <c r="AX173" s="12" t="s">
        <v>71</v>
      </c>
      <c r="AY173" s="207" t="s">
        <v>144</v>
      </c>
    </row>
    <row r="174" spans="2:65" s="12" customFormat="1" ht="11.25">
      <c r="B174" s="197"/>
      <c r="C174" s="198"/>
      <c r="D174" s="193" t="s">
        <v>155</v>
      </c>
      <c r="E174" s="199" t="s">
        <v>1</v>
      </c>
      <c r="F174" s="200" t="s">
        <v>282</v>
      </c>
      <c r="G174" s="198"/>
      <c r="H174" s="201">
        <v>3820</v>
      </c>
      <c r="I174" s="202"/>
      <c r="J174" s="198"/>
      <c r="K174" s="198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155</v>
      </c>
      <c r="AU174" s="207" t="s">
        <v>80</v>
      </c>
      <c r="AV174" s="12" t="s">
        <v>80</v>
      </c>
      <c r="AW174" s="12" t="s">
        <v>32</v>
      </c>
      <c r="AX174" s="12" t="s">
        <v>71</v>
      </c>
      <c r="AY174" s="207" t="s">
        <v>144</v>
      </c>
    </row>
    <row r="175" spans="2:65" s="13" customFormat="1" ht="11.25">
      <c r="B175" s="208"/>
      <c r="C175" s="209"/>
      <c r="D175" s="193" t="s">
        <v>155</v>
      </c>
      <c r="E175" s="210" t="s">
        <v>1</v>
      </c>
      <c r="F175" s="211" t="s">
        <v>211</v>
      </c>
      <c r="G175" s="209"/>
      <c r="H175" s="212">
        <v>16750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155</v>
      </c>
      <c r="AU175" s="218" t="s">
        <v>80</v>
      </c>
      <c r="AV175" s="13" t="s">
        <v>149</v>
      </c>
      <c r="AW175" s="13" t="s">
        <v>32</v>
      </c>
      <c r="AX175" s="13" t="s">
        <v>78</v>
      </c>
      <c r="AY175" s="218" t="s">
        <v>144</v>
      </c>
    </row>
    <row r="176" spans="2:65" s="1" customFormat="1" ht="16.5" customHeight="1">
      <c r="B176" s="33"/>
      <c r="C176" s="181" t="s">
        <v>283</v>
      </c>
      <c r="D176" s="181" t="s">
        <v>145</v>
      </c>
      <c r="E176" s="182" t="s">
        <v>284</v>
      </c>
      <c r="F176" s="183" t="s">
        <v>285</v>
      </c>
      <c r="G176" s="184" t="s">
        <v>148</v>
      </c>
      <c r="H176" s="185">
        <v>3280</v>
      </c>
      <c r="I176" s="186"/>
      <c r="J176" s="187">
        <f>ROUND(I176*H176,2)</f>
        <v>0</v>
      </c>
      <c r="K176" s="183" t="s">
        <v>159</v>
      </c>
      <c r="L176" s="37"/>
      <c r="M176" s="188" t="s">
        <v>1</v>
      </c>
      <c r="N176" s="189" t="s">
        <v>42</v>
      </c>
      <c r="O176" s="59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16" t="s">
        <v>149</v>
      </c>
      <c r="AT176" s="16" t="s">
        <v>145</v>
      </c>
      <c r="AU176" s="16" t="s">
        <v>80</v>
      </c>
      <c r="AY176" s="16" t="s">
        <v>144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78</v>
      </c>
      <c r="BK176" s="192">
        <f>ROUND(I176*H176,2)</f>
        <v>0</v>
      </c>
      <c r="BL176" s="16" t="s">
        <v>149</v>
      </c>
      <c r="BM176" s="16" t="s">
        <v>286</v>
      </c>
    </row>
    <row r="177" spans="2:65" s="1" customFormat="1" ht="11.25">
      <c r="B177" s="33"/>
      <c r="C177" s="34"/>
      <c r="D177" s="193" t="s">
        <v>151</v>
      </c>
      <c r="E177" s="34"/>
      <c r="F177" s="194" t="s">
        <v>287</v>
      </c>
      <c r="G177" s="34"/>
      <c r="H177" s="34"/>
      <c r="I177" s="111"/>
      <c r="J177" s="34"/>
      <c r="K177" s="34"/>
      <c r="L177" s="37"/>
      <c r="M177" s="195"/>
      <c r="N177" s="59"/>
      <c r="O177" s="59"/>
      <c r="P177" s="59"/>
      <c r="Q177" s="59"/>
      <c r="R177" s="59"/>
      <c r="S177" s="59"/>
      <c r="T177" s="60"/>
      <c r="AT177" s="16" t="s">
        <v>151</v>
      </c>
      <c r="AU177" s="16" t="s">
        <v>80</v>
      </c>
    </row>
    <row r="178" spans="2:65" s="1" customFormat="1" ht="19.5">
      <c r="B178" s="33"/>
      <c r="C178" s="34"/>
      <c r="D178" s="193" t="s">
        <v>153</v>
      </c>
      <c r="E178" s="34"/>
      <c r="F178" s="196" t="s">
        <v>288</v>
      </c>
      <c r="G178" s="34"/>
      <c r="H178" s="34"/>
      <c r="I178" s="111"/>
      <c r="J178" s="34"/>
      <c r="K178" s="34"/>
      <c r="L178" s="37"/>
      <c r="M178" s="195"/>
      <c r="N178" s="59"/>
      <c r="O178" s="59"/>
      <c r="P178" s="59"/>
      <c r="Q178" s="59"/>
      <c r="R178" s="59"/>
      <c r="S178" s="59"/>
      <c r="T178" s="60"/>
      <c r="AT178" s="16" t="s">
        <v>153</v>
      </c>
      <c r="AU178" s="16" t="s">
        <v>80</v>
      </c>
    </row>
    <row r="179" spans="2:65" s="12" customFormat="1" ht="11.25">
      <c r="B179" s="197"/>
      <c r="C179" s="198"/>
      <c r="D179" s="193" t="s">
        <v>155</v>
      </c>
      <c r="E179" s="199" t="s">
        <v>1</v>
      </c>
      <c r="F179" s="200" t="s">
        <v>289</v>
      </c>
      <c r="G179" s="198"/>
      <c r="H179" s="201">
        <v>3280</v>
      </c>
      <c r="I179" s="202"/>
      <c r="J179" s="198"/>
      <c r="K179" s="198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155</v>
      </c>
      <c r="AU179" s="207" t="s">
        <v>80</v>
      </c>
      <c r="AV179" s="12" t="s">
        <v>80</v>
      </c>
      <c r="AW179" s="12" t="s">
        <v>32</v>
      </c>
      <c r="AX179" s="12" t="s">
        <v>78</v>
      </c>
      <c r="AY179" s="207" t="s">
        <v>144</v>
      </c>
    </row>
    <row r="180" spans="2:65" s="1" customFormat="1" ht="16.5" customHeight="1">
      <c r="B180" s="33"/>
      <c r="C180" s="181" t="s">
        <v>7</v>
      </c>
      <c r="D180" s="181" t="s">
        <v>145</v>
      </c>
      <c r="E180" s="182" t="s">
        <v>290</v>
      </c>
      <c r="F180" s="183" t="s">
        <v>291</v>
      </c>
      <c r="G180" s="184" t="s">
        <v>292</v>
      </c>
      <c r="H180" s="185">
        <v>0.32800000000000001</v>
      </c>
      <c r="I180" s="186"/>
      <c r="J180" s="187">
        <f>ROUND(I180*H180,2)</f>
        <v>0</v>
      </c>
      <c r="K180" s="183" t="s">
        <v>159</v>
      </c>
      <c r="L180" s="37"/>
      <c r="M180" s="188" t="s">
        <v>1</v>
      </c>
      <c r="N180" s="189" t="s">
        <v>42</v>
      </c>
      <c r="O180" s="59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6" t="s">
        <v>149</v>
      </c>
      <c r="AT180" s="16" t="s">
        <v>145</v>
      </c>
      <c r="AU180" s="16" t="s">
        <v>80</v>
      </c>
      <c r="AY180" s="16" t="s">
        <v>144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78</v>
      </c>
      <c r="BK180" s="192">
        <f>ROUND(I180*H180,2)</f>
        <v>0</v>
      </c>
      <c r="BL180" s="16" t="s">
        <v>149</v>
      </c>
      <c r="BM180" s="16" t="s">
        <v>293</v>
      </c>
    </row>
    <row r="181" spans="2:65" s="1" customFormat="1" ht="11.25">
      <c r="B181" s="33"/>
      <c r="C181" s="34"/>
      <c r="D181" s="193" t="s">
        <v>151</v>
      </c>
      <c r="E181" s="34"/>
      <c r="F181" s="194" t="s">
        <v>294</v>
      </c>
      <c r="G181" s="34"/>
      <c r="H181" s="34"/>
      <c r="I181" s="111"/>
      <c r="J181" s="34"/>
      <c r="K181" s="34"/>
      <c r="L181" s="37"/>
      <c r="M181" s="195"/>
      <c r="N181" s="59"/>
      <c r="O181" s="59"/>
      <c r="P181" s="59"/>
      <c r="Q181" s="59"/>
      <c r="R181" s="59"/>
      <c r="S181" s="59"/>
      <c r="T181" s="60"/>
      <c r="AT181" s="16" t="s">
        <v>151</v>
      </c>
      <c r="AU181" s="16" t="s">
        <v>80</v>
      </c>
    </row>
    <row r="182" spans="2:65" s="1" customFormat="1" ht="19.5">
      <c r="B182" s="33"/>
      <c r="C182" s="34"/>
      <c r="D182" s="193" t="s">
        <v>153</v>
      </c>
      <c r="E182" s="34"/>
      <c r="F182" s="196" t="s">
        <v>295</v>
      </c>
      <c r="G182" s="34"/>
      <c r="H182" s="34"/>
      <c r="I182" s="111"/>
      <c r="J182" s="34"/>
      <c r="K182" s="34"/>
      <c r="L182" s="37"/>
      <c r="M182" s="195"/>
      <c r="N182" s="59"/>
      <c r="O182" s="59"/>
      <c r="P182" s="59"/>
      <c r="Q182" s="59"/>
      <c r="R182" s="59"/>
      <c r="S182" s="59"/>
      <c r="T182" s="60"/>
      <c r="AT182" s="16" t="s">
        <v>153</v>
      </c>
      <c r="AU182" s="16" t="s">
        <v>80</v>
      </c>
    </row>
    <row r="183" spans="2:65" s="12" customFormat="1" ht="11.25">
      <c r="B183" s="197"/>
      <c r="C183" s="198"/>
      <c r="D183" s="193" t="s">
        <v>155</v>
      </c>
      <c r="E183" s="199" t="s">
        <v>1</v>
      </c>
      <c r="F183" s="200" t="s">
        <v>296</v>
      </c>
      <c r="G183" s="198"/>
      <c r="H183" s="201">
        <v>0.32800000000000001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155</v>
      </c>
      <c r="AU183" s="207" t="s">
        <v>80</v>
      </c>
      <c r="AV183" s="12" t="s">
        <v>80</v>
      </c>
      <c r="AW183" s="12" t="s">
        <v>32</v>
      </c>
      <c r="AX183" s="12" t="s">
        <v>78</v>
      </c>
      <c r="AY183" s="207" t="s">
        <v>144</v>
      </c>
    </row>
    <row r="184" spans="2:65" s="11" customFormat="1" ht="22.9" customHeight="1">
      <c r="B184" s="165"/>
      <c r="C184" s="166"/>
      <c r="D184" s="167" t="s">
        <v>70</v>
      </c>
      <c r="E184" s="179" t="s">
        <v>149</v>
      </c>
      <c r="F184" s="179" t="s">
        <v>297</v>
      </c>
      <c r="G184" s="166"/>
      <c r="H184" s="166"/>
      <c r="I184" s="169"/>
      <c r="J184" s="180">
        <f>BK184</f>
        <v>0</v>
      </c>
      <c r="K184" s="166"/>
      <c r="L184" s="171"/>
      <c r="M184" s="172"/>
      <c r="N184" s="173"/>
      <c r="O184" s="173"/>
      <c r="P184" s="174">
        <f>SUM(P185:P203)</f>
        <v>0</v>
      </c>
      <c r="Q184" s="173"/>
      <c r="R184" s="174">
        <f>SUM(R185:R203)</f>
        <v>102.69499999999999</v>
      </c>
      <c r="S184" s="173"/>
      <c r="T184" s="175">
        <f>SUM(T185:T203)</f>
        <v>0</v>
      </c>
      <c r="AR184" s="176" t="s">
        <v>78</v>
      </c>
      <c r="AT184" s="177" t="s">
        <v>70</v>
      </c>
      <c r="AU184" s="177" t="s">
        <v>78</v>
      </c>
      <c r="AY184" s="176" t="s">
        <v>144</v>
      </c>
      <c r="BK184" s="178">
        <f>SUM(BK185:BK203)</f>
        <v>0</v>
      </c>
    </row>
    <row r="185" spans="2:65" s="1" customFormat="1" ht="16.5" customHeight="1">
      <c r="B185" s="33"/>
      <c r="C185" s="181" t="s">
        <v>298</v>
      </c>
      <c r="D185" s="181" t="s">
        <v>145</v>
      </c>
      <c r="E185" s="182" t="s">
        <v>299</v>
      </c>
      <c r="F185" s="183" t="s">
        <v>300</v>
      </c>
      <c r="G185" s="184" t="s">
        <v>148</v>
      </c>
      <c r="H185" s="185">
        <v>24</v>
      </c>
      <c r="I185" s="186"/>
      <c r="J185" s="187">
        <f>ROUND(I185*H185,2)</f>
        <v>0</v>
      </c>
      <c r="K185" s="183" t="s">
        <v>159</v>
      </c>
      <c r="L185" s="37"/>
      <c r="M185" s="188" t="s">
        <v>1</v>
      </c>
      <c r="N185" s="189" t="s">
        <v>42</v>
      </c>
      <c r="O185" s="59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16" t="s">
        <v>149</v>
      </c>
      <c r="AT185" s="16" t="s">
        <v>145</v>
      </c>
      <c r="AU185" s="16" t="s">
        <v>80</v>
      </c>
      <c r="AY185" s="16" t="s">
        <v>144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6" t="s">
        <v>78</v>
      </c>
      <c r="BK185" s="192">
        <f>ROUND(I185*H185,2)</f>
        <v>0</v>
      </c>
      <c r="BL185" s="16" t="s">
        <v>149</v>
      </c>
      <c r="BM185" s="16" t="s">
        <v>301</v>
      </c>
    </row>
    <row r="186" spans="2:65" s="1" customFormat="1" ht="11.25">
      <c r="B186" s="33"/>
      <c r="C186" s="34"/>
      <c r="D186" s="193" t="s">
        <v>151</v>
      </c>
      <c r="E186" s="34"/>
      <c r="F186" s="194" t="s">
        <v>302</v>
      </c>
      <c r="G186" s="34"/>
      <c r="H186" s="34"/>
      <c r="I186" s="111"/>
      <c r="J186" s="34"/>
      <c r="K186" s="34"/>
      <c r="L186" s="37"/>
      <c r="M186" s="195"/>
      <c r="N186" s="59"/>
      <c r="O186" s="59"/>
      <c r="P186" s="59"/>
      <c r="Q186" s="59"/>
      <c r="R186" s="59"/>
      <c r="S186" s="59"/>
      <c r="T186" s="60"/>
      <c r="AT186" s="16" t="s">
        <v>151</v>
      </c>
      <c r="AU186" s="16" t="s">
        <v>80</v>
      </c>
    </row>
    <row r="187" spans="2:65" s="1" customFormat="1" ht="19.5">
      <c r="B187" s="33"/>
      <c r="C187" s="34"/>
      <c r="D187" s="193" t="s">
        <v>153</v>
      </c>
      <c r="E187" s="34"/>
      <c r="F187" s="196" t="s">
        <v>303</v>
      </c>
      <c r="G187" s="34"/>
      <c r="H187" s="34"/>
      <c r="I187" s="111"/>
      <c r="J187" s="34"/>
      <c r="K187" s="34"/>
      <c r="L187" s="37"/>
      <c r="M187" s="195"/>
      <c r="N187" s="59"/>
      <c r="O187" s="59"/>
      <c r="P187" s="59"/>
      <c r="Q187" s="59"/>
      <c r="R187" s="59"/>
      <c r="S187" s="59"/>
      <c r="T187" s="60"/>
      <c r="AT187" s="16" t="s">
        <v>153</v>
      </c>
      <c r="AU187" s="16" t="s">
        <v>80</v>
      </c>
    </row>
    <row r="188" spans="2:65" s="12" customFormat="1" ht="11.25">
      <c r="B188" s="197"/>
      <c r="C188" s="198"/>
      <c r="D188" s="193" t="s">
        <v>155</v>
      </c>
      <c r="E188" s="199" t="s">
        <v>1</v>
      </c>
      <c r="F188" s="200" t="s">
        <v>304</v>
      </c>
      <c r="G188" s="198"/>
      <c r="H188" s="201">
        <v>24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155</v>
      </c>
      <c r="AU188" s="207" t="s">
        <v>80</v>
      </c>
      <c r="AV188" s="12" t="s">
        <v>80</v>
      </c>
      <c r="AW188" s="12" t="s">
        <v>32</v>
      </c>
      <c r="AX188" s="12" t="s">
        <v>78</v>
      </c>
      <c r="AY188" s="207" t="s">
        <v>144</v>
      </c>
    </row>
    <row r="189" spans="2:65" s="1" customFormat="1" ht="16.5" customHeight="1">
      <c r="B189" s="33"/>
      <c r="C189" s="219" t="s">
        <v>305</v>
      </c>
      <c r="D189" s="219" t="s">
        <v>306</v>
      </c>
      <c r="E189" s="220" t="s">
        <v>307</v>
      </c>
      <c r="F189" s="221" t="s">
        <v>308</v>
      </c>
      <c r="G189" s="222" t="s">
        <v>309</v>
      </c>
      <c r="H189" s="223">
        <v>3.7850000000000001</v>
      </c>
      <c r="I189" s="224"/>
      <c r="J189" s="225">
        <f>ROUND(I189*H189,2)</f>
        <v>0</v>
      </c>
      <c r="K189" s="221" t="s">
        <v>1</v>
      </c>
      <c r="L189" s="226"/>
      <c r="M189" s="227" t="s">
        <v>1</v>
      </c>
      <c r="N189" s="228" t="s">
        <v>42</v>
      </c>
      <c r="O189" s="59"/>
      <c r="P189" s="190">
        <f>O189*H189</f>
        <v>0</v>
      </c>
      <c r="Q189" s="190">
        <v>1</v>
      </c>
      <c r="R189" s="190">
        <f>Q189*H189</f>
        <v>3.7850000000000001</v>
      </c>
      <c r="S189" s="190">
        <v>0</v>
      </c>
      <c r="T189" s="191">
        <f>S189*H189</f>
        <v>0</v>
      </c>
      <c r="AR189" s="16" t="s">
        <v>198</v>
      </c>
      <c r="AT189" s="16" t="s">
        <v>306</v>
      </c>
      <c r="AU189" s="16" t="s">
        <v>80</v>
      </c>
      <c r="AY189" s="16" t="s">
        <v>144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6" t="s">
        <v>78</v>
      </c>
      <c r="BK189" s="192">
        <f>ROUND(I189*H189,2)</f>
        <v>0</v>
      </c>
      <c r="BL189" s="16" t="s">
        <v>149</v>
      </c>
      <c r="BM189" s="16" t="s">
        <v>310</v>
      </c>
    </row>
    <row r="190" spans="2:65" s="1" customFormat="1" ht="11.25">
      <c r="B190" s="33"/>
      <c r="C190" s="34"/>
      <c r="D190" s="193" t="s">
        <v>151</v>
      </c>
      <c r="E190" s="34"/>
      <c r="F190" s="194" t="s">
        <v>311</v>
      </c>
      <c r="G190" s="34"/>
      <c r="H190" s="34"/>
      <c r="I190" s="111"/>
      <c r="J190" s="34"/>
      <c r="K190" s="34"/>
      <c r="L190" s="37"/>
      <c r="M190" s="195"/>
      <c r="N190" s="59"/>
      <c r="O190" s="59"/>
      <c r="P190" s="59"/>
      <c r="Q190" s="59"/>
      <c r="R190" s="59"/>
      <c r="S190" s="59"/>
      <c r="T190" s="60"/>
      <c r="AT190" s="16" t="s">
        <v>151</v>
      </c>
      <c r="AU190" s="16" t="s">
        <v>80</v>
      </c>
    </row>
    <row r="191" spans="2:65" s="1" customFormat="1" ht="19.5">
      <c r="B191" s="33"/>
      <c r="C191" s="34"/>
      <c r="D191" s="193" t="s">
        <v>153</v>
      </c>
      <c r="E191" s="34"/>
      <c r="F191" s="196" t="s">
        <v>312</v>
      </c>
      <c r="G191" s="34"/>
      <c r="H191" s="34"/>
      <c r="I191" s="111"/>
      <c r="J191" s="34"/>
      <c r="K191" s="34"/>
      <c r="L191" s="37"/>
      <c r="M191" s="195"/>
      <c r="N191" s="59"/>
      <c r="O191" s="59"/>
      <c r="P191" s="59"/>
      <c r="Q191" s="59"/>
      <c r="R191" s="59"/>
      <c r="S191" s="59"/>
      <c r="T191" s="60"/>
      <c r="AT191" s="16" t="s">
        <v>153</v>
      </c>
      <c r="AU191" s="16" t="s">
        <v>80</v>
      </c>
    </row>
    <row r="192" spans="2:65" s="12" customFormat="1" ht="11.25">
      <c r="B192" s="197"/>
      <c r="C192" s="198"/>
      <c r="D192" s="193" t="s">
        <v>155</v>
      </c>
      <c r="E192" s="199" t="s">
        <v>1</v>
      </c>
      <c r="F192" s="200" t="s">
        <v>313</v>
      </c>
      <c r="G192" s="198"/>
      <c r="H192" s="201">
        <v>3.7850000000000001</v>
      </c>
      <c r="I192" s="202"/>
      <c r="J192" s="198"/>
      <c r="K192" s="198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155</v>
      </c>
      <c r="AU192" s="207" t="s">
        <v>80</v>
      </c>
      <c r="AV192" s="12" t="s">
        <v>80</v>
      </c>
      <c r="AW192" s="12" t="s">
        <v>32</v>
      </c>
      <c r="AX192" s="12" t="s">
        <v>78</v>
      </c>
      <c r="AY192" s="207" t="s">
        <v>144</v>
      </c>
    </row>
    <row r="193" spans="2:65" s="1" customFormat="1" ht="16.5" customHeight="1">
      <c r="B193" s="33"/>
      <c r="C193" s="181" t="s">
        <v>314</v>
      </c>
      <c r="D193" s="181" t="s">
        <v>145</v>
      </c>
      <c r="E193" s="182" t="s">
        <v>315</v>
      </c>
      <c r="F193" s="183" t="s">
        <v>316</v>
      </c>
      <c r="G193" s="184" t="s">
        <v>148</v>
      </c>
      <c r="H193" s="185">
        <v>126</v>
      </c>
      <c r="I193" s="186"/>
      <c r="J193" s="187">
        <f>ROUND(I193*H193,2)</f>
        <v>0</v>
      </c>
      <c r="K193" s="183" t="s">
        <v>1</v>
      </c>
      <c r="L193" s="37"/>
      <c r="M193" s="188" t="s">
        <v>1</v>
      </c>
      <c r="N193" s="189" t="s">
        <v>42</v>
      </c>
      <c r="O193" s="59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16" t="s">
        <v>149</v>
      </c>
      <c r="AT193" s="16" t="s">
        <v>145</v>
      </c>
      <c r="AU193" s="16" t="s">
        <v>80</v>
      </c>
      <c r="AY193" s="16" t="s">
        <v>144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6" t="s">
        <v>78</v>
      </c>
      <c r="BK193" s="192">
        <f>ROUND(I193*H193,2)</f>
        <v>0</v>
      </c>
      <c r="BL193" s="16" t="s">
        <v>149</v>
      </c>
      <c r="BM193" s="16" t="s">
        <v>317</v>
      </c>
    </row>
    <row r="194" spans="2:65" s="1" customFormat="1" ht="11.25">
      <c r="B194" s="33"/>
      <c r="C194" s="34"/>
      <c r="D194" s="193" t="s">
        <v>151</v>
      </c>
      <c r="E194" s="34"/>
      <c r="F194" s="194" t="s">
        <v>302</v>
      </c>
      <c r="G194" s="34"/>
      <c r="H194" s="34"/>
      <c r="I194" s="111"/>
      <c r="J194" s="34"/>
      <c r="K194" s="34"/>
      <c r="L194" s="37"/>
      <c r="M194" s="195"/>
      <c r="N194" s="59"/>
      <c r="O194" s="59"/>
      <c r="P194" s="59"/>
      <c r="Q194" s="59"/>
      <c r="R194" s="59"/>
      <c r="S194" s="59"/>
      <c r="T194" s="60"/>
      <c r="AT194" s="16" t="s">
        <v>151</v>
      </c>
      <c r="AU194" s="16" t="s">
        <v>80</v>
      </c>
    </row>
    <row r="195" spans="2:65" s="1" customFormat="1" ht="19.5">
      <c r="B195" s="33"/>
      <c r="C195" s="34"/>
      <c r="D195" s="193" t="s">
        <v>153</v>
      </c>
      <c r="E195" s="34"/>
      <c r="F195" s="196" t="s">
        <v>318</v>
      </c>
      <c r="G195" s="34"/>
      <c r="H195" s="34"/>
      <c r="I195" s="111"/>
      <c r="J195" s="34"/>
      <c r="K195" s="34"/>
      <c r="L195" s="37"/>
      <c r="M195" s="195"/>
      <c r="N195" s="59"/>
      <c r="O195" s="59"/>
      <c r="P195" s="59"/>
      <c r="Q195" s="59"/>
      <c r="R195" s="59"/>
      <c r="S195" s="59"/>
      <c r="T195" s="60"/>
      <c r="AT195" s="16" t="s">
        <v>153</v>
      </c>
      <c r="AU195" s="16" t="s">
        <v>80</v>
      </c>
    </row>
    <row r="196" spans="2:65" s="12" customFormat="1" ht="11.25">
      <c r="B196" s="197"/>
      <c r="C196" s="198"/>
      <c r="D196" s="193" t="s">
        <v>155</v>
      </c>
      <c r="E196" s="199" t="s">
        <v>1</v>
      </c>
      <c r="F196" s="200" t="s">
        <v>319</v>
      </c>
      <c r="G196" s="198"/>
      <c r="H196" s="201">
        <v>126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155</v>
      </c>
      <c r="AU196" s="207" t="s">
        <v>80</v>
      </c>
      <c r="AV196" s="12" t="s">
        <v>80</v>
      </c>
      <c r="AW196" s="12" t="s">
        <v>32</v>
      </c>
      <c r="AX196" s="12" t="s">
        <v>78</v>
      </c>
      <c r="AY196" s="207" t="s">
        <v>144</v>
      </c>
    </row>
    <row r="197" spans="2:65" s="1" customFormat="1" ht="16.5" customHeight="1">
      <c r="B197" s="33"/>
      <c r="C197" s="219" t="s">
        <v>320</v>
      </c>
      <c r="D197" s="219" t="s">
        <v>306</v>
      </c>
      <c r="E197" s="220" t="s">
        <v>321</v>
      </c>
      <c r="F197" s="221" t="s">
        <v>322</v>
      </c>
      <c r="G197" s="222" t="s">
        <v>309</v>
      </c>
      <c r="H197" s="223">
        <v>98.91</v>
      </c>
      <c r="I197" s="224"/>
      <c r="J197" s="225">
        <f>ROUND(I197*H197,2)</f>
        <v>0</v>
      </c>
      <c r="K197" s="221" t="s">
        <v>1</v>
      </c>
      <c r="L197" s="226"/>
      <c r="M197" s="227" t="s">
        <v>1</v>
      </c>
      <c r="N197" s="228" t="s">
        <v>42</v>
      </c>
      <c r="O197" s="59"/>
      <c r="P197" s="190">
        <f>O197*H197</f>
        <v>0</v>
      </c>
      <c r="Q197" s="190">
        <v>1</v>
      </c>
      <c r="R197" s="190">
        <f>Q197*H197</f>
        <v>98.91</v>
      </c>
      <c r="S197" s="190">
        <v>0</v>
      </c>
      <c r="T197" s="191">
        <f>S197*H197</f>
        <v>0</v>
      </c>
      <c r="AR197" s="16" t="s">
        <v>198</v>
      </c>
      <c r="AT197" s="16" t="s">
        <v>306</v>
      </c>
      <c r="AU197" s="16" t="s">
        <v>80</v>
      </c>
      <c r="AY197" s="16" t="s">
        <v>144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6" t="s">
        <v>78</v>
      </c>
      <c r="BK197" s="192">
        <f>ROUND(I197*H197,2)</f>
        <v>0</v>
      </c>
      <c r="BL197" s="16" t="s">
        <v>149</v>
      </c>
      <c r="BM197" s="16" t="s">
        <v>323</v>
      </c>
    </row>
    <row r="198" spans="2:65" s="1" customFormat="1" ht="11.25">
      <c r="B198" s="33"/>
      <c r="C198" s="34"/>
      <c r="D198" s="193" t="s">
        <v>151</v>
      </c>
      <c r="E198" s="34"/>
      <c r="F198" s="194" t="s">
        <v>324</v>
      </c>
      <c r="G198" s="34"/>
      <c r="H198" s="34"/>
      <c r="I198" s="111"/>
      <c r="J198" s="34"/>
      <c r="K198" s="34"/>
      <c r="L198" s="37"/>
      <c r="M198" s="195"/>
      <c r="N198" s="59"/>
      <c r="O198" s="59"/>
      <c r="P198" s="59"/>
      <c r="Q198" s="59"/>
      <c r="R198" s="59"/>
      <c r="S198" s="59"/>
      <c r="T198" s="60"/>
      <c r="AT198" s="16" t="s">
        <v>151</v>
      </c>
      <c r="AU198" s="16" t="s">
        <v>80</v>
      </c>
    </row>
    <row r="199" spans="2:65" s="1" customFormat="1" ht="19.5">
      <c r="B199" s="33"/>
      <c r="C199" s="34"/>
      <c r="D199" s="193" t="s">
        <v>153</v>
      </c>
      <c r="E199" s="34"/>
      <c r="F199" s="196" t="s">
        <v>312</v>
      </c>
      <c r="G199" s="34"/>
      <c r="H199" s="34"/>
      <c r="I199" s="111"/>
      <c r="J199" s="34"/>
      <c r="K199" s="34"/>
      <c r="L199" s="37"/>
      <c r="M199" s="195"/>
      <c r="N199" s="59"/>
      <c r="O199" s="59"/>
      <c r="P199" s="59"/>
      <c r="Q199" s="59"/>
      <c r="R199" s="59"/>
      <c r="S199" s="59"/>
      <c r="T199" s="60"/>
      <c r="AT199" s="16" t="s">
        <v>153</v>
      </c>
      <c r="AU199" s="16" t="s">
        <v>80</v>
      </c>
    </row>
    <row r="200" spans="2:65" s="1" customFormat="1" ht="16.5" customHeight="1">
      <c r="B200" s="33"/>
      <c r="C200" s="181" t="s">
        <v>325</v>
      </c>
      <c r="D200" s="181" t="s">
        <v>145</v>
      </c>
      <c r="E200" s="182" t="s">
        <v>326</v>
      </c>
      <c r="F200" s="183" t="s">
        <v>327</v>
      </c>
      <c r="G200" s="184" t="s">
        <v>148</v>
      </c>
      <c r="H200" s="185">
        <v>504</v>
      </c>
      <c r="I200" s="186"/>
      <c r="J200" s="187">
        <f>ROUND(I200*H200,2)</f>
        <v>0</v>
      </c>
      <c r="K200" s="183" t="s">
        <v>1</v>
      </c>
      <c r="L200" s="37"/>
      <c r="M200" s="188" t="s">
        <v>1</v>
      </c>
      <c r="N200" s="189" t="s">
        <v>42</v>
      </c>
      <c r="O200" s="59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149</v>
      </c>
      <c r="AT200" s="16" t="s">
        <v>145</v>
      </c>
      <c r="AU200" s="16" t="s">
        <v>80</v>
      </c>
      <c r="AY200" s="16" t="s">
        <v>144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78</v>
      </c>
      <c r="BK200" s="192">
        <f>ROUND(I200*H200,2)</f>
        <v>0</v>
      </c>
      <c r="BL200" s="16" t="s">
        <v>149</v>
      </c>
      <c r="BM200" s="16" t="s">
        <v>328</v>
      </c>
    </row>
    <row r="201" spans="2:65" s="1" customFormat="1" ht="19.5">
      <c r="B201" s="33"/>
      <c r="C201" s="34"/>
      <c r="D201" s="193" t="s">
        <v>151</v>
      </c>
      <c r="E201" s="34"/>
      <c r="F201" s="194" t="s">
        <v>329</v>
      </c>
      <c r="G201" s="34"/>
      <c r="H201" s="34"/>
      <c r="I201" s="111"/>
      <c r="J201" s="34"/>
      <c r="K201" s="34"/>
      <c r="L201" s="37"/>
      <c r="M201" s="195"/>
      <c r="N201" s="59"/>
      <c r="O201" s="59"/>
      <c r="P201" s="59"/>
      <c r="Q201" s="59"/>
      <c r="R201" s="59"/>
      <c r="S201" s="59"/>
      <c r="T201" s="60"/>
      <c r="AT201" s="16" t="s">
        <v>151</v>
      </c>
      <c r="AU201" s="16" t="s">
        <v>80</v>
      </c>
    </row>
    <row r="202" spans="2:65" s="1" customFormat="1" ht="19.5">
      <c r="B202" s="33"/>
      <c r="C202" s="34"/>
      <c r="D202" s="193" t="s">
        <v>153</v>
      </c>
      <c r="E202" s="34"/>
      <c r="F202" s="196" t="s">
        <v>330</v>
      </c>
      <c r="G202" s="34"/>
      <c r="H202" s="34"/>
      <c r="I202" s="111"/>
      <c r="J202" s="34"/>
      <c r="K202" s="34"/>
      <c r="L202" s="37"/>
      <c r="M202" s="195"/>
      <c r="N202" s="59"/>
      <c r="O202" s="59"/>
      <c r="P202" s="59"/>
      <c r="Q202" s="59"/>
      <c r="R202" s="59"/>
      <c r="S202" s="59"/>
      <c r="T202" s="60"/>
      <c r="AT202" s="16" t="s">
        <v>153</v>
      </c>
      <c r="AU202" s="16" t="s">
        <v>80</v>
      </c>
    </row>
    <row r="203" spans="2:65" s="12" customFormat="1" ht="11.25">
      <c r="B203" s="197"/>
      <c r="C203" s="198"/>
      <c r="D203" s="193" t="s">
        <v>155</v>
      </c>
      <c r="E203" s="199" t="s">
        <v>1</v>
      </c>
      <c r="F203" s="200" t="s">
        <v>331</v>
      </c>
      <c r="G203" s="198"/>
      <c r="H203" s="201">
        <v>504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155</v>
      </c>
      <c r="AU203" s="207" t="s">
        <v>80</v>
      </c>
      <c r="AV203" s="12" t="s">
        <v>80</v>
      </c>
      <c r="AW203" s="12" t="s">
        <v>32</v>
      </c>
      <c r="AX203" s="12" t="s">
        <v>78</v>
      </c>
      <c r="AY203" s="207" t="s">
        <v>144</v>
      </c>
    </row>
    <row r="204" spans="2:65" s="11" customFormat="1" ht="22.9" customHeight="1">
      <c r="B204" s="165"/>
      <c r="C204" s="166"/>
      <c r="D204" s="167" t="s">
        <v>70</v>
      </c>
      <c r="E204" s="179" t="s">
        <v>177</v>
      </c>
      <c r="F204" s="179" t="s">
        <v>332</v>
      </c>
      <c r="G204" s="166"/>
      <c r="H204" s="166"/>
      <c r="I204" s="169"/>
      <c r="J204" s="180">
        <f>BK204</f>
        <v>0</v>
      </c>
      <c r="K204" s="166"/>
      <c r="L204" s="171"/>
      <c r="M204" s="172"/>
      <c r="N204" s="173"/>
      <c r="O204" s="173"/>
      <c r="P204" s="174">
        <f>SUM(P205:P210)</f>
        <v>0</v>
      </c>
      <c r="Q204" s="173"/>
      <c r="R204" s="174">
        <f>SUM(R205:R210)</f>
        <v>89.832000000000008</v>
      </c>
      <c r="S204" s="173"/>
      <c r="T204" s="175">
        <f>SUM(T205:T210)</f>
        <v>0</v>
      </c>
      <c r="AR204" s="176" t="s">
        <v>78</v>
      </c>
      <c r="AT204" s="177" t="s">
        <v>70</v>
      </c>
      <c r="AU204" s="177" t="s">
        <v>78</v>
      </c>
      <c r="AY204" s="176" t="s">
        <v>144</v>
      </c>
      <c r="BK204" s="178">
        <f>SUM(BK205:BK210)</f>
        <v>0</v>
      </c>
    </row>
    <row r="205" spans="2:65" s="1" customFormat="1" ht="16.5" customHeight="1">
      <c r="B205" s="33"/>
      <c r="C205" s="181" t="s">
        <v>333</v>
      </c>
      <c r="D205" s="181" t="s">
        <v>145</v>
      </c>
      <c r="E205" s="182" t="s">
        <v>334</v>
      </c>
      <c r="F205" s="183" t="s">
        <v>335</v>
      </c>
      <c r="G205" s="184" t="s">
        <v>148</v>
      </c>
      <c r="H205" s="185">
        <v>432</v>
      </c>
      <c r="I205" s="186"/>
      <c r="J205" s="187">
        <f>ROUND(I205*H205,2)</f>
        <v>0</v>
      </c>
      <c r="K205" s="183" t="s">
        <v>1</v>
      </c>
      <c r="L205" s="37"/>
      <c r="M205" s="188" t="s">
        <v>1</v>
      </c>
      <c r="N205" s="189" t="s">
        <v>42</v>
      </c>
      <c r="O205" s="59"/>
      <c r="P205" s="190">
        <f>O205*H205</f>
        <v>0</v>
      </c>
      <c r="Q205" s="190">
        <v>8.3500000000000005E-2</v>
      </c>
      <c r="R205" s="190">
        <f>Q205*H205</f>
        <v>36.072000000000003</v>
      </c>
      <c r="S205" s="190">
        <v>0</v>
      </c>
      <c r="T205" s="191">
        <f>S205*H205</f>
        <v>0</v>
      </c>
      <c r="AR205" s="16" t="s">
        <v>149</v>
      </c>
      <c r="AT205" s="16" t="s">
        <v>145</v>
      </c>
      <c r="AU205" s="16" t="s">
        <v>80</v>
      </c>
      <c r="AY205" s="16" t="s">
        <v>144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78</v>
      </c>
      <c r="BK205" s="192">
        <f>ROUND(I205*H205,2)</f>
        <v>0</v>
      </c>
      <c r="BL205" s="16" t="s">
        <v>149</v>
      </c>
      <c r="BM205" s="16" t="s">
        <v>336</v>
      </c>
    </row>
    <row r="206" spans="2:65" s="1" customFormat="1" ht="11.25">
      <c r="B206" s="33"/>
      <c r="C206" s="34"/>
      <c r="D206" s="193" t="s">
        <v>151</v>
      </c>
      <c r="E206" s="34"/>
      <c r="F206" s="194" t="s">
        <v>337</v>
      </c>
      <c r="G206" s="34"/>
      <c r="H206" s="34"/>
      <c r="I206" s="111"/>
      <c r="J206" s="34"/>
      <c r="K206" s="34"/>
      <c r="L206" s="37"/>
      <c r="M206" s="195"/>
      <c r="N206" s="59"/>
      <c r="O206" s="59"/>
      <c r="P206" s="59"/>
      <c r="Q206" s="59"/>
      <c r="R206" s="59"/>
      <c r="S206" s="59"/>
      <c r="T206" s="60"/>
      <c r="AT206" s="16" t="s">
        <v>151</v>
      </c>
      <c r="AU206" s="16" t="s">
        <v>80</v>
      </c>
    </row>
    <row r="207" spans="2:65" s="1" customFormat="1" ht="16.5" customHeight="1">
      <c r="B207" s="33"/>
      <c r="C207" s="219" t="s">
        <v>338</v>
      </c>
      <c r="D207" s="219" t="s">
        <v>306</v>
      </c>
      <c r="E207" s="220" t="s">
        <v>339</v>
      </c>
      <c r="F207" s="221" t="s">
        <v>340</v>
      </c>
      <c r="G207" s="222" t="s">
        <v>341</v>
      </c>
      <c r="H207" s="223">
        <v>48</v>
      </c>
      <c r="I207" s="224"/>
      <c r="J207" s="225">
        <f>ROUND(I207*H207,2)</f>
        <v>0</v>
      </c>
      <c r="K207" s="221" t="s">
        <v>159</v>
      </c>
      <c r="L207" s="226"/>
      <c r="M207" s="227" t="s">
        <v>1</v>
      </c>
      <c r="N207" s="228" t="s">
        <v>42</v>
      </c>
      <c r="O207" s="59"/>
      <c r="P207" s="190">
        <f>O207*H207</f>
        <v>0</v>
      </c>
      <c r="Q207" s="190">
        <v>1.1200000000000001</v>
      </c>
      <c r="R207" s="190">
        <f>Q207*H207</f>
        <v>53.760000000000005</v>
      </c>
      <c r="S207" s="190">
        <v>0</v>
      </c>
      <c r="T207" s="191">
        <f>S207*H207</f>
        <v>0</v>
      </c>
      <c r="AR207" s="16" t="s">
        <v>198</v>
      </c>
      <c r="AT207" s="16" t="s">
        <v>306</v>
      </c>
      <c r="AU207" s="16" t="s">
        <v>80</v>
      </c>
      <c r="AY207" s="16" t="s">
        <v>144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78</v>
      </c>
      <c r="BK207" s="192">
        <f>ROUND(I207*H207,2)</f>
        <v>0</v>
      </c>
      <c r="BL207" s="16" t="s">
        <v>149</v>
      </c>
      <c r="BM207" s="16" t="s">
        <v>342</v>
      </c>
    </row>
    <row r="208" spans="2:65" s="1" customFormat="1" ht="11.25">
      <c r="B208" s="33"/>
      <c r="C208" s="34"/>
      <c r="D208" s="193" t="s">
        <v>151</v>
      </c>
      <c r="E208" s="34"/>
      <c r="F208" s="194" t="s">
        <v>340</v>
      </c>
      <c r="G208" s="34"/>
      <c r="H208" s="34"/>
      <c r="I208" s="111"/>
      <c r="J208" s="34"/>
      <c r="K208" s="34"/>
      <c r="L208" s="37"/>
      <c r="M208" s="195"/>
      <c r="N208" s="59"/>
      <c r="O208" s="59"/>
      <c r="P208" s="59"/>
      <c r="Q208" s="59"/>
      <c r="R208" s="59"/>
      <c r="S208" s="59"/>
      <c r="T208" s="60"/>
      <c r="AT208" s="16" t="s">
        <v>151</v>
      </c>
      <c r="AU208" s="16" t="s">
        <v>80</v>
      </c>
    </row>
    <row r="209" spans="2:65" s="1" customFormat="1" ht="29.25">
      <c r="B209" s="33"/>
      <c r="C209" s="34"/>
      <c r="D209" s="193" t="s">
        <v>153</v>
      </c>
      <c r="E209" s="34"/>
      <c r="F209" s="196" t="s">
        <v>343</v>
      </c>
      <c r="G209" s="34"/>
      <c r="H209" s="34"/>
      <c r="I209" s="111"/>
      <c r="J209" s="34"/>
      <c r="K209" s="34"/>
      <c r="L209" s="37"/>
      <c r="M209" s="195"/>
      <c r="N209" s="59"/>
      <c r="O209" s="59"/>
      <c r="P209" s="59"/>
      <c r="Q209" s="59"/>
      <c r="R209" s="59"/>
      <c r="S209" s="59"/>
      <c r="T209" s="60"/>
      <c r="AT209" s="16" t="s">
        <v>153</v>
      </c>
      <c r="AU209" s="16" t="s">
        <v>80</v>
      </c>
    </row>
    <row r="210" spans="2:65" s="12" customFormat="1" ht="11.25">
      <c r="B210" s="197"/>
      <c r="C210" s="198"/>
      <c r="D210" s="193" t="s">
        <v>155</v>
      </c>
      <c r="E210" s="199" t="s">
        <v>1</v>
      </c>
      <c r="F210" s="200" t="s">
        <v>344</v>
      </c>
      <c r="G210" s="198"/>
      <c r="H210" s="201">
        <v>48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155</v>
      </c>
      <c r="AU210" s="207" t="s">
        <v>80</v>
      </c>
      <c r="AV210" s="12" t="s">
        <v>80</v>
      </c>
      <c r="AW210" s="12" t="s">
        <v>32</v>
      </c>
      <c r="AX210" s="12" t="s">
        <v>78</v>
      </c>
      <c r="AY210" s="207" t="s">
        <v>144</v>
      </c>
    </row>
    <row r="211" spans="2:65" s="11" customFormat="1" ht="22.9" customHeight="1">
      <c r="B211" s="165"/>
      <c r="C211" s="166"/>
      <c r="D211" s="167" t="s">
        <v>70</v>
      </c>
      <c r="E211" s="179" t="s">
        <v>198</v>
      </c>
      <c r="F211" s="179" t="s">
        <v>345</v>
      </c>
      <c r="G211" s="166"/>
      <c r="H211" s="166"/>
      <c r="I211" s="169"/>
      <c r="J211" s="180">
        <f>BK211</f>
        <v>0</v>
      </c>
      <c r="K211" s="166"/>
      <c r="L211" s="171"/>
      <c r="M211" s="172"/>
      <c r="N211" s="173"/>
      <c r="O211" s="173"/>
      <c r="P211" s="174">
        <f>SUM(P212:P220)</f>
        <v>0</v>
      </c>
      <c r="Q211" s="173"/>
      <c r="R211" s="174">
        <f>SUM(R212:R220)</f>
        <v>13.572474999999999</v>
      </c>
      <c r="S211" s="173"/>
      <c r="T211" s="175">
        <f>SUM(T212:T220)</f>
        <v>0</v>
      </c>
      <c r="AR211" s="176" t="s">
        <v>78</v>
      </c>
      <c r="AT211" s="177" t="s">
        <v>70</v>
      </c>
      <c r="AU211" s="177" t="s">
        <v>78</v>
      </c>
      <c r="AY211" s="176" t="s">
        <v>144</v>
      </c>
      <c r="BK211" s="178">
        <f>SUM(BK212:BK220)</f>
        <v>0</v>
      </c>
    </row>
    <row r="212" spans="2:65" s="1" customFormat="1" ht="16.5" customHeight="1">
      <c r="B212" s="33"/>
      <c r="C212" s="181" t="s">
        <v>346</v>
      </c>
      <c r="D212" s="181" t="s">
        <v>145</v>
      </c>
      <c r="E212" s="182" t="s">
        <v>347</v>
      </c>
      <c r="F212" s="183" t="s">
        <v>348</v>
      </c>
      <c r="G212" s="184" t="s">
        <v>172</v>
      </c>
      <c r="H212" s="185">
        <v>5.5</v>
      </c>
      <c r="I212" s="186"/>
      <c r="J212" s="187">
        <f>ROUND(I212*H212,2)</f>
        <v>0</v>
      </c>
      <c r="K212" s="183" t="s">
        <v>159</v>
      </c>
      <c r="L212" s="37"/>
      <c r="M212" s="188" t="s">
        <v>1</v>
      </c>
      <c r="N212" s="189" t="s">
        <v>42</v>
      </c>
      <c r="O212" s="59"/>
      <c r="P212" s="190">
        <f>O212*H212</f>
        <v>0</v>
      </c>
      <c r="Q212" s="190">
        <v>2.45329</v>
      </c>
      <c r="R212" s="190">
        <f>Q212*H212</f>
        <v>13.493095</v>
      </c>
      <c r="S212" s="190">
        <v>0</v>
      </c>
      <c r="T212" s="191">
        <f>S212*H212</f>
        <v>0</v>
      </c>
      <c r="AR212" s="16" t="s">
        <v>149</v>
      </c>
      <c r="AT212" s="16" t="s">
        <v>145</v>
      </c>
      <c r="AU212" s="16" t="s">
        <v>80</v>
      </c>
      <c r="AY212" s="16" t="s">
        <v>144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78</v>
      </c>
      <c r="BK212" s="192">
        <f>ROUND(I212*H212,2)</f>
        <v>0</v>
      </c>
      <c r="BL212" s="16" t="s">
        <v>149</v>
      </c>
      <c r="BM212" s="16" t="s">
        <v>349</v>
      </c>
    </row>
    <row r="213" spans="2:65" s="1" customFormat="1" ht="11.25">
      <c r="B213" s="33"/>
      <c r="C213" s="34"/>
      <c r="D213" s="193" t="s">
        <v>151</v>
      </c>
      <c r="E213" s="34"/>
      <c r="F213" s="194" t="s">
        <v>350</v>
      </c>
      <c r="G213" s="34"/>
      <c r="H213" s="34"/>
      <c r="I213" s="111"/>
      <c r="J213" s="34"/>
      <c r="K213" s="34"/>
      <c r="L213" s="37"/>
      <c r="M213" s="195"/>
      <c r="N213" s="59"/>
      <c r="O213" s="59"/>
      <c r="P213" s="59"/>
      <c r="Q213" s="59"/>
      <c r="R213" s="59"/>
      <c r="S213" s="59"/>
      <c r="T213" s="60"/>
      <c r="AT213" s="16" t="s">
        <v>151</v>
      </c>
      <c r="AU213" s="16" t="s">
        <v>80</v>
      </c>
    </row>
    <row r="214" spans="2:65" s="1" customFormat="1" ht="29.25">
      <c r="B214" s="33"/>
      <c r="C214" s="34"/>
      <c r="D214" s="193" t="s">
        <v>153</v>
      </c>
      <c r="E214" s="34"/>
      <c r="F214" s="196" t="s">
        <v>351</v>
      </c>
      <c r="G214" s="34"/>
      <c r="H214" s="34"/>
      <c r="I214" s="111"/>
      <c r="J214" s="34"/>
      <c r="K214" s="34"/>
      <c r="L214" s="37"/>
      <c r="M214" s="195"/>
      <c r="N214" s="59"/>
      <c r="O214" s="59"/>
      <c r="P214" s="59"/>
      <c r="Q214" s="59"/>
      <c r="R214" s="59"/>
      <c r="S214" s="59"/>
      <c r="T214" s="60"/>
      <c r="AT214" s="16" t="s">
        <v>153</v>
      </c>
      <c r="AU214" s="16" t="s">
        <v>80</v>
      </c>
    </row>
    <row r="215" spans="2:65" s="1" customFormat="1" ht="16.5" customHeight="1">
      <c r="B215" s="33"/>
      <c r="C215" s="181" t="s">
        <v>352</v>
      </c>
      <c r="D215" s="181" t="s">
        <v>145</v>
      </c>
      <c r="E215" s="182" t="s">
        <v>353</v>
      </c>
      <c r="F215" s="183" t="s">
        <v>354</v>
      </c>
      <c r="G215" s="184" t="s">
        <v>355</v>
      </c>
      <c r="H215" s="185">
        <v>27</v>
      </c>
      <c r="I215" s="186"/>
      <c r="J215" s="187">
        <f>ROUND(I215*H215,2)</f>
        <v>0</v>
      </c>
      <c r="K215" s="183" t="s">
        <v>1</v>
      </c>
      <c r="L215" s="37"/>
      <c r="M215" s="188" t="s">
        <v>1</v>
      </c>
      <c r="N215" s="189" t="s">
        <v>42</v>
      </c>
      <c r="O215" s="59"/>
      <c r="P215" s="190">
        <f>O215*H215</f>
        <v>0</v>
      </c>
      <c r="Q215" s="190">
        <v>6.4000000000000005E-4</v>
      </c>
      <c r="R215" s="190">
        <f>Q215*H215</f>
        <v>1.728E-2</v>
      </c>
      <c r="S215" s="190">
        <v>0</v>
      </c>
      <c r="T215" s="191">
        <f>S215*H215</f>
        <v>0</v>
      </c>
      <c r="AR215" s="16" t="s">
        <v>149</v>
      </c>
      <c r="AT215" s="16" t="s">
        <v>145</v>
      </c>
      <c r="AU215" s="16" t="s">
        <v>80</v>
      </c>
      <c r="AY215" s="16" t="s">
        <v>144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78</v>
      </c>
      <c r="BK215" s="192">
        <f>ROUND(I215*H215,2)</f>
        <v>0</v>
      </c>
      <c r="BL215" s="16" t="s">
        <v>149</v>
      </c>
      <c r="BM215" s="16" t="s">
        <v>356</v>
      </c>
    </row>
    <row r="216" spans="2:65" s="1" customFormat="1" ht="11.25">
      <c r="B216" s="33"/>
      <c r="C216" s="34"/>
      <c r="D216" s="193" t="s">
        <v>151</v>
      </c>
      <c r="E216" s="34"/>
      <c r="F216" s="194" t="s">
        <v>357</v>
      </c>
      <c r="G216" s="34"/>
      <c r="H216" s="34"/>
      <c r="I216" s="111"/>
      <c r="J216" s="34"/>
      <c r="K216" s="34"/>
      <c r="L216" s="37"/>
      <c r="M216" s="195"/>
      <c r="N216" s="59"/>
      <c r="O216" s="59"/>
      <c r="P216" s="59"/>
      <c r="Q216" s="59"/>
      <c r="R216" s="59"/>
      <c r="S216" s="59"/>
      <c r="T216" s="60"/>
      <c r="AT216" s="16" t="s">
        <v>151</v>
      </c>
      <c r="AU216" s="16" t="s">
        <v>80</v>
      </c>
    </row>
    <row r="217" spans="2:65" s="1" customFormat="1" ht="19.5">
      <c r="B217" s="33"/>
      <c r="C217" s="34"/>
      <c r="D217" s="193" t="s">
        <v>153</v>
      </c>
      <c r="E217" s="34"/>
      <c r="F217" s="196" t="s">
        <v>358</v>
      </c>
      <c r="G217" s="34"/>
      <c r="H217" s="34"/>
      <c r="I217" s="111"/>
      <c r="J217" s="34"/>
      <c r="K217" s="34"/>
      <c r="L217" s="37"/>
      <c r="M217" s="195"/>
      <c r="N217" s="59"/>
      <c r="O217" s="59"/>
      <c r="P217" s="59"/>
      <c r="Q217" s="59"/>
      <c r="R217" s="59"/>
      <c r="S217" s="59"/>
      <c r="T217" s="60"/>
      <c r="AT217" s="16" t="s">
        <v>153</v>
      </c>
      <c r="AU217" s="16" t="s">
        <v>80</v>
      </c>
    </row>
    <row r="218" spans="2:65" s="12" customFormat="1" ht="11.25">
      <c r="B218" s="197"/>
      <c r="C218" s="198"/>
      <c r="D218" s="193" t="s">
        <v>155</v>
      </c>
      <c r="E218" s="199" t="s">
        <v>1</v>
      </c>
      <c r="F218" s="200" t="s">
        <v>359</v>
      </c>
      <c r="G218" s="198"/>
      <c r="H218" s="201">
        <v>27</v>
      </c>
      <c r="I218" s="202"/>
      <c r="J218" s="198"/>
      <c r="K218" s="198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155</v>
      </c>
      <c r="AU218" s="207" t="s">
        <v>80</v>
      </c>
      <c r="AV218" s="12" t="s">
        <v>80</v>
      </c>
      <c r="AW218" s="12" t="s">
        <v>32</v>
      </c>
      <c r="AX218" s="12" t="s">
        <v>78</v>
      </c>
      <c r="AY218" s="207" t="s">
        <v>144</v>
      </c>
    </row>
    <row r="219" spans="2:65" s="1" customFormat="1" ht="16.5" customHeight="1">
      <c r="B219" s="33"/>
      <c r="C219" s="219" t="s">
        <v>360</v>
      </c>
      <c r="D219" s="219" t="s">
        <v>306</v>
      </c>
      <c r="E219" s="220" t="s">
        <v>361</v>
      </c>
      <c r="F219" s="221" t="s">
        <v>362</v>
      </c>
      <c r="G219" s="222" t="s">
        <v>355</v>
      </c>
      <c r="H219" s="223">
        <v>27</v>
      </c>
      <c r="I219" s="224"/>
      <c r="J219" s="225">
        <f>ROUND(I219*H219,2)</f>
        <v>0</v>
      </c>
      <c r="K219" s="221" t="s">
        <v>1</v>
      </c>
      <c r="L219" s="226"/>
      <c r="M219" s="227" t="s">
        <v>1</v>
      </c>
      <c r="N219" s="228" t="s">
        <v>42</v>
      </c>
      <c r="O219" s="59"/>
      <c r="P219" s="190">
        <f>O219*H219</f>
        <v>0</v>
      </c>
      <c r="Q219" s="190">
        <v>2.3E-3</v>
      </c>
      <c r="R219" s="190">
        <f>Q219*H219</f>
        <v>6.2100000000000002E-2</v>
      </c>
      <c r="S219" s="190">
        <v>0</v>
      </c>
      <c r="T219" s="191">
        <f>S219*H219</f>
        <v>0</v>
      </c>
      <c r="AR219" s="16" t="s">
        <v>198</v>
      </c>
      <c r="AT219" s="16" t="s">
        <v>306</v>
      </c>
      <c r="AU219" s="16" t="s">
        <v>80</v>
      </c>
      <c r="AY219" s="16" t="s">
        <v>144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78</v>
      </c>
      <c r="BK219" s="192">
        <f>ROUND(I219*H219,2)</f>
        <v>0</v>
      </c>
      <c r="BL219" s="16" t="s">
        <v>149</v>
      </c>
      <c r="BM219" s="16" t="s">
        <v>363</v>
      </c>
    </row>
    <row r="220" spans="2:65" s="1" customFormat="1" ht="11.25">
      <c r="B220" s="33"/>
      <c r="C220" s="34"/>
      <c r="D220" s="193" t="s">
        <v>151</v>
      </c>
      <c r="E220" s="34"/>
      <c r="F220" s="194" t="s">
        <v>362</v>
      </c>
      <c r="G220" s="34"/>
      <c r="H220" s="34"/>
      <c r="I220" s="111"/>
      <c r="J220" s="34"/>
      <c r="K220" s="34"/>
      <c r="L220" s="37"/>
      <c r="M220" s="195"/>
      <c r="N220" s="59"/>
      <c r="O220" s="59"/>
      <c r="P220" s="59"/>
      <c r="Q220" s="59"/>
      <c r="R220" s="59"/>
      <c r="S220" s="59"/>
      <c r="T220" s="60"/>
      <c r="AT220" s="16" t="s">
        <v>151</v>
      </c>
      <c r="AU220" s="16" t="s">
        <v>80</v>
      </c>
    </row>
    <row r="221" spans="2:65" s="11" customFormat="1" ht="22.9" customHeight="1">
      <c r="B221" s="165"/>
      <c r="C221" s="166"/>
      <c r="D221" s="167" t="s">
        <v>70</v>
      </c>
      <c r="E221" s="179" t="s">
        <v>204</v>
      </c>
      <c r="F221" s="179" t="s">
        <v>364</v>
      </c>
      <c r="G221" s="166"/>
      <c r="H221" s="166"/>
      <c r="I221" s="169"/>
      <c r="J221" s="180">
        <f>BK221</f>
        <v>0</v>
      </c>
      <c r="K221" s="166"/>
      <c r="L221" s="171"/>
      <c r="M221" s="172"/>
      <c r="N221" s="173"/>
      <c r="O221" s="173"/>
      <c r="P221" s="174">
        <f>SUM(P222:P224)</f>
        <v>0</v>
      </c>
      <c r="Q221" s="173"/>
      <c r="R221" s="174">
        <f>SUM(R222:R224)</f>
        <v>1.6362499999999999E-2</v>
      </c>
      <c r="S221" s="173"/>
      <c r="T221" s="175">
        <f>SUM(T222:T224)</f>
        <v>0</v>
      </c>
      <c r="AR221" s="176" t="s">
        <v>78</v>
      </c>
      <c r="AT221" s="177" t="s">
        <v>70</v>
      </c>
      <c r="AU221" s="177" t="s">
        <v>78</v>
      </c>
      <c r="AY221" s="176" t="s">
        <v>144</v>
      </c>
      <c r="BK221" s="178">
        <f>SUM(BK222:BK224)</f>
        <v>0</v>
      </c>
    </row>
    <row r="222" spans="2:65" s="1" customFormat="1" ht="16.5" customHeight="1">
      <c r="B222" s="33"/>
      <c r="C222" s="181" t="s">
        <v>365</v>
      </c>
      <c r="D222" s="181" t="s">
        <v>145</v>
      </c>
      <c r="E222" s="182" t="s">
        <v>366</v>
      </c>
      <c r="F222" s="183" t="s">
        <v>367</v>
      </c>
      <c r="G222" s="184" t="s">
        <v>148</v>
      </c>
      <c r="H222" s="185">
        <v>35</v>
      </c>
      <c r="I222" s="186"/>
      <c r="J222" s="187">
        <f>ROUND(I222*H222,2)</f>
        <v>0</v>
      </c>
      <c r="K222" s="183" t="s">
        <v>159</v>
      </c>
      <c r="L222" s="37"/>
      <c r="M222" s="188" t="s">
        <v>1</v>
      </c>
      <c r="N222" s="189" t="s">
        <v>42</v>
      </c>
      <c r="O222" s="59"/>
      <c r="P222" s="190">
        <f>O222*H222</f>
        <v>0</v>
      </c>
      <c r="Q222" s="190">
        <v>4.6749999999999998E-4</v>
      </c>
      <c r="R222" s="190">
        <f>Q222*H222</f>
        <v>1.6362499999999999E-2</v>
      </c>
      <c r="S222" s="190">
        <v>0</v>
      </c>
      <c r="T222" s="191">
        <f>S222*H222</f>
        <v>0</v>
      </c>
      <c r="AR222" s="16" t="s">
        <v>149</v>
      </c>
      <c r="AT222" s="16" t="s">
        <v>145</v>
      </c>
      <c r="AU222" s="16" t="s">
        <v>80</v>
      </c>
      <c r="AY222" s="16" t="s">
        <v>144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6" t="s">
        <v>78</v>
      </c>
      <c r="BK222" s="192">
        <f>ROUND(I222*H222,2)</f>
        <v>0</v>
      </c>
      <c r="BL222" s="16" t="s">
        <v>149</v>
      </c>
      <c r="BM222" s="16" t="s">
        <v>368</v>
      </c>
    </row>
    <row r="223" spans="2:65" s="1" customFormat="1" ht="11.25">
      <c r="B223" s="33"/>
      <c r="C223" s="34"/>
      <c r="D223" s="193" t="s">
        <v>151</v>
      </c>
      <c r="E223" s="34"/>
      <c r="F223" s="194" t="s">
        <v>369</v>
      </c>
      <c r="G223" s="34"/>
      <c r="H223" s="34"/>
      <c r="I223" s="111"/>
      <c r="J223" s="34"/>
      <c r="K223" s="34"/>
      <c r="L223" s="37"/>
      <c r="M223" s="195"/>
      <c r="N223" s="59"/>
      <c r="O223" s="59"/>
      <c r="P223" s="59"/>
      <c r="Q223" s="59"/>
      <c r="R223" s="59"/>
      <c r="S223" s="59"/>
      <c r="T223" s="60"/>
      <c r="AT223" s="16" t="s">
        <v>151</v>
      </c>
      <c r="AU223" s="16" t="s">
        <v>80</v>
      </c>
    </row>
    <row r="224" spans="2:65" s="1" customFormat="1" ht="19.5">
      <c r="B224" s="33"/>
      <c r="C224" s="34"/>
      <c r="D224" s="193" t="s">
        <v>153</v>
      </c>
      <c r="E224" s="34"/>
      <c r="F224" s="196" t="s">
        <v>370</v>
      </c>
      <c r="G224" s="34"/>
      <c r="H224" s="34"/>
      <c r="I224" s="111"/>
      <c r="J224" s="34"/>
      <c r="K224" s="34"/>
      <c r="L224" s="37"/>
      <c r="M224" s="195"/>
      <c r="N224" s="59"/>
      <c r="O224" s="59"/>
      <c r="P224" s="59"/>
      <c r="Q224" s="59"/>
      <c r="R224" s="59"/>
      <c r="S224" s="59"/>
      <c r="T224" s="60"/>
      <c r="AT224" s="16" t="s">
        <v>153</v>
      </c>
      <c r="AU224" s="16" t="s">
        <v>80</v>
      </c>
    </row>
    <row r="225" spans="2:65" s="11" customFormat="1" ht="22.9" customHeight="1">
      <c r="B225" s="165"/>
      <c r="C225" s="166"/>
      <c r="D225" s="167" t="s">
        <v>70</v>
      </c>
      <c r="E225" s="179" t="s">
        <v>371</v>
      </c>
      <c r="F225" s="179" t="s">
        <v>372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SUM(P226:P234)</f>
        <v>0</v>
      </c>
      <c r="Q225" s="173"/>
      <c r="R225" s="174">
        <f>SUM(R226:R234)</f>
        <v>0</v>
      </c>
      <c r="S225" s="173"/>
      <c r="T225" s="175">
        <f>SUM(T226:T234)</f>
        <v>0</v>
      </c>
      <c r="AR225" s="176" t="s">
        <v>78</v>
      </c>
      <c r="AT225" s="177" t="s">
        <v>70</v>
      </c>
      <c r="AU225" s="177" t="s">
        <v>78</v>
      </c>
      <c r="AY225" s="176" t="s">
        <v>144</v>
      </c>
      <c r="BK225" s="178">
        <f>SUM(BK226:BK234)</f>
        <v>0</v>
      </c>
    </row>
    <row r="226" spans="2:65" s="1" customFormat="1" ht="16.5" customHeight="1">
      <c r="B226" s="33"/>
      <c r="C226" s="181" t="s">
        <v>373</v>
      </c>
      <c r="D226" s="181" t="s">
        <v>145</v>
      </c>
      <c r="E226" s="182" t="s">
        <v>374</v>
      </c>
      <c r="F226" s="183" t="s">
        <v>375</v>
      </c>
      <c r="G226" s="184" t="s">
        <v>309</v>
      </c>
      <c r="H226" s="185">
        <v>176.28399999999999</v>
      </c>
      <c r="I226" s="186"/>
      <c r="J226" s="187">
        <f>ROUND(I226*H226,2)</f>
        <v>0</v>
      </c>
      <c r="K226" s="183" t="s">
        <v>159</v>
      </c>
      <c r="L226" s="37"/>
      <c r="M226" s="188" t="s">
        <v>1</v>
      </c>
      <c r="N226" s="189" t="s">
        <v>42</v>
      </c>
      <c r="O226" s="59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6" t="s">
        <v>149</v>
      </c>
      <c r="AT226" s="16" t="s">
        <v>145</v>
      </c>
      <c r="AU226" s="16" t="s">
        <v>80</v>
      </c>
      <c r="AY226" s="16" t="s">
        <v>144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78</v>
      </c>
      <c r="BK226" s="192">
        <f>ROUND(I226*H226,2)</f>
        <v>0</v>
      </c>
      <c r="BL226" s="16" t="s">
        <v>149</v>
      </c>
      <c r="BM226" s="16" t="s">
        <v>376</v>
      </c>
    </row>
    <row r="227" spans="2:65" s="1" customFormat="1" ht="11.25">
      <c r="B227" s="33"/>
      <c r="C227" s="34"/>
      <c r="D227" s="193" t="s">
        <v>151</v>
      </c>
      <c r="E227" s="34"/>
      <c r="F227" s="194" t="s">
        <v>377</v>
      </c>
      <c r="G227" s="34"/>
      <c r="H227" s="34"/>
      <c r="I227" s="111"/>
      <c r="J227" s="34"/>
      <c r="K227" s="34"/>
      <c r="L227" s="37"/>
      <c r="M227" s="195"/>
      <c r="N227" s="59"/>
      <c r="O227" s="59"/>
      <c r="P227" s="59"/>
      <c r="Q227" s="59"/>
      <c r="R227" s="59"/>
      <c r="S227" s="59"/>
      <c r="T227" s="60"/>
      <c r="AT227" s="16" t="s">
        <v>151</v>
      </c>
      <c r="AU227" s="16" t="s">
        <v>80</v>
      </c>
    </row>
    <row r="228" spans="2:65" s="1" customFormat="1" ht="19.5">
      <c r="B228" s="33"/>
      <c r="C228" s="34"/>
      <c r="D228" s="193" t="s">
        <v>153</v>
      </c>
      <c r="E228" s="34"/>
      <c r="F228" s="196" t="s">
        <v>378</v>
      </c>
      <c r="G228" s="34"/>
      <c r="H228" s="34"/>
      <c r="I228" s="111"/>
      <c r="J228" s="34"/>
      <c r="K228" s="34"/>
      <c r="L228" s="37"/>
      <c r="M228" s="195"/>
      <c r="N228" s="59"/>
      <c r="O228" s="59"/>
      <c r="P228" s="59"/>
      <c r="Q228" s="59"/>
      <c r="R228" s="59"/>
      <c r="S228" s="59"/>
      <c r="T228" s="60"/>
      <c r="AT228" s="16" t="s">
        <v>153</v>
      </c>
      <c r="AU228" s="16" t="s">
        <v>80</v>
      </c>
    </row>
    <row r="229" spans="2:65" s="1" customFormat="1" ht="16.5" customHeight="1">
      <c r="B229" s="33"/>
      <c r="C229" s="181" t="s">
        <v>379</v>
      </c>
      <c r="D229" s="181" t="s">
        <v>145</v>
      </c>
      <c r="E229" s="182" t="s">
        <v>380</v>
      </c>
      <c r="F229" s="183" t="s">
        <v>381</v>
      </c>
      <c r="G229" s="184" t="s">
        <v>309</v>
      </c>
      <c r="H229" s="185">
        <v>3525.68</v>
      </c>
      <c r="I229" s="186"/>
      <c r="J229" s="187">
        <f>ROUND(I229*H229,2)</f>
        <v>0</v>
      </c>
      <c r="K229" s="183" t="s">
        <v>159</v>
      </c>
      <c r="L229" s="37"/>
      <c r="M229" s="188" t="s">
        <v>1</v>
      </c>
      <c r="N229" s="189" t="s">
        <v>42</v>
      </c>
      <c r="O229" s="59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16" t="s">
        <v>149</v>
      </c>
      <c r="AT229" s="16" t="s">
        <v>145</v>
      </c>
      <c r="AU229" s="16" t="s">
        <v>80</v>
      </c>
      <c r="AY229" s="16" t="s">
        <v>144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6" t="s">
        <v>78</v>
      </c>
      <c r="BK229" s="192">
        <f>ROUND(I229*H229,2)</f>
        <v>0</v>
      </c>
      <c r="BL229" s="16" t="s">
        <v>149</v>
      </c>
      <c r="BM229" s="16" t="s">
        <v>382</v>
      </c>
    </row>
    <row r="230" spans="2:65" s="1" customFormat="1" ht="19.5">
      <c r="B230" s="33"/>
      <c r="C230" s="34"/>
      <c r="D230" s="193" t="s">
        <v>151</v>
      </c>
      <c r="E230" s="34"/>
      <c r="F230" s="194" t="s">
        <v>383</v>
      </c>
      <c r="G230" s="34"/>
      <c r="H230" s="34"/>
      <c r="I230" s="111"/>
      <c r="J230" s="34"/>
      <c r="K230" s="34"/>
      <c r="L230" s="37"/>
      <c r="M230" s="195"/>
      <c r="N230" s="59"/>
      <c r="O230" s="59"/>
      <c r="P230" s="59"/>
      <c r="Q230" s="59"/>
      <c r="R230" s="59"/>
      <c r="S230" s="59"/>
      <c r="T230" s="60"/>
      <c r="AT230" s="16" t="s">
        <v>151</v>
      </c>
      <c r="AU230" s="16" t="s">
        <v>80</v>
      </c>
    </row>
    <row r="231" spans="2:65" s="1" customFormat="1" ht="19.5">
      <c r="B231" s="33"/>
      <c r="C231" s="34"/>
      <c r="D231" s="193" t="s">
        <v>153</v>
      </c>
      <c r="E231" s="34"/>
      <c r="F231" s="196" t="s">
        <v>384</v>
      </c>
      <c r="G231" s="34"/>
      <c r="H231" s="34"/>
      <c r="I231" s="111"/>
      <c r="J231" s="34"/>
      <c r="K231" s="34"/>
      <c r="L231" s="37"/>
      <c r="M231" s="195"/>
      <c r="N231" s="59"/>
      <c r="O231" s="59"/>
      <c r="P231" s="59"/>
      <c r="Q231" s="59"/>
      <c r="R231" s="59"/>
      <c r="S231" s="59"/>
      <c r="T231" s="60"/>
      <c r="AT231" s="16" t="s">
        <v>153</v>
      </c>
      <c r="AU231" s="16" t="s">
        <v>80</v>
      </c>
    </row>
    <row r="232" spans="2:65" s="12" customFormat="1" ht="11.25">
      <c r="B232" s="197"/>
      <c r="C232" s="198"/>
      <c r="D232" s="193" t="s">
        <v>155</v>
      </c>
      <c r="E232" s="198"/>
      <c r="F232" s="200" t="s">
        <v>385</v>
      </c>
      <c r="G232" s="198"/>
      <c r="H232" s="201">
        <v>3525.68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155</v>
      </c>
      <c r="AU232" s="207" t="s">
        <v>80</v>
      </c>
      <c r="AV232" s="12" t="s">
        <v>80</v>
      </c>
      <c r="AW232" s="12" t="s">
        <v>4</v>
      </c>
      <c r="AX232" s="12" t="s">
        <v>78</v>
      </c>
      <c r="AY232" s="207" t="s">
        <v>144</v>
      </c>
    </row>
    <row r="233" spans="2:65" s="1" customFormat="1" ht="16.5" customHeight="1">
      <c r="B233" s="33"/>
      <c r="C233" s="181" t="s">
        <v>386</v>
      </c>
      <c r="D233" s="181" t="s">
        <v>145</v>
      </c>
      <c r="E233" s="182" t="s">
        <v>387</v>
      </c>
      <c r="F233" s="183" t="s">
        <v>388</v>
      </c>
      <c r="G233" s="184" t="s">
        <v>309</v>
      </c>
      <c r="H233" s="185">
        <v>176.28399999999999</v>
      </c>
      <c r="I233" s="186"/>
      <c r="J233" s="187">
        <f>ROUND(I233*H233,2)</f>
        <v>0</v>
      </c>
      <c r="K233" s="183" t="s">
        <v>159</v>
      </c>
      <c r="L233" s="37"/>
      <c r="M233" s="188" t="s">
        <v>1</v>
      </c>
      <c r="N233" s="189" t="s">
        <v>42</v>
      </c>
      <c r="O233" s="59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AR233" s="16" t="s">
        <v>149</v>
      </c>
      <c r="AT233" s="16" t="s">
        <v>145</v>
      </c>
      <c r="AU233" s="16" t="s">
        <v>80</v>
      </c>
      <c r="AY233" s="16" t="s">
        <v>144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6" t="s">
        <v>78</v>
      </c>
      <c r="BK233" s="192">
        <f>ROUND(I233*H233,2)</f>
        <v>0</v>
      </c>
      <c r="BL233" s="16" t="s">
        <v>149</v>
      </c>
      <c r="BM233" s="16" t="s">
        <v>389</v>
      </c>
    </row>
    <row r="234" spans="2:65" s="1" customFormat="1" ht="11.25">
      <c r="B234" s="33"/>
      <c r="C234" s="34"/>
      <c r="D234" s="193" t="s">
        <v>151</v>
      </c>
      <c r="E234" s="34"/>
      <c r="F234" s="194" t="s">
        <v>390</v>
      </c>
      <c r="G234" s="34"/>
      <c r="H234" s="34"/>
      <c r="I234" s="111"/>
      <c r="J234" s="34"/>
      <c r="K234" s="34"/>
      <c r="L234" s="37"/>
      <c r="M234" s="195"/>
      <c r="N234" s="59"/>
      <c r="O234" s="59"/>
      <c r="P234" s="59"/>
      <c r="Q234" s="59"/>
      <c r="R234" s="59"/>
      <c r="S234" s="59"/>
      <c r="T234" s="60"/>
      <c r="AT234" s="16" t="s">
        <v>151</v>
      </c>
      <c r="AU234" s="16" t="s">
        <v>80</v>
      </c>
    </row>
    <row r="235" spans="2:65" s="11" customFormat="1" ht="22.9" customHeight="1">
      <c r="B235" s="165"/>
      <c r="C235" s="166"/>
      <c r="D235" s="167" t="s">
        <v>70</v>
      </c>
      <c r="E235" s="179" t="s">
        <v>391</v>
      </c>
      <c r="F235" s="179" t="s">
        <v>392</v>
      </c>
      <c r="G235" s="166"/>
      <c r="H235" s="166"/>
      <c r="I235" s="169"/>
      <c r="J235" s="180">
        <f>BK235</f>
        <v>0</v>
      </c>
      <c r="K235" s="166"/>
      <c r="L235" s="171"/>
      <c r="M235" s="172"/>
      <c r="N235" s="173"/>
      <c r="O235" s="173"/>
      <c r="P235" s="174">
        <f>SUM(P236:P243)</f>
        <v>0</v>
      </c>
      <c r="Q235" s="173"/>
      <c r="R235" s="174">
        <f>SUM(R236:R243)</f>
        <v>0</v>
      </c>
      <c r="S235" s="173"/>
      <c r="T235" s="175">
        <f>SUM(T236:T243)</f>
        <v>0</v>
      </c>
      <c r="AR235" s="176" t="s">
        <v>78</v>
      </c>
      <c r="AT235" s="177" t="s">
        <v>70</v>
      </c>
      <c r="AU235" s="177" t="s">
        <v>78</v>
      </c>
      <c r="AY235" s="176" t="s">
        <v>144</v>
      </c>
      <c r="BK235" s="178">
        <f>SUM(BK236:BK243)</f>
        <v>0</v>
      </c>
    </row>
    <row r="236" spans="2:65" s="1" customFormat="1" ht="16.5" customHeight="1">
      <c r="B236" s="33"/>
      <c r="C236" s="181" t="s">
        <v>393</v>
      </c>
      <c r="D236" s="181" t="s">
        <v>145</v>
      </c>
      <c r="E236" s="182" t="s">
        <v>394</v>
      </c>
      <c r="F236" s="183" t="s">
        <v>395</v>
      </c>
      <c r="G236" s="184" t="s">
        <v>309</v>
      </c>
      <c r="H236" s="185">
        <v>206.11600000000001</v>
      </c>
      <c r="I236" s="186"/>
      <c r="J236" s="187">
        <f>ROUND(I236*H236,2)</f>
        <v>0</v>
      </c>
      <c r="K236" s="183" t="s">
        <v>159</v>
      </c>
      <c r="L236" s="37"/>
      <c r="M236" s="188" t="s">
        <v>1</v>
      </c>
      <c r="N236" s="189" t="s">
        <v>42</v>
      </c>
      <c r="O236" s="59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6" t="s">
        <v>149</v>
      </c>
      <c r="AT236" s="16" t="s">
        <v>145</v>
      </c>
      <c r="AU236" s="16" t="s">
        <v>80</v>
      </c>
      <c r="AY236" s="16" t="s">
        <v>144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6" t="s">
        <v>78</v>
      </c>
      <c r="BK236" s="192">
        <f>ROUND(I236*H236,2)</f>
        <v>0</v>
      </c>
      <c r="BL236" s="16" t="s">
        <v>149</v>
      </c>
      <c r="BM236" s="16" t="s">
        <v>396</v>
      </c>
    </row>
    <row r="237" spans="2:65" s="1" customFormat="1" ht="19.5">
      <c r="B237" s="33"/>
      <c r="C237" s="34"/>
      <c r="D237" s="193" t="s">
        <v>151</v>
      </c>
      <c r="E237" s="34"/>
      <c r="F237" s="194" t="s">
        <v>397</v>
      </c>
      <c r="G237" s="34"/>
      <c r="H237" s="34"/>
      <c r="I237" s="111"/>
      <c r="J237" s="34"/>
      <c r="K237" s="34"/>
      <c r="L237" s="37"/>
      <c r="M237" s="195"/>
      <c r="N237" s="59"/>
      <c r="O237" s="59"/>
      <c r="P237" s="59"/>
      <c r="Q237" s="59"/>
      <c r="R237" s="59"/>
      <c r="S237" s="59"/>
      <c r="T237" s="60"/>
      <c r="AT237" s="16" t="s">
        <v>151</v>
      </c>
      <c r="AU237" s="16" t="s">
        <v>80</v>
      </c>
    </row>
    <row r="238" spans="2:65" s="1" customFormat="1" ht="16.5" customHeight="1">
      <c r="B238" s="33"/>
      <c r="C238" s="181" t="s">
        <v>398</v>
      </c>
      <c r="D238" s="181" t="s">
        <v>145</v>
      </c>
      <c r="E238" s="182" t="s">
        <v>399</v>
      </c>
      <c r="F238" s="183" t="s">
        <v>400</v>
      </c>
      <c r="G238" s="184" t="s">
        <v>309</v>
      </c>
      <c r="H238" s="185">
        <v>206.11600000000001</v>
      </c>
      <c r="I238" s="186"/>
      <c r="J238" s="187">
        <f>ROUND(I238*H238,2)</f>
        <v>0</v>
      </c>
      <c r="K238" s="183" t="s">
        <v>159</v>
      </c>
      <c r="L238" s="37"/>
      <c r="M238" s="188" t="s">
        <v>1</v>
      </c>
      <c r="N238" s="189" t="s">
        <v>42</v>
      </c>
      <c r="O238" s="59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6" t="s">
        <v>149</v>
      </c>
      <c r="AT238" s="16" t="s">
        <v>145</v>
      </c>
      <c r="AU238" s="16" t="s">
        <v>80</v>
      </c>
      <c r="AY238" s="16" t="s">
        <v>144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6" t="s">
        <v>78</v>
      </c>
      <c r="BK238" s="192">
        <f>ROUND(I238*H238,2)</f>
        <v>0</v>
      </c>
      <c r="BL238" s="16" t="s">
        <v>149</v>
      </c>
      <c r="BM238" s="16" t="s">
        <v>401</v>
      </c>
    </row>
    <row r="239" spans="2:65" s="1" customFormat="1" ht="19.5">
      <c r="B239" s="33"/>
      <c r="C239" s="34"/>
      <c r="D239" s="193" t="s">
        <v>151</v>
      </c>
      <c r="E239" s="34"/>
      <c r="F239" s="194" t="s">
        <v>402</v>
      </c>
      <c r="G239" s="34"/>
      <c r="H239" s="34"/>
      <c r="I239" s="111"/>
      <c r="J239" s="34"/>
      <c r="K239" s="34"/>
      <c r="L239" s="37"/>
      <c r="M239" s="195"/>
      <c r="N239" s="59"/>
      <c r="O239" s="59"/>
      <c r="P239" s="59"/>
      <c r="Q239" s="59"/>
      <c r="R239" s="59"/>
      <c r="S239" s="59"/>
      <c r="T239" s="60"/>
      <c r="AT239" s="16" t="s">
        <v>151</v>
      </c>
      <c r="AU239" s="16" t="s">
        <v>80</v>
      </c>
    </row>
    <row r="240" spans="2:65" s="1" customFormat="1" ht="16.5" customHeight="1">
      <c r="B240" s="33"/>
      <c r="C240" s="181" t="s">
        <v>403</v>
      </c>
      <c r="D240" s="181" t="s">
        <v>145</v>
      </c>
      <c r="E240" s="182" t="s">
        <v>404</v>
      </c>
      <c r="F240" s="183" t="s">
        <v>405</v>
      </c>
      <c r="G240" s="184" t="s">
        <v>309</v>
      </c>
      <c r="H240" s="185">
        <v>618.34799999999996</v>
      </c>
      <c r="I240" s="186"/>
      <c r="J240" s="187">
        <f>ROUND(I240*H240,2)</f>
        <v>0</v>
      </c>
      <c r="K240" s="183" t="s">
        <v>159</v>
      </c>
      <c r="L240" s="37"/>
      <c r="M240" s="188" t="s">
        <v>1</v>
      </c>
      <c r="N240" s="189" t="s">
        <v>42</v>
      </c>
      <c r="O240" s="59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6" t="s">
        <v>149</v>
      </c>
      <c r="AT240" s="16" t="s">
        <v>145</v>
      </c>
      <c r="AU240" s="16" t="s">
        <v>80</v>
      </c>
      <c r="AY240" s="16" t="s">
        <v>144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78</v>
      </c>
      <c r="BK240" s="192">
        <f>ROUND(I240*H240,2)</f>
        <v>0</v>
      </c>
      <c r="BL240" s="16" t="s">
        <v>149</v>
      </c>
      <c r="BM240" s="16" t="s">
        <v>406</v>
      </c>
    </row>
    <row r="241" spans="2:51" s="1" customFormat="1" ht="19.5">
      <c r="B241" s="33"/>
      <c r="C241" s="34"/>
      <c r="D241" s="193" t="s">
        <v>151</v>
      </c>
      <c r="E241" s="34"/>
      <c r="F241" s="194" t="s">
        <v>407</v>
      </c>
      <c r="G241" s="34"/>
      <c r="H241" s="34"/>
      <c r="I241" s="111"/>
      <c r="J241" s="34"/>
      <c r="K241" s="34"/>
      <c r="L241" s="37"/>
      <c r="M241" s="195"/>
      <c r="N241" s="59"/>
      <c r="O241" s="59"/>
      <c r="P241" s="59"/>
      <c r="Q241" s="59"/>
      <c r="R241" s="59"/>
      <c r="S241" s="59"/>
      <c r="T241" s="60"/>
      <c r="AT241" s="16" t="s">
        <v>151</v>
      </c>
      <c r="AU241" s="16" t="s">
        <v>80</v>
      </c>
    </row>
    <row r="242" spans="2:51" s="1" customFormat="1" ht="19.5">
      <c r="B242" s="33"/>
      <c r="C242" s="34"/>
      <c r="D242" s="193" t="s">
        <v>153</v>
      </c>
      <c r="E242" s="34"/>
      <c r="F242" s="196" t="s">
        <v>384</v>
      </c>
      <c r="G242" s="34"/>
      <c r="H242" s="34"/>
      <c r="I242" s="111"/>
      <c r="J242" s="34"/>
      <c r="K242" s="34"/>
      <c r="L242" s="37"/>
      <c r="M242" s="195"/>
      <c r="N242" s="59"/>
      <c r="O242" s="59"/>
      <c r="P242" s="59"/>
      <c r="Q242" s="59"/>
      <c r="R242" s="59"/>
      <c r="S242" s="59"/>
      <c r="T242" s="60"/>
      <c r="AT242" s="16" t="s">
        <v>153</v>
      </c>
      <c r="AU242" s="16" t="s">
        <v>80</v>
      </c>
    </row>
    <row r="243" spans="2:51" s="12" customFormat="1" ht="11.25">
      <c r="B243" s="197"/>
      <c r="C243" s="198"/>
      <c r="D243" s="193" t="s">
        <v>155</v>
      </c>
      <c r="E243" s="198"/>
      <c r="F243" s="200" t="s">
        <v>408</v>
      </c>
      <c r="G243" s="198"/>
      <c r="H243" s="201">
        <v>618.34799999999996</v>
      </c>
      <c r="I243" s="202"/>
      <c r="J243" s="198"/>
      <c r="K243" s="198"/>
      <c r="L243" s="203"/>
      <c r="M243" s="229"/>
      <c r="N243" s="230"/>
      <c r="O243" s="230"/>
      <c r="P243" s="230"/>
      <c r="Q243" s="230"/>
      <c r="R243" s="230"/>
      <c r="S243" s="230"/>
      <c r="T243" s="231"/>
      <c r="AT243" s="207" t="s">
        <v>155</v>
      </c>
      <c r="AU243" s="207" t="s">
        <v>80</v>
      </c>
      <c r="AV243" s="12" t="s">
        <v>80</v>
      </c>
      <c r="AW243" s="12" t="s">
        <v>4</v>
      </c>
      <c r="AX243" s="12" t="s">
        <v>78</v>
      </c>
      <c r="AY243" s="207" t="s">
        <v>144</v>
      </c>
    </row>
    <row r="244" spans="2:51" s="1" customFormat="1" ht="6.95" customHeight="1">
      <c r="B244" s="45"/>
      <c r="C244" s="46"/>
      <c r="D244" s="46"/>
      <c r="E244" s="46"/>
      <c r="F244" s="46"/>
      <c r="G244" s="46"/>
      <c r="H244" s="46"/>
      <c r="I244" s="133"/>
      <c r="J244" s="46"/>
      <c r="K244" s="46"/>
      <c r="L244" s="37"/>
    </row>
  </sheetData>
  <sheetProtection algorithmName="SHA-512" hashValue="QOlUnKR1FdJ8LmM/B8ywtV2FWCUCoPUZ0DIKy5kunOhVL3p4hvBX7e/1dJgwLoPkozH1NO4rVKKWvANQo1Ruag==" saltValue="FCDb6kgexDKyFR5wDRxwi/j4l+idhG027Vi3SCFYRVCZF8md8MI9QUNacket47mVT2xEZU/GTbF++eL1XNCMqg==" spinCount="100000" sheet="1" objects="1" scenarios="1" formatColumns="0" formatRows="0" autoFilter="0"/>
  <autoFilter ref="C92:K24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88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ht="12" customHeight="1">
      <c r="B8" s="19"/>
      <c r="D8" s="110" t="s">
        <v>112</v>
      </c>
      <c r="L8" s="19"/>
    </row>
    <row r="9" spans="2:46" s="1" customFormat="1" ht="16.5" customHeight="1">
      <c r="B9" s="37"/>
      <c r="E9" s="296" t="s">
        <v>113</v>
      </c>
      <c r="F9" s="298"/>
      <c r="G9" s="298"/>
      <c r="H9" s="298"/>
      <c r="I9" s="111"/>
      <c r="L9" s="37"/>
    </row>
    <row r="10" spans="2:46" s="1" customFormat="1" ht="12" customHeight="1">
      <c r="B10" s="37"/>
      <c r="D10" s="110" t="s">
        <v>114</v>
      </c>
      <c r="I10" s="111"/>
      <c r="L10" s="37"/>
    </row>
    <row r="11" spans="2:46" s="1" customFormat="1" ht="36.950000000000003" customHeight="1">
      <c r="B11" s="37"/>
      <c r="E11" s="299" t="s">
        <v>409</v>
      </c>
      <c r="F11" s="298"/>
      <c r="G11" s="298"/>
      <c r="H11" s="298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</v>
      </c>
      <c r="I13" s="112" t="s">
        <v>19</v>
      </c>
      <c r="J13" s="16" t="s">
        <v>1</v>
      </c>
      <c r="L13" s="37"/>
    </row>
    <row r="14" spans="2:46" s="1" customFormat="1" ht="12" customHeight="1">
      <c r="B14" s="37"/>
      <c r="D14" s="110" t="s">
        <v>20</v>
      </c>
      <c r="F14" s="16" t="s">
        <v>21</v>
      </c>
      <c r="I14" s="112" t="s">
        <v>22</v>
      </c>
      <c r="J14" s="113" t="str">
        <f>'Rekapitulace stavby'!AN8</f>
        <v>19. 9. 2018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24</v>
      </c>
      <c r="I16" s="112" t="s">
        <v>25</v>
      </c>
      <c r="J16" s="16" t="s">
        <v>26</v>
      </c>
      <c r="L16" s="37"/>
    </row>
    <row r="17" spans="2:12" s="1" customFormat="1" ht="18" customHeight="1">
      <c r="B17" s="37"/>
      <c r="E17" s="16" t="s">
        <v>27</v>
      </c>
      <c r="I17" s="112" t="s">
        <v>28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29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00" t="str">
        <f>'Rekapitulace stavby'!E14</f>
        <v>Vyplň údaj</v>
      </c>
      <c r="F20" s="301"/>
      <c r="G20" s="301"/>
      <c r="H20" s="301"/>
      <c r="I20" s="112" t="s">
        <v>28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31</v>
      </c>
      <c r="I22" s="112" t="s">
        <v>25</v>
      </c>
      <c r="J22" s="16" t="str">
        <f>IF('Rekapitulace stavby'!AN16="","",'Rekapitulace stavby'!AN16)</f>
        <v/>
      </c>
      <c r="L22" s="37"/>
    </row>
    <row r="23" spans="2:12" s="1" customFormat="1" ht="18" customHeight="1">
      <c r="B23" s="37"/>
      <c r="E23" s="16" t="str">
        <f>IF('Rekapitulace stavby'!E17="","",'Rekapitulace stavby'!E17)</f>
        <v xml:space="preserve"> </v>
      </c>
      <c r="I23" s="112" t="s">
        <v>28</v>
      </c>
      <c r="J23" s="16" t="str">
        <f>IF('Rekapitulace stavby'!AN17="","",'Rekapitulace stavby'!AN17)</f>
        <v/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">
        <v>34</v>
      </c>
      <c r="L25" s="37"/>
    </row>
    <row r="26" spans="2:12" s="1" customFormat="1" ht="18" customHeight="1">
      <c r="B26" s="37"/>
      <c r="E26" s="16" t="s">
        <v>35</v>
      </c>
      <c r="I26" s="112" t="s">
        <v>28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36</v>
      </c>
      <c r="I28" s="111"/>
      <c r="L28" s="37"/>
    </row>
    <row r="29" spans="2:12" s="7" customFormat="1" ht="16.5" customHeight="1">
      <c r="B29" s="114"/>
      <c r="E29" s="302" t="s">
        <v>1</v>
      </c>
      <c r="F29" s="302"/>
      <c r="G29" s="302"/>
      <c r="H29" s="302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ROUND(J87,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ROUND((SUM(BE87:BE121)),  2)</f>
        <v>0</v>
      </c>
      <c r="I35" s="122">
        <v>0.21</v>
      </c>
      <c r="J35" s="121">
        <f>ROUND(((SUM(BE87:BE121))*I35),  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ROUND((SUM(BF87:BF121)),  2)</f>
        <v>0</v>
      </c>
      <c r="I36" s="122">
        <v>0.15</v>
      </c>
      <c r="J36" s="121">
        <f>ROUND(((SUM(BF87:BF121))*I36),  2)</f>
        <v>0</v>
      </c>
      <c r="L36" s="37"/>
    </row>
    <row r="37" spans="2:12" s="1" customFormat="1" ht="14.45" hidden="1" customHeight="1">
      <c r="B37" s="37"/>
      <c r="E37" s="110" t="s">
        <v>44</v>
      </c>
      <c r="F37" s="121">
        <f>ROUND((SUM(BG87:BG121)),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ROUND((SUM(BH87:BH121)),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ROUND((SUM(BI87:BI121)),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03" t="str">
        <f>E7</f>
        <v>Lesopark Na Panském v Bohumíně</v>
      </c>
      <c r="F50" s="304"/>
      <c r="G50" s="304"/>
      <c r="H50" s="304"/>
      <c r="I50" s="111"/>
      <c r="J50" s="34"/>
      <c r="K50" s="34"/>
      <c r="L50" s="37"/>
    </row>
    <row r="51" spans="2:47" ht="12" customHeight="1">
      <c r="B51" s="20"/>
      <c r="C51" s="28" t="s">
        <v>112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03" t="s">
        <v>113</v>
      </c>
      <c r="F52" s="270"/>
      <c r="G52" s="270"/>
      <c r="H52" s="270"/>
      <c r="I52" s="111"/>
      <c r="J52" s="34"/>
      <c r="K52" s="34"/>
      <c r="L52" s="37"/>
    </row>
    <row r="53" spans="2:47" s="1" customFormat="1" ht="12" customHeight="1">
      <c r="B53" s="33"/>
      <c r="C53" s="28" t="s">
        <v>114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71" t="str">
        <f>E11</f>
        <v>SO-01.02 - Neuznatelné náklady</v>
      </c>
      <c r="F54" s="270"/>
      <c r="G54" s="270"/>
      <c r="H54" s="270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20</v>
      </c>
      <c r="D56" s="34"/>
      <c r="E56" s="34"/>
      <c r="F56" s="26" t="str">
        <f>F14</f>
        <v xml:space="preserve"> </v>
      </c>
      <c r="G56" s="34"/>
      <c r="H56" s="34"/>
      <c r="I56" s="112" t="s">
        <v>22</v>
      </c>
      <c r="J56" s="54" t="str">
        <f>IF(J14="","",J14)</f>
        <v>19. 9. 2018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13.7" customHeight="1">
      <c r="B58" s="33"/>
      <c r="C58" s="28" t="s">
        <v>24</v>
      </c>
      <c r="D58" s="34"/>
      <c r="E58" s="34"/>
      <c r="F58" s="26" t="str">
        <f>E17</f>
        <v>Město Bohumín</v>
      </c>
      <c r="G58" s="34"/>
      <c r="H58" s="34"/>
      <c r="I58" s="112" t="s">
        <v>31</v>
      </c>
      <c r="J58" s="31" t="str">
        <f>E23</f>
        <v xml:space="preserve"> </v>
      </c>
      <c r="K58" s="34"/>
      <c r="L58" s="37"/>
    </row>
    <row r="59" spans="2:47" s="1" customFormat="1" ht="13.7" customHeight="1">
      <c r="B59" s="33"/>
      <c r="C59" s="28" t="s">
        <v>29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Atelier Fontes,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117</v>
      </c>
      <c r="D61" s="138"/>
      <c r="E61" s="138"/>
      <c r="F61" s="138"/>
      <c r="G61" s="138"/>
      <c r="H61" s="138"/>
      <c r="I61" s="139"/>
      <c r="J61" s="140" t="s">
        <v>118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119</v>
      </c>
      <c r="D63" s="34"/>
      <c r="E63" s="34"/>
      <c r="F63" s="34"/>
      <c r="G63" s="34"/>
      <c r="H63" s="34"/>
      <c r="I63" s="111"/>
      <c r="J63" s="72">
        <f>J87</f>
        <v>0</v>
      </c>
      <c r="K63" s="34"/>
      <c r="L63" s="37"/>
      <c r="AU63" s="16" t="s">
        <v>120</v>
      </c>
    </row>
    <row r="64" spans="2:47" s="8" customFormat="1" ht="24.95" customHeight="1">
      <c r="B64" s="142"/>
      <c r="C64" s="143"/>
      <c r="D64" s="144" t="s">
        <v>410</v>
      </c>
      <c r="E64" s="145"/>
      <c r="F64" s="145"/>
      <c r="G64" s="145"/>
      <c r="H64" s="145"/>
      <c r="I64" s="146"/>
      <c r="J64" s="147">
        <f>J88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122</v>
      </c>
      <c r="E65" s="151"/>
      <c r="F65" s="151"/>
      <c r="G65" s="151"/>
      <c r="H65" s="151"/>
      <c r="I65" s="152"/>
      <c r="J65" s="153">
        <f>J89</f>
        <v>0</v>
      </c>
      <c r="K65" s="93"/>
      <c r="L65" s="154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33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36"/>
      <c r="J71" s="48"/>
      <c r="K71" s="48"/>
      <c r="L71" s="37"/>
    </row>
    <row r="72" spans="2:12" s="1" customFormat="1" ht="24.95" customHeight="1">
      <c r="B72" s="33"/>
      <c r="C72" s="22" t="s">
        <v>129</v>
      </c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12" customHeight="1">
      <c r="B74" s="33"/>
      <c r="C74" s="28" t="s">
        <v>16</v>
      </c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6.5" customHeight="1">
      <c r="B75" s="33"/>
      <c r="C75" s="34"/>
      <c r="D75" s="34"/>
      <c r="E75" s="303" t="str">
        <f>E7</f>
        <v>Lesopark Na Panském v Bohumíně</v>
      </c>
      <c r="F75" s="304"/>
      <c r="G75" s="304"/>
      <c r="H75" s="304"/>
      <c r="I75" s="111"/>
      <c r="J75" s="34"/>
      <c r="K75" s="34"/>
      <c r="L75" s="37"/>
    </row>
    <row r="76" spans="2:12" ht="12" customHeight="1">
      <c r="B76" s="20"/>
      <c r="C76" s="28" t="s">
        <v>112</v>
      </c>
      <c r="D76" s="21"/>
      <c r="E76" s="21"/>
      <c r="F76" s="21"/>
      <c r="G76" s="21"/>
      <c r="H76" s="21"/>
      <c r="J76" s="21"/>
      <c r="K76" s="21"/>
      <c r="L76" s="19"/>
    </row>
    <row r="77" spans="2:12" s="1" customFormat="1" ht="16.5" customHeight="1">
      <c r="B77" s="33"/>
      <c r="C77" s="34"/>
      <c r="D77" s="34"/>
      <c r="E77" s="303" t="s">
        <v>113</v>
      </c>
      <c r="F77" s="270"/>
      <c r="G77" s="270"/>
      <c r="H77" s="270"/>
      <c r="I77" s="111"/>
      <c r="J77" s="34"/>
      <c r="K77" s="34"/>
      <c r="L77" s="37"/>
    </row>
    <row r="78" spans="2:12" s="1" customFormat="1" ht="12" customHeight="1">
      <c r="B78" s="33"/>
      <c r="C78" s="28" t="s">
        <v>114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271" t="str">
        <f>E11</f>
        <v>SO-01.02 - Neuznatelné náklady</v>
      </c>
      <c r="F79" s="270"/>
      <c r="G79" s="270"/>
      <c r="H79" s="270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2" customHeight="1">
      <c r="B81" s="33"/>
      <c r="C81" s="28" t="s">
        <v>20</v>
      </c>
      <c r="D81" s="34"/>
      <c r="E81" s="34"/>
      <c r="F81" s="26" t="str">
        <f>F14</f>
        <v xml:space="preserve"> </v>
      </c>
      <c r="G81" s="34"/>
      <c r="H81" s="34"/>
      <c r="I81" s="112" t="s">
        <v>22</v>
      </c>
      <c r="J81" s="54" t="str">
        <f>IF(J14="","",J14)</f>
        <v>19. 9. 2018</v>
      </c>
      <c r="K81" s="34"/>
      <c r="L81" s="37"/>
    </row>
    <row r="82" spans="2:65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5" s="1" customFormat="1" ht="13.7" customHeight="1">
      <c r="B83" s="33"/>
      <c r="C83" s="28" t="s">
        <v>24</v>
      </c>
      <c r="D83" s="34"/>
      <c r="E83" s="34"/>
      <c r="F83" s="26" t="str">
        <f>E17</f>
        <v>Město Bohumín</v>
      </c>
      <c r="G83" s="34"/>
      <c r="H83" s="34"/>
      <c r="I83" s="112" t="s">
        <v>31</v>
      </c>
      <c r="J83" s="31" t="str">
        <f>E23</f>
        <v xml:space="preserve"> </v>
      </c>
      <c r="K83" s="34"/>
      <c r="L83" s="37"/>
    </row>
    <row r="84" spans="2:65" s="1" customFormat="1" ht="13.7" customHeight="1">
      <c r="B84" s="33"/>
      <c r="C84" s="28" t="s">
        <v>29</v>
      </c>
      <c r="D84" s="34"/>
      <c r="E84" s="34"/>
      <c r="F84" s="26" t="str">
        <f>IF(E20="","",E20)</f>
        <v>Vyplň údaj</v>
      </c>
      <c r="G84" s="34"/>
      <c r="H84" s="34"/>
      <c r="I84" s="112" t="s">
        <v>33</v>
      </c>
      <c r="J84" s="31" t="str">
        <f>E26</f>
        <v>Atelier Fontes, s.r.o.</v>
      </c>
      <c r="K84" s="34"/>
      <c r="L84" s="37"/>
    </row>
    <row r="85" spans="2:65" s="1" customFormat="1" ht="10.3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0" customFormat="1" ht="29.25" customHeight="1">
      <c r="B86" s="155"/>
      <c r="C86" s="156" t="s">
        <v>130</v>
      </c>
      <c r="D86" s="157" t="s">
        <v>56</v>
      </c>
      <c r="E86" s="157" t="s">
        <v>52</v>
      </c>
      <c r="F86" s="157" t="s">
        <v>53</v>
      </c>
      <c r="G86" s="157" t="s">
        <v>131</v>
      </c>
      <c r="H86" s="157" t="s">
        <v>132</v>
      </c>
      <c r="I86" s="158" t="s">
        <v>133</v>
      </c>
      <c r="J86" s="157" t="s">
        <v>118</v>
      </c>
      <c r="K86" s="159" t="s">
        <v>134</v>
      </c>
      <c r="L86" s="160"/>
      <c r="M86" s="63" t="s">
        <v>1</v>
      </c>
      <c r="N86" s="64" t="s">
        <v>41</v>
      </c>
      <c r="O86" s="64" t="s">
        <v>135</v>
      </c>
      <c r="P86" s="64" t="s">
        <v>136</v>
      </c>
      <c r="Q86" s="64" t="s">
        <v>137</v>
      </c>
      <c r="R86" s="64" t="s">
        <v>138</v>
      </c>
      <c r="S86" s="64" t="s">
        <v>139</v>
      </c>
      <c r="T86" s="65" t="s">
        <v>140</v>
      </c>
    </row>
    <row r="87" spans="2:65" s="1" customFormat="1" ht="22.9" customHeight="1">
      <c r="B87" s="33"/>
      <c r="C87" s="70" t="s">
        <v>141</v>
      </c>
      <c r="D87" s="34"/>
      <c r="E87" s="34"/>
      <c r="F87" s="34"/>
      <c r="G87" s="34"/>
      <c r="H87" s="34"/>
      <c r="I87" s="111"/>
      <c r="J87" s="161">
        <f>BK87</f>
        <v>0</v>
      </c>
      <c r="K87" s="34"/>
      <c r="L87" s="37"/>
      <c r="M87" s="66"/>
      <c r="N87" s="67"/>
      <c r="O87" s="67"/>
      <c r="P87" s="162">
        <f>P88</f>
        <v>0</v>
      </c>
      <c r="Q87" s="67"/>
      <c r="R87" s="162">
        <f>R88</f>
        <v>0</v>
      </c>
      <c r="S87" s="67"/>
      <c r="T87" s="163">
        <f>T88</f>
        <v>0</v>
      </c>
      <c r="AT87" s="16" t="s">
        <v>70</v>
      </c>
      <c r="AU87" s="16" t="s">
        <v>120</v>
      </c>
      <c r="BK87" s="164">
        <f>BK88</f>
        <v>0</v>
      </c>
    </row>
    <row r="88" spans="2:65" s="11" customFormat="1" ht="25.9" customHeight="1">
      <c r="B88" s="165"/>
      <c r="C88" s="166"/>
      <c r="D88" s="167" t="s">
        <v>70</v>
      </c>
      <c r="E88" s="168" t="s">
        <v>142</v>
      </c>
      <c r="F88" s="168" t="s">
        <v>411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</f>
        <v>0</v>
      </c>
      <c r="Q88" s="173"/>
      <c r="R88" s="174">
        <f>R89</f>
        <v>0</v>
      </c>
      <c r="S88" s="173"/>
      <c r="T88" s="175">
        <f>T89</f>
        <v>0</v>
      </c>
      <c r="AR88" s="176" t="s">
        <v>78</v>
      </c>
      <c r="AT88" s="177" t="s">
        <v>70</v>
      </c>
      <c r="AU88" s="177" t="s">
        <v>71</v>
      </c>
      <c r="AY88" s="176" t="s">
        <v>144</v>
      </c>
      <c r="BK88" s="178">
        <f>BK89</f>
        <v>0</v>
      </c>
    </row>
    <row r="89" spans="2:65" s="11" customFormat="1" ht="22.9" customHeight="1">
      <c r="B89" s="165"/>
      <c r="C89" s="166"/>
      <c r="D89" s="167" t="s">
        <v>70</v>
      </c>
      <c r="E89" s="179" t="s">
        <v>78</v>
      </c>
      <c r="F89" s="179" t="s">
        <v>76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SUM(P90:P121)</f>
        <v>0</v>
      </c>
      <c r="Q89" s="173"/>
      <c r="R89" s="174">
        <f>SUM(R90:R121)</f>
        <v>0</v>
      </c>
      <c r="S89" s="173"/>
      <c r="T89" s="175">
        <f>SUM(T90:T121)</f>
        <v>0</v>
      </c>
      <c r="AR89" s="176" t="s">
        <v>78</v>
      </c>
      <c r="AT89" s="177" t="s">
        <v>70</v>
      </c>
      <c r="AU89" s="177" t="s">
        <v>78</v>
      </c>
      <c r="AY89" s="176" t="s">
        <v>144</v>
      </c>
      <c r="BK89" s="178">
        <f>SUM(BK90:BK121)</f>
        <v>0</v>
      </c>
    </row>
    <row r="90" spans="2:65" s="1" customFormat="1" ht="16.5" customHeight="1">
      <c r="B90" s="33"/>
      <c r="C90" s="181" t="s">
        <v>78</v>
      </c>
      <c r="D90" s="181" t="s">
        <v>145</v>
      </c>
      <c r="E90" s="182" t="s">
        <v>213</v>
      </c>
      <c r="F90" s="183" t="s">
        <v>214</v>
      </c>
      <c r="G90" s="184" t="s">
        <v>172</v>
      </c>
      <c r="H90" s="185">
        <v>9109</v>
      </c>
      <c r="I90" s="186"/>
      <c r="J90" s="187">
        <f>ROUND(I90*H90,2)</f>
        <v>0</v>
      </c>
      <c r="K90" s="183" t="s">
        <v>159</v>
      </c>
      <c r="L90" s="37"/>
      <c r="M90" s="188" t="s">
        <v>1</v>
      </c>
      <c r="N90" s="189" t="s">
        <v>42</v>
      </c>
      <c r="O90" s="59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16" t="s">
        <v>149</v>
      </c>
      <c r="AT90" s="16" t="s">
        <v>145</v>
      </c>
      <c r="AU90" s="16" t="s">
        <v>80</v>
      </c>
      <c r="AY90" s="16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6" t="s">
        <v>78</v>
      </c>
      <c r="BK90" s="192">
        <f>ROUND(I90*H90,2)</f>
        <v>0</v>
      </c>
      <c r="BL90" s="16" t="s">
        <v>149</v>
      </c>
      <c r="BM90" s="16" t="s">
        <v>412</v>
      </c>
    </row>
    <row r="91" spans="2:65" s="1" customFormat="1" ht="19.5">
      <c r="B91" s="33"/>
      <c r="C91" s="34"/>
      <c r="D91" s="193" t="s">
        <v>151</v>
      </c>
      <c r="E91" s="34"/>
      <c r="F91" s="194" t="s">
        <v>216</v>
      </c>
      <c r="G91" s="34"/>
      <c r="H91" s="34"/>
      <c r="I91" s="111"/>
      <c r="J91" s="34"/>
      <c r="K91" s="34"/>
      <c r="L91" s="37"/>
      <c r="M91" s="195"/>
      <c r="N91" s="59"/>
      <c r="O91" s="59"/>
      <c r="P91" s="59"/>
      <c r="Q91" s="59"/>
      <c r="R91" s="59"/>
      <c r="S91" s="59"/>
      <c r="T91" s="60"/>
      <c r="AT91" s="16" t="s">
        <v>151</v>
      </c>
      <c r="AU91" s="16" t="s">
        <v>80</v>
      </c>
    </row>
    <row r="92" spans="2:65" s="12" customFormat="1" ht="11.25">
      <c r="B92" s="197"/>
      <c r="C92" s="198"/>
      <c r="D92" s="193" t="s">
        <v>155</v>
      </c>
      <c r="E92" s="199" t="s">
        <v>1</v>
      </c>
      <c r="F92" s="200" t="s">
        <v>413</v>
      </c>
      <c r="G92" s="198"/>
      <c r="H92" s="201">
        <v>1024</v>
      </c>
      <c r="I92" s="202"/>
      <c r="J92" s="198"/>
      <c r="K92" s="198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155</v>
      </c>
      <c r="AU92" s="207" t="s">
        <v>80</v>
      </c>
      <c r="AV92" s="12" t="s">
        <v>80</v>
      </c>
      <c r="AW92" s="12" t="s">
        <v>32</v>
      </c>
      <c r="AX92" s="12" t="s">
        <v>71</v>
      </c>
      <c r="AY92" s="207" t="s">
        <v>144</v>
      </c>
    </row>
    <row r="93" spans="2:65" s="12" customFormat="1" ht="11.25">
      <c r="B93" s="197"/>
      <c r="C93" s="198"/>
      <c r="D93" s="193" t="s">
        <v>155</v>
      </c>
      <c r="E93" s="199" t="s">
        <v>1</v>
      </c>
      <c r="F93" s="200" t="s">
        <v>414</v>
      </c>
      <c r="G93" s="198"/>
      <c r="H93" s="201">
        <v>6438</v>
      </c>
      <c r="I93" s="202"/>
      <c r="J93" s="198"/>
      <c r="K93" s="198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155</v>
      </c>
      <c r="AU93" s="207" t="s">
        <v>80</v>
      </c>
      <c r="AV93" s="12" t="s">
        <v>80</v>
      </c>
      <c r="AW93" s="12" t="s">
        <v>32</v>
      </c>
      <c r="AX93" s="12" t="s">
        <v>71</v>
      </c>
      <c r="AY93" s="207" t="s">
        <v>144</v>
      </c>
    </row>
    <row r="94" spans="2:65" s="12" customFormat="1" ht="11.25">
      <c r="B94" s="197"/>
      <c r="C94" s="198"/>
      <c r="D94" s="193" t="s">
        <v>155</v>
      </c>
      <c r="E94" s="199" t="s">
        <v>1</v>
      </c>
      <c r="F94" s="200" t="s">
        <v>415</v>
      </c>
      <c r="G94" s="198"/>
      <c r="H94" s="201">
        <v>1647</v>
      </c>
      <c r="I94" s="202"/>
      <c r="J94" s="198"/>
      <c r="K94" s="198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155</v>
      </c>
      <c r="AU94" s="207" t="s">
        <v>80</v>
      </c>
      <c r="AV94" s="12" t="s">
        <v>80</v>
      </c>
      <c r="AW94" s="12" t="s">
        <v>32</v>
      </c>
      <c r="AX94" s="12" t="s">
        <v>71</v>
      </c>
      <c r="AY94" s="207" t="s">
        <v>144</v>
      </c>
    </row>
    <row r="95" spans="2:65" s="13" customFormat="1" ht="11.25">
      <c r="B95" s="208"/>
      <c r="C95" s="209"/>
      <c r="D95" s="193" t="s">
        <v>155</v>
      </c>
      <c r="E95" s="210" t="s">
        <v>1</v>
      </c>
      <c r="F95" s="211" t="s">
        <v>211</v>
      </c>
      <c r="G95" s="209"/>
      <c r="H95" s="212">
        <v>9109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155</v>
      </c>
      <c r="AU95" s="218" t="s">
        <v>80</v>
      </c>
      <c r="AV95" s="13" t="s">
        <v>149</v>
      </c>
      <c r="AW95" s="13" t="s">
        <v>32</v>
      </c>
      <c r="AX95" s="13" t="s">
        <v>78</v>
      </c>
      <c r="AY95" s="218" t="s">
        <v>144</v>
      </c>
    </row>
    <row r="96" spans="2:65" s="1" customFormat="1" ht="16.5" customHeight="1">
      <c r="B96" s="33"/>
      <c r="C96" s="181" t="s">
        <v>80</v>
      </c>
      <c r="D96" s="181" t="s">
        <v>145</v>
      </c>
      <c r="E96" s="182" t="s">
        <v>205</v>
      </c>
      <c r="F96" s="183" t="s">
        <v>206</v>
      </c>
      <c r="G96" s="184" t="s">
        <v>172</v>
      </c>
      <c r="H96" s="185">
        <v>2925</v>
      </c>
      <c r="I96" s="186"/>
      <c r="J96" s="187">
        <f>ROUND(I96*H96,2)</f>
        <v>0</v>
      </c>
      <c r="K96" s="183" t="s">
        <v>159</v>
      </c>
      <c r="L96" s="37"/>
      <c r="M96" s="188" t="s">
        <v>1</v>
      </c>
      <c r="N96" s="189" t="s">
        <v>42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16" t="s">
        <v>149</v>
      </c>
      <c r="AT96" s="16" t="s">
        <v>145</v>
      </c>
      <c r="AU96" s="16" t="s">
        <v>80</v>
      </c>
      <c r="AY96" s="16" t="s">
        <v>144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78</v>
      </c>
      <c r="BK96" s="192">
        <f>ROUND(I96*H96,2)</f>
        <v>0</v>
      </c>
      <c r="BL96" s="16" t="s">
        <v>149</v>
      </c>
      <c r="BM96" s="16" t="s">
        <v>416</v>
      </c>
    </row>
    <row r="97" spans="2:65" s="1" customFormat="1" ht="11.25">
      <c r="B97" s="33"/>
      <c r="C97" s="34"/>
      <c r="D97" s="193" t="s">
        <v>151</v>
      </c>
      <c r="E97" s="34"/>
      <c r="F97" s="194" t="s">
        <v>208</v>
      </c>
      <c r="G97" s="34"/>
      <c r="H97" s="34"/>
      <c r="I97" s="111"/>
      <c r="J97" s="34"/>
      <c r="K97" s="34"/>
      <c r="L97" s="37"/>
      <c r="M97" s="195"/>
      <c r="N97" s="59"/>
      <c r="O97" s="59"/>
      <c r="P97" s="59"/>
      <c r="Q97" s="59"/>
      <c r="R97" s="59"/>
      <c r="S97" s="59"/>
      <c r="T97" s="60"/>
      <c r="AT97" s="16" t="s">
        <v>151</v>
      </c>
      <c r="AU97" s="16" t="s">
        <v>80</v>
      </c>
    </row>
    <row r="98" spans="2:65" s="12" customFormat="1" ht="11.25">
      <c r="B98" s="197"/>
      <c r="C98" s="198"/>
      <c r="D98" s="193" t="s">
        <v>155</v>
      </c>
      <c r="E98" s="199" t="s">
        <v>1</v>
      </c>
      <c r="F98" s="200" t="s">
        <v>417</v>
      </c>
      <c r="G98" s="198"/>
      <c r="H98" s="201">
        <v>2925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155</v>
      </c>
      <c r="AU98" s="207" t="s">
        <v>80</v>
      </c>
      <c r="AV98" s="12" t="s">
        <v>80</v>
      </c>
      <c r="AW98" s="12" t="s">
        <v>32</v>
      </c>
      <c r="AX98" s="12" t="s">
        <v>78</v>
      </c>
      <c r="AY98" s="207" t="s">
        <v>144</v>
      </c>
    </row>
    <row r="99" spans="2:65" s="1" customFormat="1" ht="16.5" customHeight="1">
      <c r="B99" s="33"/>
      <c r="C99" s="181" t="s">
        <v>163</v>
      </c>
      <c r="D99" s="181" t="s">
        <v>145</v>
      </c>
      <c r="E99" s="182" t="s">
        <v>220</v>
      </c>
      <c r="F99" s="183" t="s">
        <v>221</v>
      </c>
      <c r="G99" s="184" t="s">
        <v>172</v>
      </c>
      <c r="H99" s="185">
        <v>9363</v>
      </c>
      <c r="I99" s="186"/>
      <c r="J99" s="187">
        <f>ROUND(I99*H99,2)</f>
        <v>0</v>
      </c>
      <c r="K99" s="183" t="s">
        <v>159</v>
      </c>
      <c r="L99" s="37"/>
      <c r="M99" s="188" t="s">
        <v>1</v>
      </c>
      <c r="N99" s="189" t="s">
        <v>42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149</v>
      </c>
      <c r="AT99" s="16" t="s">
        <v>145</v>
      </c>
      <c r="AU99" s="16" t="s">
        <v>80</v>
      </c>
      <c r="AY99" s="16" t="s">
        <v>144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78</v>
      </c>
      <c r="BK99" s="192">
        <f>ROUND(I99*H99,2)</f>
        <v>0</v>
      </c>
      <c r="BL99" s="16" t="s">
        <v>149</v>
      </c>
      <c r="BM99" s="16" t="s">
        <v>418</v>
      </c>
    </row>
    <row r="100" spans="2:65" s="1" customFormat="1" ht="19.5">
      <c r="B100" s="33"/>
      <c r="C100" s="34"/>
      <c r="D100" s="193" t="s">
        <v>151</v>
      </c>
      <c r="E100" s="34"/>
      <c r="F100" s="194" t="s">
        <v>223</v>
      </c>
      <c r="G100" s="34"/>
      <c r="H100" s="34"/>
      <c r="I100" s="111"/>
      <c r="J100" s="34"/>
      <c r="K100" s="34"/>
      <c r="L100" s="37"/>
      <c r="M100" s="195"/>
      <c r="N100" s="59"/>
      <c r="O100" s="59"/>
      <c r="P100" s="59"/>
      <c r="Q100" s="59"/>
      <c r="R100" s="59"/>
      <c r="S100" s="59"/>
      <c r="T100" s="60"/>
      <c r="AT100" s="16" t="s">
        <v>151</v>
      </c>
      <c r="AU100" s="16" t="s">
        <v>80</v>
      </c>
    </row>
    <row r="101" spans="2:65" s="1" customFormat="1" ht="29.25">
      <c r="B101" s="33"/>
      <c r="C101" s="34"/>
      <c r="D101" s="193" t="s">
        <v>153</v>
      </c>
      <c r="E101" s="34"/>
      <c r="F101" s="196" t="s">
        <v>224</v>
      </c>
      <c r="G101" s="34"/>
      <c r="H101" s="34"/>
      <c r="I101" s="111"/>
      <c r="J101" s="34"/>
      <c r="K101" s="34"/>
      <c r="L101" s="37"/>
      <c r="M101" s="195"/>
      <c r="N101" s="59"/>
      <c r="O101" s="59"/>
      <c r="P101" s="59"/>
      <c r="Q101" s="59"/>
      <c r="R101" s="59"/>
      <c r="S101" s="59"/>
      <c r="T101" s="60"/>
      <c r="AT101" s="16" t="s">
        <v>153</v>
      </c>
      <c r="AU101" s="16" t="s">
        <v>80</v>
      </c>
    </row>
    <row r="102" spans="2:65" s="12" customFormat="1" ht="11.25">
      <c r="B102" s="197"/>
      <c r="C102" s="198"/>
      <c r="D102" s="193" t="s">
        <v>155</v>
      </c>
      <c r="E102" s="199" t="s">
        <v>1</v>
      </c>
      <c r="F102" s="200" t="s">
        <v>419</v>
      </c>
      <c r="G102" s="198"/>
      <c r="H102" s="201">
        <v>2489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155</v>
      </c>
      <c r="AU102" s="207" t="s">
        <v>80</v>
      </c>
      <c r="AV102" s="12" t="s">
        <v>80</v>
      </c>
      <c r="AW102" s="12" t="s">
        <v>32</v>
      </c>
      <c r="AX102" s="12" t="s">
        <v>71</v>
      </c>
      <c r="AY102" s="207" t="s">
        <v>144</v>
      </c>
    </row>
    <row r="103" spans="2:65" s="12" customFormat="1" ht="11.25">
      <c r="B103" s="197"/>
      <c r="C103" s="198"/>
      <c r="D103" s="193" t="s">
        <v>155</v>
      </c>
      <c r="E103" s="199" t="s">
        <v>1</v>
      </c>
      <c r="F103" s="200" t="s">
        <v>420</v>
      </c>
      <c r="G103" s="198"/>
      <c r="H103" s="201">
        <v>1024</v>
      </c>
      <c r="I103" s="202"/>
      <c r="J103" s="198"/>
      <c r="K103" s="198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155</v>
      </c>
      <c r="AU103" s="207" t="s">
        <v>80</v>
      </c>
      <c r="AV103" s="12" t="s">
        <v>80</v>
      </c>
      <c r="AW103" s="12" t="s">
        <v>32</v>
      </c>
      <c r="AX103" s="12" t="s">
        <v>71</v>
      </c>
      <c r="AY103" s="207" t="s">
        <v>144</v>
      </c>
    </row>
    <row r="104" spans="2:65" s="12" customFormat="1" ht="11.25">
      <c r="B104" s="197"/>
      <c r="C104" s="198"/>
      <c r="D104" s="193" t="s">
        <v>155</v>
      </c>
      <c r="E104" s="199" t="s">
        <v>1</v>
      </c>
      <c r="F104" s="200" t="s">
        <v>421</v>
      </c>
      <c r="G104" s="198"/>
      <c r="H104" s="201">
        <v>2925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155</v>
      </c>
      <c r="AU104" s="207" t="s">
        <v>80</v>
      </c>
      <c r="AV104" s="12" t="s">
        <v>80</v>
      </c>
      <c r="AW104" s="12" t="s">
        <v>32</v>
      </c>
      <c r="AX104" s="12" t="s">
        <v>71</v>
      </c>
      <c r="AY104" s="207" t="s">
        <v>144</v>
      </c>
    </row>
    <row r="105" spans="2:65" s="12" customFormat="1" ht="11.25">
      <c r="B105" s="197"/>
      <c r="C105" s="198"/>
      <c r="D105" s="193" t="s">
        <v>155</v>
      </c>
      <c r="E105" s="199" t="s">
        <v>1</v>
      </c>
      <c r="F105" s="200" t="s">
        <v>422</v>
      </c>
      <c r="G105" s="198"/>
      <c r="H105" s="201">
        <v>2925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155</v>
      </c>
      <c r="AU105" s="207" t="s">
        <v>80</v>
      </c>
      <c r="AV105" s="12" t="s">
        <v>80</v>
      </c>
      <c r="AW105" s="12" t="s">
        <v>32</v>
      </c>
      <c r="AX105" s="12" t="s">
        <v>71</v>
      </c>
      <c r="AY105" s="207" t="s">
        <v>144</v>
      </c>
    </row>
    <row r="106" spans="2:65" s="13" customFormat="1" ht="11.25">
      <c r="B106" s="208"/>
      <c r="C106" s="209"/>
      <c r="D106" s="193" t="s">
        <v>155</v>
      </c>
      <c r="E106" s="210" t="s">
        <v>1</v>
      </c>
      <c r="F106" s="211" t="s">
        <v>211</v>
      </c>
      <c r="G106" s="209"/>
      <c r="H106" s="212">
        <v>9363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155</v>
      </c>
      <c r="AU106" s="218" t="s">
        <v>80</v>
      </c>
      <c r="AV106" s="13" t="s">
        <v>149</v>
      </c>
      <c r="AW106" s="13" t="s">
        <v>32</v>
      </c>
      <c r="AX106" s="13" t="s">
        <v>78</v>
      </c>
      <c r="AY106" s="218" t="s">
        <v>144</v>
      </c>
    </row>
    <row r="107" spans="2:65" s="1" customFormat="1" ht="16.5" customHeight="1">
      <c r="B107" s="33"/>
      <c r="C107" s="181" t="s">
        <v>149</v>
      </c>
      <c r="D107" s="181" t="s">
        <v>145</v>
      </c>
      <c r="E107" s="182" t="s">
        <v>231</v>
      </c>
      <c r="F107" s="183" t="s">
        <v>232</v>
      </c>
      <c r="G107" s="184" t="s">
        <v>172</v>
      </c>
      <c r="H107" s="185">
        <v>1024</v>
      </c>
      <c r="I107" s="186"/>
      <c r="J107" s="187">
        <f>ROUND(I107*H107,2)</f>
        <v>0</v>
      </c>
      <c r="K107" s="183" t="s">
        <v>159</v>
      </c>
      <c r="L107" s="37"/>
      <c r="M107" s="188" t="s">
        <v>1</v>
      </c>
      <c r="N107" s="189" t="s">
        <v>42</v>
      </c>
      <c r="O107" s="5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149</v>
      </c>
      <c r="AT107" s="16" t="s">
        <v>145</v>
      </c>
      <c r="AU107" s="16" t="s">
        <v>80</v>
      </c>
      <c r="AY107" s="16" t="s">
        <v>144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78</v>
      </c>
      <c r="BK107" s="192">
        <f>ROUND(I107*H107,2)</f>
        <v>0</v>
      </c>
      <c r="BL107" s="16" t="s">
        <v>149</v>
      </c>
      <c r="BM107" s="16" t="s">
        <v>423</v>
      </c>
    </row>
    <row r="108" spans="2:65" s="1" customFormat="1" ht="19.5">
      <c r="B108" s="33"/>
      <c r="C108" s="34"/>
      <c r="D108" s="193" t="s">
        <v>151</v>
      </c>
      <c r="E108" s="34"/>
      <c r="F108" s="194" t="s">
        <v>234</v>
      </c>
      <c r="G108" s="34"/>
      <c r="H108" s="34"/>
      <c r="I108" s="111"/>
      <c r="J108" s="34"/>
      <c r="K108" s="34"/>
      <c r="L108" s="37"/>
      <c r="M108" s="195"/>
      <c r="N108" s="59"/>
      <c r="O108" s="59"/>
      <c r="P108" s="59"/>
      <c r="Q108" s="59"/>
      <c r="R108" s="59"/>
      <c r="S108" s="59"/>
      <c r="T108" s="60"/>
      <c r="AT108" s="16" t="s">
        <v>151</v>
      </c>
      <c r="AU108" s="16" t="s">
        <v>80</v>
      </c>
    </row>
    <row r="109" spans="2:65" s="1" customFormat="1" ht="19.5">
      <c r="B109" s="33"/>
      <c r="C109" s="34"/>
      <c r="D109" s="193" t="s">
        <v>153</v>
      </c>
      <c r="E109" s="34"/>
      <c r="F109" s="196" t="s">
        <v>235</v>
      </c>
      <c r="G109" s="34"/>
      <c r="H109" s="34"/>
      <c r="I109" s="111"/>
      <c r="J109" s="34"/>
      <c r="K109" s="34"/>
      <c r="L109" s="37"/>
      <c r="M109" s="195"/>
      <c r="N109" s="59"/>
      <c r="O109" s="59"/>
      <c r="P109" s="59"/>
      <c r="Q109" s="59"/>
      <c r="R109" s="59"/>
      <c r="S109" s="59"/>
      <c r="T109" s="60"/>
      <c r="AT109" s="16" t="s">
        <v>153</v>
      </c>
      <c r="AU109" s="16" t="s">
        <v>80</v>
      </c>
    </row>
    <row r="110" spans="2:65" s="12" customFormat="1" ht="11.25">
      <c r="B110" s="197"/>
      <c r="C110" s="198"/>
      <c r="D110" s="193" t="s">
        <v>155</v>
      </c>
      <c r="E110" s="199" t="s">
        <v>1</v>
      </c>
      <c r="F110" s="200" t="s">
        <v>424</v>
      </c>
      <c r="G110" s="198"/>
      <c r="H110" s="201">
        <v>1024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155</v>
      </c>
      <c r="AU110" s="207" t="s">
        <v>80</v>
      </c>
      <c r="AV110" s="12" t="s">
        <v>80</v>
      </c>
      <c r="AW110" s="12" t="s">
        <v>32</v>
      </c>
      <c r="AX110" s="12" t="s">
        <v>78</v>
      </c>
      <c r="AY110" s="207" t="s">
        <v>144</v>
      </c>
    </row>
    <row r="111" spans="2:65" s="1" customFormat="1" ht="16.5" customHeight="1">
      <c r="B111" s="33"/>
      <c r="C111" s="181" t="s">
        <v>177</v>
      </c>
      <c r="D111" s="181" t="s">
        <v>145</v>
      </c>
      <c r="E111" s="182" t="s">
        <v>257</v>
      </c>
      <c r="F111" s="183" t="s">
        <v>258</v>
      </c>
      <c r="G111" s="184" t="s">
        <v>148</v>
      </c>
      <c r="H111" s="185">
        <v>6826.6670000000004</v>
      </c>
      <c r="I111" s="186"/>
      <c r="J111" s="187">
        <f>ROUND(I111*H111,2)</f>
        <v>0</v>
      </c>
      <c r="K111" s="183" t="s">
        <v>159</v>
      </c>
      <c r="L111" s="37"/>
      <c r="M111" s="188" t="s">
        <v>1</v>
      </c>
      <c r="N111" s="189" t="s">
        <v>42</v>
      </c>
      <c r="O111" s="5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149</v>
      </c>
      <c r="AT111" s="16" t="s">
        <v>145</v>
      </c>
      <c r="AU111" s="16" t="s">
        <v>80</v>
      </c>
      <c r="AY111" s="16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78</v>
      </c>
      <c r="BK111" s="192">
        <f>ROUND(I111*H111,2)</f>
        <v>0</v>
      </c>
      <c r="BL111" s="16" t="s">
        <v>149</v>
      </c>
      <c r="BM111" s="16" t="s">
        <v>425</v>
      </c>
    </row>
    <row r="112" spans="2:65" s="1" customFormat="1" ht="11.25">
      <c r="B112" s="33"/>
      <c r="C112" s="34"/>
      <c r="D112" s="193" t="s">
        <v>151</v>
      </c>
      <c r="E112" s="34"/>
      <c r="F112" s="194" t="s">
        <v>260</v>
      </c>
      <c r="G112" s="34"/>
      <c r="H112" s="34"/>
      <c r="I112" s="111"/>
      <c r="J112" s="34"/>
      <c r="K112" s="34"/>
      <c r="L112" s="37"/>
      <c r="M112" s="195"/>
      <c r="N112" s="59"/>
      <c r="O112" s="59"/>
      <c r="P112" s="59"/>
      <c r="Q112" s="59"/>
      <c r="R112" s="59"/>
      <c r="S112" s="59"/>
      <c r="T112" s="60"/>
      <c r="AT112" s="16" t="s">
        <v>151</v>
      </c>
      <c r="AU112" s="16" t="s">
        <v>80</v>
      </c>
    </row>
    <row r="113" spans="2:65" s="1" customFormat="1" ht="19.5">
      <c r="B113" s="33"/>
      <c r="C113" s="34"/>
      <c r="D113" s="193" t="s">
        <v>153</v>
      </c>
      <c r="E113" s="34"/>
      <c r="F113" s="196" t="s">
        <v>261</v>
      </c>
      <c r="G113" s="34"/>
      <c r="H113" s="34"/>
      <c r="I113" s="111"/>
      <c r="J113" s="34"/>
      <c r="K113" s="34"/>
      <c r="L113" s="37"/>
      <c r="M113" s="195"/>
      <c r="N113" s="59"/>
      <c r="O113" s="59"/>
      <c r="P113" s="59"/>
      <c r="Q113" s="59"/>
      <c r="R113" s="59"/>
      <c r="S113" s="59"/>
      <c r="T113" s="60"/>
      <c r="AT113" s="16" t="s">
        <v>153</v>
      </c>
      <c r="AU113" s="16" t="s">
        <v>80</v>
      </c>
    </row>
    <row r="114" spans="2:65" s="12" customFormat="1" ht="11.25">
      <c r="B114" s="197"/>
      <c r="C114" s="198"/>
      <c r="D114" s="193" t="s">
        <v>155</v>
      </c>
      <c r="E114" s="199" t="s">
        <v>1</v>
      </c>
      <c r="F114" s="200" t="s">
        <v>426</v>
      </c>
      <c r="G114" s="198"/>
      <c r="H114" s="201">
        <v>6826.6670000000004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155</v>
      </c>
      <c r="AU114" s="207" t="s">
        <v>80</v>
      </c>
      <c r="AV114" s="12" t="s">
        <v>80</v>
      </c>
      <c r="AW114" s="12" t="s">
        <v>32</v>
      </c>
      <c r="AX114" s="12" t="s">
        <v>78</v>
      </c>
      <c r="AY114" s="207" t="s">
        <v>144</v>
      </c>
    </row>
    <row r="115" spans="2:65" s="1" customFormat="1" ht="16.5" customHeight="1">
      <c r="B115" s="33"/>
      <c r="C115" s="181" t="s">
        <v>184</v>
      </c>
      <c r="D115" s="181" t="s">
        <v>145</v>
      </c>
      <c r="E115" s="182" t="s">
        <v>264</v>
      </c>
      <c r="F115" s="183" t="s">
        <v>265</v>
      </c>
      <c r="G115" s="184" t="s">
        <v>148</v>
      </c>
      <c r="H115" s="185">
        <v>40425</v>
      </c>
      <c r="I115" s="186"/>
      <c r="J115" s="187">
        <f>ROUND(I115*H115,2)</f>
        <v>0</v>
      </c>
      <c r="K115" s="183" t="s">
        <v>159</v>
      </c>
      <c r="L115" s="37"/>
      <c r="M115" s="188" t="s">
        <v>1</v>
      </c>
      <c r="N115" s="189" t="s">
        <v>42</v>
      </c>
      <c r="O115" s="59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149</v>
      </c>
      <c r="AT115" s="16" t="s">
        <v>145</v>
      </c>
      <c r="AU115" s="16" t="s">
        <v>80</v>
      </c>
      <c r="AY115" s="16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78</v>
      </c>
      <c r="BK115" s="192">
        <f>ROUND(I115*H115,2)</f>
        <v>0</v>
      </c>
      <c r="BL115" s="16" t="s">
        <v>149</v>
      </c>
      <c r="BM115" s="16" t="s">
        <v>427</v>
      </c>
    </row>
    <row r="116" spans="2:65" s="1" customFormat="1" ht="11.25">
      <c r="B116" s="33"/>
      <c r="C116" s="34"/>
      <c r="D116" s="193" t="s">
        <v>151</v>
      </c>
      <c r="E116" s="34"/>
      <c r="F116" s="194" t="s">
        <v>267</v>
      </c>
      <c r="G116" s="34"/>
      <c r="H116" s="34"/>
      <c r="I116" s="111"/>
      <c r="J116" s="34"/>
      <c r="K116" s="34"/>
      <c r="L116" s="37"/>
      <c r="M116" s="195"/>
      <c r="N116" s="59"/>
      <c r="O116" s="59"/>
      <c r="P116" s="59"/>
      <c r="Q116" s="59"/>
      <c r="R116" s="59"/>
      <c r="S116" s="59"/>
      <c r="T116" s="60"/>
      <c r="AT116" s="16" t="s">
        <v>151</v>
      </c>
      <c r="AU116" s="16" t="s">
        <v>80</v>
      </c>
    </row>
    <row r="117" spans="2:65" s="12" customFormat="1" ht="11.25">
      <c r="B117" s="197"/>
      <c r="C117" s="198"/>
      <c r="D117" s="193" t="s">
        <v>155</v>
      </c>
      <c r="E117" s="199" t="s">
        <v>1</v>
      </c>
      <c r="F117" s="200" t="s">
        <v>428</v>
      </c>
      <c r="G117" s="198"/>
      <c r="H117" s="201">
        <v>5120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155</v>
      </c>
      <c r="AU117" s="207" t="s">
        <v>80</v>
      </c>
      <c r="AV117" s="12" t="s">
        <v>80</v>
      </c>
      <c r="AW117" s="12" t="s">
        <v>32</v>
      </c>
      <c r="AX117" s="12" t="s">
        <v>71</v>
      </c>
      <c r="AY117" s="207" t="s">
        <v>144</v>
      </c>
    </row>
    <row r="118" spans="2:65" s="12" customFormat="1" ht="11.25">
      <c r="B118" s="197"/>
      <c r="C118" s="198"/>
      <c r="D118" s="193" t="s">
        <v>155</v>
      </c>
      <c r="E118" s="199" t="s">
        <v>1</v>
      </c>
      <c r="F118" s="200" t="s">
        <v>429</v>
      </c>
      <c r="G118" s="198"/>
      <c r="H118" s="201">
        <v>12445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155</v>
      </c>
      <c r="AU118" s="207" t="s">
        <v>80</v>
      </c>
      <c r="AV118" s="12" t="s">
        <v>80</v>
      </c>
      <c r="AW118" s="12" t="s">
        <v>32</v>
      </c>
      <c r="AX118" s="12" t="s">
        <v>71</v>
      </c>
      <c r="AY118" s="207" t="s">
        <v>144</v>
      </c>
    </row>
    <row r="119" spans="2:65" s="12" customFormat="1" ht="11.25">
      <c r="B119" s="197"/>
      <c r="C119" s="198"/>
      <c r="D119" s="193" t="s">
        <v>155</v>
      </c>
      <c r="E119" s="199" t="s">
        <v>1</v>
      </c>
      <c r="F119" s="200" t="s">
        <v>430</v>
      </c>
      <c r="G119" s="198"/>
      <c r="H119" s="201">
        <v>14625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155</v>
      </c>
      <c r="AU119" s="207" t="s">
        <v>80</v>
      </c>
      <c r="AV119" s="12" t="s">
        <v>80</v>
      </c>
      <c r="AW119" s="12" t="s">
        <v>32</v>
      </c>
      <c r="AX119" s="12" t="s">
        <v>71</v>
      </c>
      <c r="AY119" s="207" t="s">
        <v>144</v>
      </c>
    </row>
    <row r="120" spans="2:65" s="12" customFormat="1" ht="11.25">
      <c r="B120" s="197"/>
      <c r="C120" s="198"/>
      <c r="D120" s="193" t="s">
        <v>155</v>
      </c>
      <c r="E120" s="199" t="s">
        <v>1</v>
      </c>
      <c r="F120" s="200" t="s">
        <v>431</v>
      </c>
      <c r="G120" s="198"/>
      <c r="H120" s="201">
        <v>8235</v>
      </c>
      <c r="I120" s="202"/>
      <c r="J120" s="198"/>
      <c r="K120" s="198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155</v>
      </c>
      <c r="AU120" s="207" t="s">
        <v>80</v>
      </c>
      <c r="AV120" s="12" t="s">
        <v>80</v>
      </c>
      <c r="AW120" s="12" t="s">
        <v>32</v>
      </c>
      <c r="AX120" s="12" t="s">
        <v>71</v>
      </c>
      <c r="AY120" s="207" t="s">
        <v>144</v>
      </c>
    </row>
    <row r="121" spans="2:65" s="13" customFormat="1" ht="11.25">
      <c r="B121" s="208"/>
      <c r="C121" s="209"/>
      <c r="D121" s="193" t="s">
        <v>155</v>
      </c>
      <c r="E121" s="210" t="s">
        <v>1</v>
      </c>
      <c r="F121" s="211" t="s">
        <v>211</v>
      </c>
      <c r="G121" s="209"/>
      <c r="H121" s="212">
        <v>40425</v>
      </c>
      <c r="I121" s="213"/>
      <c r="J121" s="209"/>
      <c r="K121" s="209"/>
      <c r="L121" s="214"/>
      <c r="M121" s="232"/>
      <c r="N121" s="233"/>
      <c r="O121" s="233"/>
      <c r="P121" s="233"/>
      <c r="Q121" s="233"/>
      <c r="R121" s="233"/>
      <c r="S121" s="233"/>
      <c r="T121" s="234"/>
      <c r="AT121" s="218" t="s">
        <v>155</v>
      </c>
      <c r="AU121" s="218" t="s">
        <v>80</v>
      </c>
      <c r="AV121" s="13" t="s">
        <v>149</v>
      </c>
      <c r="AW121" s="13" t="s">
        <v>32</v>
      </c>
      <c r="AX121" s="13" t="s">
        <v>78</v>
      </c>
      <c r="AY121" s="218" t="s">
        <v>144</v>
      </c>
    </row>
    <row r="122" spans="2:65" s="1" customFormat="1" ht="6.95" customHeight="1">
      <c r="B122" s="45"/>
      <c r="C122" s="46"/>
      <c r="D122" s="46"/>
      <c r="E122" s="46"/>
      <c r="F122" s="46"/>
      <c r="G122" s="46"/>
      <c r="H122" s="46"/>
      <c r="I122" s="133"/>
      <c r="J122" s="46"/>
      <c r="K122" s="46"/>
      <c r="L122" s="37"/>
    </row>
  </sheetData>
  <sheetProtection algorithmName="SHA-512" hashValue="MG5b/wZeHYSWOpU8ZSqkDMbgtRjsALnrnfGamuc6GG6mIDReNtZ0XeAgUMaiMnCYU6AVs5Bx6DIvrzoFxtl7vA==" saltValue="stG4MouBqTrT7AOpyTGlf9lEqwIdvyDKK/u7EjneCnN2JEFkqqnbLIyuftbQZ+BTcidPjn7ehqFTQOw4M9LXJg==" spinCount="100000" sheet="1" objects="1" scenarios="1" formatColumns="0" formatRows="0" autoFilter="0"/>
  <autoFilter ref="C86:K12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95</v>
      </c>
      <c r="AZ2" s="235" t="s">
        <v>432</v>
      </c>
      <c r="BA2" s="235" t="s">
        <v>433</v>
      </c>
      <c r="BB2" s="235" t="s">
        <v>434</v>
      </c>
      <c r="BC2" s="235" t="s">
        <v>435</v>
      </c>
      <c r="BD2" s="235" t="s">
        <v>163</v>
      </c>
    </row>
    <row r="3" spans="2:5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  <c r="AZ3" s="235" t="s">
        <v>436</v>
      </c>
      <c r="BA3" s="235" t="s">
        <v>437</v>
      </c>
      <c r="BB3" s="235" t="s">
        <v>148</v>
      </c>
      <c r="BC3" s="235" t="s">
        <v>438</v>
      </c>
      <c r="BD3" s="235" t="s">
        <v>163</v>
      </c>
    </row>
    <row r="4" spans="2:56" ht="24.95" customHeight="1">
      <c r="B4" s="19"/>
      <c r="D4" s="109" t="s">
        <v>111</v>
      </c>
      <c r="L4" s="19"/>
      <c r="M4" s="23" t="s">
        <v>10</v>
      </c>
      <c r="AT4" s="16" t="s">
        <v>4</v>
      </c>
      <c r="AZ4" s="235" t="s">
        <v>439</v>
      </c>
      <c r="BA4" s="235" t="s">
        <v>440</v>
      </c>
      <c r="BB4" s="235" t="s">
        <v>148</v>
      </c>
      <c r="BC4" s="235" t="s">
        <v>441</v>
      </c>
      <c r="BD4" s="235" t="s">
        <v>163</v>
      </c>
    </row>
    <row r="5" spans="2:56" ht="6.95" customHeight="1">
      <c r="B5" s="19"/>
      <c r="L5" s="19"/>
      <c r="AZ5" s="235" t="s">
        <v>442</v>
      </c>
      <c r="BA5" s="235" t="s">
        <v>443</v>
      </c>
      <c r="BB5" s="235" t="s">
        <v>355</v>
      </c>
      <c r="BC5" s="235" t="s">
        <v>444</v>
      </c>
      <c r="BD5" s="235" t="s">
        <v>163</v>
      </c>
    </row>
    <row r="6" spans="2:56" ht="12" customHeight="1">
      <c r="B6" s="19"/>
      <c r="D6" s="110" t="s">
        <v>16</v>
      </c>
      <c r="L6" s="19"/>
      <c r="AZ6" s="235" t="s">
        <v>445</v>
      </c>
      <c r="BA6" s="235" t="s">
        <v>446</v>
      </c>
      <c r="BB6" s="235" t="s">
        <v>148</v>
      </c>
      <c r="BC6" s="235" t="s">
        <v>447</v>
      </c>
      <c r="BD6" s="235" t="s">
        <v>163</v>
      </c>
    </row>
    <row r="7" spans="2:5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  <c r="AZ7" s="235" t="s">
        <v>448</v>
      </c>
      <c r="BA7" s="235" t="s">
        <v>449</v>
      </c>
      <c r="BB7" s="235" t="s">
        <v>434</v>
      </c>
      <c r="BC7" s="235" t="s">
        <v>450</v>
      </c>
      <c r="BD7" s="235" t="s">
        <v>163</v>
      </c>
    </row>
    <row r="8" spans="2:56" ht="12" customHeight="1">
      <c r="B8" s="19"/>
      <c r="D8" s="110" t="s">
        <v>112</v>
      </c>
      <c r="L8" s="19"/>
      <c r="AZ8" s="235" t="s">
        <v>451</v>
      </c>
      <c r="BA8" s="235" t="s">
        <v>452</v>
      </c>
      <c r="BB8" s="235" t="s">
        <v>434</v>
      </c>
      <c r="BC8" s="235" t="s">
        <v>453</v>
      </c>
      <c r="BD8" s="235" t="s">
        <v>163</v>
      </c>
    </row>
    <row r="9" spans="2:56" s="1" customFormat="1" ht="16.5" customHeight="1">
      <c r="B9" s="37"/>
      <c r="E9" s="296" t="s">
        <v>454</v>
      </c>
      <c r="F9" s="298"/>
      <c r="G9" s="298"/>
      <c r="H9" s="298"/>
      <c r="I9" s="111"/>
      <c r="L9" s="37"/>
      <c r="AZ9" s="235" t="s">
        <v>455</v>
      </c>
      <c r="BA9" s="235" t="s">
        <v>456</v>
      </c>
      <c r="BB9" s="235" t="s">
        <v>148</v>
      </c>
      <c r="BC9" s="235" t="s">
        <v>457</v>
      </c>
      <c r="BD9" s="235" t="s">
        <v>163</v>
      </c>
    </row>
    <row r="10" spans="2:56" s="1" customFormat="1" ht="12" customHeight="1">
      <c r="B10" s="37"/>
      <c r="D10" s="110" t="s">
        <v>114</v>
      </c>
      <c r="I10" s="111"/>
      <c r="L10" s="37"/>
      <c r="AZ10" s="235" t="s">
        <v>458</v>
      </c>
      <c r="BA10" s="235" t="s">
        <v>459</v>
      </c>
      <c r="BB10" s="235" t="s">
        <v>434</v>
      </c>
      <c r="BC10" s="235" t="s">
        <v>256</v>
      </c>
      <c r="BD10" s="235" t="s">
        <v>163</v>
      </c>
    </row>
    <row r="11" spans="2:56" s="1" customFormat="1" ht="36.950000000000003" customHeight="1">
      <c r="B11" s="37"/>
      <c r="E11" s="299" t="s">
        <v>460</v>
      </c>
      <c r="F11" s="298"/>
      <c r="G11" s="298"/>
      <c r="H11" s="298"/>
      <c r="I11" s="111"/>
      <c r="L11" s="37"/>
    </row>
    <row r="12" spans="2:56" s="1" customFormat="1" ht="11.25">
      <c r="B12" s="37"/>
      <c r="I12" s="111"/>
      <c r="L12" s="37"/>
    </row>
    <row r="13" spans="2:56" s="1" customFormat="1" ht="12" customHeight="1">
      <c r="B13" s="37"/>
      <c r="D13" s="110" t="s">
        <v>18</v>
      </c>
      <c r="F13" s="16" t="s">
        <v>1</v>
      </c>
      <c r="I13" s="112" t="s">
        <v>19</v>
      </c>
      <c r="J13" s="16" t="s">
        <v>1</v>
      </c>
      <c r="L13" s="37"/>
    </row>
    <row r="14" spans="2:56" s="1" customFormat="1" ht="12" customHeight="1">
      <c r="B14" s="37"/>
      <c r="D14" s="110" t="s">
        <v>20</v>
      </c>
      <c r="F14" s="16" t="s">
        <v>461</v>
      </c>
      <c r="I14" s="112" t="s">
        <v>22</v>
      </c>
      <c r="J14" s="113" t="str">
        <f>'Rekapitulace stavby'!AN8</f>
        <v>19. 9. 2018</v>
      </c>
      <c r="L14" s="37"/>
    </row>
    <row r="15" spans="2:56" s="1" customFormat="1" ht="10.9" customHeight="1">
      <c r="B15" s="37"/>
      <c r="I15" s="111"/>
      <c r="L15" s="37"/>
    </row>
    <row r="16" spans="2:56" s="1" customFormat="1" ht="12" customHeight="1">
      <c r="B16" s="37"/>
      <c r="D16" s="110" t="s">
        <v>24</v>
      </c>
      <c r="I16" s="112" t="s">
        <v>25</v>
      </c>
      <c r="J16" s="16" t="s">
        <v>1</v>
      </c>
      <c r="L16" s="37"/>
    </row>
    <row r="17" spans="2:12" s="1" customFormat="1" ht="18" customHeight="1">
      <c r="B17" s="37"/>
      <c r="E17" s="16" t="s">
        <v>462</v>
      </c>
      <c r="I17" s="112" t="s">
        <v>28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29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00" t="str">
        <f>'Rekapitulace stavby'!E14</f>
        <v>Vyplň údaj</v>
      </c>
      <c r="F20" s="301"/>
      <c r="G20" s="301"/>
      <c r="H20" s="301"/>
      <c r="I20" s="112" t="s">
        <v>28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31</v>
      </c>
      <c r="I22" s="112" t="s">
        <v>25</v>
      </c>
      <c r="J22" s="16" t="s">
        <v>1</v>
      </c>
      <c r="L22" s="37"/>
    </row>
    <row r="23" spans="2:12" s="1" customFormat="1" ht="18" customHeight="1">
      <c r="B23" s="37"/>
      <c r="E23" s="16" t="s">
        <v>463</v>
      </c>
      <c r="I23" s="112" t="s">
        <v>28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tr">
        <f>IF('Rekapitulace stavby'!AN19="","",'Rekapitulace stavby'!AN19)</f>
        <v>63486466</v>
      </c>
      <c r="L25" s="37"/>
    </row>
    <row r="26" spans="2:12" s="1" customFormat="1" ht="18" customHeight="1">
      <c r="B26" s="37"/>
      <c r="E26" s="16" t="str">
        <f>IF('Rekapitulace stavby'!E20="","",'Rekapitulace stavby'!E20)</f>
        <v>Atelier Fontes, s.r.o.</v>
      </c>
      <c r="I26" s="112" t="s">
        <v>28</v>
      </c>
      <c r="J26" s="16" t="str">
        <f>IF('Rekapitulace stavby'!AN20="","",'Rekapitulace stavby'!AN20)</f>
        <v/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36</v>
      </c>
      <c r="I28" s="111"/>
      <c r="L28" s="37"/>
    </row>
    <row r="29" spans="2:12" s="7" customFormat="1" ht="16.5" customHeight="1">
      <c r="B29" s="114"/>
      <c r="E29" s="302" t="s">
        <v>1</v>
      </c>
      <c r="F29" s="302"/>
      <c r="G29" s="302"/>
      <c r="H29" s="302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ROUND(J96,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ROUND((SUM(BE96:BE371)),  2)</f>
        <v>0</v>
      </c>
      <c r="I35" s="122">
        <v>0.21</v>
      </c>
      <c r="J35" s="121">
        <f>ROUND(((SUM(BE96:BE371))*I35),  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ROUND((SUM(BF96:BF371)),  2)</f>
        <v>0</v>
      </c>
      <c r="I36" s="122">
        <v>0.15</v>
      </c>
      <c r="J36" s="121">
        <f>ROUND(((SUM(BF96:BF371))*I36),  2)</f>
        <v>0</v>
      </c>
      <c r="L36" s="37"/>
    </row>
    <row r="37" spans="2:12" s="1" customFormat="1" ht="14.45" hidden="1" customHeight="1">
      <c r="B37" s="37"/>
      <c r="E37" s="110" t="s">
        <v>44</v>
      </c>
      <c r="F37" s="121">
        <f>ROUND((SUM(BG96:BG371)),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ROUND((SUM(BH96:BH371)),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ROUND((SUM(BI96:BI371)),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03" t="str">
        <f>E7</f>
        <v>Lesopark Na Panském v Bohumíně</v>
      </c>
      <c r="F50" s="304"/>
      <c r="G50" s="304"/>
      <c r="H50" s="304"/>
      <c r="I50" s="111"/>
      <c r="J50" s="34"/>
      <c r="K50" s="34"/>
      <c r="L50" s="37"/>
    </row>
    <row r="51" spans="2:47" ht="12" customHeight="1">
      <c r="B51" s="20"/>
      <c r="C51" s="28" t="s">
        <v>112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03" t="s">
        <v>454</v>
      </c>
      <c r="F52" s="270"/>
      <c r="G52" s="270"/>
      <c r="H52" s="270"/>
      <c r="I52" s="111"/>
      <c r="J52" s="34"/>
      <c r="K52" s="34"/>
      <c r="L52" s="37"/>
    </row>
    <row r="53" spans="2:47" s="1" customFormat="1" ht="12" customHeight="1">
      <c r="B53" s="33"/>
      <c r="C53" s="28" t="s">
        <v>114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71" t="str">
        <f>E11</f>
        <v>SO-02.01 - Uznatelné náklady</v>
      </c>
      <c r="F54" s="270"/>
      <c r="G54" s="270"/>
      <c r="H54" s="270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20</v>
      </c>
      <c r="D56" s="34"/>
      <c r="E56" s="34"/>
      <c r="F56" s="26" t="str">
        <f>F14</f>
        <v>k.ú. Nový Bohumín</v>
      </c>
      <c r="G56" s="34"/>
      <c r="H56" s="34"/>
      <c r="I56" s="112" t="s">
        <v>22</v>
      </c>
      <c r="J56" s="54" t="str">
        <f>IF(J14="","",J14)</f>
        <v>19. 9. 2018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24</v>
      </c>
      <c r="D58" s="34"/>
      <c r="E58" s="34"/>
      <c r="F58" s="26" t="str">
        <f>E17</f>
        <v>Město Bohumín, Masarykova 158, 735 81 Bohumín</v>
      </c>
      <c r="G58" s="34"/>
      <c r="H58" s="34"/>
      <c r="I58" s="112" t="s">
        <v>31</v>
      </c>
      <c r="J58" s="31" t="str">
        <f>E23</f>
        <v>Atregia, s.r.o., Šebrov 215, 679 22</v>
      </c>
      <c r="K58" s="34"/>
      <c r="L58" s="37"/>
    </row>
    <row r="59" spans="2:47" s="1" customFormat="1" ht="13.7" customHeight="1">
      <c r="B59" s="33"/>
      <c r="C59" s="28" t="s">
        <v>29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Atelier Fontes,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117</v>
      </c>
      <c r="D61" s="138"/>
      <c r="E61" s="138"/>
      <c r="F61" s="138"/>
      <c r="G61" s="138"/>
      <c r="H61" s="138"/>
      <c r="I61" s="139"/>
      <c r="J61" s="140" t="s">
        <v>118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119</v>
      </c>
      <c r="D63" s="34"/>
      <c r="E63" s="34"/>
      <c r="F63" s="34"/>
      <c r="G63" s="34"/>
      <c r="H63" s="34"/>
      <c r="I63" s="111"/>
      <c r="J63" s="72">
        <f>J96</f>
        <v>0</v>
      </c>
      <c r="K63" s="34"/>
      <c r="L63" s="37"/>
      <c r="AU63" s="16" t="s">
        <v>120</v>
      </c>
    </row>
    <row r="64" spans="2:47" s="8" customFormat="1" ht="24.95" customHeight="1">
      <c r="B64" s="142"/>
      <c r="C64" s="143"/>
      <c r="D64" s="144" t="s">
        <v>410</v>
      </c>
      <c r="E64" s="145"/>
      <c r="F64" s="145"/>
      <c r="G64" s="145"/>
      <c r="H64" s="145"/>
      <c r="I64" s="146"/>
      <c r="J64" s="147">
        <f>J97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122</v>
      </c>
      <c r="E65" s="151"/>
      <c r="F65" s="151"/>
      <c r="G65" s="151"/>
      <c r="H65" s="151"/>
      <c r="I65" s="152"/>
      <c r="J65" s="153">
        <f>J98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464</v>
      </c>
      <c r="E66" s="151"/>
      <c r="F66" s="151"/>
      <c r="G66" s="151"/>
      <c r="H66" s="151"/>
      <c r="I66" s="152"/>
      <c r="J66" s="153">
        <f>J110</f>
        <v>0</v>
      </c>
      <c r="K66" s="93"/>
      <c r="L66" s="154"/>
    </row>
    <row r="67" spans="2:12" s="9" customFormat="1" ht="14.85" customHeight="1">
      <c r="B67" s="149"/>
      <c r="C67" s="93"/>
      <c r="D67" s="150" t="s">
        <v>465</v>
      </c>
      <c r="E67" s="151"/>
      <c r="F67" s="151"/>
      <c r="G67" s="151"/>
      <c r="H67" s="151"/>
      <c r="I67" s="152"/>
      <c r="J67" s="153">
        <f>J111</f>
        <v>0</v>
      </c>
      <c r="K67" s="93"/>
      <c r="L67" s="154"/>
    </row>
    <row r="68" spans="2:12" s="9" customFormat="1" ht="14.85" customHeight="1">
      <c r="B68" s="149"/>
      <c r="C68" s="93"/>
      <c r="D68" s="150" t="s">
        <v>466</v>
      </c>
      <c r="E68" s="151"/>
      <c r="F68" s="151"/>
      <c r="G68" s="151"/>
      <c r="H68" s="151"/>
      <c r="I68" s="152"/>
      <c r="J68" s="153">
        <f>J116</f>
        <v>0</v>
      </c>
      <c r="K68" s="93"/>
      <c r="L68" s="154"/>
    </row>
    <row r="69" spans="2:12" s="9" customFormat="1" ht="14.85" customHeight="1">
      <c r="B69" s="149"/>
      <c r="C69" s="93"/>
      <c r="D69" s="150" t="s">
        <v>467</v>
      </c>
      <c r="E69" s="151"/>
      <c r="F69" s="151"/>
      <c r="G69" s="151"/>
      <c r="H69" s="151"/>
      <c r="I69" s="152"/>
      <c r="J69" s="153">
        <f>J129</f>
        <v>0</v>
      </c>
      <c r="K69" s="93"/>
      <c r="L69" s="154"/>
    </row>
    <row r="70" spans="2:12" s="9" customFormat="1" ht="21.75" customHeight="1">
      <c r="B70" s="149"/>
      <c r="C70" s="93"/>
      <c r="D70" s="150" t="s">
        <v>468</v>
      </c>
      <c r="E70" s="151"/>
      <c r="F70" s="151"/>
      <c r="G70" s="151"/>
      <c r="H70" s="151"/>
      <c r="I70" s="152"/>
      <c r="J70" s="153">
        <f>J223</f>
        <v>0</v>
      </c>
      <c r="K70" s="93"/>
      <c r="L70" s="154"/>
    </row>
    <row r="71" spans="2:12" s="9" customFormat="1" ht="21.75" customHeight="1">
      <c r="B71" s="149"/>
      <c r="C71" s="93"/>
      <c r="D71" s="150" t="s">
        <v>469</v>
      </c>
      <c r="E71" s="151"/>
      <c r="F71" s="151"/>
      <c r="G71" s="151"/>
      <c r="H71" s="151"/>
      <c r="I71" s="152"/>
      <c r="J71" s="153">
        <f>J224</f>
        <v>0</v>
      </c>
      <c r="K71" s="93"/>
      <c r="L71" s="154"/>
    </row>
    <row r="72" spans="2:12" s="9" customFormat="1" ht="21.75" customHeight="1">
      <c r="B72" s="149"/>
      <c r="C72" s="93"/>
      <c r="D72" s="150" t="s">
        <v>470</v>
      </c>
      <c r="E72" s="151"/>
      <c r="F72" s="151"/>
      <c r="G72" s="151"/>
      <c r="H72" s="151"/>
      <c r="I72" s="152"/>
      <c r="J72" s="153">
        <f>J247</f>
        <v>0</v>
      </c>
      <c r="K72" s="93"/>
      <c r="L72" s="154"/>
    </row>
    <row r="73" spans="2:12" s="9" customFormat="1" ht="14.85" customHeight="1">
      <c r="B73" s="149"/>
      <c r="C73" s="93"/>
      <c r="D73" s="150" t="s">
        <v>471</v>
      </c>
      <c r="E73" s="151"/>
      <c r="F73" s="151"/>
      <c r="G73" s="151"/>
      <c r="H73" s="151"/>
      <c r="I73" s="152"/>
      <c r="J73" s="153">
        <f>J288</f>
        <v>0</v>
      </c>
      <c r="K73" s="93"/>
      <c r="L73" s="154"/>
    </row>
    <row r="74" spans="2:12" s="9" customFormat="1" ht="19.899999999999999" customHeight="1">
      <c r="B74" s="149"/>
      <c r="C74" s="93"/>
      <c r="D74" s="150" t="s">
        <v>472</v>
      </c>
      <c r="E74" s="151"/>
      <c r="F74" s="151"/>
      <c r="G74" s="151"/>
      <c r="H74" s="151"/>
      <c r="I74" s="152"/>
      <c r="J74" s="153">
        <f>J324</f>
        <v>0</v>
      </c>
      <c r="K74" s="93"/>
      <c r="L74" s="154"/>
    </row>
    <row r="75" spans="2:12" s="1" customFormat="1" ht="21.75" customHeight="1">
      <c r="B75" s="33"/>
      <c r="C75" s="34"/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6.95" customHeight="1">
      <c r="B76" s="45"/>
      <c r="C76" s="46"/>
      <c r="D76" s="46"/>
      <c r="E76" s="46"/>
      <c r="F76" s="46"/>
      <c r="G76" s="46"/>
      <c r="H76" s="46"/>
      <c r="I76" s="133"/>
      <c r="J76" s="46"/>
      <c r="K76" s="46"/>
      <c r="L76" s="37"/>
    </row>
    <row r="80" spans="2:12" s="1" customFormat="1" ht="6.95" customHeight="1">
      <c r="B80" s="47"/>
      <c r="C80" s="48"/>
      <c r="D80" s="48"/>
      <c r="E80" s="48"/>
      <c r="F80" s="48"/>
      <c r="G80" s="48"/>
      <c r="H80" s="48"/>
      <c r="I80" s="136"/>
      <c r="J80" s="48"/>
      <c r="K80" s="48"/>
      <c r="L80" s="37"/>
    </row>
    <row r="81" spans="2:63" s="1" customFormat="1" ht="24.95" customHeight="1">
      <c r="B81" s="33"/>
      <c r="C81" s="22" t="s">
        <v>129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3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3" s="1" customFormat="1" ht="12" customHeight="1">
      <c r="B83" s="33"/>
      <c r="C83" s="28" t="s">
        <v>16</v>
      </c>
      <c r="D83" s="34"/>
      <c r="E83" s="34"/>
      <c r="F83" s="34"/>
      <c r="G83" s="34"/>
      <c r="H83" s="34"/>
      <c r="I83" s="111"/>
      <c r="J83" s="34"/>
      <c r="K83" s="34"/>
      <c r="L83" s="37"/>
    </row>
    <row r="84" spans="2:63" s="1" customFormat="1" ht="16.5" customHeight="1">
      <c r="B84" s="33"/>
      <c r="C84" s="34"/>
      <c r="D84" s="34"/>
      <c r="E84" s="303" t="str">
        <f>E7</f>
        <v>Lesopark Na Panském v Bohumíně</v>
      </c>
      <c r="F84" s="304"/>
      <c r="G84" s="304"/>
      <c r="H84" s="304"/>
      <c r="I84" s="111"/>
      <c r="J84" s="34"/>
      <c r="K84" s="34"/>
      <c r="L84" s="37"/>
    </row>
    <row r="85" spans="2:63" ht="12" customHeight="1">
      <c r="B85" s="20"/>
      <c r="C85" s="28" t="s">
        <v>112</v>
      </c>
      <c r="D85" s="21"/>
      <c r="E85" s="21"/>
      <c r="F85" s="21"/>
      <c r="G85" s="21"/>
      <c r="H85" s="21"/>
      <c r="J85" s="21"/>
      <c r="K85" s="21"/>
      <c r="L85" s="19"/>
    </row>
    <row r="86" spans="2:63" s="1" customFormat="1" ht="16.5" customHeight="1">
      <c r="B86" s="33"/>
      <c r="C86" s="34"/>
      <c r="D86" s="34"/>
      <c r="E86" s="303" t="s">
        <v>454</v>
      </c>
      <c r="F86" s="270"/>
      <c r="G86" s="270"/>
      <c r="H86" s="270"/>
      <c r="I86" s="111"/>
      <c r="J86" s="34"/>
      <c r="K86" s="34"/>
      <c r="L86" s="37"/>
    </row>
    <row r="87" spans="2:63" s="1" customFormat="1" ht="12" customHeight="1">
      <c r="B87" s="33"/>
      <c r="C87" s="28" t="s">
        <v>114</v>
      </c>
      <c r="D87" s="34"/>
      <c r="E87" s="34"/>
      <c r="F87" s="34"/>
      <c r="G87" s="34"/>
      <c r="H87" s="34"/>
      <c r="I87" s="111"/>
      <c r="J87" s="34"/>
      <c r="K87" s="34"/>
      <c r="L87" s="37"/>
    </row>
    <row r="88" spans="2:63" s="1" customFormat="1" ht="16.5" customHeight="1">
      <c r="B88" s="33"/>
      <c r="C88" s="34"/>
      <c r="D88" s="34"/>
      <c r="E88" s="271" t="str">
        <f>E11</f>
        <v>SO-02.01 - Uznatelné náklady</v>
      </c>
      <c r="F88" s="270"/>
      <c r="G88" s="270"/>
      <c r="H88" s="270"/>
      <c r="I88" s="111"/>
      <c r="J88" s="34"/>
      <c r="K88" s="34"/>
      <c r="L88" s="37"/>
    </row>
    <row r="89" spans="2:63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3" s="1" customFormat="1" ht="12" customHeight="1">
      <c r="B90" s="33"/>
      <c r="C90" s="28" t="s">
        <v>20</v>
      </c>
      <c r="D90" s="34"/>
      <c r="E90" s="34"/>
      <c r="F90" s="26" t="str">
        <f>F14</f>
        <v>k.ú. Nový Bohumín</v>
      </c>
      <c r="G90" s="34"/>
      <c r="H90" s="34"/>
      <c r="I90" s="112" t="s">
        <v>22</v>
      </c>
      <c r="J90" s="54" t="str">
        <f>IF(J14="","",J14)</f>
        <v>19. 9. 2018</v>
      </c>
      <c r="K90" s="34"/>
      <c r="L90" s="37"/>
    </row>
    <row r="91" spans="2:63" s="1" customFormat="1" ht="6.9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3" s="1" customFormat="1" ht="24.95" customHeight="1">
      <c r="B92" s="33"/>
      <c r="C92" s="28" t="s">
        <v>24</v>
      </c>
      <c r="D92" s="34"/>
      <c r="E92" s="34"/>
      <c r="F92" s="26" t="str">
        <f>E17</f>
        <v>Město Bohumín, Masarykova 158, 735 81 Bohumín</v>
      </c>
      <c r="G92" s="34"/>
      <c r="H92" s="34"/>
      <c r="I92" s="112" t="s">
        <v>31</v>
      </c>
      <c r="J92" s="31" t="str">
        <f>E23</f>
        <v>Atregia, s.r.o., Šebrov 215, 679 22</v>
      </c>
      <c r="K92" s="34"/>
      <c r="L92" s="37"/>
    </row>
    <row r="93" spans="2:63" s="1" customFormat="1" ht="13.7" customHeight="1">
      <c r="B93" s="33"/>
      <c r="C93" s="28" t="s">
        <v>29</v>
      </c>
      <c r="D93" s="34"/>
      <c r="E93" s="34"/>
      <c r="F93" s="26" t="str">
        <f>IF(E20="","",E20)</f>
        <v>Vyplň údaj</v>
      </c>
      <c r="G93" s="34"/>
      <c r="H93" s="34"/>
      <c r="I93" s="112" t="s">
        <v>33</v>
      </c>
      <c r="J93" s="31" t="str">
        <f>E26</f>
        <v>Atelier Fontes, s.r.o.</v>
      </c>
      <c r="K93" s="34"/>
      <c r="L93" s="37"/>
    </row>
    <row r="94" spans="2:63" s="1" customFormat="1" ht="10.35" customHeight="1">
      <c r="B94" s="33"/>
      <c r="C94" s="34"/>
      <c r="D94" s="34"/>
      <c r="E94" s="34"/>
      <c r="F94" s="34"/>
      <c r="G94" s="34"/>
      <c r="H94" s="34"/>
      <c r="I94" s="111"/>
      <c r="J94" s="34"/>
      <c r="K94" s="34"/>
      <c r="L94" s="37"/>
    </row>
    <row r="95" spans="2:63" s="10" customFormat="1" ht="29.25" customHeight="1">
      <c r="B95" s="155"/>
      <c r="C95" s="156" t="s">
        <v>130</v>
      </c>
      <c r="D95" s="157" t="s">
        <v>56</v>
      </c>
      <c r="E95" s="157" t="s">
        <v>52</v>
      </c>
      <c r="F95" s="157" t="s">
        <v>53</v>
      </c>
      <c r="G95" s="157" t="s">
        <v>131</v>
      </c>
      <c r="H95" s="157" t="s">
        <v>132</v>
      </c>
      <c r="I95" s="158" t="s">
        <v>133</v>
      </c>
      <c r="J95" s="157" t="s">
        <v>118</v>
      </c>
      <c r="K95" s="159" t="s">
        <v>134</v>
      </c>
      <c r="L95" s="160"/>
      <c r="M95" s="63" t="s">
        <v>1</v>
      </c>
      <c r="N95" s="64" t="s">
        <v>41</v>
      </c>
      <c r="O95" s="64" t="s">
        <v>135</v>
      </c>
      <c r="P95" s="64" t="s">
        <v>136</v>
      </c>
      <c r="Q95" s="64" t="s">
        <v>137</v>
      </c>
      <c r="R95" s="64" t="s">
        <v>138</v>
      </c>
      <c r="S95" s="64" t="s">
        <v>139</v>
      </c>
      <c r="T95" s="65" t="s">
        <v>140</v>
      </c>
    </row>
    <row r="96" spans="2:63" s="1" customFormat="1" ht="22.9" customHeight="1">
      <c r="B96" s="33"/>
      <c r="C96" s="70" t="s">
        <v>141</v>
      </c>
      <c r="D96" s="34"/>
      <c r="E96" s="34"/>
      <c r="F96" s="34"/>
      <c r="G96" s="34"/>
      <c r="H96" s="34"/>
      <c r="I96" s="111"/>
      <c r="J96" s="161">
        <f>BK96</f>
        <v>0</v>
      </c>
      <c r="K96" s="34"/>
      <c r="L96" s="37"/>
      <c r="M96" s="66"/>
      <c r="N96" s="67"/>
      <c r="O96" s="67"/>
      <c r="P96" s="162">
        <f>P97</f>
        <v>0</v>
      </c>
      <c r="Q96" s="67"/>
      <c r="R96" s="162">
        <f>R97</f>
        <v>184.59466860000001</v>
      </c>
      <c r="S96" s="67"/>
      <c r="T96" s="163">
        <f>T97</f>
        <v>0</v>
      </c>
      <c r="AT96" s="16" t="s">
        <v>70</v>
      </c>
      <c r="AU96" s="16" t="s">
        <v>120</v>
      </c>
      <c r="BK96" s="164">
        <f>BK97</f>
        <v>0</v>
      </c>
    </row>
    <row r="97" spans="2:65" s="11" customFormat="1" ht="25.9" customHeight="1">
      <c r="B97" s="165"/>
      <c r="C97" s="166"/>
      <c r="D97" s="167" t="s">
        <v>70</v>
      </c>
      <c r="E97" s="168" t="s">
        <v>142</v>
      </c>
      <c r="F97" s="168" t="s">
        <v>411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P98+P110+P324</f>
        <v>0</v>
      </c>
      <c r="Q97" s="173"/>
      <c r="R97" s="174">
        <f>R98+R110+R324</f>
        <v>184.59466860000001</v>
      </c>
      <c r="S97" s="173"/>
      <c r="T97" s="175">
        <f>T98+T110+T324</f>
        <v>0</v>
      </c>
      <c r="AR97" s="176" t="s">
        <v>78</v>
      </c>
      <c r="AT97" s="177" t="s">
        <v>70</v>
      </c>
      <c r="AU97" s="177" t="s">
        <v>71</v>
      </c>
      <c r="AY97" s="176" t="s">
        <v>144</v>
      </c>
      <c r="BK97" s="178">
        <f>BK98+BK110+BK324</f>
        <v>0</v>
      </c>
    </row>
    <row r="98" spans="2:65" s="11" customFormat="1" ht="22.9" customHeight="1">
      <c r="B98" s="165"/>
      <c r="C98" s="166"/>
      <c r="D98" s="167" t="s">
        <v>70</v>
      </c>
      <c r="E98" s="179" t="s">
        <v>78</v>
      </c>
      <c r="F98" s="179" t="s">
        <v>76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SUM(P99:P109)</f>
        <v>0</v>
      </c>
      <c r="Q98" s="173"/>
      <c r="R98" s="174">
        <f>SUM(R99:R109)</f>
        <v>0</v>
      </c>
      <c r="S98" s="173"/>
      <c r="T98" s="175">
        <f>SUM(T99:T109)</f>
        <v>0</v>
      </c>
      <c r="AR98" s="176" t="s">
        <v>78</v>
      </c>
      <c r="AT98" s="177" t="s">
        <v>70</v>
      </c>
      <c r="AU98" s="177" t="s">
        <v>78</v>
      </c>
      <c r="AY98" s="176" t="s">
        <v>144</v>
      </c>
      <c r="BK98" s="178">
        <f>SUM(BK99:BK109)</f>
        <v>0</v>
      </c>
    </row>
    <row r="99" spans="2:65" s="1" customFormat="1" ht="16.5" customHeight="1">
      <c r="B99" s="33"/>
      <c r="C99" s="181" t="s">
        <v>78</v>
      </c>
      <c r="D99" s="181" t="s">
        <v>145</v>
      </c>
      <c r="E99" s="182" t="s">
        <v>473</v>
      </c>
      <c r="F99" s="183" t="s">
        <v>474</v>
      </c>
      <c r="G99" s="184" t="s">
        <v>148</v>
      </c>
      <c r="H99" s="185">
        <v>91800</v>
      </c>
      <c r="I99" s="186"/>
      <c r="J99" s="187">
        <f>ROUND(I99*H99,2)</f>
        <v>0</v>
      </c>
      <c r="K99" s="183" t="s">
        <v>159</v>
      </c>
      <c r="L99" s="37"/>
      <c r="M99" s="188" t="s">
        <v>1</v>
      </c>
      <c r="N99" s="189" t="s">
        <v>42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149</v>
      </c>
      <c r="AT99" s="16" t="s">
        <v>145</v>
      </c>
      <c r="AU99" s="16" t="s">
        <v>80</v>
      </c>
      <c r="AY99" s="16" t="s">
        <v>144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78</v>
      </c>
      <c r="BK99" s="192">
        <f>ROUND(I99*H99,2)</f>
        <v>0</v>
      </c>
      <c r="BL99" s="16" t="s">
        <v>149</v>
      </c>
      <c r="BM99" s="16" t="s">
        <v>475</v>
      </c>
    </row>
    <row r="100" spans="2:65" s="1" customFormat="1" ht="11.25">
      <c r="B100" s="33"/>
      <c r="C100" s="34"/>
      <c r="D100" s="193" t="s">
        <v>151</v>
      </c>
      <c r="E100" s="34"/>
      <c r="F100" s="194" t="s">
        <v>476</v>
      </c>
      <c r="G100" s="34"/>
      <c r="H100" s="34"/>
      <c r="I100" s="111"/>
      <c r="J100" s="34"/>
      <c r="K100" s="34"/>
      <c r="L100" s="37"/>
      <c r="M100" s="195"/>
      <c r="N100" s="59"/>
      <c r="O100" s="59"/>
      <c r="P100" s="59"/>
      <c r="Q100" s="59"/>
      <c r="R100" s="59"/>
      <c r="S100" s="59"/>
      <c r="T100" s="60"/>
      <c r="AT100" s="16" t="s">
        <v>151</v>
      </c>
      <c r="AU100" s="16" t="s">
        <v>80</v>
      </c>
    </row>
    <row r="101" spans="2:65" s="12" customFormat="1" ht="11.25">
      <c r="B101" s="197"/>
      <c r="C101" s="198"/>
      <c r="D101" s="193" t="s">
        <v>155</v>
      </c>
      <c r="E101" s="199" t="s">
        <v>1</v>
      </c>
      <c r="F101" s="200" t="s">
        <v>439</v>
      </c>
      <c r="G101" s="198"/>
      <c r="H101" s="201">
        <v>91800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155</v>
      </c>
      <c r="AU101" s="207" t="s">
        <v>80</v>
      </c>
      <c r="AV101" s="12" t="s">
        <v>80</v>
      </c>
      <c r="AW101" s="12" t="s">
        <v>32</v>
      </c>
      <c r="AX101" s="12" t="s">
        <v>78</v>
      </c>
      <c r="AY101" s="207" t="s">
        <v>144</v>
      </c>
    </row>
    <row r="102" spans="2:65" s="1" customFormat="1" ht="16.5" customHeight="1">
      <c r="B102" s="33"/>
      <c r="C102" s="181" t="s">
        <v>80</v>
      </c>
      <c r="D102" s="181" t="s">
        <v>145</v>
      </c>
      <c r="E102" s="182" t="s">
        <v>477</v>
      </c>
      <c r="F102" s="183" t="s">
        <v>478</v>
      </c>
      <c r="G102" s="184" t="s">
        <v>172</v>
      </c>
      <c r="H102" s="185">
        <v>4590</v>
      </c>
      <c r="I102" s="186"/>
      <c r="J102" s="187">
        <f>ROUND(I102*H102,2)</f>
        <v>0</v>
      </c>
      <c r="K102" s="183" t="s">
        <v>479</v>
      </c>
      <c r="L102" s="37"/>
      <c r="M102" s="188" t="s">
        <v>1</v>
      </c>
      <c r="N102" s="189" t="s">
        <v>42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149</v>
      </c>
      <c r="AT102" s="16" t="s">
        <v>145</v>
      </c>
      <c r="AU102" s="16" t="s">
        <v>80</v>
      </c>
      <c r="AY102" s="16" t="s">
        <v>144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78</v>
      </c>
      <c r="BK102" s="192">
        <f>ROUND(I102*H102,2)</f>
        <v>0</v>
      </c>
      <c r="BL102" s="16" t="s">
        <v>149</v>
      </c>
      <c r="BM102" s="16" t="s">
        <v>480</v>
      </c>
    </row>
    <row r="103" spans="2:65" s="1" customFormat="1" ht="11.25">
      <c r="B103" s="33"/>
      <c r="C103" s="34"/>
      <c r="D103" s="193" t="s">
        <v>151</v>
      </c>
      <c r="E103" s="34"/>
      <c r="F103" s="194" t="s">
        <v>478</v>
      </c>
      <c r="G103" s="34"/>
      <c r="H103" s="34"/>
      <c r="I103" s="111"/>
      <c r="J103" s="34"/>
      <c r="K103" s="34"/>
      <c r="L103" s="37"/>
      <c r="M103" s="195"/>
      <c r="N103" s="59"/>
      <c r="O103" s="59"/>
      <c r="P103" s="59"/>
      <c r="Q103" s="59"/>
      <c r="R103" s="59"/>
      <c r="S103" s="59"/>
      <c r="T103" s="60"/>
      <c r="AT103" s="16" t="s">
        <v>151</v>
      </c>
      <c r="AU103" s="16" t="s">
        <v>80</v>
      </c>
    </row>
    <row r="104" spans="2:65" s="1" customFormat="1" ht="19.5">
      <c r="B104" s="33"/>
      <c r="C104" s="34"/>
      <c r="D104" s="193" t="s">
        <v>153</v>
      </c>
      <c r="E104" s="34"/>
      <c r="F104" s="196" t="s">
        <v>481</v>
      </c>
      <c r="G104" s="34"/>
      <c r="H104" s="34"/>
      <c r="I104" s="111"/>
      <c r="J104" s="34"/>
      <c r="K104" s="34"/>
      <c r="L104" s="37"/>
      <c r="M104" s="195"/>
      <c r="N104" s="59"/>
      <c r="O104" s="59"/>
      <c r="P104" s="59"/>
      <c r="Q104" s="59"/>
      <c r="R104" s="59"/>
      <c r="S104" s="59"/>
      <c r="T104" s="60"/>
      <c r="AT104" s="16" t="s">
        <v>153</v>
      </c>
      <c r="AU104" s="16" t="s">
        <v>80</v>
      </c>
    </row>
    <row r="105" spans="2:65" s="12" customFormat="1" ht="11.25">
      <c r="B105" s="197"/>
      <c r="C105" s="198"/>
      <c r="D105" s="193" t="s">
        <v>155</v>
      </c>
      <c r="E105" s="199" t="s">
        <v>1</v>
      </c>
      <c r="F105" s="200" t="s">
        <v>482</v>
      </c>
      <c r="G105" s="198"/>
      <c r="H105" s="201">
        <v>4590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155</v>
      </c>
      <c r="AU105" s="207" t="s">
        <v>80</v>
      </c>
      <c r="AV105" s="12" t="s">
        <v>80</v>
      </c>
      <c r="AW105" s="12" t="s">
        <v>32</v>
      </c>
      <c r="AX105" s="12" t="s">
        <v>71</v>
      </c>
      <c r="AY105" s="207" t="s">
        <v>144</v>
      </c>
    </row>
    <row r="106" spans="2:65" s="13" customFormat="1" ht="11.25">
      <c r="B106" s="208"/>
      <c r="C106" s="209"/>
      <c r="D106" s="193" t="s">
        <v>155</v>
      </c>
      <c r="E106" s="210" t="s">
        <v>483</v>
      </c>
      <c r="F106" s="211" t="s">
        <v>211</v>
      </c>
      <c r="G106" s="209"/>
      <c r="H106" s="212">
        <v>4590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155</v>
      </c>
      <c r="AU106" s="218" t="s">
        <v>80</v>
      </c>
      <c r="AV106" s="13" t="s">
        <v>149</v>
      </c>
      <c r="AW106" s="13" t="s">
        <v>32</v>
      </c>
      <c r="AX106" s="13" t="s">
        <v>78</v>
      </c>
      <c r="AY106" s="218" t="s">
        <v>144</v>
      </c>
    </row>
    <row r="107" spans="2:65" s="1" customFormat="1" ht="16.5" customHeight="1">
      <c r="B107" s="33"/>
      <c r="C107" s="181" t="s">
        <v>163</v>
      </c>
      <c r="D107" s="181" t="s">
        <v>145</v>
      </c>
      <c r="E107" s="182" t="s">
        <v>484</v>
      </c>
      <c r="F107" s="183" t="s">
        <v>485</v>
      </c>
      <c r="G107" s="184" t="s">
        <v>309</v>
      </c>
      <c r="H107" s="185">
        <v>459</v>
      </c>
      <c r="I107" s="186"/>
      <c r="J107" s="187">
        <f>ROUND(I107*H107,2)</f>
        <v>0</v>
      </c>
      <c r="K107" s="183" t="s">
        <v>479</v>
      </c>
      <c r="L107" s="37"/>
      <c r="M107" s="188" t="s">
        <v>1</v>
      </c>
      <c r="N107" s="189" t="s">
        <v>42</v>
      </c>
      <c r="O107" s="5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149</v>
      </c>
      <c r="AT107" s="16" t="s">
        <v>145</v>
      </c>
      <c r="AU107" s="16" t="s">
        <v>80</v>
      </c>
      <c r="AY107" s="16" t="s">
        <v>144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78</v>
      </c>
      <c r="BK107" s="192">
        <f>ROUND(I107*H107,2)</f>
        <v>0</v>
      </c>
      <c r="BL107" s="16" t="s">
        <v>149</v>
      </c>
      <c r="BM107" s="16" t="s">
        <v>486</v>
      </c>
    </row>
    <row r="108" spans="2:65" s="1" customFormat="1" ht="11.25">
      <c r="B108" s="33"/>
      <c r="C108" s="34"/>
      <c r="D108" s="193" t="s">
        <v>151</v>
      </c>
      <c r="E108" s="34"/>
      <c r="F108" s="194" t="s">
        <v>485</v>
      </c>
      <c r="G108" s="34"/>
      <c r="H108" s="34"/>
      <c r="I108" s="111"/>
      <c r="J108" s="34"/>
      <c r="K108" s="34"/>
      <c r="L108" s="37"/>
      <c r="M108" s="195"/>
      <c r="N108" s="59"/>
      <c r="O108" s="59"/>
      <c r="P108" s="59"/>
      <c r="Q108" s="59"/>
      <c r="R108" s="59"/>
      <c r="S108" s="59"/>
      <c r="T108" s="60"/>
      <c r="AT108" s="16" t="s">
        <v>151</v>
      </c>
      <c r="AU108" s="16" t="s">
        <v>80</v>
      </c>
    </row>
    <row r="109" spans="2:65" s="12" customFormat="1" ht="11.25">
      <c r="B109" s="197"/>
      <c r="C109" s="198"/>
      <c r="D109" s="193" t="s">
        <v>155</v>
      </c>
      <c r="E109" s="199" t="s">
        <v>1</v>
      </c>
      <c r="F109" s="200" t="s">
        <v>487</v>
      </c>
      <c r="G109" s="198"/>
      <c r="H109" s="201">
        <v>459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155</v>
      </c>
      <c r="AU109" s="207" t="s">
        <v>80</v>
      </c>
      <c r="AV109" s="12" t="s">
        <v>80</v>
      </c>
      <c r="AW109" s="12" t="s">
        <v>32</v>
      </c>
      <c r="AX109" s="12" t="s">
        <v>78</v>
      </c>
      <c r="AY109" s="207" t="s">
        <v>144</v>
      </c>
    </row>
    <row r="110" spans="2:65" s="11" customFormat="1" ht="22.9" customHeight="1">
      <c r="B110" s="165"/>
      <c r="C110" s="166"/>
      <c r="D110" s="167" t="s">
        <v>70</v>
      </c>
      <c r="E110" s="179" t="s">
        <v>488</v>
      </c>
      <c r="F110" s="179" t="s">
        <v>489</v>
      </c>
      <c r="G110" s="166"/>
      <c r="H110" s="166"/>
      <c r="I110" s="169"/>
      <c r="J110" s="180">
        <f>BK110</f>
        <v>0</v>
      </c>
      <c r="K110" s="166"/>
      <c r="L110" s="171"/>
      <c r="M110" s="172"/>
      <c r="N110" s="173"/>
      <c r="O110" s="173"/>
      <c r="P110" s="174">
        <f>P111+P116+P129+P288</f>
        <v>0</v>
      </c>
      <c r="Q110" s="173"/>
      <c r="R110" s="174">
        <f>R111+R116+R129+R288</f>
        <v>130.2186686</v>
      </c>
      <c r="S110" s="173"/>
      <c r="T110" s="175">
        <f>T111+T116+T129+T288</f>
        <v>0</v>
      </c>
      <c r="AR110" s="176" t="s">
        <v>149</v>
      </c>
      <c r="AT110" s="177" t="s">
        <v>70</v>
      </c>
      <c r="AU110" s="177" t="s">
        <v>78</v>
      </c>
      <c r="AY110" s="176" t="s">
        <v>144</v>
      </c>
      <c r="BK110" s="178">
        <f>BK111+BK116+BK129+BK288</f>
        <v>0</v>
      </c>
    </row>
    <row r="111" spans="2:65" s="11" customFormat="1" ht="20.85" customHeight="1">
      <c r="B111" s="165"/>
      <c r="C111" s="166"/>
      <c r="D111" s="167" t="s">
        <v>70</v>
      </c>
      <c r="E111" s="179" t="s">
        <v>391</v>
      </c>
      <c r="F111" s="179" t="s">
        <v>392</v>
      </c>
      <c r="G111" s="166"/>
      <c r="H111" s="166"/>
      <c r="I111" s="169"/>
      <c r="J111" s="180">
        <f>BK111</f>
        <v>0</v>
      </c>
      <c r="K111" s="166"/>
      <c r="L111" s="171"/>
      <c r="M111" s="172"/>
      <c r="N111" s="173"/>
      <c r="O111" s="173"/>
      <c r="P111" s="174">
        <f>SUM(P112:P115)</f>
        <v>0</v>
      </c>
      <c r="Q111" s="173"/>
      <c r="R111" s="174">
        <f>SUM(R112:R115)</f>
        <v>0</v>
      </c>
      <c r="S111" s="173"/>
      <c r="T111" s="175">
        <f>SUM(T112:T115)</f>
        <v>0</v>
      </c>
      <c r="AR111" s="176" t="s">
        <v>78</v>
      </c>
      <c r="AT111" s="177" t="s">
        <v>70</v>
      </c>
      <c r="AU111" s="177" t="s">
        <v>80</v>
      </c>
      <c r="AY111" s="176" t="s">
        <v>144</v>
      </c>
      <c r="BK111" s="178">
        <f>SUM(BK112:BK115)</f>
        <v>0</v>
      </c>
    </row>
    <row r="112" spans="2:65" s="1" customFormat="1" ht="16.5" customHeight="1">
      <c r="B112" s="33"/>
      <c r="C112" s="181" t="s">
        <v>490</v>
      </c>
      <c r="D112" s="181" t="s">
        <v>145</v>
      </c>
      <c r="E112" s="182" t="s">
        <v>491</v>
      </c>
      <c r="F112" s="183" t="s">
        <v>492</v>
      </c>
      <c r="G112" s="184" t="s">
        <v>309</v>
      </c>
      <c r="H112" s="185">
        <v>184.41900000000001</v>
      </c>
      <c r="I112" s="186"/>
      <c r="J112" s="187">
        <f>ROUND(I112*H112,2)</f>
        <v>0</v>
      </c>
      <c r="K112" s="183" t="s">
        <v>159</v>
      </c>
      <c r="L112" s="37"/>
      <c r="M112" s="188" t="s">
        <v>1</v>
      </c>
      <c r="N112" s="189" t="s">
        <v>42</v>
      </c>
      <c r="O112" s="59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149</v>
      </c>
      <c r="AT112" s="16" t="s">
        <v>145</v>
      </c>
      <c r="AU112" s="16" t="s">
        <v>163</v>
      </c>
      <c r="AY112" s="16" t="s">
        <v>144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78</v>
      </c>
      <c r="BK112" s="192">
        <f>ROUND(I112*H112,2)</f>
        <v>0</v>
      </c>
      <c r="BL112" s="16" t="s">
        <v>149</v>
      </c>
      <c r="BM112" s="16" t="s">
        <v>493</v>
      </c>
    </row>
    <row r="113" spans="2:65" s="1" customFormat="1" ht="11.25">
      <c r="B113" s="33"/>
      <c r="C113" s="34"/>
      <c r="D113" s="193" t="s">
        <v>151</v>
      </c>
      <c r="E113" s="34"/>
      <c r="F113" s="194" t="s">
        <v>494</v>
      </c>
      <c r="G113" s="34"/>
      <c r="H113" s="34"/>
      <c r="I113" s="111"/>
      <c r="J113" s="34"/>
      <c r="K113" s="34"/>
      <c r="L113" s="37"/>
      <c r="M113" s="195"/>
      <c r="N113" s="59"/>
      <c r="O113" s="59"/>
      <c r="P113" s="59"/>
      <c r="Q113" s="59"/>
      <c r="R113" s="59"/>
      <c r="S113" s="59"/>
      <c r="T113" s="60"/>
      <c r="AT113" s="16" t="s">
        <v>151</v>
      </c>
      <c r="AU113" s="16" t="s">
        <v>163</v>
      </c>
    </row>
    <row r="114" spans="2:65" s="1" customFormat="1" ht="16.5" customHeight="1">
      <c r="B114" s="33"/>
      <c r="C114" s="181" t="s">
        <v>495</v>
      </c>
      <c r="D114" s="181" t="s">
        <v>145</v>
      </c>
      <c r="E114" s="182" t="s">
        <v>496</v>
      </c>
      <c r="F114" s="183" t="s">
        <v>497</v>
      </c>
      <c r="G114" s="184" t="s">
        <v>309</v>
      </c>
      <c r="H114" s="185">
        <v>184.41900000000001</v>
      </c>
      <c r="I114" s="186"/>
      <c r="J114" s="187">
        <f>ROUND(I114*H114,2)</f>
        <v>0</v>
      </c>
      <c r="K114" s="183" t="s">
        <v>159</v>
      </c>
      <c r="L114" s="37"/>
      <c r="M114" s="188" t="s">
        <v>1</v>
      </c>
      <c r="N114" s="189" t="s">
        <v>42</v>
      </c>
      <c r="O114" s="59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149</v>
      </c>
      <c r="AT114" s="16" t="s">
        <v>145</v>
      </c>
      <c r="AU114" s="16" t="s">
        <v>163</v>
      </c>
      <c r="AY114" s="16" t="s">
        <v>144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78</v>
      </c>
      <c r="BK114" s="192">
        <f>ROUND(I114*H114,2)</f>
        <v>0</v>
      </c>
      <c r="BL114" s="16" t="s">
        <v>149</v>
      </c>
      <c r="BM114" s="16" t="s">
        <v>498</v>
      </c>
    </row>
    <row r="115" spans="2:65" s="1" customFormat="1" ht="11.25">
      <c r="B115" s="33"/>
      <c r="C115" s="34"/>
      <c r="D115" s="193" t="s">
        <v>151</v>
      </c>
      <c r="E115" s="34"/>
      <c r="F115" s="194" t="s">
        <v>499</v>
      </c>
      <c r="G115" s="34"/>
      <c r="H115" s="34"/>
      <c r="I115" s="111"/>
      <c r="J115" s="34"/>
      <c r="K115" s="34"/>
      <c r="L115" s="37"/>
      <c r="M115" s="195"/>
      <c r="N115" s="59"/>
      <c r="O115" s="59"/>
      <c r="P115" s="59"/>
      <c r="Q115" s="59"/>
      <c r="R115" s="59"/>
      <c r="S115" s="59"/>
      <c r="T115" s="60"/>
      <c r="AT115" s="16" t="s">
        <v>151</v>
      </c>
      <c r="AU115" s="16" t="s">
        <v>163</v>
      </c>
    </row>
    <row r="116" spans="2:65" s="11" customFormat="1" ht="20.85" customHeight="1">
      <c r="B116" s="165"/>
      <c r="C116" s="166"/>
      <c r="D116" s="167" t="s">
        <v>70</v>
      </c>
      <c r="E116" s="179" t="s">
        <v>500</v>
      </c>
      <c r="F116" s="179" t="s">
        <v>501</v>
      </c>
      <c r="G116" s="166"/>
      <c r="H116" s="166"/>
      <c r="I116" s="169"/>
      <c r="J116" s="180">
        <f>BK116</f>
        <v>0</v>
      </c>
      <c r="K116" s="166"/>
      <c r="L116" s="171"/>
      <c r="M116" s="172"/>
      <c r="N116" s="173"/>
      <c r="O116" s="173"/>
      <c r="P116" s="174">
        <f>SUM(P117:P128)</f>
        <v>0</v>
      </c>
      <c r="Q116" s="173"/>
      <c r="R116" s="174">
        <f>SUM(R117:R128)</f>
        <v>0</v>
      </c>
      <c r="S116" s="173"/>
      <c r="T116" s="175">
        <f>SUM(T117:T128)</f>
        <v>0</v>
      </c>
      <c r="AR116" s="176" t="s">
        <v>149</v>
      </c>
      <c r="AT116" s="177" t="s">
        <v>70</v>
      </c>
      <c r="AU116" s="177" t="s">
        <v>80</v>
      </c>
      <c r="AY116" s="176" t="s">
        <v>144</v>
      </c>
      <c r="BK116" s="178">
        <f>SUM(BK117:BK128)</f>
        <v>0</v>
      </c>
    </row>
    <row r="117" spans="2:65" s="1" customFormat="1" ht="16.5" customHeight="1">
      <c r="B117" s="33"/>
      <c r="C117" s="181" t="s">
        <v>191</v>
      </c>
      <c r="D117" s="181" t="s">
        <v>145</v>
      </c>
      <c r="E117" s="182" t="s">
        <v>502</v>
      </c>
      <c r="F117" s="183" t="s">
        <v>503</v>
      </c>
      <c r="G117" s="184" t="s">
        <v>148</v>
      </c>
      <c r="H117" s="185">
        <v>14555</v>
      </c>
      <c r="I117" s="186"/>
      <c r="J117" s="187">
        <f>ROUND(I117*H117,2)</f>
        <v>0</v>
      </c>
      <c r="K117" s="183" t="s">
        <v>159</v>
      </c>
      <c r="L117" s="37"/>
      <c r="M117" s="188" t="s">
        <v>1</v>
      </c>
      <c r="N117" s="189" t="s">
        <v>42</v>
      </c>
      <c r="O117" s="59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149</v>
      </c>
      <c r="AT117" s="16" t="s">
        <v>145</v>
      </c>
      <c r="AU117" s="16" t="s">
        <v>163</v>
      </c>
      <c r="AY117" s="16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78</v>
      </c>
      <c r="BK117" s="192">
        <f>ROUND(I117*H117,2)</f>
        <v>0</v>
      </c>
      <c r="BL117" s="16" t="s">
        <v>149</v>
      </c>
      <c r="BM117" s="16" t="s">
        <v>504</v>
      </c>
    </row>
    <row r="118" spans="2:65" s="1" customFormat="1" ht="11.25">
      <c r="B118" s="33"/>
      <c r="C118" s="34"/>
      <c r="D118" s="193" t="s">
        <v>151</v>
      </c>
      <c r="E118" s="34"/>
      <c r="F118" s="194" t="s">
        <v>505</v>
      </c>
      <c r="G118" s="34"/>
      <c r="H118" s="34"/>
      <c r="I118" s="111"/>
      <c r="J118" s="34"/>
      <c r="K118" s="34"/>
      <c r="L118" s="37"/>
      <c r="M118" s="195"/>
      <c r="N118" s="59"/>
      <c r="O118" s="59"/>
      <c r="P118" s="59"/>
      <c r="Q118" s="59"/>
      <c r="R118" s="59"/>
      <c r="S118" s="59"/>
      <c r="T118" s="60"/>
      <c r="AT118" s="16" t="s">
        <v>151</v>
      </c>
      <c r="AU118" s="16" t="s">
        <v>163</v>
      </c>
    </row>
    <row r="119" spans="2:65" s="12" customFormat="1" ht="11.25">
      <c r="B119" s="197"/>
      <c r="C119" s="198"/>
      <c r="D119" s="193" t="s">
        <v>155</v>
      </c>
      <c r="E119" s="199" t="s">
        <v>1</v>
      </c>
      <c r="F119" s="200" t="s">
        <v>455</v>
      </c>
      <c r="G119" s="198"/>
      <c r="H119" s="201">
        <v>14555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155</v>
      </c>
      <c r="AU119" s="207" t="s">
        <v>163</v>
      </c>
      <c r="AV119" s="12" t="s">
        <v>80</v>
      </c>
      <c r="AW119" s="12" t="s">
        <v>32</v>
      </c>
      <c r="AX119" s="12" t="s">
        <v>78</v>
      </c>
      <c r="AY119" s="207" t="s">
        <v>144</v>
      </c>
    </row>
    <row r="120" spans="2:65" s="1" customFormat="1" ht="16.5" customHeight="1">
      <c r="B120" s="33"/>
      <c r="C120" s="181" t="s">
        <v>184</v>
      </c>
      <c r="D120" s="181" t="s">
        <v>145</v>
      </c>
      <c r="E120" s="182" t="s">
        <v>284</v>
      </c>
      <c r="F120" s="183" t="s">
        <v>285</v>
      </c>
      <c r="G120" s="184" t="s">
        <v>148</v>
      </c>
      <c r="H120" s="185">
        <v>77245</v>
      </c>
      <c r="I120" s="186"/>
      <c r="J120" s="187">
        <f>ROUND(I120*H120,2)</f>
        <v>0</v>
      </c>
      <c r="K120" s="183" t="s">
        <v>159</v>
      </c>
      <c r="L120" s="37"/>
      <c r="M120" s="188" t="s">
        <v>1</v>
      </c>
      <c r="N120" s="189" t="s">
        <v>42</v>
      </c>
      <c r="O120" s="59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16" t="s">
        <v>149</v>
      </c>
      <c r="AT120" s="16" t="s">
        <v>145</v>
      </c>
      <c r="AU120" s="16" t="s">
        <v>163</v>
      </c>
      <c r="AY120" s="16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6" t="s">
        <v>78</v>
      </c>
      <c r="BK120" s="192">
        <f>ROUND(I120*H120,2)</f>
        <v>0</v>
      </c>
      <c r="BL120" s="16" t="s">
        <v>149</v>
      </c>
      <c r="BM120" s="16" t="s">
        <v>506</v>
      </c>
    </row>
    <row r="121" spans="2:65" s="1" customFormat="1" ht="11.25">
      <c r="B121" s="33"/>
      <c r="C121" s="34"/>
      <c r="D121" s="193" t="s">
        <v>151</v>
      </c>
      <c r="E121" s="34"/>
      <c r="F121" s="194" t="s">
        <v>287</v>
      </c>
      <c r="G121" s="34"/>
      <c r="H121" s="34"/>
      <c r="I121" s="111"/>
      <c r="J121" s="34"/>
      <c r="K121" s="34"/>
      <c r="L121" s="37"/>
      <c r="M121" s="195"/>
      <c r="N121" s="59"/>
      <c r="O121" s="59"/>
      <c r="P121" s="59"/>
      <c r="Q121" s="59"/>
      <c r="R121" s="59"/>
      <c r="S121" s="59"/>
      <c r="T121" s="60"/>
      <c r="AT121" s="16" t="s">
        <v>151</v>
      </c>
      <c r="AU121" s="16" t="s">
        <v>163</v>
      </c>
    </row>
    <row r="122" spans="2:65" s="12" customFormat="1" ht="11.25">
      <c r="B122" s="197"/>
      <c r="C122" s="198"/>
      <c r="D122" s="193" t="s">
        <v>155</v>
      </c>
      <c r="E122" s="199" t="s">
        <v>1</v>
      </c>
      <c r="F122" s="200" t="s">
        <v>445</v>
      </c>
      <c r="G122" s="198"/>
      <c r="H122" s="201">
        <v>77245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155</v>
      </c>
      <c r="AU122" s="207" t="s">
        <v>163</v>
      </c>
      <c r="AV122" s="12" t="s">
        <v>80</v>
      </c>
      <c r="AW122" s="12" t="s">
        <v>32</v>
      </c>
      <c r="AX122" s="12" t="s">
        <v>78</v>
      </c>
      <c r="AY122" s="207" t="s">
        <v>144</v>
      </c>
    </row>
    <row r="123" spans="2:65" s="1" customFormat="1" ht="16.5" customHeight="1">
      <c r="B123" s="33"/>
      <c r="C123" s="181" t="s">
        <v>149</v>
      </c>
      <c r="D123" s="181" t="s">
        <v>145</v>
      </c>
      <c r="E123" s="182" t="s">
        <v>507</v>
      </c>
      <c r="F123" s="183" t="s">
        <v>508</v>
      </c>
      <c r="G123" s="184" t="s">
        <v>292</v>
      </c>
      <c r="H123" s="185">
        <v>7.7249999999999996</v>
      </c>
      <c r="I123" s="186"/>
      <c r="J123" s="187">
        <f>ROUND(I123*H123,2)</f>
        <v>0</v>
      </c>
      <c r="K123" s="183" t="s">
        <v>159</v>
      </c>
      <c r="L123" s="37"/>
      <c r="M123" s="188" t="s">
        <v>1</v>
      </c>
      <c r="N123" s="189" t="s">
        <v>42</v>
      </c>
      <c r="O123" s="59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149</v>
      </c>
      <c r="AT123" s="16" t="s">
        <v>145</v>
      </c>
      <c r="AU123" s="16" t="s">
        <v>163</v>
      </c>
      <c r="AY123" s="16" t="s">
        <v>144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78</v>
      </c>
      <c r="BK123" s="192">
        <f>ROUND(I123*H123,2)</f>
        <v>0</v>
      </c>
      <c r="BL123" s="16" t="s">
        <v>149</v>
      </c>
      <c r="BM123" s="16" t="s">
        <v>509</v>
      </c>
    </row>
    <row r="124" spans="2:65" s="1" customFormat="1" ht="11.25">
      <c r="B124" s="33"/>
      <c r="C124" s="34"/>
      <c r="D124" s="193" t="s">
        <v>151</v>
      </c>
      <c r="E124" s="34"/>
      <c r="F124" s="194" t="s">
        <v>510</v>
      </c>
      <c r="G124" s="34"/>
      <c r="H124" s="34"/>
      <c r="I124" s="111"/>
      <c r="J124" s="34"/>
      <c r="K124" s="34"/>
      <c r="L124" s="37"/>
      <c r="M124" s="195"/>
      <c r="N124" s="59"/>
      <c r="O124" s="59"/>
      <c r="P124" s="59"/>
      <c r="Q124" s="59"/>
      <c r="R124" s="59"/>
      <c r="S124" s="59"/>
      <c r="T124" s="60"/>
      <c r="AT124" s="16" t="s">
        <v>151</v>
      </c>
      <c r="AU124" s="16" t="s">
        <v>163</v>
      </c>
    </row>
    <row r="125" spans="2:65" s="12" customFormat="1" ht="11.25">
      <c r="B125" s="197"/>
      <c r="C125" s="198"/>
      <c r="D125" s="193" t="s">
        <v>155</v>
      </c>
      <c r="E125" s="199" t="s">
        <v>1</v>
      </c>
      <c r="F125" s="200" t="s">
        <v>511</v>
      </c>
      <c r="G125" s="198"/>
      <c r="H125" s="201">
        <v>7.7249999999999996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155</v>
      </c>
      <c r="AU125" s="207" t="s">
        <v>163</v>
      </c>
      <c r="AV125" s="12" t="s">
        <v>80</v>
      </c>
      <c r="AW125" s="12" t="s">
        <v>32</v>
      </c>
      <c r="AX125" s="12" t="s">
        <v>78</v>
      </c>
      <c r="AY125" s="207" t="s">
        <v>144</v>
      </c>
    </row>
    <row r="126" spans="2:65" s="1" customFormat="1" ht="16.5" customHeight="1">
      <c r="B126" s="33"/>
      <c r="C126" s="181" t="s">
        <v>177</v>
      </c>
      <c r="D126" s="181" t="s">
        <v>145</v>
      </c>
      <c r="E126" s="182" t="s">
        <v>512</v>
      </c>
      <c r="F126" s="183" t="s">
        <v>513</v>
      </c>
      <c r="G126" s="184" t="s">
        <v>292</v>
      </c>
      <c r="H126" s="185">
        <v>7.7249999999999996</v>
      </c>
      <c r="I126" s="186"/>
      <c r="J126" s="187">
        <f>ROUND(I126*H126,2)</f>
        <v>0</v>
      </c>
      <c r="K126" s="183" t="s">
        <v>159</v>
      </c>
      <c r="L126" s="37"/>
      <c r="M126" s="188" t="s">
        <v>1</v>
      </c>
      <c r="N126" s="189" t="s">
        <v>42</v>
      </c>
      <c r="O126" s="59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6" t="s">
        <v>149</v>
      </c>
      <c r="AT126" s="16" t="s">
        <v>145</v>
      </c>
      <c r="AU126" s="16" t="s">
        <v>163</v>
      </c>
      <c r="AY126" s="16" t="s">
        <v>144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78</v>
      </c>
      <c r="BK126" s="192">
        <f>ROUND(I126*H126,2)</f>
        <v>0</v>
      </c>
      <c r="BL126" s="16" t="s">
        <v>149</v>
      </c>
      <c r="BM126" s="16" t="s">
        <v>514</v>
      </c>
    </row>
    <row r="127" spans="2:65" s="1" customFormat="1" ht="11.25">
      <c r="B127" s="33"/>
      <c r="C127" s="34"/>
      <c r="D127" s="193" t="s">
        <v>151</v>
      </c>
      <c r="E127" s="34"/>
      <c r="F127" s="194" t="s">
        <v>515</v>
      </c>
      <c r="G127" s="34"/>
      <c r="H127" s="34"/>
      <c r="I127" s="111"/>
      <c r="J127" s="34"/>
      <c r="K127" s="34"/>
      <c r="L127" s="37"/>
      <c r="M127" s="195"/>
      <c r="N127" s="59"/>
      <c r="O127" s="59"/>
      <c r="P127" s="59"/>
      <c r="Q127" s="59"/>
      <c r="R127" s="59"/>
      <c r="S127" s="59"/>
      <c r="T127" s="60"/>
      <c r="AT127" s="16" t="s">
        <v>151</v>
      </c>
      <c r="AU127" s="16" t="s">
        <v>163</v>
      </c>
    </row>
    <row r="128" spans="2:65" s="12" customFormat="1" ht="11.25">
      <c r="B128" s="197"/>
      <c r="C128" s="198"/>
      <c r="D128" s="193" t="s">
        <v>155</v>
      </c>
      <c r="E128" s="199" t="s">
        <v>1</v>
      </c>
      <c r="F128" s="200" t="s">
        <v>511</v>
      </c>
      <c r="G128" s="198"/>
      <c r="H128" s="201">
        <v>7.7249999999999996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155</v>
      </c>
      <c r="AU128" s="207" t="s">
        <v>163</v>
      </c>
      <c r="AV128" s="12" t="s">
        <v>80</v>
      </c>
      <c r="AW128" s="12" t="s">
        <v>32</v>
      </c>
      <c r="AX128" s="12" t="s">
        <v>78</v>
      </c>
      <c r="AY128" s="207" t="s">
        <v>144</v>
      </c>
    </row>
    <row r="129" spans="2:65" s="11" customFormat="1" ht="20.85" customHeight="1">
      <c r="B129" s="165"/>
      <c r="C129" s="166"/>
      <c r="D129" s="167" t="s">
        <v>70</v>
      </c>
      <c r="E129" s="179" t="s">
        <v>516</v>
      </c>
      <c r="F129" s="179" t="s">
        <v>517</v>
      </c>
      <c r="G129" s="166"/>
      <c r="H129" s="166"/>
      <c r="I129" s="169"/>
      <c r="J129" s="180">
        <f>BK129</f>
        <v>0</v>
      </c>
      <c r="K129" s="166"/>
      <c r="L129" s="171"/>
      <c r="M129" s="172"/>
      <c r="N129" s="173"/>
      <c r="O129" s="173"/>
      <c r="P129" s="174">
        <f>P130+SUM(P131:P223)</f>
        <v>0</v>
      </c>
      <c r="Q129" s="173"/>
      <c r="R129" s="174">
        <f>R130+SUM(R131:R223)</f>
        <v>128.5922836</v>
      </c>
      <c r="S129" s="173"/>
      <c r="T129" s="175">
        <f>T130+SUM(T131:T223)</f>
        <v>0</v>
      </c>
      <c r="AR129" s="176" t="s">
        <v>149</v>
      </c>
      <c r="AT129" s="177" t="s">
        <v>70</v>
      </c>
      <c r="AU129" s="177" t="s">
        <v>80</v>
      </c>
      <c r="AY129" s="176" t="s">
        <v>144</v>
      </c>
      <c r="BK129" s="178">
        <f>BK130+SUM(BK131:BK223)</f>
        <v>0</v>
      </c>
    </row>
    <row r="130" spans="2:65" s="1" customFormat="1" ht="16.5" customHeight="1">
      <c r="B130" s="33"/>
      <c r="C130" s="181" t="s">
        <v>204</v>
      </c>
      <c r="D130" s="181" t="s">
        <v>145</v>
      </c>
      <c r="E130" s="182" t="s">
        <v>518</v>
      </c>
      <c r="F130" s="183" t="s">
        <v>519</v>
      </c>
      <c r="G130" s="184" t="s">
        <v>341</v>
      </c>
      <c r="H130" s="185">
        <v>2051</v>
      </c>
      <c r="I130" s="186"/>
      <c r="J130" s="187">
        <f>ROUND(I130*H130,2)</f>
        <v>0</v>
      </c>
      <c r="K130" s="183" t="s">
        <v>159</v>
      </c>
      <c r="L130" s="37"/>
      <c r="M130" s="188" t="s">
        <v>1</v>
      </c>
      <c r="N130" s="189" t="s">
        <v>42</v>
      </c>
      <c r="O130" s="59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520</v>
      </c>
      <c r="AT130" s="16" t="s">
        <v>145</v>
      </c>
      <c r="AU130" s="16" t="s">
        <v>163</v>
      </c>
      <c r="AY130" s="16" t="s">
        <v>144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78</v>
      </c>
      <c r="BK130" s="192">
        <f>ROUND(I130*H130,2)</f>
        <v>0</v>
      </c>
      <c r="BL130" s="16" t="s">
        <v>520</v>
      </c>
      <c r="BM130" s="16" t="s">
        <v>521</v>
      </c>
    </row>
    <row r="131" spans="2:65" s="1" customFormat="1" ht="19.5">
      <c r="B131" s="33"/>
      <c r="C131" s="34"/>
      <c r="D131" s="193" t="s">
        <v>151</v>
      </c>
      <c r="E131" s="34"/>
      <c r="F131" s="194" t="s">
        <v>522</v>
      </c>
      <c r="G131" s="34"/>
      <c r="H131" s="34"/>
      <c r="I131" s="111"/>
      <c r="J131" s="34"/>
      <c r="K131" s="34"/>
      <c r="L131" s="37"/>
      <c r="M131" s="195"/>
      <c r="N131" s="59"/>
      <c r="O131" s="59"/>
      <c r="P131" s="59"/>
      <c r="Q131" s="59"/>
      <c r="R131" s="59"/>
      <c r="S131" s="59"/>
      <c r="T131" s="60"/>
      <c r="AT131" s="16" t="s">
        <v>151</v>
      </c>
      <c r="AU131" s="16" t="s">
        <v>163</v>
      </c>
    </row>
    <row r="132" spans="2:65" s="12" customFormat="1" ht="11.25">
      <c r="B132" s="197"/>
      <c r="C132" s="198"/>
      <c r="D132" s="193" t="s">
        <v>155</v>
      </c>
      <c r="E132" s="199" t="s">
        <v>1</v>
      </c>
      <c r="F132" s="200" t="s">
        <v>448</v>
      </c>
      <c r="G132" s="198"/>
      <c r="H132" s="201">
        <v>2051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155</v>
      </c>
      <c r="AU132" s="207" t="s">
        <v>163</v>
      </c>
      <c r="AV132" s="12" t="s">
        <v>80</v>
      </c>
      <c r="AW132" s="12" t="s">
        <v>32</v>
      </c>
      <c r="AX132" s="12" t="s">
        <v>78</v>
      </c>
      <c r="AY132" s="207" t="s">
        <v>144</v>
      </c>
    </row>
    <row r="133" spans="2:65" s="1" customFormat="1" ht="16.5" customHeight="1">
      <c r="B133" s="33"/>
      <c r="C133" s="181" t="s">
        <v>212</v>
      </c>
      <c r="D133" s="181" t="s">
        <v>145</v>
      </c>
      <c r="E133" s="182" t="s">
        <v>523</v>
      </c>
      <c r="F133" s="183" t="s">
        <v>524</v>
      </c>
      <c r="G133" s="184" t="s">
        <v>341</v>
      </c>
      <c r="H133" s="185">
        <v>197</v>
      </c>
      <c r="I133" s="186"/>
      <c r="J133" s="187">
        <f>ROUND(I133*H133,2)</f>
        <v>0</v>
      </c>
      <c r="K133" s="183" t="s">
        <v>159</v>
      </c>
      <c r="L133" s="37"/>
      <c r="M133" s="188" t="s">
        <v>1</v>
      </c>
      <c r="N133" s="189" t="s">
        <v>42</v>
      </c>
      <c r="O133" s="59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6" t="s">
        <v>520</v>
      </c>
      <c r="AT133" s="16" t="s">
        <v>145</v>
      </c>
      <c r="AU133" s="16" t="s">
        <v>163</v>
      </c>
      <c r="AY133" s="16" t="s">
        <v>144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78</v>
      </c>
      <c r="BK133" s="192">
        <f>ROUND(I133*H133,2)</f>
        <v>0</v>
      </c>
      <c r="BL133" s="16" t="s">
        <v>520</v>
      </c>
      <c r="BM133" s="16" t="s">
        <v>525</v>
      </c>
    </row>
    <row r="134" spans="2:65" s="1" customFormat="1" ht="19.5">
      <c r="B134" s="33"/>
      <c r="C134" s="34"/>
      <c r="D134" s="193" t="s">
        <v>151</v>
      </c>
      <c r="E134" s="34"/>
      <c r="F134" s="194" t="s">
        <v>526</v>
      </c>
      <c r="G134" s="34"/>
      <c r="H134" s="34"/>
      <c r="I134" s="111"/>
      <c r="J134" s="34"/>
      <c r="K134" s="34"/>
      <c r="L134" s="37"/>
      <c r="M134" s="195"/>
      <c r="N134" s="59"/>
      <c r="O134" s="59"/>
      <c r="P134" s="59"/>
      <c r="Q134" s="59"/>
      <c r="R134" s="59"/>
      <c r="S134" s="59"/>
      <c r="T134" s="60"/>
      <c r="AT134" s="16" t="s">
        <v>151</v>
      </c>
      <c r="AU134" s="16" t="s">
        <v>163</v>
      </c>
    </row>
    <row r="135" spans="2:65" s="12" customFormat="1" ht="11.25">
      <c r="B135" s="197"/>
      <c r="C135" s="198"/>
      <c r="D135" s="193" t="s">
        <v>155</v>
      </c>
      <c r="E135" s="199" t="s">
        <v>1</v>
      </c>
      <c r="F135" s="200" t="s">
        <v>527</v>
      </c>
      <c r="G135" s="198"/>
      <c r="H135" s="201">
        <v>197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155</v>
      </c>
      <c r="AU135" s="207" t="s">
        <v>163</v>
      </c>
      <c r="AV135" s="12" t="s">
        <v>80</v>
      </c>
      <c r="AW135" s="12" t="s">
        <v>32</v>
      </c>
      <c r="AX135" s="12" t="s">
        <v>78</v>
      </c>
      <c r="AY135" s="207" t="s">
        <v>144</v>
      </c>
    </row>
    <row r="136" spans="2:65" s="1" customFormat="1" ht="16.5" customHeight="1">
      <c r="B136" s="33"/>
      <c r="C136" s="181" t="s">
        <v>219</v>
      </c>
      <c r="D136" s="181" t="s">
        <v>145</v>
      </c>
      <c r="E136" s="182" t="s">
        <v>528</v>
      </c>
      <c r="F136" s="183" t="s">
        <v>529</v>
      </c>
      <c r="G136" s="184" t="s">
        <v>341</v>
      </c>
      <c r="H136" s="185">
        <v>254</v>
      </c>
      <c r="I136" s="186"/>
      <c r="J136" s="187">
        <f>ROUND(I136*H136,2)</f>
        <v>0</v>
      </c>
      <c r="K136" s="183" t="s">
        <v>159</v>
      </c>
      <c r="L136" s="37"/>
      <c r="M136" s="188" t="s">
        <v>1</v>
      </c>
      <c r="N136" s="189" t="s">
        <v>42</v>
      </c>
      <c r="O136" s="5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520</v>
      </c>
      <c r="AT136" s="16" t="s">
        <v>145</v>
      </c>
      <c r="AU136" s="16" t="s">
        <v>163</v>
      </c>
      <c r="AY136" s="16" t="s">
        <v>144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78</v>
      </c>
      <c r="BK136" s="192">
        <f>ROUND(I136*H136,2)</f>
        <v>0</v>
      </c>
      <c r="BL136" s="16" t="s">
        <v>520</v>
      </c>
      <c r="BM136" s="16" t="s">
        <v>530</v>
      </c>
    </row>
    <row r="137" spans="2:65" s="1" customFormat="1" ht="19.5">
      <c r="B137" s="33"/>
      <c r="C137" s="34"/>
      <c r="D137" s="193" t="s">
        <v>151</v>
      </c>
      <c r="E137" s="34"/>
      <c r="F137" s="194" t="s">
        <v>531</v>
      </c>
      <c r="G137" s="34"/>
      <c r="H137" s="34"/>
      <c r="I137" s="111"/>
      <c r="J137" s="34"/>
      <c r="K137" s="34"/>
      <c r="L137" s="37"/>
      <c r="M137" s="195"/>
      <c r="N137" s="59"/>
      <c r="O137" s="59"/>
      <c r="P137" s="59"/>
      <c r="Q137" s="59"/>
      <c r="R137" s="59"/>
      <c r="S137" s="59"/>
      <c r="T137" s="60"/>
      <c r="AT137" s="16" t="s">
        <v>151</v>
      </c>
      <c r="AU137" s="16" t="s">
        <v>163</v>
      </c>
    </row>
    <row r="138" spans="2:65" s="12" customFormat="1" ht="11.25">
      <c r="B138" s="197"/>
      <c r="C138" s="198"/>
      <c r="D138" s="193" t="s">
        <v>155</v>
      </c>
      <c r="E138" s="199" t="s">
        <v>1</v>
      </c>
      <c r="F138" s="200" t="s">
        <v>532</v>
      </c>
      <c r="G138" s="198"/>
      <c r="H138" s="201">
        <v>254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155</v>
      </c>
      <c r="AU138" s="207" t="s">
        <v>163</v>
      </c>
      <c r="AV138" s="12" t="s">
        <v>80</v>
      </c>
      <c r="AW138" s="12" t="s">
        <v>32</v>
      </c>
      <c r="AX138" s="12" t="s">
        <v>78</v>
      </c>
      <c r="AY138" s="207" t="s">
        <v>144</v>
      </c>
    </row>
    <row r="139" spans="2:65" s="1" customFormat="1" ht="16.5" customHeight="1">
      <c r="B139" s="33"/>
      <c r="C139" s="181" t="s">
        <v>198</v>
      </c>
      <c r="D139" s="181" t="s">
        <v>145</v>
      </c>
      <c r="E139" s="182" t="s">
        <v>533</v>
      </c>
      <c r="F139" s="183" t="s">
        <v>534</v>
      </c>
      <c r="G139" s="184" t="s">
        <v>341</v>
      </c>
      <c r="H139" s="185">
        <v>1470</v>
      </c>
      <c r="I139" s="186"/>
      <c r="J139" s="187">
        <f>ROUND(I139*H139,2)</f>
        <v>0</v>
      </c>
      <c r="K139" s="183" t="s">
        <v>159</v>
      </c>
      <c r="L139" s="37"/>
      <c r="M139" s="188" t="s">
        <v>1</v>
      </c>
      <c r="N139" s="189" t="s">
        <v>42</v>
      </c>
      <c r="O139" s="59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520</v>
      </c>
      <c r="AT139" s="16" t="s">
        <v>145</v>
      </c>
      <c r="AU139" s="16" t="s">
        <v>163</v>
      </c>
      <c r="AY139" s="16" t="s">
        <v>144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78</v>
      </c>
      <c r="BK139" s="192">
        <f>ROUND(I139*H139,2)</f>
        <v>0</v>
      </c>
      <c r="BL139" s="16" t="s">
        <v>520</v>
      </c>
      <c r="BM139" s="16" t="s">
        <v>535</v>
      </c>
    </row>
    <row r="140" spans="2:65" s="1" customFormat="1" ht="19.5">
      <c r="B140" s="33"/>
      <c r="C140" s="34"/>
      <c r="D140" s="193" t="s">
        <v>151</v>
      </c>
      <c r="E140" s="34"/>
      <c r="F140" s="194" t="s">
        <v>536</v>
      </c>
      <c r="G140" s="34"/>
      <c r="H140" s="34"/>
      <c r="I140" s="111"/>
      <c r="J140" s="34"/>
      <c r="K140" s="34"/>
      <c r="L140" s="37"/>
      <c r="M140" s="195"/>
      <c r="N140" s="59"/>
      <c r="O140" s="59"/>
      <c r="P140" s="59"/>
      <c r="Q140" s="59"/>
      <c r="R140" s="59"/>
      <c r="S140" s="59"/>
      <c r="T140" s="60"/>
      <c r="AT140" s="16" t="s">
        <v>151</v>
      </c>
      <c r="AU140" s="16" t="s">
        <v>163</v>
      </c>
    </row>
    <row r="141" spans="2:65" s="12" customFormat="1" ht="11.25">
      <c r="B141" s="197"/>
      <c r="C141" s="198"/>
      <c r="D141" s="193" t="s">
        <v>155</v>
      </c>
      <c r="E141" s="199" t="s">
        <v>1</v>
      </c>
      <c r="F141" s="200" t="s">
        <v>432</v>
      </c>
      <c r="G141" s="198"/>
      <c r="H141" s="201">
        <v>1470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155</v>
      </c>
      <c r="AU141" s="207" t="s">
        <v>163</v>
      </c>
      <c r="AV141" s="12" t="s">
        <v>80</v>
      </c>
      <c r="AW141" s="12" t="s">
        <v>32</v>
      </c>
      <c r="AX141" s="12" t="s">
        <v>78</v>
      </c>
      <c r="AY141" s="207" t="s">
        <v>144</v>
      </c>
    </row>
    <row r="142" spans="2:65" s="1" customFormat="1" ht="16.5" customHeight="1">
      <c r="B142" s="33"/>
      <c r="C142" s="181" t="s">
        <v>230</v>
      </c>
      <c r="D142" s="181" t="s">
        <v>145</v>
      </c>
      <c r="E142" s="182" t="s">
        <v>537</v>
      </c>
      <c r="F142" s="183" t="s">
        <v>538</v>
      </c>
      <c r="G142" s="184" t="s">
        <v>341</v>
      </c>
      <c r="H142" s="185">
        <v>1470</v>
      </c>
      <c r="I142" s="186"/>
      <c r="J142" s="187">
        <f>ROUND(I142*H142,2)</f>
        <v>0</v>
      </c>
      <c r="K142" s="183" t="s">
        <v>159</v>
      </c>
      <c r="L142" s="37"/>
      <c r="M142" s="188" t="s">
        <v>1</v>
      </c>
      <c r="N142" s="189" t="s">
        <v>42</v>
      </c>
      <c r="O142" s="5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16" t="s">
        <v>520</v>
      </c>
      <c r="AT142" s="16" t="s">
        <v>145</v>
      </c>
      <c r="AU142" s="16" t="s">
        <v>163</v>
      </c>
      <c r="AY142" s="16" t="s">
        <v>144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78</v>
      </c>
      <c r="BK142" s="192">
        <f>ROUND(I142*H142,2)</f>
        <v>0</v>
      </c>
      <c r="BL142" s="16" t="s">
        <v>520</v>
      </c>
      <c r="BM142" s="16" t="s">
        <v>539</v>
      </c>
    </row>
    <row r="143" spans="2:65" s="1" customFormat="1" ht="19.5">
      <c r="B143" s="33"/>
      <c r="C143" s="34"/>
      <c r="D143" s="193" t="s">
        <v>151</v>
      </c>
      <c r="E143" s="34"/>
      <c r="F143" s="194" t="s">
        <v>540</v>
      </c>
      <c r="G143" s="34"/>
      <c r="H143" s="34"/>
      <c r="I143" s="111"/>
      <c r="J143" s="34"/>
      <c r="K143" s="34"/>
      <c r="L143" s="37"/>
      <c r="M143" s="195"/>
      <c r="N143" s="59"/>
      <c r="O143" s="59"/>
      <c r="P143" s="59"/>
      <c r="Q143" s="59"/>
      <c r="R143" s="59"/>
      <c r="S143" s="59"/>
      <c r="T143" s="60"/>
      <c r="AT143" s="16" t="s">
        <v>151</v>
      </c>
      <c r="AU143" s="16" t="s">
        <v>163</v>
      </c>
    </row>
    <row r="144" spans="2:65" s="12" customFormat="1" ht="11.25">
      <c r="B144" s="197"/>
      <c r="C144" s="198"/>
      <c r="D144" s="193" t="s">
        <v>155</v>
      </c>
      <c r="E144" s="199" t="s">
        <v>1</v>
      </c>
      <c r="F144" s="200" t="s">
        <v>432</v>
      </c>
      <c r="G144" s="198"/>
      <c r="H144" s="201">
        <v>1470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155</v>
      </c>
      <c r="AU144" s="207" t="s">
        <v>163</v>
      </c>
      <c r="AV144" s="12" t="s">
        <v>80</v>
      </c>
      <c r="AW144" s="12" t="s">
        <v>32</v>
      </c>
      <c r="AX144" s="12" t="s">
        <v>78</v>
      </c>
      <c r="AY144" s="207" t="s">
        <v>144</v>
      </c>
    </row>
    <row r="145" spans="2:65" s="1" customFormat="1" ht="16.5" customHeight="1">
      <c r="B145" s="33"/>
      <c r="C145" s="181" t="s">
        <v>237</v>
      </c>
      <c r="D145" s="181" t="s">
        <v>145</v>
      </c>
      <c r="E145" s="182" t="s">
        <v>541</v>
      </c>
      <c r="F145" s="183" t="s">
        <v>542</v>
      </c>
      <c r="G145" s="184" t="s">
        <v>341</v>
      </c>
      <c r="H145" s="185">
        <v>2051</v>
      </c>
      <c r="I145" s="186"/>
      <c r="J145" s="187">
        <f>ROUND(I145*H145,2)</f>
        <v>0</v>
      </c>
      <c r="K145" s="183" t="s">
        <v>159</v>
      </c>
      <c r="L145" s="37"/>
      <c r="M145" s="188" t="s">
        <v>1</v>
      </c>
      <c r="N145" s="189" t="s">
        <v>42</v>
      </c>
      <c r="O145" s="59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520</v>
      </c>
      <c r="AT145" s="16" t="s">
        <v>145</v>
      </c>
      <c r="AU145" s="16" t="s">
        <v>163</v>
      </c>
      <c r="AY145" s="16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78</v>
      </c>
      <c r="BK145" s="192">
        <f>ROUND(I145*H145,2)</f>
        <v>0</v>
      </c>
      <c r="BL145" s="16" t="s">
        <v>520</v>
      </c>
      <c r="BM145" s="16" t="s">
        <v>543</v>
      </c>
    </row>
    <row r="146" spans="2:65" s="1" customFormat="1" ht="11.25">
      <c r="B146" s="33"/>
      <c r="C146" s="34"/>
      <c r="D146" s="193" t="s">
        <v>151</v>
      </c>
      <c r="E146" s="34"/>
      <c r="F146" s="194" t="s">
        <v>544</v>
      </c>
      <c r="G146" s="34"/>
      <c r="H146" s="34"/>
      <c r="I146" s="111"/>
      <c r="J146" s="34"/>
      <c r="K146" s="34"/>
      <c r="L146" s="37"/>
      <c r="M146" s="195"/>
      <c r="N146" s="59"/>
      <c r="O146" s="59"/>
      <c r="P146" s="59"/>
      <c r="Q146" s="59"/>
      <c r="R146" s="59"/>
      <c r="S146" s="59"/>
      <c r="T146" s="60"/>
      <c r="AT146" s="16" t="s">
        <v>151</v>
      </c>
      <c r="AU146" s="16" t="s">
        <v>163</v>
      </c>
    </row>
    <row r="147" spans="2:65" s="12" customFormat="1" ht="11.25">
      <c r="B147" s="197"/>
      <c r="C147" s="198"/>
      <c r="D147" s="193" t="s">
        <v>155</v>
      </c>
      <c r="E147" s="199" t="s">
        <v>1</v>
      </c>
      <c r="F147" s="200" t="s">
        <v>448</v>
      </c>
      <c r="G147" s="198"/>
      <c r="H147" s="201">
        <v>2051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155</v>
      </c>
      <c r="AU147" s="207" t="s">
        <v>163</v>
      </c>
      <c r="AV147" s="12" t="s">
        <v>80</v>
      </c>
      <c r="AW147" s="12" t="s">
        <v>32</v>
      </c>
      <c r="AX147" s="12" t="s">
        <v>78</v>
      </c>
      <c r="AY147" s="207" t="s">
        <v>144</v>
      </c>
    </row>
    <row r="148" spans="2:65" s="1" customFormat="1" ht="16.5" customHeight="1">
      <c r="B148" s="33"/>
      <c r="C148" s="181" t="s">
        <v>245</v>
      </c>
      <c r="D148" s="181" t="s">
        <v>145</v>
      </c>
      <c r="E148" s="182" t="s">
        <v>545</v>
      </c>
      <c r="F148" s="183" t="s">
        <v>546</v>
      </c>
      <c r="G148" s="184" t="s">
        <v>341</v>
      </c>
      <c r="H148" s="185">
        <v>197</v>
      </c>
      <c r="I148" s="186"/>
      <c r="J148" s="187">
        <f>ROUND(I148*H148,2)</f>
        <v>0</v>
      </c>
      <c r="K148" s="183" t="s">
        <v>159</v>
      </c>
      <c r="L148" s="37"/>
      <c r="M148" s="188" t="s">
        <v>1</v>
      </c>
      <c r="N148" s="189" t="s">
        <v>42</v>
      </c>
      <c r="O148" s="59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16" t="s">
        <v>520</v>
      </c>
      <c r="AT148" s="16" t="s">
        <v>145</v>
      </c>
      <c r="AU148" s="16" t="s">
        <v>163</v>
      </c>
      <c r="AY148" s="16" t="s">
        <v>144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6" t="s">
        <v>78</v>
      </c>
      <c r="BK148" s="192">
        <f>ROUND(I148*H148,2)</f>
        <v>0</v>
      </c>
      <c r="BL148" s="16" t="s">
        <v>520</v>
      </c>
      <c r="BM148" s="16" t="s">
        <v>547</v>
      </c>
    </row>
    <row r="149" spans="2:65" s="1" customFormat="1" ht="19.5">
      <c r="B149" s="33"/>
      <c r="C149" s="34"/>
      <c r="D149" s="193" t="s">
        <v>151</v>
      </c>
      <c r="E149" s="34"/>
      <c r="F149" s="194" t="s">
        <v>548</v>
      </c>
      <c r="G149" s="34"/>
      <c r="H149" s="34"/>
      <c r="I149" s="111"/>
      <c r="J149" s="34"/>
      <c r="K149" s="34"/>
      <c r="L149" s="37"/>
      <c r="M149" s="195"/>
      <c r="N149" s="59"/>
      <c r="O149" s="59"/>
      <c r="P149" s="59"/>
      <c r="Q149" s="59"/>
      <c r="R149" s="59"/>
      <c r="S149" s="59"/>
      <c r="T149" s="60"/>
      <c r="AT149" s="16" t="s">
        <v>151</v>
      </c>
      <c r="AU149" s="16" t="s">
        <v>163</v>
      </c>
    </row>
    <row r="150" spans="2:65" s="1" customFormat="1" ht="16.5" customHeight="1">
      <c r="B150" s="33"/>
      <c r="C150" s="181" t="s">
        <v>8</v>
      </c>
      <c r="D150" s="181" t="s">
        <v>145</v>
      </c>
      <c r="E150" s="182" t="s">
        <v>549</v>
      </c>
      <c r="F150" s="183" t="s">
        <v>550</v>
      </c>
      <c r="G150" s="184" t="s">
        <v>341</v>
      </c>
      <c r="H150" s="185">
        <v>254</v>
      </c>
      <c r="I150" s="186"/>
      <c r="J150" s="187">
        <f>ROUND(I150*H150,2)</f>
        <v>0</v>
      </c>
      <c r="K150" s="183" t="s">
        <v>159</v>
      </c>
      <c r="L150" s="37"/>
      <c r="M150" s="188" t="s">
        <v>1</v>
      </c>
      <c r="N150" s="189" t="s">
        <v>42</v>
      </c>
      <c r="O150" s="59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520</v>
      </c>
      <c r="AT150" s="16" t="s">
        <v>145</v>
      </c>
      <c r="AU150" s="16" t="s">
        <v>163</v>
      </c>
      <c r="AY150" s="16" t="s">
        <v>144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78</v>
      </c>
      <c r="BK150" s="192">
        <f>ROUND(I150*H150,2)</f>
        <v>0</v>
      </c>
      <c r="BL150" s="16" t="s">
        <v>520</v>
      </c>
      <c r="BM150" s="16" t="s">
        <v>551</v>
      </c>
    </row>
    <row r="151" spans="2:65" s="1" customFormat="1" ht="19.5">
      <c r="B151" s="33"/>
      <c r="C151" s="34"/>
      <c r="D151" s="193" t="s">
        <v>151</v>
      </c>
      <c r="E151" s="34"/>
      <c r="F151" s="194" t="s">
        <v>552</v>
      </c>
      <c r="G151" s="34"/>
      <c r="H151" s="34"/>
      <c r="I151" s="111"/>
      <c r="J151" s="34"/>
      <c r="K151" s="34"/>
      <c r="L151" s="37"/>
      <c r="M151" s="195"/>
      <c r="N151" s="59"/>
      <c r="O151" s="59"/>
      <c r="P151" s="59"/>
      <c r="Q151" s="59"/>
      <c r="R151" s="59"/>
      <c r="S151" s="59"/>
      <c r="T151" s="60"/>
      <c r="AT151" s="16" t="s">
        <v>151</v>
      </c>
      <c r="AU151" s="16" t="s">
        <v>163</v>
      </c>
    </row>
    <row r="152" spans="2:65" s="1" customFormat="1" ht="16.5" customHeight="1">
      <c r="B152" s="33"/>
      <c r="C152" s="181" t="s">
        <v>269</v>
      </c>
      <c r="D152" s="181" t="s">
        <v>145</v>
      </c>
      <c r="E152" s="182" t="s">
        <v>553</v>
      </c>
      <c r="F152" s="183" t="s">
        <v>554</v>
      </c>
      <c r="G152" s="184" t="s">
        <v>341</v>
      </c>
      <c r="H152" s="185">
        <v>412</v>
      </c>
      <c r="I152" s="186"/>
      <c r="J152" s="187">
        <f>ROUND(I152*H152,2)</f>
        <v>0</v>
      </c>
      <c r="K152" s="183" t="s">
        <v>159</v>
      </c>
      <c r="L152" s="37"/>
      <c r="M152" s="188" t="s">
        <v>1</v>
      </c>
      <c r="N152" s="189" t="s">
        <v>42</v>
      </c>
      <c r="O152" s="59"/>
      <c r="P152" s="190">
        <f>O152*H152</f>
        <v>0</v>
      </c>
      <c r="Q152" s="190">
        <v>4.6E-5</v>
      </c>
      <c r="R152" s="190">
        <f>Q152*H152</f>
        <v>1.8952E-2</v>
      </c>
      <c r="S152" s="190">
        <v>0</v>
      </c>
      <c r="T152" s="191">
        <f>S152*H152</f>
        <v>0</v>
      </c>
      <c r="AR152" s="16" t="s">
        <v>149</v>
      </c>
      <c r="AT152" s="16" t="s">
        <v>145</v>
      </c>
      <c r="AU152" s="16" t="s">
        <v>163</v>
      </c>
      <c r="AY152" s="16" t="s">
        <v>144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78</v>
      </c>
      <c r="BK152" s="192">
        <f>ROUND(I152*H152,2)</f>
        <v>0</v>
      </c>
      <c r="BL152" s="16" t="s">
        <v>149</v>
      </c>
      <c r="BM152" s="16" t="s">
        <v>555</v>
      </c>
    </row>
    <row r="153" spans="2:65" s="1" customFormat="1" ht="11.25">
      <c r="B153" s="33"/>
      <c r="C153" s="34"/>
      <c r="D153" s="193" t="s">
        <v>151</v>
      </c>
      <c r="E153" s="34"/>
      <c r="F153" s="194" t="s">
        <v>556</v>
      </c>
      <c r="G153" s="34"/>
      <c r="H153" s="34"/>
      <c r="I153" s="111"/>
      <c r="J153" s="34"/>
      <c r="K153" s="34"/>
      <c r="L153" s="37"/>
      <c r="M153" s="195"/>
      <c r="N153" s="59"/>
      <c r="O153" s="59"/>
      <c r="P153" s="59"/>
      <c r="Q153" s="59"/>
      <c r="R153" s="59"/>
      <c r="S153" s="59"/>
      <c r="T153" s="60"/>
      <c r="AT153" s="16" t="s">
        <v>151</v>
      </c>
      <c r="AU153" s="16" t="s">
        <v>163</v>
      </c>
    </row>
    <row r="154" spans="2:65" s="12" customFormat="1" ht="11.25">
      <c r="B154" s="197"/>
      <c r="C154" s="198"/>
      <c r="D154" s="193" t="s">
        <v>155</v>
      </c>
      <c r="E154" s="199" t="s">
        <v>1</v>
      </c>
      <c r="F154" s="200" t="s">
        <v>557</v>
      </c>
      <c r="G154" s="198"/>
      <c r="H154" s="201">
        <v>412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155</v>
      </c>
      <c r="AU154" s="207" t="s">
        <v>163</v>
      </c>
      <c r="AV154" s="12" t="s">
        <v>80</v>
      </c>
      <c r="AW154" s="12" t="s">
        <v>32</v>
      </c>
      <c r="AX154" s="12" t="s">
        <v>78</v>
      </c>
      <c r="AY154" s="207" t="s">
        <v>144</v>
      </c>
    </row>
    <row r="155" spans="2:65" s="1" customFormat="1" ht="16.5" customHeight="1">
      <c r="B155" s="33"/>
      <c r="C155" s="181" t="s">
        <v>275</v>
      </c>
      <c r="D155" s="181" t="s">
        <v>145</v>
      </c>
      <c r="E155" s="182" t="s">
        <v>558</v>
      </c>
      <c r="F155" s="183" t="s">
        <v>559</v>
      </c>
      <c r="G155" s="184" t="s">
        <v>341</v>
      </c>
      <c r="H155" s="185">
        <v>57</v>
      </c>
      <c r="I155" s="186"/>
      <c r="J155" s="187">
        <f>ROUND(I155*H155,2)</f>
        <v>0</v>
      </c>
      <c r="K155" s="183" t="s">
        <v>159</v>
      </c>
      <c r="L155" s="37"/>
      <c r="M155" s="188" t="s">
        <v>1</v>
      </c>
      <c r="N155" s="189" t="s">
        <v>42</v>
      </c>
      <c r="O155" s="59"/>
      <c r="P155" s="190">
        <f>O155*H155</f>
        <v>0</v>
      </c>
      <c r="Q155" s="190">
        <v>5.8E-5</v>
      </c>
      <c r="R155" s="190">
        <f>Q155*H155</f>
        <v>3.3059999999999999E-3</v>
      </c>
      <c r="S155" s="190">
        <v>0</v>
      </c>
      <c r="T155" s="191">
        <f>S155*H155</f>
        <v>0</v>
      </c>
      <c r="AR155" s="16" t="s">
        <v>149</v>
      </c>
      <c r="AT155" s="16" t="s">
        <v>145</v>
      </c>
      <c r="AU155" s="16" t="s">
        <v>163</v>
      </c>
      <c r="AY155" s="16" t="s">
        <v>144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6" t="s">
        <v>78</v>
      </c>
      <c r="BK155" s="192">
        <f>ROUND(I155*H155,2)</f>
        <v>0</v>
      </c>
      <c r="BL155" s="16" t="s">
        <v>149</v>
      </c>
      <c r="BM155" s="16" t="s">
        <v>560</v>
      </c>
    </row>
    <row r="156" spans="2:65" s="1" customFormat="1" ht="11.25">
      <c r="B156" s="33"/>
      <c r="C156" s="34"/>
      <c r="D156" s="193" t="s">
        <v>151</v>
      </c>
      <c r="E156" s="34"/>
      <c r="F156" s="194" t="s">
        <v>561</v>
      </c>
      <c r="G156" s="34"/>
      <c r="H156" s="34"/>
      <c r="I156" s="111"/>
      <c r="J156" s="34"/>
      <c r="K156" s="34"/>
      <c r="L156" s="37"/>
      <c r="M156" s="195"/>
      <c r="N156" s="59"/>
      <c r="O156" s="59"/>
      <c r="P156" s="59"/>
      <c r="Q156" s="59"/>
      <c r="R156" s="59"/>
      <c r="S156" s="59"/>
      <c r="T156" s="60"/>
      <c r="AT156" s="16" t="s">
        <v>151</v>
      </c>
      <c r="AU156" s="16" t="s">
        <v>163</v>
      </c>
    </row>
    <row r="157" spans="2:65" s="12" customFormat="1" ht="11.25">
      <c r="B157" s="197"/>
      <c r="C157" s="198"/>
      <c r="D157" s="193" t="s">
        <v>155</v>
      </c>
      <c r="E157" s="199" t="s">
        <v>1</v>
      </c>
      <c r="F157" s="200" t="s">
        <v>562</v>
      </c>
      <c r="G157" s="198"/>
      <c r="H157" s="201">
        <v>57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155</v>
      </c>
      <c r="AU157" s="207" t="s">
        <v>163</v>
      </c>
      <c r="AV157" s="12" t="s">
        <v>80</v>
      </c>
      <c r="AW157" s="12" t="s">
        <v>32</v>
      </c>
      <c r="AX157" s="12" t="s">
        <v>78</v>
      </c>
      <c r="AY157" s="207" t="s">
        <v>144</v>
      </c>
    </row>
    <row r="158" spans="2:65" s="1" customFormat="1" ht="16.5" customHeight="1">
      <c r="B158" s="33"/>
      <c r="C158" s="181" t="s">
        <v>360</v>
      </c>
      <c r="D158" s="181" t="s">
        <v>145</v>
      </c>
      <c r="E158" s="182" t="s">
        <v>563</v>
      </c>
      <c r="F158" s="183" t="s">
        <v>564</v>
      </c>
      <c r="G158" s="184" t="s">
        <v>341</v>
      </c>
      <c r="H158" s="185">
        <v>469</v>
      </c>
      <c r="I158" s="186"/>
      <c r="J158" s="187">
        <f>ROUND(I158*H158,2)</f>
        <v>0</v>
      </c>
      <c r="K158" s="183" t="s">
        <v>159</v>
      </c>
      <c r="L158" s="37"/>
      <c r="M158" s="188" t="s">
        <v>1</v>
      </c>
      <c r="N158" s="189" t="s">
        <v>42</v>
      </c>
      <c r="O158" s="59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16" t="s">
        <v>78</v>
      </c>
      <c r="AT158" s="16" t="s">
        <v>145</v>
      </c>
      <c r="AU158" s="16" t="s">
        <v>163</v>
      </c>
      <c r="AY158" s="16" t="s">
        <v>144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6" t="s">
        <v>78</v>
      </c>
      <c r="BK158" s="192">
        <f>ROUND(I158*H158,2)</f>
        <v>0</v>
      </c>
      <c r="BL158" s="16" t="s">
        <v>78</v>
      </c>
      <c r="BM158" s="16" t="s">
        <v>565</v>
      </c>
    </row>
    <row r="159" spans="2:65" s="1" customFormat="1" ht="11.25">
      <c r="B159" s="33"/>
      <c r="C159" s="34"/>
      <c r="D159" s="193" t="s">
        <v>151</v>
      </c>
      <c r="E159" s="34"/>
      <c r="F159" s="194" t="s">
        <v>566</v>
      </c>
      <c r="G159" s="34"/>
      <c r="H159" s="34"/>
      <c r="I159" s="111"/>
      <c r="J159" s="34"/>
      <c r="K159" s="34"/>
      <c r="L159" s="37"/>
      <c r="M159" s="195"/>
      <c r="N159" s="59"/>
      <c r="O159" s="59"/>
      <c r="P159" s="59"/>
      <c r="Q159" s="59"/>
      <c r="R159" s="59"/>
      <c r="S159" s="59"/>
      <c r="T159" s="60"/>
      <c r="AT159" s="16" t="s">
        <v>151</v>
      </c>
      <c r="AU159" s="16" t="s">
        <v>163</v>
      </c>
    </row>
    <row r="160" spans="2:65" s="12" customFormat="1" ht="11.25">
      <c r="B160" s="197"/>
      <c r="C160" s="198"/>
      <c r="D160" s="193" t="s">
        <v>155</v>
      </c>
      <c r="E160" s="199" t="s">
        <v>1</v>
      </c>
      <c r="F160" s="200" t="s">
        <v>451</v>
      </c>
      <c r="G160" s="198"/>
      <c r="H160" s="201">
        <v>469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155</v>
      </c>
      <c r="AU160" s="207" t="s">
        <v>163</v>
      </c>
      <c r="AV160" s="12" t="s">
        <v>80</v>
      </c>
      <c r="AW160" s="12" t="s">
        <v>32</v>
      </c>
      <c r="AX160" s="12" t="s">
        <v>78</v>
      </c>
      <c r="AY160" s="207" t="s">
        <v>144</v>
      </c>
    </row>
    <row r="161" spans="2:65" s="1" customFormat="1" ht="16.5" customHeight="1">
      <c r="B161" s="33"/>
      <c r="C161" s="181" t="s">
        <v>320</v>
      </c>
      <c r="D161" s="181" t="s">
        <v>145</v>
      </c>
      <c r="E161" s="182" t="s">
        <v>567</v>
      </c>
      <c r="F161" s="183" t="s">
        <v>568</v>
      </c>
      <c r="G161" s="184" t="s">
        <v>341</v>
      </c>
      <c r="H161" s="185">
        <v>469</v>
      </c>
      <c r="I161" s="186"/>
      <c r="J161" s="187">
        <f>ROUND(I161*H161,2)</f>
        <v>0</v>
      </c>
      <c r="K161" s="183" t="s">
        <v>1</v>
      </c>
      <c r="L161" s="37"/>
      <c r="M161" s="188" t="s">
        <v>1</v>
      </c>
      <c r="N161" s="189" t="s">
        <v>42</v>
      </c>
      <c r="O161" s="59"/>
      <c r="P161" s="190">
        <f>O161*H161</f>
        <v>0</v>
      </c>
      <c r="Q161" s="190">
        <v>2.0823999999999999E-3</v>
      </c>
      <c r="R161" s="190">
        <f>Q161*H161</f>
        <v>0.97664559999999989</v>
      </c>
      <c r="S161" s="190">
        <v>0</v>
      </c>
      <c r="T161" s="191">
        <f>S161*H161</f>
        <v>0</v>
      </c>
      <c r="AR161" s="16" t="s">
        <v>78</v>
      </c>
      <c r="AT161" s="16" t="s">
        <v>145</v>
      </c>
      <c r="AU161" s="16" t="s">
        <v>163</v>
      </c>
      <c r="AY161" s="16" t="s">
        <v>144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78</v>
      </c>
      <c r="BK161" s="192">
        <f>ROUND(I161*H161,2)</f>
        <v>0</v>
      </c>
      <c r="BL161" s="16" t="s">
        <v>78</v>
      </c>
      <c r="BM161" s="16" t="s">
        <v>569</v>
      </c>
    </row>
    <row r="162" spans="2:65" s="1" customFormat="1" ht="11.25">
      <c r="B162" s="33"/>
      <c r="C162" s="34"/>
      <c r="D162" s="193" t="s">
        <v>151</v>
      </c>
      <c r="E162" s="34"/>
      <c r="F162" s="194" t="s">
        <v>570</v>
      </c>
      <c r="G162" s="34"/>
      <c r="H162" s="34"/>
      <c r="I162" s="111"/>
      <c r="J162" s="34"/>
      <c r="K162" s="34"/>
      <c r="L162" s="37"/>
      <c r="M162" s="195"/>
      <c r="N162" s="59"/>
      <c r="O162" s="59"/>
      <c r="P162" s="59"/>
      <c r="Q162" s="59"/>
      <c r="R162" s="59"/>
      <c r="S162" s="59"/>
      <c r="T162" s="60"/>
      <c r="AT162" s="16" t="s">
        <v>151</v>
      </c>
      <c r="AU162" s="16" t="s">
        <v>163</v>
      </c>
    </row>
    <row r="163" spans="2:65" s="12" customFormat="1" ht="11.25">
      <c r="B163" s="197"/>
      <c r="C163" s="198"/>
      <c r="D163" s="193" t="s">
        <v>155</v>
      </c>
      <c r="E163" s="199" t="s">
        <v>1</v>
      </c>
      <c r="F163" s="200" t="s">
        <v>451</v>
      </c>
      <c r="G163" s="198"/>
      <c r="H163" s="201">
        <v>469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155</v>
      </c>
      <c r="AU163" s="207" t="s">
        <v>163</v>
      </c>
      <c r="AV163" s="12" t="s">
        <v>80</v>
      </c>
      <c r="AW163" s="12" t="s">
        <v>32</v>
      </c>
      <c r="AX163" s="12" t="s">
        <v>78</v>
      </c>
      <c r="AY163" s="207" t="s">
        <v>144</v>
      </c>
    </row>
    <row r="164" spans="2:65" s="1" customFormat="1" ht="16.5" customHeight="1">
      <c r="B164" s="33"/>
      <c r="C164" s="219" t="s">
        <v>325</v>
      </c>
      <c r="D164" s="219" t="s">
        <v>306</v>
      </c>
      <c r="E164" s="220" t="s">
        <v>571</v>
      </c>
      <c r="F164" s="221" t="s">
        <v>572</v>
      </c>
      <c r="G164" s="222" t="s">
        <v>355</v>
      </c>
      <c r="H164" s="223">
        <v>185.6</v>
      </c>
      <c r="I164" s="224"/>
      <c r="J164" s="225">
        <f>ROUND(I164*H164,2)</f>
        <v>0</v>
      </c>
      <c r="K164" s="221" t="s">
        <v>1</v>
      </c>
      <c r="L164" s="226"/>
      <c r="M164" s="227" t="s">
        <v>1</v>
      </c>
      <c r="N164" s="228" t="s">
        <v>42</v>
      </c>
      <c r="O164" s="59"/>
      <c r="P164" s="190">
        <f>O164*H164</f>
        <v>0</v>
      </c>
      <c r="Q164" s="190">
        <v>8.9999999999999998E-4</v>
      </c>
      <c r="R164" s="190">
        <f>Q164*H164</f>
        <v>0.16703999999999999</v>
      </c>
      <c r="S164" s="190">
        <v>0</v>
      </c>
      <c r="T164" s="191">
        <f>S164*H164</f>
        <v>0</v>
      </c>
      <c r="AR164" s="16" t="s">
        <v>80</v>
      </c>
      <c r="AT164" s="16" t="s">
        <v>306</v>
      </c>
      <c r="AU164" s="16" t="s">
        <v>163</v>
      </c>
      <c r="AY164" s="16" t="s">
        <v>144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78</v>
      </c>
      <c r="BK164" s="192">
        <f>ROUND(I164*H164,2)</f>
        <v>0</v>
      </c>
      <c r="BL164" s="16" t="s">
        <v>78</v>
      </c>
      <c r="BM164" s="16" t="s">
        <v>573</v>
      </c>
    </row>
    <row r="165" spans="2:65" s="1" customFormat="1" ht="11.25">
      <c r="B165" s="33"/>
      <c r="C165" s="34"/>
      <c r="D165" s="193" t="s">
        <v>151</v>
      </c>
      <c r="E165" s="34"/>
      <c r="F165" s="194" t="s">
        <v>574</v>
      </c>
      <c r="G165" s="34"/>
      <c r="H165" s="34"/>
      <c r="I165" s="111"/>
      <c r="J165" s="34"/>
      <c r="K165" s="34"/>
      <c r="L165" s="37"/>
      <c r="M165" s="195"/>
      <c r="N165" s="59"/>
      <c r="O165" s="59"/>
      <c r="P165" s="59"/>
      <c r="Q165" s="59"/>
      <c r="R165" s="59"/>
      <c r="S165" s="59"/>
      <c r="T165" s="60"/>
      <c r="AT165" s="16" t="s">
        <v>151</v>
      </c>
      <c r="AU165" s="16" t="s">
        <v>163</v>
      </c>
    </row>
    <row r="166" spans="2:65" s="1" customFormat="1" ht="16.5" customHeight="1">
      <c r="B166" s="33"/>
      <c r="C166" s="219" t="s">
        <v>333</v>
      </c>
      <c r="D166" s="219" t="s">
        <v>306</v>
      </c>
      <c r="E166" s="220" t="s">
        <v>575</v>
      </c>
      <c r="F166" s="221" t="s">
        <v>576</v>
      </c>
      <c r="G166" s="222" t="s">
        <v>434</v>
      </c>
      <c r="H166" s="223">
        <v>2.7839999999999998</v>
      </c>
      <c r="I166" s="224"/>
      <c r="J166" s="225">
        <f>ROUND(I166*H166,2)</f>
        <v>0</v>
      </c>
      <c r="K166" s="221" t="s">
        <v>1</v>
      </c>
      <c r="L166" s="226"/>
      <c r="M166" s="227" t="s">
        <v>1</v>
      </c>
      <c r="N166" s="228" t="s">
        <v>42</v>
      </c>
      <c r="O166" s="59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6" t="s">
        <v>80</v>
      </c>
      <c r="AT166" s="16" t="s">
        <v>306</v>
      </c>
      <c r="AU166" s="16" t="s">
        <v>163</v>
      </c>
      <c r="AY166" s="16" t="s">
        <v>144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78</v>
      </c>
      <c r="BK166" s="192">
        <f>ROUND(I166*H166,2)</f>
        <v>0</v>
      </c>
      <c r="BL166" s="16" t="s">
        <v>78</v>
      </c>
      <c r="BM166" s="16" t="s">
        <v>577</v>
      </c>
    </row>
    <row r="167" spans="2:65" s="1" customFormat="1" ht="11.25">
      <c r="B167" s="33"/>
      <c r="C167" s="34"/>
      <c r="D167" s="193" t="s">
        <v>151</v>
      </c>
      <c r="E167" s="34"/>
      <c r="F167" s="194" t="s">
        <v>578</v>
      </c>
      <c r="G167" s="34"/>
      <c r="H167" s="34"/>
      <c r="I167" s="111"/>
      <c r="J167" s="34"/>
      <c r="K167" s="34"/>
      <c r="L167" s="37"/>
      <c r="M167" s="195"/>
      <c r="N167" s="59"/>
      <c r="O167" s="59"/>
      <c r="P167" s="59"/>
      <c r="Q167" s="59"/>
      <c r="R167" s="59"/>
      <c r="S167" s="59"/>
      <c r="T167" s="60"/>
      <c r="AT167" s="16" t="s">
        <v>151</v>
      </c>
      <c r="AU167" s="16" t="s">
        <v>163</v>
      </c>
    </row>
    <row r="168" spans="2:65" s="1" customFormat="1" ht="16.5" customHeight="1">
      <c r="B168" s="33"/>
      <c r="C168" s="181" t="s">
        <v>338</v>
      </c>
      <c r="D168" s="181" t="s">
        <v>145</v>
      </c>
      <c r="E168" s="182" t="s">
        <v>579</v>
      </c>
      <c r="F168" s="183" t="s">
        <v>580</v>
      </c>
      <c r="G168" s="184" t="s">
        <v>341</v>
      </c>
      <c r="H168" s="185">
        <v>395</v>
      </c>
      <c r="I168" s="186"/>
      <c r="J168" s="187">
        <f>ROUND(I168*H168,2)</f>
        <v>0</v>
      </c>
      <c r="K168" s="183" t="s">
        <v>159</v>
      </c>
      <c r="L168" s="37"/>
      <c r="M168" s="188" t="s">
        <v>1</v>
      </c>
      <c r="N168" s="189" t="s">
        <v>42</v>
      </c>
      <c r="O168" s="59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6" t="s">
        <v>78</v>
      </c>
      <c r="AT168" s="16" t="s">
        <v>145</v>
      </c>
      <c r="AU168" s="16" t="s">
        <v>163</v>
      </c>
      <c r="AY168" s="16" t="s">
        <v>144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78</v>
      </c>
      <c r="BK168" s="192">
        <f>ROUND(I168*H168,2)</f>
        <v>0</v>
      </c>
      <c r="BL168" s="16" t="s">
        <v>78</v>
      </c>
      <c r="BM168" s="16" t="s">
        <v>581</v>
      </c>
    </row>
    <row r="169" spans="2:65" s="1" customFormat="1" ht="11.25">
      <c r="B169" s="33"/>
      <c r="C169" s="34"/>
      <c r="D169" s="193" t="s">
        <v>151</v>
      </c>
      <c r="E169" s="34"/>
      <c r="F169" s="194" t="s">
        <v>582</v>
      </c>
      <c r="G169" s="34"/>
      <c r="H169" s="34"/>
      <c r="I169" s="111"/>
      <c r="J169" s="34"/>
      <c r="K169" s="34"/>
      <c r="L169" s="37"/>
      <c r="M169" s="195"/>
      <c r="N169" s="59"/>
      <c r="O169" s="59"/>
      <c r="P169" s="59"/>
      <c r="Q169" s="59"/>
      <c r="R169" s="59"/>
      <c r="S169" s="59"/>
      <c r="T169" s="60"/>
      <c r="AT169" s="16" t="s">
        <v>151</v>
      </c>
      <c r="AU169" s="16" t="s">
        <v>163</v>
      </c>
    </row>
    <row r="170" spans="2:65" s="12" customFormat="1" ht="11.25">
      <c r="B170" s="197"/>
      <c r="C170" s="198"/>
      <c r="D170" s="193" t="s">
        <v>155</v>
      </c>
      <c r="E170" s="199" t="s">
        <v>1</v>
      </c>
      <c r="F170" s="200" t="s">
        <v>583</v>
      </c>
      <c r="G170" s="198"/>
      <c r="H170" s="201">
        <v>395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155</v>
      </c>
      <c r="AU170" s="207" t="s">
        <v>163</v>
      </c>
      <c r="AV170" s="12" t="s">
        <v>80</v>
      </c>
      <c r="AW170" s="12" t="s">
        <v>32</v>
      </c>
      <c r="AX170" s="12" t="s">
        <v>78</v>
      </c>
      <c r="AY170" s="207" t="s">
        <v>144</v>
      </c>
    </row>
    <row r="171" spans="2:65" s="1" customFormat="1" ht="16.5" customHeight="1">
      <c r="B171" s="33"/>
      <c r="C171" s="181" t="s">
        <v>283</v>
      </c>
      <c r="D171" s="181" t="s">
        <v>145</v>
      </c>
      <c r="E171" s="182" t="s">
        <v>584</v>
      </c>
      <c r="F171" s="183" t="s">
        <v>585</v>
      </c>
      <c r="G171" s="184" t="s">
        <v>341</v>
      </c>
      <c r="H171" s="185">
        <v>469</v>
      </c>
      <c r="I171" s="186"/>
      <c r="J171" s="187">
        <f>ROUND(I171*H171,2)</f>
        <v>0</v>
      </c>
      <c r="K171" s="183" t="s">
        <v>1</v>
      </c>
      <c r="L171" s="37"/>
      <c r="M171" s="188" t="s">
        <v>1</v>
      </c>
      <c r="N171" s="189" t="s">
        <v>42</v>
      </c>
      <c r="O171" s="59"/>
      <c r="P171" s="190">
        <f>O171*H171</f>
        <v>0</v>
      </c>
      <c r="Q171" s="190">
        <v>1.0000000000000001E-5</v>
      </c>
      <c r="R171" s="190">
        <f>Q171*H171</f>
        <v>4.6900000000000006E-3</v>
      </c>
      <c r="S171" s="190">
        <v>0</v>
      </c>
      <c r="T171" s="191">
        <f>S171*H171</f>
        <v>0</v>
      </c>
      <c r="AR171" s="16" t="s">
        <v>149</v>
      </c>
      <c r="AT171" s="16" t="s">
        <v>145</v>
      </c>
      <c r="AU171" s="16" t="s">
        <v>163</v>
      </c>
      <c r="AY171" s="16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6" t="s">
        <v>78</v>
      </c>
      <c r="BK171" s="192">
        <f>ROUND(I171*H171,2)</f>
        <v>0</v>
      </c>
      <c r="BL171" s="16" t="s">
        <v>149</v>
      </c>
      <c r="BM171" s="16" t="s">
        <v>586</v>
      </c>
    </row>
    <row r="172" spans="2:65" s="1" customFormat="1" ht="11.25">
      <c r="B172" s="33"/>
      <c r="C172" s="34"/>
      <c r="D172" s="193" t="s">
        <v>151</v>
      </c>
      <c r="E172" s="34"/>
      <c r="F172" s="194" t="s">
        <v>587</v>
      </c>
      <c r="G172" s="34"/>
      <c r="H172" s="34"/>
      <c r="I172" s="111"/>
      <c r="J172" s="34"/>
      <c r="K172" s="34"/>
      <c r="L172" s="37"/>
      <c r="M172" s="195"/>
      <c r="N172" s="59"/>
      <c r="O172" s="59"/>
      <c r="P172" s="59"/>
      <c r="Q172" s="59"/>
      <c r="R172" s="59"/>
      <c r="S172" s="59"/>
      <c r="T172" s="60"/>
      <c r="AT172" s="16" t="s">
        <v>151</v>
      </c>
      <c r="AU172" s="16" t="s">
        <v>163</v>
      </c>
    </row>
    <row r="173" spans="2:65" s="12" customFormat="1" ht="11.25">
      <c r="B173" s="197"/>
      <c r="C173" s="198"/>
      <c r="D173" s="193" t="s">
        <v>155</v>
      </c>
      <c r="E173" s="199" t="s">
        <v>1</v>
      </c>
      <c r="F173" s="200" t="s">
        <v>588</v>
      </c>
      <c r="G173" s="198"/>
      <c r="H173" s="201">
        <v>469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155</v>
      </c>
      <c r="AU173" s="207" t="s">
        <v>163</v>
      </c>
      <c r="AV173" s="12" t="s">
        <v>80</v>
      </c>
      <c r="AW173" s="12" t="s">
        <v>32</v>
      </c>
      <c r="AX173" s="12" t="s">
        <v>78</v>
      </c>
      <c r="AY173" s="207" t="s">
        <v>144</v>
      </c>
    </row>
    <row r="174" spans="2:65" s="1" customFormat="1" ht="16.5" customHeight="1">
      <c r="B174" s="33"/>
      <c r="C174" s="219" t="s">
        <v>7</v>
      </c>
      <c r="D174" s="219" t="s">
        <v>306</v>
      </c>
      <c r="E174" s="220" t="s">
        <v>589</v>
      </c>
      <c r="F174" s="221" t="s">
        <v>590</v>
      </c>
      <c r="G174" s="222" t="s">
        <v>341</v>
      </c>
      <c r="H174" s="223">
        <v>526</v>
      </c>
      <c r="I174" s="224"/>
      <c r="J174" s="225">
        <f>ROUND(I174*H174,2)</f>
        <v>0</v>
      </c>
      <c r="K174" s="221" t="s">
        <v>1</v>
      </c>
      <c r="L174" s="226"/>
      <c r="M174" s="227" t="s">
        <v>1</v>
      </c>
      <c r="N174" s="228" t="s">
        <v>42</v>
      </c>
      <c r="O174" s="59"/>
      <c r="P174" s="190">
        <f>O174*H174</f>
        <v>0</v>
      </c>
      <c r="Q174" s="190">
        <v>5.9100000000000003E-3</v>
      </c>
      <c r="R174" s="190">
        <f>Q174*H174</f>
        <v>3.10866</v>
      </c>
      <c r="S174" s="190">
        <v>0</v>
      </c>
      <c r="T174" s="191">
        <f>S174*H174</f>
        <v>0</v>
      </c>
      <c r="AR174" s="16" t="s">
        <v>80</v>
      </c>
      <c r="AT174" s="16" t="s">
        <v>306</v>
      </c>
      <c r="AU174" s="16" t="s">
        <v>163</v>
      </c>
      <c r="AY174" s="16" t="s">
        <v>144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78</v>
      </c>
      <c r="BK174" s="192">
        <f>ROUND(I174*H174,2)</f>
        <v>0</v>
      </c>
      <c r="BL174" s="16" t="s">
        <v>78</v>
      </c>
      <c r="BM174" s="16" t="s">
        <v>591</v>
      </c>
    </row>
    <row r="175" spans="2:65" s="1" customFormat="1" ht="11.25">
      <c r="B175" s="33"/>
      <c r="C175" s="34"/>
      <c r="D175" s="193" t="s">
        <v>151</v>
      </c>
      <c r="E175" s="34"/>
      <c r="F175" s="194" t="s">
        <v>592</v>
      </c>
      <c r="G175" s="34"/>
      <c r="H175" s="34"/>
      <c r="I175" s="111"/>
      <c r="J175" s="34"/>
      <c r="K175" s="34"/>
      <c r="L175" s="37"/>
      <c r="M175" s="195"/>
      <c r="N175" s="59"/>
      <c r="O175" s="59"/>
      <c r="P175" s="59"/>
      <c r="Q175" s="59"/>
      <c r="R175" s="59"/>
      <c r="S175" s="59"/>
      <c r="T175" s="60"/>
      <c r="AT175" s="16" t="s">
        <v>151</v>
      </c>
      <c r="AU175" s="16" t="s">
        <v>163</v>
      </c>
    </row>
    <row r="176" spans="2:65" s="12" customFormat="1" ht="11.25">
      <c r="B176" s="197"/>
      <c r="C176" s="198"/>
      <c r="D176" s="193" t="s">
        <v>155</v>
      </c>
      <c r="E176" s="199" t="s">
        <v>1</v>
      </c>
      <c r="F176" s="200" t="s">
        <v>593</v>
      </c>
      <c r="G176" s="198"/>
      <c r="H176" s="201">
        <v>412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155</v>
      </c>
      <c r="AU176" s="207" t="s">
        <v>163</v>
      </c>
      <c r="AV176" s="12" t="s">
        <v>80</v>
      </c>
      <c r="AW176" s="12" t="s">
        <v>32</v>
      </c>
      <c r="AX176" s="12" t="s">
        <v>71</v>
      </c>
      <c r="AY176" s="207" t="s">
        <v>144</v>
      </c>
    </row>
    <row r="177" spans="2:65" s="12" customFormat="1" ht="11.25">
      <c r="B177" s="197"/>
      <c r="C177" s="198"/>
      <c r="D177" s="193" t="s">
        <v>155</v>
      </c>
      <c r="E177" s="199" t="s">
        <v>1</v>
      </c>
      <c r="F177" s="200" t="s">
        <v>594</v>
      </c>
      <c r="G177" s="198"/>
      <c r="H177" s="201">
        <v>114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155</v>
      </c>
      <c r="AU177" s="207" t="s">
        <v>163</v>
      </c>
      <c r="AV177" s="12" t="s">
        <v>80</v>
      </c>
      <c r="AW177" s="12" t="s">
        <v>32</v>
      </c>
      <c r="AX177" s="12" t="s">
        <v>71</v>
      </c>
      <c r="AY177" s="207" t="s">
        <v>144</v>
      </c>
    </row>
    <row r="178" spans="2:65" s="13" customFormat="1" ht="11.25">
      <c r="B178" s="208"/>
      <c r="C178" s="209"/>
      <c r="D178" s="193" t="s">
        <v>155</v>
      </c>
      <c r="E178" s="210" t="s">
        <v>1</v>
      </c>
      <c r="F178" s="211" t="s">
        <v>211</v>
      </c>
      <c r="G178" s="209"/>
      <c r="H178" s="212">
        <v>526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155</v>
      </c>
      <c r="AU178" s="218" t="s">
        <v>163</v>
      </c>
      <c r="AV178" s="13" t="s">
        <v>149</v>
      </c>
      <c r="AW178" s="13" t="s">
        <v>32</v>
      </c>
      <c r="AX178" s="13" t="s">
        <v>78</v>
      </c>
      <c r="AY178" s="218" t="s">
        <v>144</v>
      </c>
    </row>
    <row r="179" spans="2:65" s="1" customFormat="1" ht="16.5" customHeight="1">
      <c r="B179" s="33"/>
      <c r="C179" s="219" t="s">
        <v>298</v>
      </c>
      <c r="D179" s="219" t="s">
        <v>306</v>
      </c>
      <c r="E179" s="220" t="s">
        <v>595</v>
      </c>
      <c r="F179" s="221" t="s">
        <v>596</v>
      </c>
      <c r="G179" s="222" t="s">
        <v>355</v>
      </c>
      <c r="H179" s="223">
        <v>703.5</v>
      </c>
      <c r="I179" s="224"/>
      <c r="J179" s="225">
        <f>ROUND(I179*H179,2)</f>
        <v>0</v>
      </c>
      <c r="K179" s="221" t="s">
        <v>1</v>
      </c>
      <c r="L179" s="226"/>
      <c r="M179" s="227" t="s">
        <v>1</v>
      </c>
      <c r="N179" s="228" t="s">
        <v>42</v>
      </c>
      <c r="O179" s="59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16" t="s">
        <v>80</v>
      </c>
      <c r="AT179" s="16" t="s">
        <v>306</v>
      </c>
      <c r="AU179" s="16" t="s">
        <v>163</v>
      </c>
      <c r="AY179" s="16" t="s">
        <v>144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6" t="s">
        <v>78</v>
      </c>
      <c r="BK179" s="192">
        <f>ROUND(I179*H179,2)</f>
        <v>0</v>
      </c>
      <c r="BL179" s="16" t="s">
        <v>78</v>
      </c>
      <c r="BM179" s="16" t="s">
        <v>597</v>
      </c>
    </row>
    <row r="180" spans="2:65" s="1" customFormat="1" ht="11.25">
      <c r="B180" s="33"/>
      <c r="C180" s="34"/>
      <c r="D180" s="193" t="s">
        <v>151</v>
      </c>
      <c r="E180" s="34"/>
      <c r="F180" s="194" t="s">
        <v>598</v>
      </c>
      <c r="G180" s="34"/>
      <c r="H180" s="34"/>
      <c r="I180" s="111"/>
      <c r="J180" s="34"/>
      <c r="K180" s="34"/>
      <c r="L180" s="37"/>
      <c r="M180" s="195"/>
      <c r="N180" s="59"/>
      <c r="O180" s="59"/>
      <c r="P180" s="59"/>
      <c r="Q180" s="59"/>
      <c r="R180" s="59"/>
      <c r="S180" s="59"/>
      <c r="T180" s="60"/>
      <c r="AT180" s="16" t="s">
        <v>151</v>
      </c>
      <c r="AU180" s="16" t="s">
        <v>163</v>
      </c>
    </row>
    <row r="181" spans="2:65" s="12" customFormat="1" ht="11.25">
      <c r="B181" s="197"/>
      <c r="C181" s="198"/>
      <c r="D181" s="193" t="s">
        <v>155</v>
      </c>
      <c r="E181" s="199" t="s">
        <v>1</v>
      </c>
      <c r="F181" s="200" t="s">
        <v>599</v>
      </c>
      <c r="G181" s="198"/>
      <c r="H181" s="201">
        <v>703.5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155</v>
      </c>
      <c r="AU181" s="207" t="s">
        <v>163</v>
      </c>
      <c r="AV181" s="12" t="s">
        <v>80</v>
      </c>
      <c r="AW181" s="12" t="s">
        <v>32</v>
      </c>
      <c r="AX181" s="12" t="s">
        <v>78</v>
      </c>
      <c r="AY181" s="207" t="s">
        <v>144</v>
      </c>
    </row>
    <row r="182" spans="2:65" s="1" customFormat="1" ht="16.5" customHeight="1">
      <c r="B182" s="33"/>
      <c r="C182" s="181" t="s">
        <v>365</v>
      </c>
      <c r="D182" s="181" t="s">
        <v>145</v>
      </c>
      <c r="E182" s="182" t="s">
        <v>600</v>
      </c>
      <c r="F182" s="183" t="s">
        <v>601</v>
      </c>
      <c r="G182" s="184" t="s">
        <v>148</v>
      </c>
      <c r="H182" s="185">
        <v>3884</v>
      </c>
      <c r="I182" s="186"/>
      <c r="J182" s="187">
        <f>ROUND(I182*H182,2)</f>
        <v>0</v>
      </c>
      <c r="K182" s="183" t="s">
        <v>159</v>
      </c>
      <c r="L182" s="37"/>
      <c r="M182" s="188" t="s">
        <v>1</v>
      </c>
      <c r="N182" s="189" t="s">
        <v>42</v>
      </c>
      <c r="O182" s="59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16" t="s">
        <v>78</v>
      </c>
      <c r="AT182" s="16" t="s">
        <v>145</v>
      </c>
      <c r="AU182" s="16" t="s">
        <v>163</v>
      </c>
      <c r="AY182" s="16" t="s">
        <v>144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6" t="s">
        <v>78</v>
      </c>
      <c r="BK182" s="192">
        <f>ROUND(I182*H182,2)</f>
        <v>0</v>
      </c>
      <c r="BL182" s="16" t="s">
        <v>78</v>
      </c>
      <c r="BM182" s="16" t="s">
        <v>602</v>
      </c>
    </row>
    <row r="183" spans="2:65" s="1" customFormat="1" ht="11.25">
      <c r="B183" s="33"/>
      <c r="C183" s="34"/>
      <c r="D183" s="193" t="s">
        <v>151</v>
      </c>
      <c r="E183" s="34"/>
      <c r="F183" s="194" t="s">
        <v>603</v>
      </c>
      <c r="G183" s="34"/>
      <c r="H183" s="34"/>
      <c r="I183" s="111"/>
      <c r="J183" s="34"/>
      <c r="K183" s="34"/>
      <c r="L183" s="37"/>
      <c r="M183" s="195"/>
      <c r="N183" s="59"/>
      <c r="O183" s="59"/>
      <c r="P183" s="59"/>
      <c r="Q183" s="59"/>
      <c r="R183" s="59"/>
      <c r="S183" s="59"/>
      <c r="T183" s="60"/>
      <c r="AT183" s="16" t="s">
        <v>151</v>
      </c>
      <c r="AU183" s="16" t="s">
        <v>163</v>
      </c>
    </row>
    <row r="184" spans="2:65" s="12" customFormat="1" ht="11.25">
      <c r="B184" s="197"/>
      <c r="C184" s="198"/>
      <c r="D184" s="193" t="s">
        <v>155</v>
      </c>
      <c r="E184" s="199" t="s">
        <v>1</v>
      </c>
      <c r="F184" s="200" t="s">
        <v>604</v>
      </c>
      <c r="G184" s="198"/>
      <c r="H184" s="201">
        <v>142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155</v>
      </c>
      <c r="AU184" s="207" t="s">
        <v>163</v>
      </c>
      <c r="AV184" s="12" t="s">
        <v>80</v>
      </c>
      <c r="AW184" s="12" t="s">
        <v>32</v>
      </c>
      <c r="AX184" s="12" t="s">
        <v>71</v>
      </c>
      <c r="AY184" s="207" t="s">
        <v>144</v>
      </c>
    </row>
    <row r="185" spans="2:65" s="12" customFormat="1" ht="11.25">
      <c r="B185" s="197"/>
      <c r="C185" s="198"/>
      <c r="D185" s="193" t="s">
        <v>155</v>
      </c>
      <c r="E185" s="199" t="s">
        <v>1</v>
      </c>
      <c r="F185" s="200" t="s">
        <v>605</v>
      </c>
      <c r="G185" s="198"/>
      <c r="H185" s="201">
        <v>3742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155</v>
      </c>
      <c r="AU185" s="207" t="s">
        <v>163</v>
      </c>
      <c r="AV185" s="12" t="s">
        <v>80</v>
      </c>
      <c r="AW185" s="12" t="s">
        <v>32</v>
      </c>
      <c r="AX185" s="12" t="s">
        <v>71</v>
      </c>
      <c r="AY185" s="207" t="s">
        <v>144</v>
      </c>
    </row>
    <row r="186" spans="2:65" s="13" customFormat="1" ht="11.25">
      <c r="B186" s="208"/>
      <c r="C186" s="209"/>
      <c r="D186" s="193" t="s">
        <v>155</v>
      </c>
      <c r="E186" s="210" t="s">
        <v>1</v>
      </c>
      <c r="F186" s="211" t="s">
        <v>211</v>
      </c>
      <c r="G186" s="209"/>
      <c r="H186" s="212">
        <v>3884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155</v>
      </c>
      <c r="AU186" s="218" t="s">
        <v>163</v>
      </c>
      <c r="AV186" s="13" t="s">
        <v>149</v>
      </c>
      <c r="AW186" s="13" t="s">
        <v>32</v>
      </c>
      <c r="AX186" s="13" t="s">
        <v>78</v>
      </c>
      <c r="AY186" s="218" t="s">
        <v>144</v>
      </c>
    </row>
    <row r="187" spans="2:65" s="1" customFormat="1" ht="16.5" customHeight="1">
      <c r="B187" s="33"/>
      <c r="C187" s="219" t="s">
        <v>373</v>
      </c>
      <c r="D187" s="219" t="s">
        <v>306</v>
      </c>
      <c r="E187" s="220" t="s">
        <v>606</v>
      </c>
      <c r="F187" s="221" t="s">
        <v>607</v>
      </c>
      <c r="G187" s="222" t="s">
        <v>172</v>
      </c>
      <c r="H187" s="223">
        <v>388.4</v>
      </c>
      <c r="I187" s="224"/>
      <c r="J187" s="225">
        <f>ROUND(I187*H187,2)</f>
        <v>0</v>
      </c>
      <c r="K187" s="221" t="s">
        <v>159</v>
      </c>
      <c r="L187" s="226"/>
      <c r="M187" s="227" t="s">
        <v>1</v>
      </c>
      <c r="N187" s="228" t="s">
        <v>42</v>
      </c>
      <c r="O187" s="59"/>
      <c r="P187" s="190">
        <f>O187*H187</f>
        <v>0</v>
      </c>
      <c r="Q187" s="190">
        <v>0.2</v>
      </c>
      <c r="R187" s="190">
        <f>Q187*H187</f>
        <v>77.680000000000007</v>
      </c>
      <c r="S187" s="190">
        <v>0</v>
      </c>
      <c r="T187" s="191">
        <f>S187*H187</f>
        <v>0</v>
      </c>
      <c r="AR187" s="16" t="s">
        <v>80</v>
      </c>
      <c r="AT187" s="16" t="s">
        <v>306</v>
      </c>
      <c r="AU187" s="16" t="s">
        <v>163</v>
      </c>
      <c r="AY187" s="16" t="s">
        <v>144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78</v>
      </c>
      <c r="BK187" s="192">
        <f>ROUND(I187*H187,2)</f>
        <v>0</v>
      </c>
      <c r="BL187" s="16" t="s">
        <v>78</v>
      </c>
      <c r="BM187" s="16" t="s">
        <v>608</v>
      </c>
    </row>
    <row r="188" spans="2:65" s="1" customFormat="1" ht="11.25">
      <c r="B188" s="33"/>
      <c r="C188" s="34"/>
      <c r="D188" s="193" t="s">
        <v>151</v>
      </c>
      <c r="E188" s="34"/>
      <c r="F188" s="194" t="s">
        <v>609</v>
      </c>
      <c r="G188" s="34"/>
      <c r="H188" s="34"/>
      <c r="I188" s="111"/>
      <c r="J188" s="34"/>
      <c r="K188" s="34"/>
      <c r="L188" s="37"/>
      <c r="M188" s="195"/>
      <c r="N188" s="59"/>
      <c r="O188" s="59"/>
      <c r="P188" s="59"/>
      <c r="Q188" s="59"/>
      <c r="R188" s="59"/>
      <c r="S188" s="59"/>
      <c r="T188" s="60"/>
      <c r="AT188" s="16" t="s">
        <v>151</v>
      </c>
      <c r="AU188" s="16" t="s">
        <v>163</v>
      </c>
    </row>
    <row r="189" spans="2:65" s="12" customFormat="1" ht="11.25">
      <c r="B189" s="197"/>
      <c r="C189" s="198"/>
      <c r="D189" s="193" t="s">
        <v>155</v>
      </c>
      <c r="E189" s="198"/>
      <c r="F189" s="200" t="s">
        <v>610</v>
      </c>
      <c r="G189" s="198"/>
      <c r="H189" s="201">
        <v>388.4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155</v>
      </c>
      <c r="AU189" s="207" t="s">
        <v>163</v>
      </c>
      <c r="AV189" s="12" t="s">
        <v>80</v>
      </c>
      <c r="AW189" s="12" t="s">
        <v>4</v>
      </c>
      <c r="AX189" s="12" t="s">
        <v>78</v>
      </c>
      <c r="AY189" s="207" t="s">
        <v>144</v>
      </c>
    </row>
    <row r="190" spans="2:65" s="1" customFormat="1" ht="16.5" customHeight="1">
      <c r="B190" s="33"/>
      <c r="C190" s="181" t="s">
        <v>256</v>
      </c>
      <c r="D190" s="181" t="s">
        <v>145</v>
      </c>
      <c r="E190" s="182" t="s">
        <v>611</v>
      </c>
      <c r="F190" s="183" t="s">
        <v>612</v>
      </c>
      <c r="G190" s="184" t="s">
        <v>309</v>
      </c>
      <c r="H190" s="185">
        <v>0.23200000000000001</v>
      </c>
      <c r="I190" s="186"/>
      <c r="J190" s="187">
        <f>ROUND(I190*H190,2)</f>
        <v>0</v>
      </c>
      <c r="K190" s="183" t="s">
        <v>1</v>
      </c>
      <c r="L190" s="37"/>
      <c r="M190" s="188" t="s">
        <v>1</v>
      </c>
      <c r="N190" s="189" t="s">
        <v>42</v>
      </c>
      <c r="O190" s="59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16" t="s">
        <v>149</v>
      </c>
      <c r="AT190" s="16" t="s">
        <v>145</v>
      </c>
      <c r="AU190" s="16" t="s">
        <v>163</v>
      </c>
      <c r="AY190" s="16" t="s">
        <v>144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6" t="s">
        <v>78</v>
      </c>
      <c r="BK190" s="192">
        <f>ROUND(I190*H190,2)</f>
        <v>0</v>
      </c>
      <c r="BL190" s="16" t="s">
        <v>149</v>
      </c>
      <c r="BM190" s="16" t="s">
        <v>613</v>
      </c>
    </row>
    <row r="191" spans="2:65" s="1" customFormat="1" ht="11.25">
      <c r="B191" s="33"/>
      <c r="C191" s="34"/>
      <c r="D191" s="193" t="s">
        <v>151</v>
      </c>
      <c r="E191" s="34"/>
      <c r="F191" s="194" t="s">
        <v>612</v>
      </c>
      <c r="G191" s="34"/>
      <c r="H191" s="34"/>
      <c r="I191" s="111"/>
      <c r="J191" s="34"/>
      <c r="K191" s="34"/>
      <c r="L191" s="37"/>
      <c r="M191" s="195"/>
      <c r="N191" s="59"/>
      <c r="O191" s="59"/>
      <c r="P191" s="59"/>
      <c r="Q191" s="59"/>
      <c r="R191" s="59"/>
      <c r="S191" s="59"/>
      <c r="T191" s="60"/>
      <c r="AT191" s="16" t="s">
        <v>151</v>
      </c>
      <c r="AU191" s="16" t="s">
        <v>163</v>
      </c>
    </row>
    <row r="192" spans="2:65" s="12" customFormat="1" ht="11.25">
      <c r="B192" s="197"/>
      <c r="C192" s="198"/>
      <c r="D192" s="193" t="s">
        <v>155</v>
      </c>
      <c r="E192" s="198"/>
      <c r="F192" s="200" t="s">
        <v>614</v>
      </c>
      <c r="G192" s="198"/>
      <c r="H192" s="201">
        <v>0.23200000000000001</v>
      </c>
      <c r="I192" s="202"/>
      <c r="J192" s="198"/>
      <c r="K192" s="198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155</v>
      </c>
      <c r="AU192" s="207" t="s">
        <v>163</v>
      </c>
      <c r="AV192" s="12" t="s">
        <v>80</v>
      </c>
      <c r="AW192" s="12" t="s">
        <v>4</v>
      </c>
      <c r="AX192" s="12" t="s">
        <v>78</v>
      </c>
      <c r="AY192" s="207" t="s">
        <v>144</v>
      </c>
    </row>
    <row r="193" spans="2:65" s="1" customFormat="1" ht="16.5" customHeight="1">
      <c r="B193" s="33"/>
      <c r="C193" s="219" t="s">
        <v>263</v>
      </c>
      <c r="D193" s="219" t="s">
        <v>306</v>
      </c>
      <c r="E193" s="220" t="s">
        <v>615</v>
      </c>
      <c r="F193" s="221" t="s">
        <v>616</v>
      </c>
      <c r="G193" s="222" t="s">
        <v>617</v>
      </c>
      <c r="H193" s="223">
        <v>231.63</v>
      </c>
      <c r="I193" s="224"/>
      <c r="J193" s="225">
        <f>ROUND(I193*H193,2)</f>
        <v>0</v>
      </c>
      <c r="K193" s="221" t="s">
        <v>159</v>
      </c>
      <c r="L193" s="226"/>
      <c r="M193" s="227" t="s">
        <v>1</v>
      </c>
      <c r="N193" s="228" t="s">
        <v>42</v>
      </c>
      <c r="O193" s="59"/>
      <c r="P193" s="190">
        <f>O193*H193</f>
        <v>0</v>
      </c>
      <c r="Q193" s="190">
        <v>1E-3</v>
      </c>
      <c r="R193" s="190">
        <f>Q193*H193</f>
        <v>0.23163</v>
      </c>
      <c r="S193" s="190">
        <v>0</v>
      </c>
      <c r="T193" s="191">
        <f>S193*H193</f>
        <v>0</v>
      </c>
      <c r="AR193" s="16" t="s">
        <v>198</v>
      </c>
      <c r="AT193" s="16" t="s">
        <v>306</v>
      </c>
      <c r="AU193" s="16" t="s">
        <v>163</v>
      </c>
      <c r="AY193" s="16" t="s">
        <v>144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6" t="s">
        <v>78</v>
      </c>
      <c r="BK193" s="192">
        <f>ROUND(I193*H193,2)</f>
        <v>0</v>
      </c>
      <c r="BL193" s="16" t="s">
        <v>149</v>
      </c>
      <c r="BM193" s="16" t="s">
        <v>618</v>
      </c>
    </row>
    <row r="194" spans="2:65" s="1" customFormat="1" ht="11.25">
      <c r="B194" s="33"/>
      <c r="C194" s="34"/>
      <c r="D194" s="193" t="s">
        <v>151</v>
      </c>
      <c r="E194" s="34"/>
      <c r="F194" s="194" t="s">
        <v>616</v>
      </c>
      <c r="G194" s="34"/>
      <c r="H194" s="34"/>
      <c r="I194" s="111"/>
      <c r="J194" s="34"/>
      <c r="K194" s="34"/>
      <c r="L194" s="37"/>
      <c r="M194" s="195"/>
      <c r="N194" s="59"/>
      <c r="O194" s="59"/>
      <c r="P194" s="59"/>
      <c r="Q194" s="59"/>
      <c r="R194" s="59"/>
      <c r="S194" s="59"/>
      <c r="T194" s="60"/>
      <c r="AT194" s="16" t="s">
        <v>151</v>
      </c>
      <c r="AU194" s="16" t="s">
        <v>163</v>
      </c>
    </row>
    <row r="195" spans="2:65" s="12" customFormat="1" ht="11.25">
      <c r="B195" s="197"/>
      <c r="C195" s="198"/>
      <c r="D195" s="193" t="s">
        <v>155</v>
      </c>
      <c r="E195" s="199" t="s">
        <v>1</v>
      </c>
      <c r="F195" s="200" t="s">
        <v>619</v>
      </c>
      <c r="G195" s="198"/>
      <c r="H195" s="201">
        <v>140.69999999999999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155</v>
      </c>
      <c r="AU195" s="207" t="s">
        <v>163</v>
      </c>
      <c r="AV195" s="12" t="s">
        <v>80</v>
      </c>
      <c r="AW195" s="12" t="s">
        <v>32</v>
      </c>
      <c r="AX195" s="12" t="s">
        <v>71</v>
      </c>
      <c r="AY195" s="207" t="s">
        <v>144</v>
      </c>
    </row>
    <row r="196" spans="2:65" s="12" customFormat="1" ht="11.25">
      <c r="B196" s="197"/>
      <c r="C196" s="198"/>
      <c r="D196" s="193" t="s">
        <v>155</v>
      </c>
      <c r="E196" s="199" t="s">
        <v>1</v>
      </c>
      <c r="F196" s="200" t="s">
        <v>620</v>
      </c>
      <c r="G196" s="198"/>
      <c r="H196" s="201">
        <v>61.53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155</v>
      </c>
      <c r="AU196" s="207" t="s">
        <v>163</v>
      </c>
      <c r="AV196" s="12" t="s">
        <v>80</v>
      </c>
      <c r="AW196" s="12" t="s">
        <v>32</v>
      </c>
      <c r="AX196" s="12" t="s">
        <v>71</v>
      </c>
      <c r="AY196" s="207" t="s">
        <v>144</v>
      </c>
    </row>
    <row r="197" spans="2:65" s="12" customFormat="1" ht="11.25">
      <c r="B197" s="197"/>
      <c r="C197" s="198"/>
      <c r="D197" s="193" t="s">
        <v>155</v>
      </c>
      <c r="E197" s="199" t="s">
        <v>1</v>
      </c>
      <c r="F197" s="200" t="s">
        <v>621</v>
      </c>
      <c r="G197" s="198"/>
      <c r="H197" s="201">
        <v>29.4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155</v>
      </c>
      <c r="AU197" s="207" t="s">
        <v>163</v>
      </c>
      <c r="AV197" s="12" t="s">
        <v>80</v>
      </c>
      <c r="AW197" s="12" t="s">
        <v>32</v>
      </c>
      <c r="AX197" s="12" t="s">
        <v>71</v>
      </c>
      <c r="AY197" s="207" t="s">
        <v>144</v>
      </c>
    </row>
    <row r="198" spans="2:65" s="13" customFormat="1" ht="11.25">
      <c r="B198" s="208"/>
      <c r="C198" s="209"/>
      <c r="D198" s="193" t="s">
        <v>155</v>
      </c>
      <c r="E198" s="210" t="s">
        <v>1</v>
      </c>
      <c r="F198" s="211" t="s">
        <v>211</v>
      </c>
      <c r="G198" s="209"/>
      <c r="H198" s="212">
        <v>231.63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155</v>
      </c>
      <c r="AU198" s="218" t="s">
        <v>163</v>
      </c>
      <c r="AV198" s="13" t="s">
        <v>149</v>
      </c>
      <c r="AW198" s="13" t="s">
        <v>32</v>
      </c>
      <c r="AX198" s="13" t="s">
        <v>78</v>
      </c>
      <c r="AY198" s="218" t="s">
        <v>144</v>
      </c>
    </row>
    <row r="199" spans="2:65" s="1" customFormat="1" ht="16.5" customHeight="1">
      <c r="B199" s="33"/>
      <c r="C199" s="181" t="s">
        <v>379</v>
      </c>
      <c r="D199" s="181" t="s">
        <v>145</v>
      </c>
      <c r="E199" s="182" t="s">
        <v>622</v>
      </c>
      <c r="F199" s="183" t="s">
        <v>623</v>
      </c>
      <c r="G199" s="184" t="s">
        <v>172</v>
      </c>
      <c r="H199" s="185">
        <v>72.73</v>
      </c>
      <c r="I199" s="186"/>
      <c r="J199" s="187">
        <f>ROUND(I199*H199,2)</f>
        <v>0</v>
      </c>
      <c r="K199" s="183" t="s">
        <v>159</v>
      </c>
      <c r="L199" s="37"/>
      <c r="M199" s="188" t="s">
        <v>1</v>
      </c>
      <c r="N199" s="189" t="s">
        <v>42</v>
      </c>
      <c r="O199" s="59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78</v>
      </c>
      <c r="AT199" s="16" t="s">
        <v>145</v>
      </c>
      <c r="AU199" s="16" t="s">
        <v>163</v>
      </c>
      <c r="AY199" s="16" t="s">
        <v>144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78</v>
      </c>
      <c r="BK199" s="192">
        <f>ROUND(I199*H199,2)</f>
        <v>0</v>
      </c>
      <c r="BL199" s="16" t="s">
        <v>78</v>
      </c>
      <c r="BM199" s="16" t="s">
        <v>624</v>
      </c>
    </row>
    <row r="200" spans="2:65" s="1" customFormat="1" ht="11.25">
      <c r="B200" s="33"/>
      <c r="C200" s="34"/>
      <c r="D200" s="193" t="s">
        <v>151</v>
      </c>
      <c r="E200" s="34"/>
      <c r="F200" s="194" t="s">
        <v>625</v>
      </c>
      <c r="G200" s="34"/>
      <c r="H200" s="34"/>
      <c r="I200" s="111"/>
      <c r="J200" s="34"/>
      <c r="K200" s="34"/>
      <c r="L200" s="37"/>
      <c r="M200" s="195"/>
      <c r="N200" s="59"/>
      <c r="O200" s="59"/>
      <c r="P200" s="59"/>
      <c r="Q200" s="59"/>
      <c r="R200" s="59"/>
      <c r="S200" s="59"/>
      <c r="T200" s="60"/>
      <c r="AT200" s="16" t="s">
        <v>151</v>
      </c>
      <c r="AU200" s="16" t="s">
        <v>163</v>
      </c>
    </row>
    <row r="201" spans="2:65" s="12" customFormat="1" ht="11.25">
      <c r="B201" s="197"/>
      <c r="C201" s="198"/>
      <c r="D201" s="193" t="s">
        <v>155</v>
      </c>
      <c r="E201" s="199" t="s">
        <v>1</v>
      </c>
      <c r="F201" s="200" t="s">
        <v>626</v>
      </c>
      <c r="G201" s="198"/>
      <c r="H201" s="201">
        <v>37.520000000000003</v>
      </c>
      <c r="I201" s="202"/>
      <c r="J201" s="198"/>
      <c r="K201" s="198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155</v>
      </c>
      <c r="AU201" s="207" t="s">
        <v>163</v>
      </c>
      <c r="AV201" s="12" t="s">
        <v>80</v>
      </c>
      <c r="AW201" s="12" t="s">
        <v>32</v>
      </c>
      <c r="AX201" s="12" t="s">
        <v>71</v>
      </c>
      <c r="AY201" s="207" t="s">
        <v>144</v>
      </c>
    </row>
    <row r="202" spans="2:65" s="12" customFormat="1" ht="11.25">
      <c r="B202" s="197"/>
      <c r="C202" s="198"/>
      <c r="D202" s="193" t="s">
        <v>155</v>
      </c>
      <c r="E202" s="199" t="s">
        <v>1</v>
      </c>
      <c r="F202" s="200" t="s">
        <v>627</v>
      </c>
      <c r="G202" s="198"/>
      <c r="H202" s="201">
        <v>20.51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155</v>
      </c>
      <c r="AU202" s="207" t="s">
        <v>163</v>
      </c>
      <c r="AV202" s="12" t="s">
        <v>80</v>
      </c>
      <c r="AW202" s="12" t="s">
        <v>32</v>
      </c>
      <c r="AX202" s="12" t="s">
        <v>71</v>
      </c>
      <c r="AY202" s="207" t="s">
        <v>144</v>
      </c>
    </row>
    <row r="203" spans="2:65" s="12" customFormat="1" ht="11.25">
      <c r="B203" s="197"/>
      <c r="C203" s="198"/>
      <c r="D203" s="193" t="s">
        <v>155</v>
      </c>
      <c r="E203" s="199" t="s">
        <v>1</v>
      </c>
      <c r="F203" s="200" t="s">
        <v>628</v>
      </c>
      <c r="G203" s="198"/>
      <c r="H203" s="201">
        <v>14.7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155</v>
      </c>
      <c r="AU203" s="207" t="s">
        <v>163</v>
      </c>
      <c r="AV203" s="12" t="s">
        <v>80</v>
      </c>
      <c r="AW203" s="12" t="s">
        <v>32</v>
      </c>
      <c r="AX203" s="12" t="s">
        <v>71</v>
      </c>
      <c r="AY203" s="207" t="s">
        <v>144</v>
      </c>
    </row>
    <row r="204" spans="2:65" s="13" customFormat="1" ht="11.25">
      <c r="B204" s="208"/>
      <c r="C204" s="209"/>
      <c r="D204" s="193" t="s">
        <v>155</v>
      </c>
      <c r="E204" s="210" t="s">
        <v>1</v>
      </c>
      <c r="F204" s="211" t="s">
        <v>211</v>
      </c>
      <c r="G204" s="209"/>
      <c r="H204" s="212">
        <v>72.73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155</v>
      </c>
      <c r="AU204" s="218" t="s">
        <v>163</v>
      </c>
      <c r="AV204" s="13" t="s">
        <v>149</v>
      </c>
      <c r="AW204" s="13" t="s">
        <v>32</v>
      </c>
      <c r="AX204" s="13" t="s">
        <v>78</v>
      </c>
      <c r="AY204" s="218" t="s">
        <v>144</v>
      </c>
    </row>
    <row r="205" spans="2:65" s="1" customFormat="1" ht="16.5" customHeight="1">
      <c r="B205" s="33"/>
      <c r="C205" s="181" t="s">
        <v>386</v>
      </c>
      <c r="D205" s="181" t="s">
        <v>145</v>
      </c>
      <c r="E205" s="182" t="s">
        <v>629</v>
      </c>
      <c r="F205" s="183" t="s">
        <v>630</v>
      </c>
      <c r="G205" s="184" t="s">
        <v>172</v>
      </c>
      <c r="H205" s="185">
        <v>72.73</v>
      </c>
      <c r="I205" s="186"/>
      <c r="J205" s="187">
        <f>ROUND(I205*H205,2)</f>
        <v>0</v>
      </c>
      <c r="K205" s="183" t="s">
        <v>159</v>
      </c>
      <c r="L205" s="37"/>
      <c r="M205" s="188" t="s">
        <v>1</v>
      </c>
      <c r="N205" s="189" t="s">
        <v>42</v>
      </c>
      <c r="O205" s="59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78</v>
      </c>
      <c r="AT205" s="16" t="s">
        <v>145</v>
      </c>
      <c r="AU205" s="16" t="s">
        <v>163</v>
      </c>
      <c r="AY205" s="16" t="s">
        <v>144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78</v>
      </c>
      <c r="BK205" s="192">
        <f>ROUND(I205*H205,2)</f>
        <v>0</v>
      </c>
      <c r="BL205" s="16" t="s">
        <v>78</v>
      </c>
      <c r="BM205" s="16" t="s">
        <v>631</v>
      </c>
    </row>
    <row r="206" spans="2:65" s="1" customFormat="1" ht="11.25">
      <c r="B206" s="33"/>
      <c r="C206" s="34"/>
      <c r="D206" s="193" t="s">
        <v>151</v>
      </c>
      <c r="E206" s="34"/>
      <c r="F206" s="194" t="s">
        <v>632</v>
      </c>
      <c r="G206" s="34"/>
      <c r="H206" s="34"/>
      <c r="I206" s="111"/>
      <c r="J206" s="34"/>
      <c r="K206" s="34"/>
      <c r="L206" s="37"/>
      <c r="M206" s="195"/>
      <c r="N206" s="59"/>
      <c r="O206" s="59"/>
      <c r="P206" s="59"/>
      <c r="Q206" s="59"/>
      <c r="R206" s="59"/>
      <c r="S206" s="59"/>
      <c r="T206" s="60"/>
      <c r="AT206" s="16" t="s">
        <v>151</v>
      </c>
      <c r="AU206" s="16" t="s">
        <v>163</v>
      </c>
    </row>
    <row r="207" spans="2:65" s="1" customFormat="1" ht="16.5" customHeight="1">
      <c r="B207" s="33"/>
      <c r="C207" s="181" t="s">
        <v>393</v>
      </c>
      <c r="D207" s="181" t="s">
        <v>145</v>
      </c>
      <c r="E207" s="182" t="s">
        <v>633</v>
      </c>
      <c r="F207" s="183" t="s">
        <v>634</v>
      </c>
      <c r="G207" s="184" t="s">
        <v>172</v>
      </c>
      <c r="H207" s="185">
        <v>72.73</v>
      </c>
      <c r="I207" s="186"/>
      <c r="J207" s="187">
        <f>ROUND(I207*H207,2)</f>
        <v>0</v>
      </c>
      <c r="K207" s="183" t="s">
        <v>159</v>
      </c>
      <c r="L207" s="37"/>
      <c r="M207" s="188" t="s">
        <v>1</v>
      </c>
      <c r="N207" s="189" t="s">
        <v>42</v>
      </c>
      <c r="O207" s="59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78</v>
      </c>
      <c r="AT207" s="16" t="s">
        <v>145</v>
      </c>
      <c r="AU207" s="16" t="s">
        <v>163</v>
      </c>
      <c r="AY207" s="16" t="s">
        <v>144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78</v>
      </c>
      <c r="BK207" s="192">
        <f>ROUND(I207*H207,2)</f>
        <v>0</v>
      </c>
      <c r="BL207" s="16" t="s">
        <v>78</v>
      </c>
      <c r="BM207" s="16" t="s">
        <v>635</v>
      </c>
    </row>
    <row r="208" spans="2:65" s="1" customFormat="1" ht="11.25">
      <c r="B208" s="33"/>
      <c r="C208" s="34"/>
      <c r="D208" s="193" t="s">
        <v>151</v>
      </c>
      <c r="E208" s="34"/>
      <c r="F208" s="194" t="s">
        <v>636</v>
      </c>
      <c r="G208" s="34"/>
      <c r="H208" s="34"/>
      <c r="I208" s="111"/>
      <c r="J208" s="34"/>
      <c r="K208" s="34"/>
      <c r="L208" s="37"/>
      <c r="M208" s="195"/>
      <c r="N208" s="59"/>
      <c r="O208" s="59"/>
      <c r="P208" s="59"/>
      <c r="Q208" s="59"/>
      <c r="R208" s="59"/>
      <c r="S208" s="59"/>
      <c r="T208" s="60"/>
      <c r="AT208" s="16" t="s">
        <v>151</v>
      </c>
      <c r="AU208" s="16" t="s">
        <v>163</v>
      </c>
    </row>
    <row r="209" spans="2:65" s="1" customFormat="1" ht="16.5" customHeight="1">
      <c r="B209" s="33"/>
      <c r="C209" s="219" t="s">
        <v>398</v>
      </c>
      <c r="D209" s="219" t="s">
        <v>306</v>
      </c>
      <c r="E209" s="220" t="s">
        <v>637</v>
      </c>
      <c r="F209" s="221" t="s">
        <v>638</v>
      </c>
      <c r="G209" s="222" t="s">
        <v>172</v>
      </c>
      <c r="H209" s="223">
        <v>72.73</v>
      </c>
      <c r="I209" s="224"/>
      <c r="J209" s="225">
        <f>ROUND(I209*H209,2)</f>
        <v>0</v>
      </c>
      <c r="K209" s="221" t="s">
        <v>159</v>
      </c>
      <c r="L209" s="226"/>
      <c r="M209" s="227" t="s">
        <v>1</v>
      </c>
      <c r="N209" s="228" t="s">
        <v>42</v>
      </c>
      <c r="O209" s="59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6" t="s">
        <v>80</v>
      </c>
      <c r="AT209" s="16" t="s">
        <v>306</v>
      </c>
      <c r="AU209" s="16" t="s">
        <v>163</v>
      </c>
      <c r="AY209" s="16" t="s">
        <v>144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78</v>
      </c>
      <c r="BK209" s="192">
        <f>ROUND(I209*H209,2)</f>
        <v>0</v>
      </c>
      <c r="BL209" s="16" t="s">
        <v>78</v>
      </c>
      <c r="BM209" s="16" t="s">
        <v>639</v>
      </c>
    </row>
    <row r="210" spans="2:65" s="1" customFormat="1" ht="11.25">
      <c r="B210" s="33"/>
      <c r="C210" s="34"/>
      <c r="D210" s="193" t="s">
        <v>151</v>
      </c>
      <c r="E210" s="34"/>
      <c r="F210" s="194" t="s">
        <v>640</v>
      </c>
      <c r="G210" s="34"/>
      <c r="H210" s="34"/>
      <c r="I210" s="111"/>
      <c r="J210" s="34"/>
      <c r="K210" s="34"/>
      <c r="L210" s="37"/>
      <c r="M210" s="195"/>
      <c r="N210" s="59"/>
      <c r="O210" s="59"/>
      <c r="P210" s="59"/>
      <c r="Q210" s="59"/>
      <c r="R210" s="59"/>
      <c r="S210" s="59"/>
      <c r="T210" s="60"/>
      <c r="AT210" s="16" t="s">
        <v>151</v>
      </c>
      <c r="AU210" s="16" t="s">
        <v>163</v>
      </c>
    </row>
    <row r="211" spans="2:65" s="1" customFormat="1" ht="16.5" customHeight="1">
      <c r="B211" s="33"/>
      <c r="C211" s="181" t="s">
        <v>346</v>
      </c>
      <c r="D211" s="181" t="s">
        <v>145</v>
      </c>
      <c r="E211" s="182" t="s">
        <v>641</v>
      </c>
      <c r="F211" s="183" t="s">
        <v>642</v>
      </c>
      <c r="G211" s="184" t="s">
        <v>355</v>
      </c>
      <c r="H211" s="185">
        <v>1730</v>
      </c>
      <c r="I211" s="186"/>
      <c r="J211" s="187">
        <f>ROUND(I211*H211,2)</f>
        <v>0</v>
      </c>
      <c r="K211" s="183" t="s">
        <v>159</v>
      </c>
      <c r="L211" s="37"/>
      <c r="M211" s="188" t="s">
        <v>1</v>
      </c>
      <c r="N211" s="189" t="s">
        <v>42</v>
      </c>
      <c r="O211" s="59"/>
      <c r="P211" s="190">
        <f>O211*H211</f>
        <v>0</v>
      </c>
      <c r="Q211" s="190">
        <v>6.8230000000000001E-3</v>
      </c>
      <c r="R211" s="190">
        <f>Q211*H211</f>
        <v>11.803789999999999</v>
      </c>
      <c r="S211" s="190">
        <v>0</v>
      </c>
      <c r="T211" s="191">
        <f>S211*H211</f>
        <v>0</v>
      </c>
      <c r="AR211" s="16" t="s">
        <v>78</v>
      </c>
      <c r="AT211" s="16" t="s">
        <v>145</v>
      </c>
      <c r="AU211" s="16" t="s">
        <v>163</v>
      </c>
      <c r="AY211" s="16" t="s">
        <v>144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6" t="s">
        <v>78</v>
      </c>
      <c r="BK211" s="192">
        <f>ROUND(I211*H211,2)</f>
        <v>0</v>
      </c>
      <c r="BL211" s="16" t="s">
        <v>78</v>
      </c>
      <c r="BM211" s="16" t="s">
        <v>643</v>
      </c>
    </row>
    <row r="212" spans="2:65" s="1" customFormat="1" ht="29.25">
      <c r="B212" s="33"/>
      <c r="C212" s="34"/>
      <c r="D212" s="193" t="s">
        <v>151</v>
      </c>
      <c r="E212" s="34"/>
      <c r="F212" s="194" t="s">
        <v>644</v>
      </c>
      <c r="G212" s="34"/>
      <c r="H212" s="34"/>
      <c r="I212" s="111"/>
      <c r="J212" s="34"/>
      <c r="K212" s="34"/>
      <c r="L212" s="37"/>
      <c r="M212" s="195"/>
      <c r="N212" s="59"/>
      <c r="O212" s="59"/>
      <c r="P212" s="59"/>
      <c r="Q212" s="59"/>
      <c r="R212" s="59"/>
      <c r="S212" s="59"/>
      <c r="T212" s="60"/>
      <c r="AT212" s="16" t="s">
        <v>151</v>
      </c>
      <c r="AU212" s="16" t="s">
        <v>163</v>
      </c>
    </row>
    <row r="213" spans="2:65" s="12" customFormat="1" ht="11.25">
      <c r="B213" s="197"/>
      <c r="C213" s="198"/>
      <c r="D213" s="193" t="s">
        <v>155</v>
      </c>
      <c r="E213" s="199" t="s">
        <v>1</v>
      </c>
      <c r="F213" s="200" t="s">
        <v>442</v>
      </c>
      <c r="G213" s="198"/>
      <c r="H213" s="201">
        <v>1730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155</v>
      </c>
      <c r="AU213" s="207" t="s">
        <v>163</v>
      </c>
      <c r="AV213" s="12" t="s">
        <v>80</v>
      </c>
      <c r="AW213" s="12" t="s">
        <v>32</v>
      </c>
      <c r="AX213" s="12" t="s">
        <v>78</v>
      </c>
      <c r="AY213" s="207" t="s">
        <v>144</v>
      </c>
    </row>
    <row r="214" spans="2:65" s="1" customFormat="1" ht="16.5" customHeight="1">
      <c r="B214" s="33"/>
      <c r="C214" s="181" t="s">
        <v>352</v>
      </c>
      <c r="D214" s="181" t="s">
        <v>145</v>
      </c>
      <c r="E214" s="182" t="s">
        <v>645</v>
      </c>
      <c r="F214" s="183" t="s">
        <v>646</v>
      </c>
      <c r="G214" s="184" t="s">
        <v>341</v>
      </c>
      <c r="H214" s="185">
        <v>22</v>
      </c>
      <c r="I214" s="186"/>
      <c r="J214" s="187">
        <f>ROUND(I214*H214,2)</f>
        <v>0</v>
      </c>
      <c r="K214" s="183" t="s">
        <v>159</v>
      </c>
      <c r="L214" s="37"/>
      <c r="M214" s="188" t="s">
        <v>1</v>
      </c>
      <c r="N214" s="189" t="s">
        <v>42</v>
      </c>
      <c r="O214" s="59"/>
      <c r="P214" s="190">
        <f>O214*H214</f>
        <v>0</v>
      </c>
      <c r="Q214" s="190">
        <v>7.417E-2</v>
      </c>
      <c r="R214" s="190">
        <f>Q214*H214</f>
        <v>1.63174</v>
      </c>
      <c r="S214" s="190">
        <v>0</v>
      </c>
      <c r="T214" s="191">
        <f>S214*H214</f>
        <v>0</v>
      </c>
      <c r="AR214" s="16" t="s">
        <v>78</v>
      </c>
      <c r="AT214" s="16" t="s">
        <v>145</v>
      </c>
      <c r="AU214" s="16" t="s">
        <v>163</v>
      </c>
      <c r="AY214" s="16" t="s">
        <v>144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6" t="s">
        <v>78</v>
      </c>
      <c r="BK214" s="192">
        <f>ROUND(I214*H214,2)</f>
        <v>0</v>
      </c>
      <c r="BL214" s="16" t="s">
        <v>78</v>
      </c>
      <c r="BM214" s="16" t="s">
        <v>647</v>
      </c>
    </row>
    <row r="215" spans="2:65" s="1" customFormat="1" ht="11.25">
      <c r="B215" s="33"/>
      <c r="C215" s="34"/>
      <c r="D215" s="193" t="s">
        <v>151</v>
      </c>
      <c r="E215" s="34"/>
      <c r="F215" s="194" t="s">
        <v>648</v>
      </c>
      <c r="G215" s="34"/>
      <c r="H215" s="34"/>
      <c r="I215" s="111"/>
      <c r="J215" s="34"/>
      <c r="K215" s="34"/>
      <c r="L215" s="37"/>
      <c r="M215" s="195"/>
      <c r="N215" s="59"/>
      <c r="O215" s="59"/>
      <c r="P215" s="59"/>
      <c r="Q215" s="59"/>
      <c r="R215" s="59"/>
      <c r="S215" s="59"/>
      <c r="T215" s="60"/>
      <c r="AT215" s="16" t="s">
        <v>151</v>
      </c>
      <c r="AU215" s="16" t="s">
        <v>163</v>
      </c>
    </row>
    <row r="216" spans="2:65" s="12" customFormat="1" ht="11.25">
      <c r="B216" s="197"/>
      <c r="C216" s="198"/>
      <c r="D216" s="193" t="s">
        <v>155</v>
      </c>
      <c r="E216" s="199" t="s">
        <v>1</v>
      </c>
      <c r="F216" s="200" t="s">
        <v>649</v>
      </c>
      <c r="G216" s="198"/>
      <c r="H216" s="201">
        <v>22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155</v>
      </c>
      <c r="AU216" s="207" t="s">
        <v>163</v>
      </c>
      <c r="AV216" s="12" t="s">
        <v>80</v>
      </c>
      <c r="AW216" s="12" t="s">
        <v>32</v>
      </c>
      <c r="AX216" s="12" t="s">
        <v>78</v>
      </c>
      <c r="AY216" s="207" t="s">
        <v>144</v>
      </c>
    </row>
    <row r="217" spans="2:65" s="1" customFormat="1" ht="16.5" customHeight="1">
      <c r="B217" s="33"/>
      <c r="C217" s="181" t="s">
        <v>305</v>
      </c>
      <c r="D217" s="181" t="s">
        <v>145</v>
      </c>
      <c r="E217" s="182" t="s">
        <v>650</v>
      </c>
      <c r="F217" s="183" t="s">
        <v>651</v>
      </c>
      <c r="G217" s="184" t="s">
        <v>341</v>
      </c>
      <c r="H217" s="185">
        <v>469</v>
      </c>
      <c r="I217" s="186"/>
      <c r="J217" s="187">
        <f>ROUND(I217*H217,2)</f>
        <v>0</v>
      </c>
      <c r="K217" s="183" t="s">
        <v>479</v>
      </c>
      <c r="L217" s="37"/>
      <c r="M217" s="188" t="s">
        <v>1</v>
      </c>
      <c r="N217" s="189" t="s">
        <v>42</v>
      </c>
      <c r="O217" s="59"/>
      <c r="P217" s="190">
        <f>O217*H217</f>
        <v>0</v>
      </c>
      <c r="Q217" s="190">
        <v>6.9999999999999994E-5</v>
      </c>
      <c r="R217" s="190">
        <f>Q217*H217</f>
        <v>3.2829999999999998E-2</v>
      </c>
      <c r="S217" s="190">
        <v>0</v>
      </c>
      <c r="T217" s="191">
        <f>S217*H217</f>
        <v>0</v>
      </c>
      <c r="AR217" s="16" t="s">
        <v>78</v>
      </c>
      <c r="AT217" s="16" t="s">
        <v>145</v>
      </c>
      <c r="AU217" s="16" t="s">
        <v>163</v>
      </c>
      <c r="AY217" s="16" t="s">
        <v>144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78</v>
      </c>
      <c r="BK217" s="192">
        <f>ROUND(I217*H217,2)</f>
        <v>0</v>
      </c>
      <c r="BL217" s="16" t="s">
        <v>78</v>
      </c>
      <c r="BM217" s="16" t="s">
        <v>652</v>
      </c>
    </row>
    <row r="218" spans="2:65" s="1" customFormat="1" ht="11.25">
      <c r="B218" s="33"/>
      <c r="C218" s="34"/>
      <c r="D218" s="193" t="s">
        <v>151</v>
      </c>
      <c r="E218" s="34"/>
      <c r="F218" s="194" t="s">
        <v>653</v>
      </c>
      <c r="G218" s="34"/>
      <c r="H218" s="34"/>
      <c r="I218" s="111"/>
      <c r="J218" s="34"/>
      <c r="K218" s="34"/>
      <c r="L218" s="37"/>
      <c r="M218" s="195"/>
      <c r="N218" s="59"/>
      <c r="O218" s="59"/>
      <c r="P218" s="59"/>
      <c r="Q218" s="59"/>
      <c r="R218" s="59"/>
      <c r="S218" s="59"/>
      <c r="T218" s="60"/>
      <c r="AT218" s="16" t="s">
        <v>151</v>
      </c>
      <c r="AU218" s="16" t="s">
        <v>163</v>
      </c>
    </row>
    <row r="219" spans="2:65" s="12" customFormat="1" ht="11.25">
      <c r="B219" s="197"/>
      <c r="C219" s="198"/>
      <c r="D219" s="193" t="s">
        <v>155</v>
      </c>
      <c r="E219" s="199" t="s">
        <v>1</v>
      </c>
      <c r="F219" s="200" t="s">
        <v>451</v>
      </c>
      <c r="G219" s="198"/>
      <c r="H219" s="201">
        <v>469</v>
      </c>
      <c r="I219" s="202"/>
      <c r="J219" s="198"/>
      <c r="K219" s="198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155</v>
      </c>
      <c r="AU219" s="207" t="s">
        <v>163</v>
      </c>
      <c r="AV219" s="12" t="s">
        <v>80</v>
      </c>
      <c r="AW219" s="12" t="s">
        <v>32</v>
      </c>
      <c r="AX219" s="12" t="s">
        <v>78</v>
      </c>
      <c r="AY219" s="207" t="s">
        <v>144</v>
      </c>
    </row>
    <row r="220" spans="2:65" s="1" customFormat="1" ht="16.5" customHeight="1">
      <c r="B220" s="33"/>
      <c r="C220" s="219" t="s">
        <v>314</v>
      </c>
      <c r="D220" s="219" t="s">
        <v>306</v>
      </c>
      <c r="E220" s="220" t="s">
        <v>654</v>
      </c>
      <c r="F220" s="221" t="s">
        <v>655</v>
      </c>
      <c r="G220" s="222" t="s">
        <v>341</v>
      </c>
      <c r="H220" s="223">
        <v>469</v>
      </c>
      <c r="I220" s="224"/>
      <c r="J220" s="225">
        <f>ROUND(I220*H220,2)</f>
        <v>0</v>
      </c>
      <c r="K220" s="221" t="s">
        <v>1</v>
      </c>
      <c r="L220" s="226"/>
      <c r="M220" s="227" t="s">
        <v>1</v>
      </c>
      <c r="N220" s="228" t="s">
        <v>42</v>
      </c>
      <c r="O220" s="59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16" t="s">
        <v>80</v>
      </c>
      <c r="AT220" s="16" t="s">
        <v>306</v>
      </c>
      <c r="AU220" s="16" t="s">
        <v>163</v>
      </c>
      <c r="AY220" s="16" t="s">
        <v>144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6" t="s">
        <v>78</v>
      </c>
      <c r="BK220" s="192">
        <f>ROUND(I220*H220,2)</f>
        <v>0</v>
      </c>
      <c r="BL220" s="16" t="s">
        <v>78</v>
      </c>
      <c r="BM220" s="16" t="s">
        <v>656</v>
      </c>
    </row>
    <row r="221" spans="2:65" s="1" customFormat="1" ht="11.25">
      <c r="B221" s="33"/>
      <c r="C221" s="34"/>
      <c r="D221" s="193" t="s">
        <v>151</v>
      </c>
      <c r="E221" s="34"/>
      <c r="F221" s="194" t="s">
        <v>657</v>
      </c>
      <c r="G221" s="34"/>
      <c r="H221" s="34"/>
      <c r="I221" s="111"/>
      <c r="J221" s="34"/>
      <c r="K221" s="34"/>
      <c r="L221" s="37"/>
      <c r="M221" s="195"/>
      <c r="N221" s="59"/>
      <c r="O221" s="59"/>
      <c r="P221" s="59"/>
      <c r="Q221" s="59"/>
      <c r="R221" s="59"/>
      <c r="S221" s="59"/>
      <c r="T221" s="60"/>
      <c r="AT221" s="16" t="s">
        <v>151</v>
      </c>
      <c r="AU221" s="16" t="s">
        <v>163</v>
      </c>
    </row>
    <row r="222" spans="2:65" s="12" customFormat="1" ht="11.25">
      <c r="B222" s="197"/>
      <c r="C222" s="198"/>
      <c r="D222" s="193" t="s">
        <v>155</v>
      </c>
      <c r="E222" s="199" t="s">
        <v>1</v>
      </c>
      <c r="F222" s="200" t="s">
        <v>451</v>
      </c>
      <c r="G222" s="198"/>
      <c r="H222" s="201">
        <v>469</v>
      </c>
      <c r="I222" s="202"/>
      <c r="J222" s="198"/>
      <c r="K222" s="198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155</v>
      </c>
      <c r="AU222" s="207" t="s">
        <v>163</v>
      </c>
      <c r="AV222" s="12" t="s">
        <v>80</v>
      </c>
      <c r="AW222" s="12" t="s">
        <v>32</v>
      </c>
      <c r="AX222" s="12" t="s">
        <v>78</v>
      </c>
      <c r="AY222" s="207" t="s">
        <v>144</v>
      </c>
    </row>
    <row r="223" spans="2:65" s="14" customFormat="1" ht="20.85" customHeight="1">
      <c r="B223" s="236"/>
      <c r="C223" s="237"/>
      <c r="D223" s="238" t="s">
        <v>70</v>
      </c>
      <c r="E223" s="238" t="s">
        <v>658</v>
      </c>
      <c r="F223" s="238" t="s">
        <v>659</v>
      </c>
      <c r="G223" s="237"/>
      <c r="H223" s="237"/>
      <c r="I223" s="239"/>
      <c r="J223" s="240">
        <f>BK223</f>
        <v>0</v>
      </c>
      <c r="K223" s="237"/>
      <c r="L223" s="241"/>
      <c r="M223" s="242"/>
      <c r="N223" s="243"/>
      <c r="O223" s="243"/>
      <c r="P223" s="244">
        <f>P224+P247</f>
        <v>0</v>
      </c>
      <c r="Q223" s="243"/>
      <c r="R223" s="244">
        <f>R224+R247</f>
        <v>32.933</v>
      </c>
      <c r="S223" s="243"/>
      <c r="T223" s="245">
        <f>T224+T247</f>
        <v>0</v>
      </c>
      <c r="AR223" s="246" t="s">
        <v>149</v>
      </c>
      <c r="AT223" s="247" t="s">
        <v>70</v>
      </c>
      <c r="AU223" s="247" t="s">
        <v>163</v>
      </c>
      <c r="AY223" s="246" t="s">
        <v>144</v>
      </c>
      <c r="BK223" s="248">
        <f>BK224+BK247</f>
        <v>0</v>
      </c>
    </row>
    <row r="224" spans="2:65" s="14" customFormat="1" ht="20.85" customHeight="1">
      <c r="B224" s="236"/>
      <c r="C224" s="237"/>
      <c r="D224" s="238" t="s">
        <v>70</v>
      </c>
      <c r="E224" s="238" t="s">
        <v>660</v>
      </c>
      <c r="F224" s="238" t="s">
        <v>661</v>
      </c>
      <c r="G224" s="237"/>
      <c r="H224" s="237"/>
      <c r="I224" s="239"/>
      <c r="J224" s="240">
        <f>BK224</f>
        <v>0</v>
      </c>
      <c r="K224" s="237"/>
      <c r="L224" s="241"/>
      <c r="M224" s="242"/>
      <c r="N224" s="243"/>
      <c r="O224" s="243"/>
      <c r="P224" s="244">
        <f>SUM(P225:P246)</f>
        <v>0</v>
      </c>
      <c r="Q224" s="243"/>
      <c r="R224" s="244">
        <f>SUM(R225:R246)</f>
        <v>13.913000000000002</v>
      </c>
      <c r="S224" s="243"/>
      <c r="T224" s="245">
        <f>SUM(T225:T246)</f>
        <v>0</v>
      </c>
      <c r="AR224" s="246" t="s">
        <v>149</v>
      </c>
      <c r="AT224" s="247" t="s">
        <v>70</v>
      </c>
      <c r="AU224" s="247" t="s">
        <v>149</v>
      </c>
      <c r="AY224" s="246" t="s">
        <v>144</v>
      </c>
      <c r="BK224" s="248">
        <f>SUM(BK225:BK246)</f>
        <v>0</v>
      </c>
    </row>
    <row r="225" spans="2:65" s="1" customFormat="1" ht="16.5" customHeight="1">
      <c r="B225" s="33"/>
      <c r="C225" s="219" t="s">
        <v>662</v>
      </c>
      <c r="D225" s="219" t="s">
        <v>306</v>
      </c>
      <c r="E225" s="220" t="s">
        <v>663</v>
      </c>
      <c r="F225" s="221" t="s">
        <v>664</v>
      </c>
      <c r="G225" s="222" t="s">
        <v>341</v>
      </c>
      <c r="H225" s="223">
        <v>70</v>
      </c>
      <c r="I225" s="224"/>
      <c r="J225" s="225">
        <f>ROUND(I225*H225,2)</f>
        <v>0</v>
      </c>
      <c r="K225" s="221" t="s">
        <v>1</v>
      </c>
      <c r="L225" s="226"/>
      <c r="M225" s="227" t="s">
        <v>1</v>
      </c>
      <c r="N225" s="228" t="s">
        <v>42</v>
      </c>
      <c r="O225" s="59"/>
      <c r="P225" s="190">
        <f>O225*H225</f>
        <v>0</v>
      </c>
      <c r="Q225" s="190">
        <v>3.0000000000000001E-3</v>
      </c>
      <c r="R225" s="190">
        <f>Q225*H225</f>
        <v>0.21</v>
      </c>
      <c r="S225" s="190">
        <v>0</v>
      </c>
      <c r="T225" s="191">
        <f>S225*H225</f>
        <v>0</v>
      </c>
      <c r="AR225" s="16" t="s">
        <v>198</v>
      </c>
      <c r="AT225" s="16" t="s">
        <v>306</v>
      </c>
      <c r="AU225" s="16" t="s">
        <v>177</v>
      </c>
      <c r="AY225" s="16" t="s">
        <v>144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78</v>
      </c>
      <c r="BK225" s="192">
        <f>ROUND(I225*H225,2)</f>
        <v>0</v>
      </c>
      <c r="BL225" s="16" t="s">
        <v>149</v>
      </c>
      <c r="BM225" s="16" t="s">
        <v>665</v>
      </c>
    </row>
    <row r="226" spans="2:65" s="1" customFormat="1" ht="11.25">
      <c r="B226" s="33"/>
      <c r="C226" s="34"/>
      <c r="D226" s="193" t="s">
        <v>151</v>
      </c>
      <c r="E226" s="34"/>
      <c r="F226" s="194" t="s">
        <v>664</v>
      </c>
      <c r="G226" s="34"/>
      <c r="H226" s="34"/>
      <c r="I226" s="111"/>
      <c r="J226" s="34"/>
      <c r="K226" s="34"/>
      <c r="L226" s="37"/>
      <c r="M226" s="195"/>
      <c r="N226" s="59"/>
      <c r="O226" s="59"/>
      <c r="P226" s="59"/>
      <c r="Q226" s="59"/>
      <c r="R226" s="59"/>
      <c r="S226" s="59"/>
      <c r="T226" s="60"/>
      <c r="AT226" s="16" t="s">
        <v>151</v>
      </c>
      <c r="AU226" s="16" t="s">
        <v>177</v>
      </c>
    </row>
    <row r="227" spans="2:65" s="1" customFormat="1" ht="16.5" customHeight="1">
      <c r="B227" s="33"/>
      <c r="C227" s="219" t="s">
        <v>666</v>
      </c>
      <c r="D227" s="219" t="s">
        <v>306</v>
      </c>
      <c r="E227" s="220" t="s">
        <v>667</v>
      </c>
      <c r="F227" s="221" t="s">
        <v>668</v>
      </c>
      <c r="G227" s="222" t="s">
        <v>341</v>
      </c>
      <c r="H227" s="223">
        <v>115</v>
      </c>
      <c r="I227" s="224"/>
      <c r="J227" s="225">
        <f>ROUND(I227*H227,2)</f>
        <v>0</v>
      </c>
      <c r="K227" s="221" t="s">
        <v>1</v>
      </c>
      <c r="L227" s="226"/>
      <c r="M227" s="227" t="s">
        <v>1</v>
      </c>
      <c r="N227" s="228" t="s">
        <v>42</v>
      </c>
      <c r="O227" s="59"/>
      <c r="P227" s="190">
        <f>O227*H227</f>
        <v>0</v>
      </c>
      <c r="Q227" s="190">
        <v>5.0000000000000001E-3</v>
      </c>
      <c r="R227" s="190">
        <f>Q227*H227</f>
        <v>0.57500000000000007</v>
      </c>
      <c r="S227" s="190">
        <v>0</v>
      </c>
      <c r="T227" s="191">
        <f>S227*H227</f>
        <v>0</v>
      </c>
      <c r="AR227" s="16" t="s">
        <v>198</v>
      </c>
      <c r="AT227" s="16" t="s">
        <v>306</v>
      </c>
      <c r="AU227" s="16" t="s">
        <v>177</v>
      </c>
      <c r="AY227" s="16" t="s">
        <v>144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78</v>
      </c>
      <c r="BK227" s="192">
        <f>ROUND(I227*H227,2)</f>
        <v>0</v>
      </c>
      <c r="BL227" s="16" t="s">
        <v>149</v>
      </c>
      <c r="BM227" s="16" t="s">
        <v>669</v>
      </c>
    </row>
    <row r="228" spans="2:65" s="1" customFormat="1" ht="11.25">
      <c r="B228" s="33"/>
      <c r="C228" s="34"/>
      <c r="D228" s="193" t="s">
        <v>151</v>
      </c>
      <c r="E228" s="34"/>
      <c r="F228" s="194" t="s">
        <v>668</v>
      </c>
      <c r="G228" s="34"/>
      <c r="H228" s="34"/>
      <c r="I228" s="111"/>
      <c r="J228" s="34"/>
      <c r="K228" s="34"/>
      <c r="L228" s="37"/>
      <c r="M228" s="195"/>
      <c r="N228" s="59"/>
      <c r="O228" s="59"/>
      <c r="P228" s="59"/>
      <c r="Q228" s="59"/>
      <c r="R228" s="59"/>
      <c r="S228" s="59"/>
      <c r="T228" s="60"/>
      <c r="AT228" s="16" t="s">
        <v>151</v>
      </c>
      <c r="AU228" s="16" t="s">
        <v>177</v>
      </c>
    </row>
    <row r="229" spans="2:65" s="1" customFormat="1" ht="16.5" customHeight="1">
      <c r="B229" s="33"/>
      <c r="C229" s="219" t="s">
        <v>670</v>
      </c>
      <c r="D229" s="219" t="s">
        <v>306</v>
      </c>
      <c r="E229" s="220" t="s">
        <v>671</v>
      </c>
      <c r="F229" s="221" t="s">
        <v>672</v>
      </c>
      <c r="G229" s="222" t="s">
        <v>341</v>
      </c>
      <c r="H229" s="223">
        <v>140</v>
      </c>
      <c r="I229" s="224"/>
      <c r="J229" s="225">
        <f>ROUND(I229*H229,2)</f>
        <v>0</v>
      </c>
      <c r="K229" s="221" t="s">
        <v>1</v>
      </c>
      <c r="L229" s="226"/>
      <c r="M229" s="227" t="s">
        <v>1</v>
      </c>
      <c r="N229" s="228" t="s">
        <v>42</v>
      </c>
      <c r="O229" s="59"/>
      <c r="P229" s="190">
        <f>O229*H229</f>
        <v>0</v>
      </c>
      <c r="Q229" s="190">
        <v>3.0000000000000001E-3</v>
      </c>
      <c r="R229" s="190">
        <f>Q229*H229</f>
        <v>0.42</v>
      </c>
      <c r="S229" s="190">
        <v>0</v>
      </c>
      <c r="T229" s="191">
        <f>S229*H229</f>
        <v>0</v>
      </c>
      <c r="AR229" s="16" t="s">
        <v>198</v>
      </c>
      <c r="AT229" s="16" t="s">
        <v>306</v>
      </c>
      <c r="AU229" s="16" t="s">
        <v>177</v>
      </c>
      <c r="AY229" s="16" t="s">
        <v>144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6" t="s">
        <v>78</v>
      </c>
      <c r="BK229" s="192">
        <f>ROUND(I229*H229,2)</f>
        <v>0</v>
      </c>
      <c r="BL229" s="16" t="s">
        <v>149</v>
      </c>
      <c r="BM229" s="16" t="s">
        <v>673</v>
      </c>
    </row>
    <row r="230" spans="2:65" s="1" customFormat="1" ht="11.25">
      <c r="B230" s="33"/>
      <c r="C230" s="34"/>
      <c r="D230" s="193" t="s">
        <v>151</v>
      </c>
      <c r="E230" s="34"/>
      <c r="F230" s="194" t="s">
        <v>672</v>
      </c>
      <c r="G230" s="34"/>
      <c r="H230" s="34"/>
      <c r="I230" s="111"/>
      <c r="J230" s="34"/>
      <c r="K230" s="34"/>
      <c r="L230" s="37"/>
      <c r="M230" s="195"/>
      <c r="N230" s="59"/>
      <c r="O230" s="59"/>
      <c r="P230" s="59"/>
      <c r="Q230" s="59"/>
      <c r="R230" s="59"/>
      <c r="S230" s="59"/>
      <c r="T230" s="60"/>
      <c r="AT230" s="16" t="s">
        <v>151</v>
      </c>
      <c r="AU230" s="16" t="s">
        <v>177</v>
      </c>
    </row>
    <row r="231" spans="2:65" s="1" customFormat="1" ht="16.5" customHeight="1">
      <c r="B231" s="33"/>
      <c r="C231" s="219" t="s">
        <v>674</v>
      </c>
      <c r="D231" s="219" t="s">
        <v>306</v>
      </c>
      <c r="E231" s="220" t="s">
        <v>675</v>
      </c>
      <c r="F231" s="221" t="s">
        <v>676</v>
      </c>
      <c r="G231" s="222" t="s">
        <v>341</v>
      </c>
      <c r="H231" s="223">
        <v>175</v>
      </c>
      <c r="I231" s="224"/>
      <c r="J231" s="225">
        <f>ROUND(I231*H231,2)</f>
        <v>0</v>
      </c>
      <c r="K231" s="221" t="s">
        <v>1</v>
      </c>
      <c r="L231" s="226"/>
      <c r="M231" s="227" t="s">
        <v>1</v>
      </c>
      <c r="N231" s="228" t="s">
        <v>42</v>
      </c>
      <c r="O231" s="59"/>
      <c r="P231" s="190">
        <f>O231*H231</f>
        <v>0</v>
      </c>
      <c r="Q231" s="190">
        <v>3.0000000000000001E-3</v>
      </c>
      <c r="R231" s="190">
        <f>Q231*H231</f>
        <v>0.52500000000000002</v>
      </c>
      <c r="S231" s="190">
        <v>0</v>
      </c>
      <c r="T231" s="191">
        <f>S231*H231</f>
        <v>0</v>
      </c>
      <c r="AR231" s="16" t="s">
        <v>198</v>
      </c>
      <c r="AT231" s="16" t="s">
        <v>306</v>
      </c>
      <c r="AU231" s="16" t="s">
        <v>177</v>
      </c>
      <c r="AY231" s="16" t="s">
        <v>144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6" t="s">
        <v>78</v>
      </c>
      <c r="BK231" s="192">
        <f>ROUND(I231*H231,2)</f>
        <v>0</v>
      </c>
      <c r="BL231" s="16" t="s">
        <v>149</v>
      </c>
      <c r="BM231" s="16" t="s">
        <v>677</v>
      </c>
    </row>
    <row r="232" spans="2:65" s="1" customFormat="1" ht="11.25">
      <c r="B232" s="33"/>
      <c r="C232" s="34"/>
      <c r="D232" s="193" t="s">
        <v>151</v>
      </c>
      <c r="E232" s="34"/>
      <c r="F232" s="194" t="s">
        <v>676</v>
      </c>
      <c r="G232" s="34"/>
      <c r="H232" s="34"/>
      <c r="I232" s="111"/>
      <c r="J232" s="34"/>
      <c r="K232" s="34"/>
      <c r="L232" s="37"/>
      <c r="M232" s="195"/>
      <c r="N232" s="59"/>
      <c r="O232" s="59"/>
      <c r="P232" s="59"/>
      <c r="Q232" s="59"/>
      <c r="R232" s="59"/>
      <c r="S232" s="59"/>
      <c r="T232" s="60"/>
      <c r="AT232" s="16" t="s">
        <v>151</v>
      </c>
      <c r="AU232" s="16" t="s">
        <v>177</v>
      </c>
    </row>
    <row r="233" spans="2:65" s="1" customFormat="1" ht="16.5" customHeight="1">
      <c r="B233" s="33"/>
      <c r="C233" s="219" t="s">
        <v>678</v>
      </c>
      <c r="D233" s="219" t="s">
        <v>306</v>
      </c>
      <c r="E233" s="220" t="s">
        <v>679</v>
      </c>
      <c r="F233" s="221" t="s">
        <v>680</v>
      </c>
      <c r="G233" s="222" t="s">
        <v>341</v>
      </c>
      <c r="H233" s="223">
        <v>193</v>
      </c>
      <c r="I233" s="224"/>
      <c r="J233" s="225">
        <f>ROUND(I233*H233,2)</f>
        <v>0</v>
      </c>
      <c r="K233" s="221" t="s">
        <v>1</v>
      </c>
      <c r="L233" s="226"/>
      <c r="M233" s="227" t="s">
        <v>1</v>
      </c>
      <c r="N233" s="228" t="s">
        <v>42</v>
      </c>
      <c r="O233" s="59"/>
      <c r="P233" s="190">
        <f>O233*H233</f>
        <v>0</v>
      </c>
      <c r="Q233" s="190">
        <v>3.0000000000000001E-3</v>
      </c>
      <c r="R233" s="190">
        <f>Q233*H233</f>
        <v>0.57899999999999996</v>
      </c>
      <c r="S233" s="190">
        <v>0</v>
      </c>
      <c r="T233" s="191">
        <f>S233*H233</f>
        <v>0</v>
      </c>
      <c r="AR233" s="16" t="s">
        <v>198</v>
      </c>
      <c r="AT233" s="16" t="s">
        <v>306</v>
      </c>
      <c r="AU233" s="16" t="s">
        <v>177</v>
      </c>
      <c r="AY233" s="16" t="s">
        <v>144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6" t="s">
        <v>78</v>
      </c>
      <c r="BK233" s="192">
        <f>ROUND(I233*H233,2)</f>
        <v>0</v>
      </c>
      <c r="BL233" s="16" t="s">
        <v>149</v>
      </c>
      <c r="BM233" s="16" t="s">
        <v>681</v>
      </c>
    </row>
    <row r="234" spans="2:65" s="1" customFormat="1" ht="11.25">
      <c r="B234" s="33"/>
      <c r="C234" s="34"/>
      <c r="D234" s="193" t="s">
        <v>151</v>
      </c>
      <c r="E234" s="34"/>
      <c r="F234" s="194" t="s">
        <v>680</v>
      </c>
      <c r="G234" s="34"/>
      <c r="H234" s="34"/>
      <c r="I234" s="111"/>
      <c r="J234" s="34"/>
      <c r="K234" s="34"/>
      <c r="L234" s="37"/>
      <c r="M234" s="195"/>
      <c r="N234" s="59"/>
      <c r="O234" s="59"/>
      <c r="P234" s="59"/>
      <c r="Q234" s="59"/>
      <c r="R234" s="59"/>
      <c r="S234" s="59"/>
      <c r="T234" s="60"/>
      <c r="AT234" s="16" t="s">
        <v>151</v>
      </c>
      <c r="AU234" s="16" t="s">
        <v>177</v>
      </c>
    </row>
    <row r="235" spans="2:65" s="1" customFormat="1" ht="16.5" customHeight="1">
      <c r="B235" s="33"/>
      <c r="C235" s="219" t="s">
        <v>682</v>
      </c>
      <c r="D235" s="219" t="s">
        <v>306</v>
      </c>
      <c r="E235" s="220" t="s">
        <v>683</v>
      </c>
      <c r="F235" s="221" t="s">
        <v>684</v>
      </c>
      <c r="G235" s="222" t="s">
        <v>341</v>
      </c>
      <c r="H235" s="223">
        <v>55</v>
      </c>
      <c r="I235" s="224"/>
      <c r="J235" s="225">
        <f>ROUND(I235*H235,2)</f>
        <v>0</v>
      </c>
      <c r="K235" s="221" t="s">
        <v>1</v>
      </c>
      <c r="L235" s="226"/>
      <c r="M235" s="227" t="s">
        <v>1</v>
      </c>
      <c r="N235" s="228" t="s">
        <v>42</v>
      </c>
      <c r="O235" s="59"/>
      <c r="P235" s="190">
        <f>O235*H235</f>
        <v>0</v>
      </c>
      <c r="Q235" s="190">
        <v>2.5000000000000001E-2</v>
      </c>
      <c r="R235" s="190">
        <f>Q235*H235</f>
        <v>1.375</v>
      </c>
      <c r="S235" s="190">
        <v>0</v>
      </c>
      <c r="T235" s="191">
        <f>S235*H235</f>
        <v>0</v>
      </c>
      <c r="AR235" s="16" t="s">
        <v>198</v>
      </c>
      <c r="AT235" s="16" t="s">
        <v>306</v>
      </c>
      <c r="AU235" s="16" t="s">
        <v>177</v>
      </c>
      <c r="AY235" s="16" t="s">
        <v>144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6" t="s">
        <v>78</v>
      </c>
      <c r="BK235" s="192">
        <f>ROUND(I235*H235,2)</f>
        <v>0</v>
      </c>
      <c r="BL235" s="16" t="s">
        <v>149</v>
      </c>
      <c r="BM235" s="16" t="s">
        <v>685</v>
      </c>
    </row>
    <row r="236" spans="2:65" s="1" customFormat="1" ht="11.25">
      <c r="B236" s="33"/>
      <c r="C236" s="34"/>
      <c r="D236" s="193" t="s">
        <v>151</v>
      </c>
      <c r="E236" s="34"/>
      <c r="F236" s="194" t="s">
        <v>684</v>
      </c>
      <c r="G236" s="34"/>
      <c r="H236" s="34"/>
      <c r="I236" s="111"/>
      <c r="J236" s="34"/>
      <c r="K236" s="34"/>
      <c r="L236" s="37"/>
      <c r="M236" s="195"/>
      <c r="N236" s="59"/>
      <c r="O236" s="59"/>
      <c r="P236" s="59"/>
      <c r="Q236" s="59"/>
      <c r="R236" s="59"/>
      <c r="S236" s="59"/>
      <c r="T236" s="60"/>
      <c r="AT236" s="16" t="s">
        <v>151</v>
      </c>
      <c r="AU236" s="16" t="s">
        <v>177</v>
      </c>
    </row>
    <row r="237" spans="2:65" s="1" customFormat="1" ht="16.5" customHeight="1">
      <c r="B237" s="33"/>
      <c r="C237" s="219" t="s">
        <v>686</v>
      </c>
      <c r="D237" s="219" t="s">
        <v>306</v>
      </c>
      <c r="E237" s="220" t="s">
        <v>687</v>
      </c>
      <c r="F237" s="221" t="s">
        <v>688</v>
      </c>
      <c r="G237" s="222" t="s">
        <v>341</v>
      </c>
      <c r="H237" s="223">
        <v>100</v>
      </c>
      <c r="I237" s="224"/>
      <c r="J237" s="225">
        <f>ROUND(I237*H237,2)</f>
        <v>0</v>
      </c>
      <c r="K237" s="221" t="s">
        <v>1</v>
      </c>
      <c r="L237" s="226"/>
      <c r="M237" s="227" t="s">
        <v>1</v>
      </c>
      <c r="N237" s="228" t="s">
        <v>42</v>
      </c>
      <c r="O237" s="59"/>
      <c r="P237" s="190">
        <f>O237*H237</f>
        <v>0</v>
      </c>
      <c r="Q237" s="190">
        <v>2.5000000000000001E-2</v>
      </c>
      <c r="R237" s="190">
        <f>Q237*H237</f>
        <v>2.5</v>
      </c>
      <c r="S237" s="190">
        <v>0</v>
      </c>
      <c r="T237" s="191">
        <f>S237*H237</f>
        <v>0</v>
      </c>
      <c r="AR237" s="16" t="s">
        <v>198</v>
      </c>
      <c r="AT237" s="16" t="s">
        <v>306</v>
      </c>
      <c r="AU237" s="16" t="s">
        <v>177</v>
      </c>
      <c r="AY237" s="16" t="s">
        <v>144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6" t="s">
        <v>78</v>
      </c>
      <c r="BK237" s="192">
        <f>ROUND(I237*H237,2)</f>
        <v>0</v>
      </c>
      <c r="BL237" s="16" t="s">
        <v>149</v>
      </c>
      <c r="BM237" s="16" t="s">
        <v>689</v>
      </c>
    </row>
    <row r="238" spans="2:65" s="1" customFormat="1" ht="11.25">
      <c r="B238" s="33"/>
      <c r="C238" s="34"/>
      <c r="D238" s="193" t="s">
        <v>151</v>
      </c>
      <c r="E238" s="34"/>
      <c r="F238" s="194" t="s">
        <v>688</v>
      </c>
      <c r="G238" s="34"/>
      <c r="H238" s="34"/>
      <c r="I238" s="111"/>
      <c r="J238" s="34"/>
      <c r="K238" s="34"/>
      <c r="L238" s="37"/>
      <c r="M238" s="195"/>
      <c r="N238" s="59"/>
      <c r="O238" s="59"/>
      <c r="P238" s="59"/>
      <c r="Q238" s="59"/>
      <c r="R238" s="59"/>
      <c r="S238" s="59"/>
      <c r="T238" s="60"/>
      <c r="AT238" s="16" t="s">
        <v>151</v>
      </c>
      <c r="AU238" s="16" t="s">
        <v>177</v>
      </c>
    </row>
    <row r="239" spans="2:65" s="1" customFormat="1" ht="16.5" customHeight="1">
      <c r="B239" s="33"/>
      <c r="C239" s="219" t="s">
        <v>690</v>
      </c>
      <c r="D239" s="219" t="s">
        <v>306</v>
      </c>
      <c r="E239" s="220" t="s">
        <v>691</v>
      </c>
      <c r="F239" s="221" t="s">
        <v>692</v>
      </c>
      <c r="G239" s="222" t="s">
        <v>341</v>
      </c>
      <c r="H239" s="223">
        <v>190</v>
      </c>
      <c r="I239" s="224"/>
      <c r="J239" s="225">
        <f>ROUND(I239*H239,2)</f>
        <v>0</v>
      </c>
      <c r="K239" s="221" t="s">
        <v>1</v>
      </c>
      <c r="L239" s="226"/>
      <c r="M239" s="227" t="s">
        <v>1</v>
      </c>
      <c r="N239" s="228" t="s">
        <v>42</v>
      </c>
      <c r="O239" s="59"/>
      <c r="P239" s="190">
        <f>O239*H239</f>
        <v>0</v>
      </c>
      <c r="Q239" s="190">
        <v>2.5000000000000001E-2</v>
      </c>
      <c r="R239" s="190">
        <f>Q239*H239</f>
        <v>4.75</v>
      </c>
      <c r="S239" s="190">
        <v>0</v>
      </c>
      <c r="T239" s="191">
        <f>S239*H239</f>
        <v>0</v>
      </c>
      <c r="AR239" s="16" t="s">
        <v>198</v>
      </c>
      <c r="AT239" s="16" t="s">
        <v>306</v>
      </c>
      <c r="AU239" s="16" t="s">
        <v>177</v>
      </c>
      <c r="AY239" s="16" t="s">
        <v>144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6" t="s">
        <v>78</v>
      </c>
      <c r="BK239" s="192">
        <f>ROUND(I239*H239,2)</f>
        <v>0</v>
      </c>
      <c r="BL239" s="16" t="s">
        <v>149</v>
      </c>
      <c r="BM239" s="16" t="s">
        <v>693</v>
      </c>
    </row>
    <row r="240" spans="2:65" s="1" customFormat="1" ht="11.25">
      <c r="B240" s="33"/>
      <c r="C240" s="34"/>
      <c r="D240" s="193" t="s">
        <v>151</v>
      </c>
      <c r="E240" s="34"/>
      <c r="F240" s="194" t="s">
        <v>692</v>
      </c>
      <c r="G240" s="34"/>
      <c r="H240" s="34"/>
      <c r="I240" s="111"/>
      <c r="J240" s="34"/>
      <c r="K240" s="34"/>
      <c r="L240" s="37"/>
      <c r="M240" s="195"/>
      <c r="N240" s="59"/>
      <c r="O240" s="59"/>
      <c r="P240" s="59"/>
      <c r="Q240" s="59"/>
      <c r="R240" s="59"/>
      <c r="S240" s="59"/>
      <c r="T240" s="60"/>
      <c r="AT240" s="16" t="s">
        <v>151</v>
      </c>
      <c r="AU240" s="16" t="s">
        <v>177</v>
      </c>
    </row>
    <row r="241" spans="2:65" s="1" customFormat="1" ht="16.5" customHeight="1">
      <c r="B241" s="33"/>
      <c r="C241" s="219" t="s">
        <v>694</v>
      </c>
      <c r="D241" s="219" t="s">
        <v>306</v>
      </c>
      <c r="E241" s="220" t="s">
        <v>695</v>
      </c>
      <c r="F241" s="221" t="s">
        <v>696</v>
      </c>
      <c r="G241" s="222" t="s">
        <v>341</v>
      </c>
      <c r="H241" s="223">
        <v>60</v>
      </c>
      <c r="I241" s="224"/>
      <c r="J241" s="225">
        <f>ROUND(I241*H241,2)</f>
        <v>0</v>
      </c>
      <c r="K241" s="221" t="s">
        <v>1</v>
      </c>
      <c r="L241" s="226"/>
      <c r="M241" s="227" t="s">
        <v>1</v>
      </c>
      <c r="N241" s="228" t="s">
        <v>42</v>
      </c>
      <c r="O241" s="59"/>
      <c r="P241" s="190">
        <f>O241*H241</f>
        <v>0</v>
      </c>
      <c r="Q241" s="190">
        <v>2.5000000000000001E-2</v>
      </c>
      <c r="R241" s="190">
        <f>Q241*H241</f>
        <v>1.5</v>
      </c>
      <c r="S241" s="190">
        <v>0</v>
      </c>
      <c r="T241" s="191">
        <f>S241*H241</f>
        <v>0</v>
      </c>
      <c r="AR241" s="16" t="s">
        <v>198</v>
      </c>
      <c r="AT241" s="16" t="s">
        <v>306</v>
      </c>
      <c r="AU241" s="16" t="s">
        <v>177</v>
      </c>
      <c r="AY241" s="16" t="s">
        <v>144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6" t="s">
        <v>78</v>
      </c>
      <c r="BK241" s="192">
        <f>ROUND(I241*H241,2)</f>
        <v>0</v>
      </c>
      <c r="BL241" s="16" t="s">
        <v>149</v>
      </c>
      <c r="BM241" s="16" t="s">
        <v>697</v>
      </c>
    </row>
    <row r="242" spans="2:65" s="1" customFormat="1" ht="11.25">
      <c r="B242" s="33"/>
      <c r="C242" s="34"/>
      <c r="D242" s="193" t="s">
        <v>151</v>
      </c>
      <c r="E242" s="34"/>
      <c r="F242" s="194" t="s">
        <v>696</v>
      </c>
      <c r="G242" s="34"/>
      <c r="H242" s="34"/>
      <c r="I242" s="111"/>
      <c r="J242" s="34"/>
      <c r="K242" s="34"/>
      <c r="L242" s="37"/>
      <c r="M242" s="195"/>
      <c r="N242" s="59"/>
      <c r="O242" s="59"/>
      <c r="P242" s="59"/>
      <c r="Q242" s="59"/>
      <c r="R242" s="59"/>
      <c r="S242" s="59"/>
      <c r="T242" s="60"/>
      <c r="AT242" s="16" t="s">
        <v>151</v>
      </c>
      <c r="AU242" s="16" t="s">
        <v>177</v>
      </c>
    </row>
    <row r="243" spans="2:65" s="1" customFormat="1" ht="16.5" customHeight="1">
      <c r="B243" s="33"/>
      <c r="C243" s="219" t="s">
        <v>698</v>
      </c>
      <c r="D243" s="219" t="s">
        <v>306</v>
      </c>
      <c r="E243" s="220" t="s">
        <v>699</v>
      </c>
      <c r="F243" s="221" t="s">
        <v>700</v>
      </c>
      <c r="G243" s="222" t="s">
        <v>341</v>
      </c>
      <c r="H243" s="223">
        <v>242</v>
      </c>
      <c r="I243" s="224"/>
      <c r="J243" s="225">
        <f>ROUND(I243*H243,2)</f>
        <v>0</v>
      </c>
      <c r="K243" s="221" t="s">
        <v>1</v>
      </c>
      <c r="L243" s="226"/>
      <c r="M243" s="227" t="s">
        <v>1</v>
      </c>
      <c r="N243" s="228" t="s">
        <v>42</v>
      </c>
      <c r="O243" s="59"/>
      <c r="P243" s="190">
        <f>O243*H243</f>
        <v>0</v>
      </c>
      <c r="Q243" s="190">
        <v>4.4999999999999997E-3</v>
      </c>
      <c r="R243" s="190">
        <f>Q243*H243</f>
        <v>1.089</v>
      </c>
      <c r="S243" s="190">
        <v>0</v>
      </c>
      <c r="T243" s="191">
        <f>S243*H243</f>
        <v>0</v>
      </c>
      <c r="AR243" s="16" t="s">
        <v>198</v>
      </c>
      <c r="AT243" s="16" t="s">
        <v>306</v>
      </c>
      <c r="AU243" s="16" t="s">
        <v>177</v>
      </c>
      <c r="AY243" s="16" t="s">
        <v>144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6" t="s">
        <v>78</v>
      </c>
      <c r="BK243" s="192">
        <f>ROUND(I243*H243,2)</f>
        <v>0</v>
      </c>
      <c r="BL243" s="16" t="s">
        <v>149</v>
      </c>
      <c r="BM243" s="16" t="s">
        <v>701</v>
      </c>
    </row>
    <row r="244" spans="2:65" s="1" customFormat="1" ht="11.25">
      <c r="B244" s="33"/>
      <c r="C244" s="34"/>
      <c r="D244" s="193" t="s">
        <v>151</v>
      </c>
      <c r="E244" s="34"/>
      <c r="F244" s="194" t="s">
        <v>700</v>
      </c>
      <c r="G244" s="34"/>
      <c r="H244" s="34"/>
      <c r="I244" s="111"/>
      <c r="J244" s="34"/>
      <c r="K244" s="34"/>
      <c r="L244" s="37"/>
      <c r="M244" s="195"/>
      <c r="N244" s="59"/>
      <c r="O244" s="59"/>
      <c r="P244" s="59"/>
      <c r="Q244" s="59"/>
      <c r="R244" s="59"/>
      <c r="S244" s="59"/>
      <c r="T244" s="60"/>
      <c r="AT244" s="16" t="s">
        <v>151</v>
      </c>
      <c r="AU244" s="16" t="s">
        <v>177</v>
      </c>
    </row>
    <row r="245" spans="2:65" s="1" customFormat="1" ht="16.5" customHeight="1">
      <c r="B245" s="33"/>
      <c r="C245" s="219" t="s">
        <v>702</v>
      </c>
      <c r="D245" s="219" t="s">
        <v>306</v>
      </c>
      <c r="E245" s="220" t="s">
        <v>703</v>
      </c>
      <c r="F245" s="221" t="s">
        <v>704</v>
      </c>
      <c r="G245" s="222" t="s">
        <v>341</v>
      </c>
      <c r="H245" s="223">
        <v>130</v>
      </c>
      <c r="I245" s="224"/>
      <c r="J245" s="225">
        <f>ROUND(I245*H245,2)</f>
        <v>0</v>
      </c>
      <c r="K245" s="221" t="s">
        <v>1</v>
      </c>
      <c r="L245" s="226"/>
      <c r="M245" s="227" t="s">
        <v>1</v>
      </c>
      <c r="N245" s="228" t="s">
        <v>42</v>
      </c>
      <c r="O245" s="59"/>
      <c r="P245" s="190">
        <f>O245*H245</f>
        <v>0</v>
      </c>
      <c r="Q245" s="190">
        <v>3.0000000000000001E-3</v>
      </c>
      <c r="R245" s="190">
        <f>Q245*H245</f>
        <v>0.39</v>
      </c>
      <c r="S245" s="190">
        <v>0</v>
      </c>
      <c r="T245" s="191">
        <f>S245*H245</f>
        <v>0</v>
      </c>
      <c r="AR245" s="16" t="s">
        <v>198</v>
      </c>
      <c r="AT245" s="16" t="s">
        <v>306</v>
      </c>
      <c r="AU245" s="16" t="s">
        <v>177</v>
      </c>
      <c r="AY245" s="16" t="s">
        <v>144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6" t="s">
        <v>78</v>
      </c>
      <c r="BK245" s="192">
        <f>ROUND(I245*H245,2)</f>
        <v>0</v>
      </c>
      <c r="BL245" s="16" t="s">
        <v>149</v>
      </c>
      <c r="BM245" s="16" t="s">
        <v>705</v>
      </c>
    </row>
    <row r="246" spans="2:65" s="1" customFormat="1" ht="11.25">
      <c r="B246" s="33"/>
      <c r="C246" s="34"/>
      <c r="D246" s="193" t="s">
        <v>151</v>
      </c>
      <c r="E246" s="34"/>
      <c r="F246" s="194" t="s">
        <v>704</v>
      </c>
      <c r="G246" s="34"/>
      <c r="H246" s="34"/>
      <c r="I246" s="111"/>
      <c r="J246" s="34"/>
      <c r="K246" s="34"/>
      <c r="L246" s="37"/>
      <c r="M246" s="195"/>
      <c r="N246" s="59"/>
      <c r="O246" s="59"/>
      <c r="P246" s="59"/>
      <c r="Q246" s="59"/>
      <c r="R246" s="59"/>
      <c r="S246" s="59"/>
      <c r="T246" s="60"/>
      <c r="AT246" s="16" t="s">
        <v>151</v>
      </c>
      <c r="AU246" s="16" t="s">
        <v>177</v>
      </c>
    </row>
    <row r="247" spans="2:65" s="14" customFormat="1" ht="20.85" customHeight="1">
      <c r="B247" s="236"/>
      <c r="C247" s="237"/>
      <c r="D247" s="238" t="s">
        <v>70</v>
      </c>
      <c r="E247" s="238" t="s">
        <v>706</v>
      </c>
      <c r="F247" s="238" t="s">
        <v>707</v>
      </c>
      <c r="G247" s="237"/>
      <c r="H247" s="237"/>
      <c r="I247" s="239"/>
      <c r="J247" s="240">
        <f>BK247</f>
        <v>0</v>
      </c>
      <c r="K247" s="237"/>
      <c r="L247" s="241"/>
      <c r="M247" s="242"/>
      <c r="N247" s="243"/>
      <c r="O247" s="243"/>
      <c r="P247" s="244">
        <f>SUM(P248:P287)</f>
        <v>0</v>
      </c>
      <c r="Q247" s="243"/>
      <c r="R247" s="244">
        <f>SUM(R248:R287)</f>
        <v>19.02</v>
      </c>
      <c r="S247" s="243"/>
      <c r="T247" s="245">
        <f>SUM(T248:T287)</f>
        <v>0</v>
      </c>
      <c r="AR247" s="246" t="s">
        <v>149</v>
      </c>
      <c r="AT247" s="247" t="s">
        <v>70</v>
      </c>
      <c r="AU247" s="247" t="s">
        <v>149</v>
      </c>
      <c r="AY247" s="246" t="s">
        <v>144</v>
      </c>
      <c r="BK247" s="248">
        <f>SUM(BK248:BK287)</f>
        <v>0</v>
      </c>
    </row>
    <row r="248" spans="2:65" s="1" customFormat="1" ht="16.5" customHeight="1">
      <c r="B248" s="33"/>
      <c r="C248" s="219" t="s">
        <v>403</v>
      </c>
      <c r="D248" s="219" t="s">
        <v>306</v>
      </c>
      <c r="E248" s="220" t="s">
        <v>708</v>
      </c>
      <c r="F248" s="221" t="s">
        <v>709</v>
      </c>
      <c r="G248" s="222" t="s">
        <v>341</v>
      </c>
      <c r="H248" s="223">
        <v>185</v>
      </c>
      <c r="I248" s="224"/>
      <c r="J248" s="225">
        <f>ROUND(I248*H248,2)</f>
        <v>0</v>
      </c>
      <c r="K248" s="221" t="s">
        <v>1</v>
      </c>
      <c r="L248" s="226"/>
      <c r="M248" s="227" t="s">
        <v>1</v>
      </c>
      <c r="N248" s="228" t="s">
        <v>42</v>
      </c>
      <c r="O248" s="59"/>
      <c r="P248" s="190">
        <f>O248*H248</f>
        <v>0</v>
      </c>
      <c r="Q248" s="190">
        <v>5.0000000000000001E-3</v>
      </c>
      <c r="R248" s="190">
        <f>Q248*H248</f>
        <v>0.92500000000000004</v>
      </c>
      <c r="S248" s="190">
        <v>0</v>
      </c>
      <c r="T248" s="191">
        <f>S248*H248</f>
        <v>0</v>
      </c>
      <c r="AR248" s="16" t="s">
        <v>198</v>
      </c>
      <c r="AT248" s="16" t="s">
        <v>306</v>
      </c>
      <c r="AU248" s="16" t="s">
        <v>177</v>
      </c>
      <c r="AY248" s="16" t="s">
        <v>144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78</v>
      </c>
      <c r="BK248" s="192">
        <f>ROUND(I248*H248,2)</f>
        <v>0</v>
      </c>
      <c r="BL248" s="16" t="s">
        <v>149</v>
      </c>
      <c r="BM248" s="16" t="s">
        <v>710</v>
      </c>
    </row>
    <row r="249" spans="2:65" s="1" customFormat="1" ht="11.25">
      <c r="B249" s="33"/>
      <c r="C249" s="34"/>
      <c r="D249" s="193" t="s">
        <v>151</v>
      </c>
      <c r="E249" s="34"/>
      <c r="F249" s="194" t="s">
        <v>709</v>
      </c>
      <c r="G249" s="34"/>
      <c r="H249" s="34"/>
      <c r="I249" s="111"/>
      <c r="J249" s="34"/>
      <c r="K249" s="34"/>
      <c r="L249" s="37"/>
      <c r="M249" s="195"/>
      <c r="N249" s="59"/>
      <c r="O249" s="59"/>
      <c r="P249" s="59"/>
      <c r="Q249" s="59"/>
      <c r="R249" s="59"/>
      <c r="S249" s="59"/>
      <c r="T249" s="60"/>
      <c r="AT249" s="16" t="s">
        <v>151</v>
      </c>
      <c r="AU249" s="16" t="s">
        <v>177</v>
      </c>
    </row>
    <row r="250" spans="2:65" s="1" customFormat="1" ht="16.5" customHeight="1">
      <c r="B250" s="33"/>
      <c r="C250" s="219" t="s">
        <v>711</v>
      </c>
      <c r="D250" s="219" t="s">
        <v>306</v>
      </c>
      <c r="E250" s="220" t="s">
        <v>712</v>
      </c>
      <c r="F250" s="221" t="s">
        <v>713</v>
      </c>
      <c r="G250" s="222" t="s">
        <v>341</v>
      </c>
      <c r="H250" s="223">
        <v>83</v>
      </c>
      <c r="I250" s="224"/>
      <c r="J250" s="225">
        <f>ROUND(I250*H250,2)</f>
        <v>0</v>
      </c>
      <c r="K250" s="221" t="s">
        <v>1</v>
      </c>
      <c r="L250" s="226"/>
      <c r="M250" s="227" t="s">
        <v>1</v>
      </c>
      <c r="N250" s="228" t="s">
        <v>42</v>
      </c>
      <c r="O250" s="59"/>
      <c r="P250" s="190">
        <f>O250*H250</f>
        <v>0</v>
      </c>
      <c r="Q250" s="190">
        <v>1.4999999999999999E-2</v>
      </c>
      <c r="R250" s="190">
        <f>Q250*H250</f>
        <v>1.2449999999999999</v>
      </c>
      <c r="S250" s="190">
        <v>0</v>
      </c>
      <c r="T250" s="191">
        <f>S250*H250</f>
        <v>0</v>
      </c>
      <c r="AR250" s="16" t="s">
        <v>198</v>
      </c>
      <c r="AT250" s="16" t="s">
        <v>306</v>
      </c>
      <c r="AU250" s="16" t="s">
        <v>177</v>
      </c>
      <c r="AY250" s="16" t="s">
        <v>144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78</v>
      </c>
      <c r="BK250" s="192">
        <f>ROUND(I250*H250,2)</f>
        <v>0</v>
      </c>
      <c r="BL250" s="16" t="s">
        <v>149</v>
      </c>
      <c r="BM250" s="16" t="s">
        <v>714</v>
      </c>
    </row>
    <row r="251" spans="2:65" s="1" customFormat="1" ht="11.25">
      <c r="B251" s="33"/>
      <c r="C251" s="34"/>
      <c r="D251" s="193" t="s">
        <v>151</v>
      </c>
      <c r="E251" s="34"/>
      <c r="F251" s="194" t="s">
        <v>713</v>
      </c>
      <c r="G251" s="34"/>
      <c r="H251" s="34"/>
      <c r="I251" s="111"/>
      <c r="J251" s="34"/>
      <c r="K251" s="34"/>
      <c r="L251" s="37"/>
      <c r="M251" s="195"/>
      <c r="N251" s="59"/>
      <c r="O251" s="59"/>
      <c r="P251" s="59"/>
      <c r="Q251" s="59"/>
      <c r="R251" s="59"/>
      <c r="S251" s="59"/>
      <c r="T251" s="60"/>
      <c r="AT251" s="16" t="s">
        <v>151</v>
      </c>
      <c r="AU251" s="16" t="s">
        <v>177</v>
      </c>
    </row>
    <row r="252" spans="2:65" s="1" customFormat="1" ht="16.5" customHeight="1">
      <c r="B252" s="33"/>
      <c r="C252" s="219" t="s">
        <v>715</v>
      </c>
      <c r="D252" s="219" t="s">
        <v>306</v>
      </c>
      <c r="E252" s="220" t="s">
        <v>716</v>
      </c>
      <c r="F252" s="221" t="s">
        <v>717</v>
      </c>
      <c r="G252" s="222" t="s">
        <v>341</v>
      </c>
      <c r="H252" s="223">
        <v>233</v>
      </c>
      <c r="I252" s="224"/>
      <c r="J252" s="225">
        <f>ROUND(I252*H252,2)</f>
        <v>0</v>
      </c>
      <c r="K252" s="221" t="s">
        <v>1</v>
      </c>
      <c r="L252" s="226"/>
      <c r="M252" s="227" t="s">
        <v>1</v>
      </c>
      <c r="N252" s="228" t="s">
        <v>42</v>
      </c>
      <c r="O252" s="59"/>
      <c r="P252" s="190">
        <f>O252*H252</f>
        <v>0</v>
      </c>
      <c r="Q252" s="190">
        <v>5.0000000000000001E-3</v>
      </c>
      <c r="R252" s="190">
        <f>Q252*H252</f>
        <v>1.165</v>
      </c>
      <c r="S252" s="190">
        <v>0</v>
      </c>
      <c r="T252" s="191">
        <f>S252*H252</f>
        <v>0</v>
      </c>
      <c r="AR252" s="16" t="s">
        <v>198</v>
      </c>
      <c r="AT252" s="16" t="s">
        <v>306</v>
      </c>
      <c r="AU252" s="16" t="s">
        <v>177</v>
      </c>
      <c r="AY252" s="16" t="s">
        <v>144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78</v>
      </c>
      <c r="BK252" s="192">
        <f>ROUND(I252*H252,2)</f>
        <v>0</v>
      </c>
      <c r="BL252" s="16" t="s">
        <v>149</v>
      </c>
      <c r="BM252" s="16" t="s">
        <v>718</v>
      </c>
    </row>
    <row r="253" spans="2:65" s="1" customFormat="1" ht="11.25">
      <c r="B253" s="33"/>
      <c r="C253" s="34"/>
      <c r="D253" s="193" t="s">
        <v>151</v>
      </c>
      <c r="E253" s="34"/>
      <c r="F253" s="194" t="s">
        <v>717</v>
      </c>
      <c r="G253" s="34"/>
      <c r="H253" s="34"/>
      <c r="I253" s="111"/>
      <c r="J253" s="34"/>
      <c r="K253" s="34"/>
      <c r="L253" s="37"/>
      <c r="M253" s="195"/>
      <c r="N253" s="59"/>
      <c r="O253" s="59"/>
      <c r="P253" s="59"/>
      <c r="Q253" s="59"/>
      <c r="R253" s="59"/>
      <c r="S253" s="59"/>
      <c r="T253" s="60"/>
      <c r="AT253" s="16" t="s">
        <v>151</v>
      </c>
      <c r="AU253" s="16" t="s">
        <v>177</v>
      </c>
    </row>
    <row r="254" spans="2:65" s="1" customFormat="1" ht="16.5" customHeight="1">
      <c r="B254" s="33"/>
      <c r="C254" s="219" t="s">
        <v>719</v>
      </c>
      <c r="D254" s="219" t="s">
        <v>306</v>
      </c>
      <c r="E254" s="220" t="s">
        <v>720</v>
      </c>
      <c r="F254" s="221" t="s">
        <v>721</v>
      </c>
      <c r="G254" s="222" t="s">
        <v>341</v>
      </c>
      <c r="H254" s="223">
        <v>5</v>
      </c>
      <c r="I254" s="224"/>
      <c r="J254" s="225">
        <f>ROUND(I254*H254,2)</f>
        <v>0</v>
      </c>
      <c r="K254" s="221" t="s">
        <v>1</v>
      </c>
      <c r="L254" s="226"/>
      <c r="M254" s="227" t="s">
        <v>1</v>
      </c>
      <c r="N254" s="228" t="s">
        <v>42</v>
      </c>
      <c r="O254" s="59"/>
      <c r="P254" s="190">
        <f>O254*H254</f>
        <v>0</v>
      </c>
      <c r="Q254" s="190">
        <v>2.5000000000000001E-2</v>
      </c>
      <c r="R254" s="190">
        <f>Q254*H254</f>
        <v>0.125</v>
      </c>
      <c r="S254" s="190">
        <v>0</v>
      </c>
      <c r="T254" s="191">
        <f>S254*H254</f>
        <v>0</v>
      </c>
      <c r="AR254" s="16" t="s">
        <v>198</v>
      </c>
      <c r="AT254" s="16" t="s">
        <v>306</v>
      </c>
      <c r="AU254" s="16" t="s">
        <v>177</v>
      </c>
      <c r="AY254" s="16" t="s">
        <v>144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6" t="s">
        <v>78</v>
      </c>
      <c r="BK254" s="192">
        <f>ROUND(I254*H254,2)</f>
        <v>0</v>
      </c>
      <c r="BL254" s="16" t="s">
        <v>149</v>
      </c>
      <c r="BM254" s="16" t="s">
        <v>722</v>
      </c>
    </row>
    <row r="255" spans="2:65" s="1" customFormat="1" ht="11.25">
      <c r="B255" s="33"/>
      <c r="C255" s="34"/>
      <c r="D255" s="193" t="s">
        <v>151</v>
      </c>
      <c r="E255" s="34"/>
      <c r="F255" s="194" t="s">
        <v>721</v>
      </c>
      <c r="G255" s="34"/>
      <c r="H255" s="34"/>
      <c r="I255" s="111"/>
      <c r="J255" s="34"/>
      <c r="K255" s="34"/>
      <c r="L255" s="37"/>
      <c r="M255" s="195"/>
      <c r="N255" s="59"/>
      <c r="O255" s="59"/>
      <c r="P255" s="59"/>
      <c r="Q255" s="59"/>
      <c r="R255" s="59"/>
      <c r="S255" s="59"/>
      <c r="T255" s="60"/>
      <c r="AT255" s="16" t="s">
        <v>151</v>
      </c>
      <c r="AU255" s="16" t="s">
        <v>177</v>
      </c>
    </row>
    <row r="256" spans="2:65" s="1" customFormat="1" ht="16.5" customHeight="1">
      <c r="B256" s="33"/>
      <c r="C256" s="219" t="s">
        <v>723</v>
      </c>
      <c r="D256" s="219" t="s">
        <v>306</v>
      </c>
      <c r="E256" s="220" t="s">
        <v>724</v>
      </c>
      <c r="F256" s="221" t="s">
        <v>725</v>
      </c>
      <c r="G256" s="222" t="s">
        <v>341</v>
      </c>
      <c r="H256" s="223">
        <v>226</v>
      </c>
      <c r="I256" s="224"/>
      <c r="J256" s="225">
        <f>ROUND(I256*H256,2)</f>
        <v>0</v>
      </c>
      <c r="K256" s="221" t="s">
        <v>1</v>
      </c>
      <c r="L256" s="226"/>
      <c r="M256" s="227" t="s">
        <v>1</v>
      </c>
      <c r="N256" s="228" t="s">
        <v>42</v>
      </c>
      <c r="O256" s="59"/>
      <c r="P256" s="190">
        <f>O256*H256</f>
        <v>0</v>
      </c>
      <c r="Q256" s="190">
        <v>5.0000000000000001E-3</v>
      </c>
      <c r="R256" s="190">
        <f>Q256*H256</f>
        <v>1.1300000000000001</v>
      </c>
      <c r="S256" s="190">
        <v>0</v>
      </c>
      <c r="T256" s="191">
        <f>S256*H256</f>
        <v>0</v>
      </c>
      <c r="AR256" s="16" t="s">
        <v>198</v>
      </c>
      <c r="AT256" s="16" t="s">
        <v>306</v>
      </c>
      <c r="AU256" s="16" t="s">
        <v>177</v>
      </c>
      <c r="AY256" s="16" t="s">
        <v>144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6" t="s">
        <v>78</v>
      </c>
      <c r="BK256" s="192">
        <f>ROUND(I256*H256,2)</f>
        <v>0</v>
      </c>
      <c r="BL256" s="16" t="s">
        <v>149</v>
      </c>
      <c r="BM256" s="16" t="s">
        <v>726</v>
      </c>
    </row>
    <row r="257" spans="2:65" s="1" customFormat="1" ht="11.25">
      <c r="B257" s="33"/>
      <c r="C257" s="34"/>
      <c r="D257" s="193" t="s">
        <v>151</v>
      </c>
      <c r="E257" s="34"/>
      <c r="F257" s="194" t="s">
        <v>725</v>
      </c>
      <c r="G257" s="34"/>
      <c r="H257" s="34"/>
      <c r="I257" s="111"/>
      <c r="J257" s="34"/>
      <c r="K257" s="34"/>
      <c r="L257" s="37"/>
      <c r="M257" s="195"/>
      <c r="N257" s="59"/>
      <c r="O257" s="59"/>
      <c r="P257" s="59"/>
      <c r="Q257" s="59"/>
      <c r="R257" s="59"/>
      <c r="S257" s="59"/>
      <c r="T257" s="60"/>
      <c r="AT257" s="16" t="s">
        <v>151</v>
      </c>
      <c r="AU257" s="16" t="s">
        <v>177</v>
      </c>
    </row>
    <row r="258" spans="2:65" s="1" customFormat="1" ht="16.5" customHeight="1">
      <c r="B258" s="33"/>
      <c r="C258" s="219" t="s">
        <v>727</v>
      </c>
      <c r="D258" s="219" t="s">
        <v>306</v>
      </c>
      <c r="E258" s="220" t="s">
        <v>728</v>
      </c>
      <c r="F258" s="221" t="s">
        <v>729</v>
      </c>
      <c r="G258" s="222" t="s">
        <v>341</v>
      </c>
      <c r="H258" s="223">
        <v>202</v>
      </c>
      <c r="I258" s="224"/>
      <c r="J258" s="225">
        <f>ROUND(I258*H258,2)</f>
        <v>0</v>
      </c>
      <c r="K258" s="221" t="s">
        <v>1</v>
      </c>
      <c r="L258" s="226"/>
      <c r="M258" s="227" t="s">
        <v>1</v>
      </c>
      <c r="N258" s="228" t="s">
        <v>42</v>
      </c>
      <c r="O258" s="59"/>
      <c r="P258" s="190">
        <f>O258*H258</f>
        <v>0</v>
      </c>
      <c r="Q258" s="190">
        <v>5.0000000000000001E-3</v>
      </c>
      <c r="R258" s="190">
        <f>Q258*H258</f>
        <v>1.01</v>
      </c>
      <c r="S258" s="190">
        <v>0</v>
      </c>
      <c r="T258" s="191">
        <f>S258*H258</f>
        <v>0</v>
      </c>
      <c r="AR258" s="16" t="s">
        <v>198</v>
      </c>
      <c r="AT258" s="16" t="s">
        <v>306</v>
      </c>
      <c r="AU258" s="16" t="s">
        <v>177</v>
      </c>
      <c r="AY258" s="16" t="s">
        <v>144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6" t="s">
        <v>78</v>
      </c>
      <c r="BK258" s="192">
        <f>ROUND(I258*H258,2)</f>
        <v>0</v>
      </c>
      <c r="BL258" s="16" t="s">
        <v>149</v>
      </c>
      <c r="BM258" s="16" t="s">
        <v>730</v>
      </c>
    </row>
    <row r="259" spans="2:65" s="1" customFormat="1" ht="11.25">
      <c r="B259" s="33"/>
      <c r="C259" s="34"/>
      <c r="D259" s="193" t="s">
        <v>151</v>
      </c>
      <c r="E259" s="34"/>
      <c r="F259" s="194" t="s">
        <v>729</v>
      </c>
      <c r="G259" s="34"/>
      <c r="H259" s="34"/>
      <c r="I259" s="111"/>
      <c r="J259" s="34"/>
      <c r="K259" s="34"/>
      <c r="L259" s="37"/>
      <c r="M259" s="195"/>
      <c r="N259" s="59"/>
      <c r="O259" s="59"/>
      <c r="P259" s="59"/>
      <c r="Q259" s="59"/>
      <c r="R259" s="59"/>
      <c r="S259" s="59"/>
      <c r="T259" s="60"/>
      <c r="AT259" s="16" t="s">
        <v>151</v>
      </c>
      <c r="AU259" s="16" t="s">
        <v>177</v>
      </c>
    </row>
    <row r="260" spans="2:65" s="1" customFormat="1" ht="16.5" customHeight="1">
      <c r="B260" s="33"/>
      <c r="C260" s="219" t="s">
        <v>731</v>
      </c>
      <c r="D260" s="219" t="s">
        <v>306</v>
      </c>
      <c r="E260" s="220" t="s">
        <v>732</v>
      </c>
      <c r="F260" s="221" t="s">
        <v>733</v>
      </c>
      <c r="G260" s="222" t="s">
        <v>341</v>
      </c>
      <c r="H260" s="223">
        <v>36</v>
      </c>
      <c r="I260" s="224"/>
      <c r="J260" s="225">
        <f>ROUND(I260*H260,2)</f>
        <v>0</v>
      </c>
      <c r="K260" s="221" t="s">
        <v>1</v>
      </c>
      <c r="L260" s="226"/>
      <c r="M260" s="227" t="s">
        <v>1</v>
      </c>
      <c r="N260" s="228" t="s">
        <v>42</v>
      </c>
      <c r="O260" s="59"/>
      <c r="P260" s="190">
        <f>O260*H260</f>
        <v>0</v>
      </c>
      <c r="Q260" s="190">
        <v>1.4999999999999999E-2</v>
      </c>
      <c r="R260" s="190">
        <f>Q260*H260</f>
        <v>0.54</v>
      </c>
      <c r="S260" s="190">
        <v>0</v>
      </c>
      <c r="T260" s="191">
        <f>S260*H260</f>
        <v>0</v>
      </c>
      <c r="AR260" s="16" t="s">
        <v>198</v>
      </c>
      <c r="AT260" s="16" t="s">
        <v>306</v>
      </c>
      <c r="AU260" s="16" t="s">
        <v>177</v>
      </c>
      <c r="AY260" s="16" t="s">
        <v>144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6" t="s">
        <v>78</v>
      </c>
      <c r="BK260" s="192">
        <f>ROUND(I260*H260,2)</f>
        <v>0</v>
      </c>
      <c r="BL260" s="16" t="s">
        <v>149</v>
      </c>
      <c r="BM260" s="16" t="s">
        <v>734</v>
      </c>
    </row>
    <row r="261" spans="2:65" s="1" customFormat="1" ht="11.25">
      <c r="B261" s="33"/>
      <c r="C261" s="34"/>
      <c r="D261" s="193" t="s">
        <v>151</v>
      </c>
      <c r="E261" s="34"/>
      <c r="F261" s="194" t="s">
        <v>733</v>
      </c>
      <c r="G261" s="34"/>
      <c r="H261" s="34"/>
      <c r="I261" s="111"/>
      <c r="J261" s="34"/>
      <c r="K261" s="34"/>
      <c r="L261" s="37"/>
      <c r="M261" s="195"/>
      <c r="N261" s="59"/>
      <c r="O261" s="59"/>
      <c r="P261" s="59"/>
      <c r="Q261" s="59"/>
      <c r="R261" s="59"/>
      <c r="S261" s="59"/>
      <c r="T261" s="60"/>
      <c r="AT261" s="16" t="s">
        <v>151</v>
      </c>
      <c r="AU261" s="16" t="s">
        <v>177</v>
      </c>
    </row>
    <row r="262" spans="2:65" s="1" customFormat="1" ht="16.5" customHeight="1">
      <c r="B262" s="33"/>
      <c r="C262" s="219" t="s">
        <v>735</v>
      </c>
      <c r="D262" s="219" t="s">
        <v>306</v>
      </c>
      <c r="E262" s="220" t="s">
        <v>736</v>
      </c>
      <c r="F262" s="221" t="s">
        <v>737</v>
      </c>
      <c r="G262" s="222" t="s">
        <v>341</v>
      </c>
      <c r="H262" s="223">
        <v>60</v>
      </c>
      <c r="I262" s="224"/>
      <c r="J262" s="225">
        <f>ROUND(I262*H262,2)</f>
        <v>0</v>
      </c>
      <c r="K262" s="221" t="s">
        <v>1</v>
      </c>
      <c r="L262" s="226"/>
      <c r="M262" s="227" t="s">
        <v>1</v>
      </c>
      <c r="N262" s="228" t="s">
        <v>42</v>
      </c>
      <c r="O262" s="59"/>
      <c r="P262" s="190">
        <f>O262*H262</f>
        <v>0</v>
      </c>
      <c r="Q262" s="190">
        <v>5.0000000000000001E-3</v>
      </c>
      <c r="R262" s="190">
        <f>Q262*H262</f>
        <v>0.3</v>
      </c>
      <c r="S262" s="190">
        <v>0</v>
      </c>
      <c r="T262" s="191">
        <f>S262*H262</f>
        <v>0</v>
      </c>
      <c r="AR262" s="16" t="s">
        <v>198</v>
      </c>
      <c r="AT262" s="16" t="s">
        <v>306</v>
      </c>
      <c r="AU262" s="16" t="s">
        <v>177</v>
      </c>
      <c r="AY262" s="16" t="s">
        <v>144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6" t="s">
        <v>78</v>
      </c>
      <c r="BK262" s="192">
        <f>ROUND(I262*H262,2)</f>
        <v>0</v>
      </c>
      <c r="BL262" s="16" t="s">
        <v>149</v>
      </c>
      <c r="BM262" s="16" t="s">
        <v>738</v>
      </c>
    </row>
    <row r="263" spans="2:65" s="1" customFormat="1" ht="11.25">
      <c r="B263" s="33"/>
      <c r="C263" s="34"/>
      <c r="D263" s="193" t="s">
        <v>151</v>
      </c>
      <c r="E263" s="34"/>
      <c r="F263" s="194" t="s">
        <v>737</v>
      </c>
      <c r="G263" s="34"/>
      <c r="H263" s="34"/>
      <c r="I263" s="111"/>
      <c r="J263" s="34"/>
      <c r="K263" s="34"/>
      <c r="L263" s="37"/>
      <c r="M263" s="195"/>
      <c r="N263" s="59"/>
      <c r="O263" s="59"/>
      <c r="P263" s="59"/>
      <c r="Q263" s="59"/>
      <c r="R263" s="59"/>
      <c r="S263" s="59"/>
      <c r="T263" s="60"/>
      <c r="AT263" s="16" t="s">
        <v>151</v>
      </c>
      <c r="AU263" s="16" t="s">
        <v>177</v>
      </c>
    </row>
    <row r="264" spans="2:65" s="1" customFormat="1" ht="16.5" customHeight="1">
      <c r="B264" s="33"/>
      <c r="C264" s="219" t="s">
        <v>739</v>
      </c>
      <c r="D264" s="219" t="s">
        <v>306</v>
      </c>
      <c r="E264" s="220" t="s">
        <v>740</v>
      </c>
      <c r="F264" s="221" t="s">
        <v>741</v>
      </c>
      <c r="G264" s="222" t="s">
        <v>341</v>
      </c>
      <c r="H264" s="223">
        <v>15</v>
      </c>
      <c r="I264" s="224"/>
      <c r="J264" s="225">
        <f>ROUND(I264*H264,2)</f>
        <v>0</v>
      </c>
      <c r="K264" s="221" t="s">
        <v>1</v>
      </c>
      <c r="L264" s="226"/>
      <c r="M264" s="227" t="s">
        <v>1</v>
      </c>
      <c r="N264" s="228" t="s">
        <v>42</v>
      </c>
      <c r="O264" s="59"/>
      <c r="P264" s="190">
        <f>O264*H264</f>
        <v>0</v>
      </c>
      <c r="Q264" s="190">
        <v>2.5000000000000001E-2</v>
      </c>
      <c r="R264" s="190">
        <f>Q264*H264</f>
        <v>0.375</v>
      </c>
      <c r="S264" s="190">
        <v>0</v>
      </c>
      <c r="T264" s="191">
        <f>S264*H264</f>
        <v>0</v>
      </c>
      <c r="AR264" s="16" t="s">
        <v>198</v>
      </c>
      <c r="AT264" s="16" t="s">
        <v>306</v>
      </c>
      <c r="AU264" s="16" t="s">
        <v>177</v>
      </c>
      <c r="AY264" s="16" t="s">
        <v>144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6" t="s">
        <v>78</v>
      </c>
      <c r="BK264" s="192">
        <f>ROUND(I264*H264,2)</f>
        <v>0</v>
      </c>
      <c r="BL264" s="16" t="s">
        <v>149</v>
      </c>
      <c r="BM264" s="16" t="s">
        <v>742</v>
      </c>
    </row>
    <row r="265" spans="2:65" s="1" customFormat="1" ht="11.25">
      <c r="B265" s="33"/>
      <c r="C265" s="34"/>
      <c r="D265" s="193" t="s">
        <v>151</v>
      </c>
      <c r="E265" s="34"/>
      <c r="F265" s="194" t="s">
        <v>741</v>
      </c>
      <c r="G265" s="34"/>
      <c r="H265" s="34"/>
      <c r="I265" s="111"/>
      <c r="J265" s="34"/>
      <c r="K265" s="34"/>
      <c r="L265" s="37"/>
      <c r="M265" s="195"/>
      <c r="N265" s="59"/>
      <c r="O265" s="59"/>
      <c r="P265" s="59"/>
      <c r="Q265" s="59"/>
      <c r="R265" s="59"/>
      <c r="S265" s="59"/>
      <c r="T265" s="60"/>
      <c r="AT265" s="16" t="s">
        <v>151</v>
      </c>
      <c r="AU265" s="16" t="s">
        <v>177</v>
      </c>
    </row>
    <row r="266" spans="2:65" s="1" customFormat="1" ht="16.5" customHeight="1">
      <c r="B266" s="33"/>
      <c r="C266" s="219" t="s">
        <v>743</v>
      </c>
      <c r="D266" s="219" t="s">
        <v>306</v>
      </c>
      <c r="E266" s="220" t="s">
        <v>744</v>
      </c>
      <c r="F266" s="221" t="s">
        <v>745</v>
      </c>
      <c r="G266" s="222" t="s">
        <v>341</v>
      </c>
      <c r="H266" s="223">
        <v>101</v>
      </c>
      <c r="I266" s="224"/>
      <c r="J266" s="225">
        <f>ROUND(I266*H266,2)</f>
        <v>0</v>
      </c>
      <c r="K266" s="221" t="s">
        <v>1</v>
      </c>
      <c r="L266" s="226"/>
      <c r="M266" s="227" t="s">
        <v>1</v>
      </c>
      <c r="N266" s="228" t="s">
        <v>42</v>
      </c>
      <c r="O266" s="59"/>
      <c r="P266" s="190">
        <f>O266*H266</f>
        <v>0</v>
      </c>
      <c r="Q266" s="190">
        <v>5.0000000000000001E-3</v>
      </c>
      <c r="R266" s="190">
        <f>Q266*H266</f>
        <v>0.505</v>
      </c>
      <c r="S266" s="190">
        <v>0</v>
      </c>
      <c r="T266" s="191">
        <f>S266*H266</f>
        <v>0</v>
      </c>
      <c r="AR266" s="16" t="s">
        <v>198</v>
      </c>
      <c r="AT266" s="16" t="s">
        <v>306</v>
      </c>
      <c r="AU266" s="16" t="s">
        <v>177</v>
      </c>
      <c r="AY266" s="16" t="s">
        <v>144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6" t="s">
        <v>78</v>
      </c>
      <c r="BK266" s="192">
        <f>ROUND(I266*H266,2)</f>
        <v>0</v>
      </c>
      <c r="BL266" s="16" t="s">
        <v>149</v>
      </c>
      <c r="BM266" s="16" t="s">
        <v>746</v>
      </c>
    </row>
    <row r="267" spans="2:65" s="1" customFormat="1" ht="11.25">
      <c r="B267" s="33"/>
      <c r="C267" s="34"/>
      <c r="D267" s="193" t="s">
        <v>151</v>
      </c>
      <c r="E267" s="34"/>
      <c r="F267" s="194" t="s">
        <v>745</v>
      </c>
      <c r="G267" s="34"/>
      <c r="H267" s="34"/>
      <c r="I267" s="111"/>
      <c r="J267" s="34"/>
      <c r="K267" s="34"/>
      <c r="L267" s="37"/>
      <c r="M267" s="195"/>
      <c r="N267" s="59"/>
      <c r="O267" s="59"/>
      <c r="P267" s="59"/>
      <c r="Q267" s="59"/>
      <c r="R267" s="59"/>
      <c r="S267" s="59"/>
      <c r="T267" s="60"/>
      <c r="AT267" s="16" t="s">
        <v>151</v>
      </c>
      <c r="AU267" s="16" t="s">
        <v>177</v>
      </c>
    </row>
    <row r="268" spans="2:65" s="1" customFormat="1" ht="16.5" customHeight="1">
      <c r="B268" s="33"/>
      <c r="C268" s="219" t="s">
        <v>747</v>
      </c>
      <c r="D268" s="219" t="s">
        <v>306</v>
      </c>
      <c r="E268" s="220" t="s">
        <v>748</v>
      </c>
      <c r="F268" s="221" t="s">
        <v>749</v>
      </c>
      <c r="G268" s="222" t="s">
        <v>341</v>
      </c>
      <c r="H268" s="223">
        <v>142</v>
      </c>
      <c r="I268" s="224"/>
      <c r="J268" s="225">
        <f>ROUND(I268*H268,2)</f>
        <v>0</v>
      </c>
      <c r="K268" s="221" t="s">
        <v>1</v>
      </c>
      <c r="L268" s="226"/>
      <c r="M268" s="227" t="s">
        <v>1</v>
      </c>
      <c r="N268" s="228" t="s">
        <v>42</v>
      </c>
      <c r="O268" s="59"/>
      <c r="P268" s="190">
        <f>O268*H268</f>
        <v>0</v>
      </c>
      <c r="Q268" s="190">
        <v>1.4999999999999999E-2</v>
      </c>
      <c r="R268" s="190">
        <f>Q268*H268</f>
        <v>2.13</v>
      </c>
      <c r="S268" s="190">
        <v>0</v>
      </c>
      <c r="T268" s="191">
        <f>S268*H268</f>
        <v>0</v>
      </c>
      <c r="AR268" s="16" t="s">
        <v>198</v>
      </c>
      <c r="AT268" s="16" t="s">
        <v>306</v>
      </c>
      <c r="AU268" s="16" t="s">
        <v>177</v>
      </c>
      <c r="AY268" s="16" t="s">
        <v>144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6" t="s">
        <v>78</v>
      </c>
      <c r="BK268" s="192">
        <f>ROUND(I268*H268,2)</f>
        <v>0</v>
      </c>
      <c r="BL268" s="16" t="s">
        <v>149</v>
      </c>
      <c r="BM268" s="16" t="s">
        <v>750</v>
      </c>
    </row>
    <row r="269" spans="2:65" s="1" customFormat="1" ht="11.25">
      <c r="B269" s="33"/>
      <c r="C269" s="34"/>
      <c r="D269" s="193" t="s">
        <v>151</v>
      </c>
      <c r="E269" s="34"/>
      <c r="F269" s="194" t="s">
        <v>751</v>
      </c>
      <c r="G269" s="34"/>
      <c r="H269" s="34"/>
      <c r="I269" s="111"/>
      <c r="J269" s="34"/>
      <c r="K269" s="34"/>
      <c r="L269" s="37"/>
      <c r="M269" s="195"/>
      <c r="N269" s="59"/>
      <c r="O269" s="59"/>
      <c r="P269" s="59"/>
      <c r="Q269" s="59"/>
      <c r="R269" s="59"/>
      <c r="S269" s="59"/>
      <c r="T269" s="60"/>
      <c r="AT269" s="16" t="s">
        <v>151</v>
      </c>
      <c r="AU269" s="16" t="s">
        <v>177</v>
      </c>
    </row>
    <row r="270" spans="2:65" s="1" customFormat="1" ht="16.5" customHeight="1">
      <c r="B270" s="33"/>
      <c r="C270" s="219" t="s">
        <v>752</v>
      </c>
      <c r="D270" s="219" t="s">
        <v>306</v>
      </c>
      <c r="E270" s="220" t="s">
        <v>753</v>
      </c>
      <c r="F270" s="221" t="s">
        <v>754</v>
      </c>
      <c r="G270" s="222" t="s">
        <v>341</v>
      </c>
      <c r="H270" s="223">
        <v>595</v>
      </c>
      <c r="I270" s="224"/>
      <c r="J270" s="225">
        <f>ROUND(I270*H270,2)</f>
        <v>0</v>
      </c>
      <c r="K270" s="221" t="s">
        <v>1</v>
      </c>
      <c r="L270" s="226"/>
      <c r="M270" s="227" t="s">
        <v>1</v>
      </c>
      <c r="N270" s="228" t="s">
        <v>42</v>
      </c>
      <c r="O270" s="59"/>
      <c r="P270" s="190">
        <f>O270*H270</f>
        <v>0</v>
      </c>
      <c r="Q270" s="190">
        <v>5.0000000000000001E-3</v>
      </c>
      <c r="R270" s="190">
        <f>Q270*H270</f>
        <v>2.9750000000000001</v>
      </c>
      <c r="S270" s="190">
        <v>0</v>
      </c>
      <c r="T270" s="191">
        <f>S270*H270</f>
        <v>0</v>
      </c>
      <c r="AR270" s="16" t="s">
        <v>198</v>
      </c>
      <c r="AT270" s="16" t="s">
        <v>306</v>
      </c>
      <c r="AU270" s="16" t="s">
        <v>177</v>
      </c>
      <c r="AY270" s="16" t="s">
        <v>144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6" t="s">
        <v>78</v>
      </c>
      <c r="BK270" s="192">
        <f>ROUND(I270*H270,2)</f>
        <v>0</v>
      </c>
      <c r="BL270" s="16" t="s">
        <v>149</v>
      </c>
      <c r="BM270" s="16" t="s">
        <v>755</v>
      </c>
    </row>
    <row r="271" spans="2:65" s="1" customFormat="1" ht="11.25">
      <c r="B271" s="33"/>
      <c r="C271" s="34"/>
      <c r="D271" s="193" t="s">
        <v>151</v>
      </c>
      <c r="E271" s="34"/>
      <c r="F271" s="194" t="s">
        <v>754</v>
      </c>
      <c r="G271" s="34"/>
      <c r="H271" s="34"/>
      <c r="I271" s="111"/>
      <c r="J271" s="34"/>
      <c r="K271" s="34"/>
      <c r="L271" s="37"/>
      <c r="M271" s="195"/>
      <c r="N271" s="59"/>
      <c r="O271" s="59"/>
      <c r="P271" s="59"/>
      <c r="Q271" s="59"/>
      <c r="R271" s="59"/>
      <c r="S271" s="59"/>
      <c r="T271" s="60"/>
      <c r="AT271" s="16" t="s">
        <v>151</v>
      </c>
      <c r="AU271" s="16" t="s">
        <v>177</v>
      </c>
    </row>
    <row r="272" spans="2:65" s="1" customFormat="1" ht="16.5" customHeight="1">
      <c r="B272" s="33"/>
      <c r="C272" s="219" t="s">
        <v>756</v>
      </c>
      <c r="D272" s="219" t="s">
        <v>306</v>
      </c>
      <c r="E272" s="220" t="s">
        <v>757</v>
      </c>
      <c r="F272" s="221" t="s">
        <v>758</v>
      </c>
      <c r="G272" s="222" t="s">
        <v>341</v>
      </c>
      <c r="H272" s="223">
        <v>28</v>
      </c>
      <c r="I272" s="224"/>
      <c r="J272" s="225">
        <f>ROUND(I272*H272,2)</f>
        <v>0</v>
      </c>
      <c r="K272" s="221" t="s">
        <v>1</v>
      </c>
      <c r="L272" s="226"/>
      <c r="M272" s="227" t="s">
        <v>1</v>
      </c>
      <c r="N272" s="228" t="s">
        <v>42</v>
      </c>
      <c r="O272" s="59"/>
      <c r="P272" s="190">
        <f>O272*H272</f>
        <v>0</v>
      </c>
      <c r="Q272" s="190">
        <v>2.5000000000000001E-2</v>
      </c>
      <c r="R272" s="190">
        <f>Q272*H272</f>
        <v>0.70000000000000007</v>
      </c>
      <c r="S272" s="190">
        <v>0</v>
      </c>
      <c r="T272" s="191">
        <f>S272*H272</f>
        <v>0</v>
      </c>
      <c r="AR272" s="16" t="s">
        <v>198</v>
      </c>
      <c r="AT272" s="16" t="s">
        <v>306</v>
      </c>
      <c r="AU272" s="16" t="s">
        <v>177</v>
      </c>
      <c r="AY272" s="16" t="s">
        <v>144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6" t="s">
        <v>78</v>
      </c>
      <c r="BK272" s="192">
        <f>ROUND(I272*H272,2)</f>
        <v>0</v>
      </c>
      <c r="BL272" s="16" t="s">
        <v>149</v>
      </c>
      <c r="BM272" s="16" t="s">
        <v>759</v>
      </c>
    </row>
    <row r="273" spans="2:65" s="1" customFormat="1" ht="11.25">
      <c r="B273" s="33"/>
      <c r="C273" s="34"/>
      <c r="D273" s="193" t="s">
        <v>151</v>
      </c>
      <c r="E273" s="34"/>
      <c r="F273" s="194" t="s">
        <v>758</v>
      </c>
      <c r="G273" s="34"/>
      <c r="H273" s="34"/>
      <c r="I273" s="111"/>
      <c r="J273" s="34"/>
      <c r="K273" s="34"/>
      <c r="L273" s="37"/>
      <c r="M273" s="195"/>
      <c r="N273" s="59"/>
      <c r="O273" s="59"/>
      <c r="P273" s="59"/>
      <c r="Q273" s="59"/>
      <c r="R273" s="59"/>
      <c r="S273" s="59"/>
      <c r="T273" s="60"/>
      <c r="AT273" s="16" t="s">
        <v>151</v>
      </c>
      <c r="AU273" s="16" t="s">
        <v>177</v>
      </c>
    </row>
    <row r="274" spans="2:65" s="1" customFormat="1" ht="16.5" customHeight="1">
      <c r="B274" s="33"/>
      <c r="C274" s="219" t="s">
        <v>760</v>
      </c>
      <c r="D274" s="219" t="s">
        <v>306</v>
      </c>
      <c r="E274" s="220" t="s">
        <v>761</v>
      </c>
      <c r="F274" s="221" t="s">
        <v>762</v>
      </c>
      <c r="G274" s="222" t="s">
        <v>341</v>
      </c>
      <c r="H274" s="223">
        <v>18</v>
      </c>
      <c r="I274" s="224"/>
      <c r="J274" s="225">
        <f>ROUND(I274*H274,2)</f>
        <v>0</v>
      </c>
      <c r="K274" s="221" t="s">
        <v>1</v>
      </c>
      <c r="L274" s="226"/>
      <c r="M274" s="227" t="s">
        <v>1</v>
      </c>
      <c r="N274" s="228" t="s">
        <v>42</v>
      </c>
      <c r="O274" s="59"/>
      <c r="P274" s="190">
        <f>O274*H274</f>
        <v>0</v>
      </c>
      <c r="Q274" s="190">
        <v>2.5000000000000001E-2</v>
      </c>
      <c r="R274" s="190">
        <f>Q274*H274</f>
        <v>0.45</v>
      </c>
      <c r="S274" s="190">
        <v>0</v>
      </c>
      <c r="T274" s="191">
        <f>S274*H274</f>
        <v>0</v>
      </c>
      <c r="AR274" s="16" t="s">
        <v>198</v>
      </c>
      <c r="AT274" s="16" t="s">
        <v>306</v>
      </c>
      <c r="AU274" s="16" t="s">
        <v>177</v>
      </c>
      <c r="AY274" s="16" t="s">
        <v>144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6" t="s">
        <v>78</v>
      </c>
      <c r="BK274" s="192">
        <f>ROUND(I274*H274,2)</f>
        <v>0</v>
      </c>
      <c r="BL274" s="16" t="s">
        <v>149</v>
      </c>
      <c r="BM274" s="16" t="s">
        <v>763</v>
      </c>
    </row>
    <row r="275" spans="2:65" s="1" customFormat="1" ht="11.25">
      <c r="B275" s="33"/>
      <c r="C275" s="34"/>
      <c r="D275" s="193" t="s">
        <v>151</v>
      </c>
      <c r="E275" s="34"/>
      <c r="F275" s="194" t="s">
        <v>762</v>
      </c>
      <c r="G275" s="34"/>
      <c r="H275" s="34"/>
      <c r="I275" s="111"/>
      <c r="J275" s="34"/>
      <c r="K275" s="34"/>
      <c r="L275" s="37"/>
      <c r="M275" s="195"/>
      <c r="N275" s="59"/>
      <c r="O275" s="59"/>
      <c r="P275" s="59"/>
      <c r="Q275" s="59"/>
      <c r="R275" s="59"/>
      <c r="S275" s="59"/>
      <c r="T275" s="60"/>
      <c r="AT275" s="16" t="s">
        <v>151</v>
      </c>
      <c r="AU275" s="16" t="s">
        <v>177</v>
      </c>
    </row>
    <row r="276" spans="2:65" s="1" customFormat="1" ht="16.5" customHeight="1">
      <c r="B276" s="33"/>
      <c r="C276" s="219" t="s">
        <v>764</v>
      </c>
      <c r="D276" s="219" t="s">
        <v>306</v>
      </c>
      <c r="E276" s="220" t="s">
        <v>765</v>
      </c>
      <c r="F276" s="221" t="s">
        <v>766</v>
      </c>
      <c r="G276" s="222" t="s">
        <v>341</v>
      </c>
      <c r="H276" s="223">
        <v>61</v>
      </c>
      <c r="I276" s="224"/>
      <c r="J276" s="225">
        <f>ROUND(I276*H276,2)</f>
        <v>0</v>
      </c>
      <c r="K276" s="221" t="s">
        <v>1</v>
      </c>
      <c r="L276" s="226"/>
      <c r="M276" s="227" t="s">
        <v>1</v>
      </c>
      <c r="N276" s="228" t="s">
        <v>42</v>
      </c>
      <c r="O276" s="59"/>
      <c r="P276" s="190">
        <f>O276*H276</f>
        <v>0</v>
      </c>
      <c r="Q276" s="190">
        <v>2.5000000000000001E-2</v>
      </c>
      <c r="R276" s="190">
        <f>Q276*H276</f>
        <v>1.5250000000000001</v>
      </c>
      <c r="S276" s="190">
        <v>0</v>
      </c>
      <c r="T276" s="191">
        <f>S276*H276</f>
        <v>0</v>
      </c>
      <c r="AR276" s="16" t="s">
        <v>198</v>
      </c>
      <c r="AT276" s="16" t="s">
        <v>306</v>
      </c>
      <c r="AU276" s="16" t="s">
        <v>177</v>
      </c>
      <c r="AY276" s="16" t="s">
        <v>144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6" t="s">
        <v>78</v>
      </c>
      <c r="BK276" s="192">
        <f>ROUND(I276*H276,2)</f>
        <v>0</v>
      </c>
      <c r="BL276" s="16" t="s">
        <v>149</v>
      </c>
      <c r="BM276" s="16" t="s">
        <v>767</v>
      </c>
    </row>
    <row r="277" spans="2:65" s="1" customFormat="1" ht="11.25">
      <c r="B277" s="33"/>
      <c r="C277" s="34"/>
      <c r="D277" s="193" t="s">
        <v>151</v>
      </c>
      <c r="E277" s="34"/>
      <c r="F277" s="194" t="s">
        <v>766</v>
      </c>
      <c r="G277" s="34"/>
      <c r="H277" s="34"/>
      <c r="I277" s="111"/>
      <c r="J277" s="34"/>
      <c r="K277" s="34"/>
      <c r="L277" s="37"/>
      <c r="M277" s="195"/>
      <c r="N277" s="59"/>
      <c r="O277" s="59"/>
      <c r="P277" s="59"/>
      <c r="Q277" s="59"/>
      <c r="R277" s="59"/>
      <c r="S277" s="59"/>
      <c r="T277" s="60"/>
      <c r="AT277" s="16" t="s">
        <v>151</v>
      </c>
      <c r="AU277" s="16" t="s">
        <v>177</v>
      </c>
    </row>
    <row r="278" spans="2:65" s="1" customFormat="1" ht="16.5" customHeight="1">
      <c r="B278" s="33"/>
      <c r="C278" s="219" t="s">
        <v>768</v>
      </c>
      <c r="D278" s="219" t="s">
        <v>306</v>
      </c>
      <c r="E278" s="220" t="s">
        <v>769</v>
      </c>
      <c r="F278" s="221" t="s">
        <v>770</v>
      </c>
      <c r="G278" s="222" t="s">
        <v>341</v>
      </c>
      <c r="H278" s="223">
        <v>86</v>
      </c>
      <c r="I278" s="224"/>
      <c r="J278" s="225">
        <f>ROUND(I278*H278,2)</f>
        <v>0</v>
      </c>
      <c r="K278" s="221" t="s">
        <v>1</v>
      </c>
      <c r="L278" s="226"/>
      <c r="M278" s="227" t="s">
        <v>1</v>
      </c>
      <c r="N278" s="228" t="s">
        <v>42</v>
      </c>
      <c r="O278" s="59"/>
      <c r="P278" s="190">
        <f>O278*H278</f>
        <v>0</v>
      </c>
      <c r="Q278" s="190">
        <v>1.4999999999999999E-2</v>
      </c>
      <c r="R278" s="190">
        <f>Q278*H278</f>
        <v>1.29</v>
      </c>
      <c r="S278" s="190">
        <v>0</v>
      </c>
      <c r="T278" s="191">
        <f>S278*H278</f>
        <v>0</v>
      </c>
      <c r="AR278" s="16" t="s">
        <v>198</v>
      </c>
      <c r="AT278" s="16" t="s">
        <v>306</v>
      </c>
      <c r="AU278" s="16" t="s">
        <v>177</v>
      </c>
      <c r="AY278" s="16" t="s">
        <v>144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6" t="s">
        <v>78</v>
      </c>
      <c r="BK278" s="192">
        <f>ROUND(I278*H278,2)</f>
        <v>0</v>
      </c>
      <c r="BL278" s="16" t="s">
        <v>149</v>
      </c>
      <c r="BM278" s="16" t="s">
        <v>771</v>
      </c>
    </row>
    <row r="279" spans="2:65" s="1" customFormat="1" ht="11.25">
      <c r="B279" s="33"/>
      <c r="C279" s="34"/>
      <c r="D279" s="193" t="s">
        <v>151</v>
      </c>
      <c r="E279" s="34"/>
      <c r="F279" s="194" t="s">
        <v>770</v>
      </c>
      <c r="G279" s="34"/>
      <c r="H279" s="34"/>
      <c r="I279" s="111"/>
      <c r="J279" s="34"/>
      <c r="K279" s="34"/>
      <c r="L279" s="37"/>
      <c r="M279" s="195"/>
      <c r="N279" s="59"/>
      <c r="O279" s="59"/>
      <c r="P279" s="59"/>
      <c r="Q279" s="59"/>
      <c r="R279" s="59"/>
      <c r="S279" s="59"/>
      <c r="T279" s="60"/>
      <c r="AT279" s="16" t="s">
        <v>151</v>
      </c>
      <c r="AU279" s="16" t="s">
        <v>177</v>
      </c>
    </row>
    <row r="280" spans="2:65" s="1" customFormat="1" ht="16.5" customHeight="1">
      <c r="B280" s="33"/>
      <c r="C280" s="219" t="s">
        <v>772</v>
      </c>
      <c r="D280" s="219" t="s">
        <v>306</v>
      </c>
      <c r="E280" s="220" t="s">
        <v>773</v>
      </c>
      <c r="F280" s="221" t="s">
        <v>774</v>
      </c>
      <c r="G280" s="222" t="s">
        <v>341</v>
      </c>
      <c r="H280" s="223">
        <v>224</v>
      </c>
      <c r="I280" s="224"/>
      <c r="J280" s="225">
        <f>ROUND(I280*H280,2)</f>
        <v>0</v>
      </c>
      <c r="K280" s="221" t="s">
        <v>1</v>
      </c>
      <c r="L280" s="226"/>
      <c r="M280" s="227" t="s">
        <v>1</v>
      </c>
      <c r="N280" s="228" t="s">
        <v>42</v>
      </c>
      <c r="O280" s="59"/>
      <c r="P280" s="190">
        <f>O280*H280</f>
        <v>0</v>
      </c>
      <c r="Q280" s="190">
        <v>5.0000000000000001E-3</v>
      </c>
      <c r="R280" s="190">
        <f>Q280*H280</f>
        <v>1.1200000000000001</v>
      </c>
      <c r="S280" s="190">
        <v>0</v>
      </c>
      <c r="T280" s="191">
        <f>S280*H280</f>
        <v>0</v>
      </c>
      <c r="AR280" s="16" t="s">
        <v>198</v>
      </c>
      <c r="AT280" s="16" t="s">
        <v>306</v>
      </c>
      <c r="AU280" s="16" t="s">
        <v>177</v>
      </c>
      <c r="AY280" s="16" t="s">
        <v>144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6" t="s">
        <v>78</v>
      </c>
      <c r="BK280" s="192">
        <f>ROUND(I280*H280,2)</f>
        <v>0</v>
      </c>
      <c r="BL280" s="16" t="s">
        <v>149</v>
      </c>
      <c r="BM280" s="16" t="s">
        <v>775</v>
      </c>
    </row>
    <row r="281" spans="2:65" s="1" customFormat="1" ht="11.25">
      <c r="B281" s="33"/>
      <c r="C281" s="34"/>
      <c r="D281" s="193" t="s">
        <v>151</v>
      </c>
      <c r="E281" s="34"/>
      <c r="F281" s="194" t="s">
        <v>774</v>
      </c>
      <c r="G281" s="34"/>
      <c r="H281" s="34"/>
      <c r="I281" s="111"/>
      <c r="J281" s="34"/>
      <c r="K281" s="34"/>
      <c r="L281" s="37"/>
      <c r="M281" s="195"/>
      <c r="N281" s="59"/>
      <c r="O281" s="59"/>
      <c r="P281" s="59"/>
      <c r="Q281" s="59"/>
      <c r="R281" s="59"/>
      <c r="S281" s="59"/>
      <c r="T281" s="60"/>
      <c r="AT281" s="16" t="s">
        <v>151</v>
      </c>
      <c r="AU281" s="16" t="s">
        <v>177</v>
      </c>
    </row>
    <row r="282" spans="2:65" s="1" customFormat="1" ht="16.5" customHeight="1">
      <c r="B282" s="33"/>
      <c r="C282" s="219" t="s">
        <v>776</v>
      </c>
      <c r="D282" s="219" t="s">
        <v>306</v>
      </c>
      <c r="E282" s="220" t="s">
        <v>777</v>
      </c>
      <c r="F282" s="221" t="s">
        <v>778</v>
      </c>
      <c r="G282" s="222" t="s">
        <v>341</v>
      </c>
      <c r="H282" s="223">
        <v>6</v>
      </c>
      <c r="I282" s="224"/>
      <c r="J282" s="225">
        <f>ROUND(I282*H282,2)</f>
        <v>0</v>
      </c>
      <c r="K282" s="221" t="s">
        <v>1</v>
      </c>
      <c r="L282" s="226"/>
      <c r="M282" s="227" t="s">
        <v>1</v>
      </c>
      <c r="N282" s="228" t="s">
        <v>42</v>
      </c>
      <c r="O282" s="59"/>
      <c r="P282" s="190">
        <f>O282*H282</f>
        <v>0</v>
      </c>
      <c r="Q282" s="190">
        <v>5.0000000000000001E-3</v>
      </c>
      <c r="R282" s="190">
        <f>Q282*H282</f>
        <v>0.03</v>
      </c>
      <c r="S282" s="190">
        <v>0</v>
      </c>
      <c r="T282" s="191">
        <f>S282*H282</f>
        <v>0</v>
      </c>
      <c r="AR282" s="16" t="s">
        <v>198</v>
      </c>
      <c r="AT282" s="16" t="s">
        <v>306</v>
      </c>
      <c r="AU282" s="16" t="s">
        <v>177</v>
      </c>
      <c r="AY282" s="16" t="s">
        <v>144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6" t="s">
        <v>78</v>
      </c>
      <c r="BK282" s="192">
        <f>ROUND(I282*H282,2)</f>
        <v>0</v>
      </c>
      <c r="BL282" s="16" t="s">
        <v>149</v>
      </c>
      <c r="BM282" s="16" t="s">
        <v>779</v>
      </c>
    </row>
    <row r="283" spans="2:65" s="1" customFormat="1" ht="11.25">
      <c r="B283" s="33"/>
      <c r="C283" s="34"/>
      <c r="D283" s="193" t="s">
        <v>151</v>
      </c>
      <c r="E283" s="34"/>
      <c r="F283" s="194" t="s">
        <v>778</v>
      </c>
      <c r="G283" s="34"/>
      <c r="H283" s="34"/>
      <c r="I283" s="111"/>
      <c r="J283" s="34"/>
      <c r="K283" s="34"/>
      <c r="L283" s="37"/>
      <c r="M283" s="195"/>
      <c r="N283" s="59"/>
      <c r="O283" s="59"/>
      <c r="P283" s="59"/>
      <c r="Q283" s="59"/>
      <c r="R283" s="59"/>
      <c r="S283" s="59"/>
      <c r="T283" s="60"/>
      <c r="AT283" s="16" t="s">
        <v>151</v>
      </c>
      <c r="AU283" s="16" t="s">
        <v>177</v>
      </c>
    </row>
    <row r="284" spans="2:65" s="1" customFormat="1" ht="16.5" customHeight="1">
      <c r="B284" s="33"/>
      <c r="C284" s="219" t="s">
        <v>780</v>
      </c>
      <c r="D284" s="219" t="s">
        <v>306</v>
      </c>
      <c r="E284" s="220" t="s">
        <v>781</v>
      </c>
      <c r="F284" s="221" t="s">
        <v>782</v>
      </c>
      <c r="G284" s="222" t="s">
        <v>341</v>
      </c>
      <c r="H284" s="223">
        <v>50</v>
      </c>
      <c r="I284" s="224"/>
      <c r="J284" s="225">
        <f>ROUND(I284*H284,2)</f>
        <v>0</v>
      </c>
      <c r="K284" s="221" t="s">
        <v>1</v>
      </c>
      <c r="L284" s="226"/>
      <c r="M284" s="227" t="s">
        <v>1</v>
      </c>
      <c r="N284" s="228" t="s">
        <v>42</v>
      </c>
      <c r="O284" s="59"/>
      <c r="P284" s="190">
        <f>O284*H284</f>
        <v>0</v>
      </c>
      <c r="Q284" s="190">
        <v>1.4999999999999999E-2</v>
      </c>
      <c r="R284" s="190">
        <f>Q284*H284</f>
        <v>0.75</v>
      </c>
      <c r="S284" s="190">
        <v>0</v>
      </c>
      <c r="T284" s="191">
        <f>S284*H284</f>
        <v>0</v>
      </c>
      <c r="AR284" s="16" t="s">
        <v>198</v>
      </c>
      <c r="AT284" s="16" t="s">
        <v>306</v>
      </c>
      <c r="AU284" s="16" t="s">
        <v>177</v>
      </c>
      <c r="AY284" s="16" t="s">
        <v>144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6" t="s">
        <v>78</v>
      </c>
      <c r="BK284" s="192">
        <f>ROUND(I284*H284,2)</f>
        <v>0</v>
      </c>
      <c r="BL284" s="16" t="s">
        <v>149</v>
      </c>
      <c r="BM284" s="16" t="s">
        <v>783</v>
      </c>
    </row>
    <row r="285" spans="2:65" s="1" customFormat="1" ht="11.25">
      <c r="B285" s="33"/>
      <c r="C285" s="34"/>
      <c r="D285" s="193" t="s">
        <v>151</v>
      </c>
      <c r="E285" s="34"/>
      <c r="F285" s="194" t="s">
        <v>782</v>
      </c>
      <c r="G285" s="34"/>
      <c r="H285" s="34"/>
      <c r="I285" s="111"/>
      <c r="J285" s="34"/>
      <c r="K285" s="34"/>
      <c r="L285" s="37"/>
      <c r="M285" s="195"/>
      <c r="N285" s="59"/>
      <c r="O285" s="59"/>
      <c r="P285" s="59"/>
      <c r="Q285" s="59"/>
      <c r="R285" s="59"/>
      <c r="S285" s="59"/>
      <c r="T285" s="60"/>
      <c r="AT285" s="16" t="s">
        <v>151</v>
      </c>
      <c r="AU285" s="16" t="s">
        <v>177</v>
      </c>
    </row>
    <row r="286" spans="2:65" s="1" customFormat="1" ht="16.5" customHeight="1">
      <c r="B286" s="33"/>
      <c r="C286" s="219" t="s">
        <v>784</v>
      </c>
      <c r="D286" s="219" t="s">
        <v>306</v>
      </c>
      <c r="E286" s="220" t="s">
        <v>785</v>
      </c>
      <c r="F286" s="221" t="s">
        <v>786</v>
      </c>
      <c r="G286" s="222" t="s">
        <v>341</v>
      </c>
      <c r="H286" s="223">
        <v>146</v>
      </c>
      <c r="I286" s="224"/>
      <c r="J286" s="225">
        <f>ROUND(I286*H286,2)</f>
        <v>0</v>
      </c>
      <c r="K286" s="221" t="s">
        <v>1</v>
      </c>
      <c r="L286" s="226"/>
      <c r="M286" s="227" t="s">
        <v>1</v>
      </c>
      <c r="N286" s="228" t="s">
        <v>42</v>
      </c>
      <c r="O286" s="59"/>
      <c r="P286" s="190">
        <f>O286*H286</f>
        <v>0</v>
      </c>
      <c r="Q286" s="190">
        <v>5.0000000000000001E-3</v>
      </c>
      <c r="R286" s="190">
        <f>Q286*H286</f>
        <v>0.73</v>
      </c>
      <c r="S286" s="190">
        <v>0</v>
      </c>
      <c r="T286" s="191">
        <f>S286*H286</f>
        <v>0</v>
      </c>
      <c r="AR286" s="16" t="s">
        <v>198</v>
      </c>
      <c r="AT286" s="16" t="s">
        <v>306</v>
      </c>
      <c r="AU286" s="16" t="s">
        <v>177</v>
      </c>
      <c r="AY286" s="16" t="s">
        <v>144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6" t="s">
        <v>78</v>
      </c>
      <c r="BK286" s="192">
        <f>ROUND(I286*H286,2)</f>
        <v>0</v>
      </c>
      <c r="BL286" s="16" t="s">
        <v>149</v>
      </c>
      <c r="BM286" s="16" t="s">
        <v>787</v>
      </c>
    </row>
    <row r="287" spans="2:65" s="1" customFormat="1" ht="11.25">
      <c r="B287" s="33"/>
      <c r="C287" s="34"/>
      <c r="D287" s="193" t="s">
        <v>151</v>
      </c>
      <c r="E287" s="34"/>
      <c r="F287" s="194" t="s">
        <v>786</v>
      </c>
      <c r="G287" s="34"/>
      <c r="H287" s="34"/>
      <c r="I287" s="111"/>
      <c r="J287" s="34"/>
      <c r="K287" s="34"/>
      <c r="L287" s="37"/>
      <c r="M287" s="195"/>
      <c r="N287" s="59"/>
      <c r="O287" s="59"/>
      <c r="P287" s="59"/>
      <c r="Q287" s="59"/>
      <c r="R287" s="59"/>
      <c r="S287" s="59"/>
      <c r="T287" s="60"/>
      <c r="AT287" s="16" t="s">
        <v>151</v>
      </c>
      <c r="AU287" s="16" t="s">
        <v>177</v>
      </c>
    </row>
    <row r="288" spans="2:65" s="11" customFormat="1" ht="20.85" customHeight="1">
      <c r="B288" s="165"/>
      <c r="C288" s="166"/>
      <c r="D288" s="167" t="s">
        <v>70</v>
      </c>
      <c r="E288" s="179" t="s">
        <v>788</v>
      </c>
      <c r="F288" s="179" t="s">
        <v>789</v>
      </c>
      <c r="G288" s="166"/>
      <c r="H288" s="166"/>
      <c r="I288" s="169"/>
      <c r="J288" s="180">
        <f>BK288</f>
        <v>0</v>
      </c>
      <c r="K288" s="166"/>
      <c r="L288" s="171"/>
      <c r="M288" s="172"/>
      <c r="N288" s="173"/>
      <c r="O288" s="173"/>
      <c r="P288" s="174">
        <f>SUM(P289:P323)</f>
        <v>0</v>
      </c>
      <c r="Q288" s="173"/>
      <c r="R288" s="174">
        <f>SUM(R289:R323)</f>
        <v>1.6263849999999997</v>
      </c>
      <c r="S288" s="173"/>
      <c r="T288" s="175">
        <f>SUM(T289:T323)</f>
        <v>0</v>
      </c>
      <c r="AR288" s="176" t="s">
        <v>149</v>
      </c>
      <c r="AT288" s="177" t="s">
        <v>70</v>
      </c>
      <c r="AU288" s="177" t="s">
        <v>80</v>
      </c>
      <c r="AY288" s="176" t="s">
        <v>144</v>
      </c>
      <c r="BK288" s="178">
        <f>SUM(BK289:BK323)</f>
        <v>0</v>
      </c>
    </row>
    <row r="289" spans="2:65" s="1" customFormat="1" ht="16.5" customHeight="1">
      <c r="B289" s="33"/>
      <c r="C289" s="181" t="s">
        <v>790</v>
      </c>
      <c r="D289" s="181" t="s">
        <v>145</v>
      </c>
      <c r="E289" s="182" t="s">
        <v>791</v>
      </c>
      <c r="F289" s="183" t="s">
        <v>792</v>
      </c>
      <c r="G289" s="184" t="s">
        <v>148</v>
      </c>
      <c r="H289" s="185">
        <v>87735</v>
      </c>
      <c r="I289" s="186"/>
      <c r="J289" s="187">
        <f>ROUND(I289*H289,2)</f>
        <v>0</v>
      </c>
      <c r="K289" s="183" t="s">
        <v>159</v>
      </c>
      <c r="L289" s="37"/>
      <c r="M289" s="188" t="s">
        <v>1</v>
      </c>
      <c r="N289" s="189" t="s">
        <v>42</v>
      </c>
      <c r="O289" s="59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AR289" s="16" t="s">
        <v>78</v>
      </c>
      <c r="AT289" s="16" t="s">
        <v>145</v>
      </c>
      <c r="AU289" s="16" t="s">
        <v>163</v>
      </c>
      <c r="AY289" s="16" t="s">
        <v>144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6" t="s">
        <v>78</v>
      </c>
      <c r="BK289" s="192">
        <f>ROUND(I289*H289,2)</f>
        <v>0</v>
      </c>
      <c r="BL289" s="16" t="s">
        <v>78</v>
      </c>
      <c r="BM289" s="16" t="s">
        <v>793</v>
      </c>
    </row>
    <row r="290" spans="2:65" s="1" customFormat="1" ht="11.25">
      <c r="B290" s="33"/>
      <c r="C290" s="34"/>
      <c r="D290" s="193" t="s">
        <v>151</v>
      </c>
      <c r="E290" s="34"/>
      <c r="F290" s="194" t="s">
        <v>794</v>
      </c>
      <c r="G290" s="34"/>
      <c r="H290" s="34"/>
      <c r="I290" s="111"/>
      <c r="J290" s="34"/>
      <c r="K290" s="34"/>
      <c r="L290" s="37"/>
      <c r="M290" s="195"/>
      <c r="N290" s="59"/>
      <c r="O290" s="59"/>
      <c r="P290" s="59"/>
      <c r="Q290" s="59"/>
      <c r="R290" s="59"/>
      <c r="S290" s="59"/>
      <c r="T290" s="60"/>
      <c r="AT290" s="16" t="s">
        <v>151</v>
      </c>
      <c r="AU290" s="16" t="s">
        <v>163</v>
      </c>
    </row>
    <row r="291" spans="2:65" s="12" customFormat="1" ht="11.25">
      <c r="B291" s="197"/>
      <c r="C291" s="198"/>
      <c r="D291" s="193" t="s">
        <v>155</v>
      </c>
      <c r="E291" s="199" t="s">
        <v>1</v>
      </c>
      <c r="F291" s="200" t="s">
        <v>436</v>
      </c>
      <c r="G291" s="198"/>
      <c r="H291" s="201">
        <v>87735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155</v>
      </c>
      <c r="AU291" s="207" t="s">
        <v>163</v>
      </c>
      <c r="AV291" s="12" t="s">
        <v>80</v>
      </c>
      <c r="AW291" s="12" t="s">
        <v>32</v>
      </c>
      <c r="AX291" s="12" t="s">
        <v>78</v>
      </c>
      <c r="AY291" s="207" t="s">
        <v>144</v>
      </c>
    </row>
    <row r="292" spans="2:65" s="1" customFormat="1" ht="16.5" customHeight="1">
      <c r="B292" s="33"/>
      <c r="C292" s="219" t="s">
        <v>795</v>
      </c>
      <c r="D292" s="219" t="s">
        <v>306</v>
      </c>
      <c r="E292" s="220" t="s">
        <v>796</v>
      </c>
      <c r="F292" s="221" t="s">
        <v>797</v>
      </c>
      <c r="G292" s="222" t="s">
        <v>617</v>
      </c>
      <c r="H292" s="223">
        <v>414.36</v>
      </c>
      <c r="I292" s="224"/>
      <c r="J292" s="225">
        <f>ROUND(I292*H292,2)</f>
        <v>0</v>
      </c>
      <c r="K292" s="221" t="s">
        <v>479</v>
      </c>
      <c r="L292" s="226"/>
      <c r="M292" s="227" t="s">
        <v>1</v>
      </c>
      <c r="N292" s="228" t="s">
        <v>42</v>
      </c>
      <c r="O292" s="59"/>
      <c r="P292" s="190">
        <f>O292*H292</f>
        <v>0</v>
      </c>
      <c r="Q292" s="190">
        <v>1E-3</v>
      </c>
      <c r="R292" s="190">
        <f>Q292*H292</f>
        <v>0.41436000000000001</v>
      </c>
      <c r="S292" s="190">
        <v>0</v>
      </c>
      <c r="T292" s="191">
        <f>S292*H292</f>
        <v>0</v>
      </c>
      <c r="AR292" s="16" t="s">
        <v>80</v>
      </c>
      <c r="AT292" s="16" t="s">
        <v>306</v>
      </c>
      <c r="AU292" s="16" t="s">
        <v>163</v>
      </c>
      <c r="AY292" s="16" t="s">
        <v>144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6" t="s">
        <v>78</v>
      </c>
      <c r="BK292" s="192">
        <f>ROUND(I292*H292,2)</f>
        <v>0</v>
      </c>
      <c r="BL292" s="16" t="s">
        <v>78</v>
      </c>
      <c r="BM292" s="16" t="s">
        <v>798</v>
      </c>
    </row>
    <row r="293" spans="2:65" s="1" customFormat="1" ht="11.25">
      <c r="B293" s="33"/>
      <c r="C293" s="34"/>
      <c r="D293" s="193" t="s">
        <v>151</v>
      </c>
      <c r="E293" s="34"/>
      <c r="F293" s="194" t="s">
        <v>797</v>
      </c>
      <c r="G293" s="34"/>
      <c r="H293" s="34"/>
      <c r="I293" s="111"/>
      <c r="J293" s="34"/>
      <c r="K293" s="34"/>
      <c r="L293" s="37"/>
      <c r="M293" s="195"/>
      <c r="N293" s="59"/>
      <c r="O293" s="59"/>
      <c r="P293" s="59"/>
      <c r="Q293" s="59"/>
      <c r="R293" s="59"/>
      <c r="S293" s="59"/>
      <c r="T293" s="60"/>
      <c r="AT293" s="16" t="s">
        <v>151</v>
      </c>
      <c r="AU293" s="16" t="s">
        <v>163</v>
      </c>
    </row>
    <row r="294" spans="2:65" s="1" customFormat="1" ht="19.5">
      <c r="B294" s="33"/>
      <c r="C294" s="34"/>
      <c r="D294" s="193" t="s">
        <v>153</v>
      </c>
      <c r="E294" s="34"/>
      <c r="F294" s="196" t="s">
        <v>799</v>
      </c>
      <c r="G294" s="34"/>
      <c r="H294" s="34"/>
      <c r="I294" s="111"/>
      <c r="J294" s="34"/>
      <c r="K294" s="34"/>
      <c r="L294" s="37"/>
      <c r="M294" s="195"/>
      <c r="N294" s="59"/>
      <c r="O294" s="59"/>
      <c r="P294" s="59"/>
      <c r="Q294" s="59"/>
      <c r="R294" s="59"/>
      <c r="S294" s="59"/>
      <c r="T294" s="60"/>
      <c r="AT294" s="16" t="s">
        <v>153</v>
      </c>
      <c r="AU294" s="16" t="s">
        <v>163</v>
      </c>
    </row>
    <row r="295" spans="2:65" s="12" customFormat="1" ht="11.25">
      <c r="B295" s="197"/>
      <c r="C295" s="198"/>
      <c r="D295" s="193" t="s">
        <v>155</v>
      </c>
      <c r="E295" s="199" t="s">
        <v>1</v>
      </c>
      <c r="F295" s="200" t="s">
        <v>800</v>
      </c>
      <c r="G295" s="198"/>
      <c r="H295" s="201">
        <v>414.36</v>
      </c>
      <c r="I295" s="202"/>
      <c r="J295" s="198"/>
      <c r="K295" s="198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155</v>
      </c>
      <c r="AU295" s="207" t="s">
        <v>163</v>
      </c>
      <c r="AV295" s="12" t="s">
        <v>80</v>
      </c>
      <c r="AW295" s="12" t="s">
        <v>32</v>
      </c>
      <c r="AX295" s="12" t="s">
        <v>78</v>
      </c>
      <c r="AY295" s="207" t="s">
        <v>144</v>
      </c>
    </row>
    <row r="296" spans="2:65" s="1" customFormat="1" ht="16.5" customHeight="1">
      <c r="B296" s="33"/>
      <c r="C296" s="219" t="s">
        <v>801</v>
      </c>
      <c r="D296" s="219" t="s">
        <v>306</v>
      </c>
      <c r="E296" s="220" t="s">
        <v>802</v>
      </c>
      <c r="F296" s="221" t="s">
        <v>803</v>
      </c>
      <c r="G296" s="222" t="s">
        <v>617</v>
      </c>
      <c r="H296" s="223">
        <v>940</v>
      </c>
      <c r="I296" s="224"/>
      <c r="J296" s="225">
        <f>ROUND(I296*H296,2)</f>
        <v>0</v>
      </c>
      <c r="K296" s="221" t="s">
        <v>1</v>
      </c>
      <c r="L296" s="226"/>
      <c r="M296" s="227" t="s">
        <v>1</v>
      </c>
      <c r="N296" s="228" t="s">
        <v>42</v>
      </c>
      <c r="O296" s="59"/>
      <c r="P296" s="190">
        <f>O296*H296</f>
        <v>0</v>
      </c>
      <c r="Q296" s="190">
        <v>1E-3</v>
      </c>
      <c r="R296" s="190">
        <f>Q296*H296</f>
        <v>0.94000000000000006</v>
      </c>
      <c r="S296" s="190">
        <v>0</v>
      </c>
      <c r="T296" s="191">
        <f>S296*H296</f>
        <v>0</v>
      </c>
      <c r="AR296" s="16" t="s">
        <v>80</v>
      </c>
      <c r="AT296" s="16" t="s">
        <v>306</v>
      </c>
      <c r="AU296" s="16" t="s">
        <v>163</v>
      </c>
      <c r="AY296" s="16" t="s">
        <v>144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6" t="s">
        <v>78</v>
      </c>
      <c r="BK296" s="192">
        <f>ROUND(I296*H296,2)</f>
        <v>0</v>
      </c>
      <c r="BL296" s="16" t="s">
        <v>78</v>
      </c>
      <c r="BM296" s="16" t="s">
        <v>804</v>
      </c>
    </row>
    <row r="297" spans="2:65" s="1" customFormat="1" ht="11.25">
      <c r="B297" s="33"/>
      <c r="C297" s="34"/>
      <c r="D297" s="193" t="s">
        <v>151</v>
      </c>
      <c r="E297" s="34"/>
      <c r="F297" s="194" t="s">
        <v>803</v>
      </c>
      <c r="G297" s="34"/>
      <c r="H297" s="34"/>
      <c r="I297" s="111"/>
      <c r="J297" s="34"/>
      <c r="K297" s="34"/>
      <c r="L297" s="37"/>
      <c r="M297" s="195"/>
      <c r="N297" s="59"/>
      <c r="O297" s="59"/>
      <c r="P297" s="59"/>
      <c r="Q297" s="59"/>
      <c r="R297" s="59"/>
      <c r="S297" s="59"/>
      <c r="T297" s="60"/>
      <c r="AT297" s="16" t="s">
        <v>151</v>
      </c>
      <c r="AU297" s="16" t="s">
        <v>163</v>
      </c>
    </row>
    <row r="298" spans="2:65" s="1" customFormat="1" ht="19.5">
      <c r="B298" s="33"/>
      <c r="C298" s="34"/>
      <c r="D298" s="193" t="s">
        <v>153</v>
      </c>
      <c r="E298" s="34"/>
      <c r="F298" s="196" t="s">
        <v>805</v>
      </c>
      <c r="G298" s="34"/>
      <c r="H298" s="34"/>
      <c r="I298" s="111"/>
      <c r="J298" s="34"/>
      <c r="K298" s="34"/>
      <c r="L298" s="37"/>
      <c r="M298" s="195"/>
      <c r="N298" s="59"/>
      <c r="O298" s="59"/>
      <c r="P298" s="59"/>
      <c r="Q298" s="59"/>
      <c r="R298" s="59"/>
      <c r="S298" s="59"/>
      <c r="T298" s="60"/>
      <c r="AT298" s="16" t="s">
        <v>153</v>
      </c>
      <c r="AU298" s="16" t="s">
        <v>163</v>
      </c>
    </row>
    <row r="299" spans="2:65" s="12" customFormat="1" ht="11.25">
      <c r="B299" s="197"/>
      <c r="C299" s="198"/>
      <c r="D299" s="193" t="s">
        <v>155</v>
      </c>
      <c r="E299" s="199" t="s">
        <v>1</v>
      </c>
      <c r="F299" s="200" t="s">
        <v>806</v>
      </c>
      <c r="G299" s="198"/>
      <c r="H299" s="201">
        <v>940</v>
      </c>
      <c r="I299" s="202"/>
      <c r="J299" s="198"/>
      <c r="K299" s="198"/>
      <c r="L299" s="203"/>
      <c r="M299" s="204"/>
      <c r="N299" s="205"/>
      <c r="O299" s="205"/>
      <c r="P299" s="205"/>
      <c r="Q299" s="205"/>
      <c r="R299" s="205"/>
      <c r="S299" s="205"/>
      <c r="T299" s="206"/>
      <c r="AT299" s="207" t="s">
        <v>155</v>
      </c>
      <c r="AU299" s="207" t="s">
        <v>163</v>
      </c>
      <c r="AV299" s="12" t="s">
        <v>80</v>
      </c>
      <c r="AW299" s="12" t="s">
        <v>32</v>
      </c>
      <c r="AX299" s="12" t="s">
        <v>78</v>
      </c>
      <c r="AY299" s="207" t="s">
        <v>144</v>
      </c>
    </row>
    <row r="300" spans="2:65" s="1" customFormat="1" ht="16.5" customHeight="1">
      <c r="B300" s="33"/>
      <c r="C300" s="219" t="s">
        <v>807</v>
      </c>
      <c r="D300" s="219" t="s">
        <v>306</v>
      </c>
      <c r="E300" s="220" t="s">
        <v>808</v>
      </c>
      <c r="F300" s="221" t="s">
        <v>809</v>
      </c>
      <c r="G300" s="222" t="s">
        <v>617</v>
      </c>
      <c r="H300" s="223">
        <v>27.2</v>
      </c>
      <c r="I300" s="224"/>
      <c r="J300" s="225">
        <f>ROUND(I300*H300,2)</f>
        <v>0</v>
      </c>
      <c r="K300" s="221" t="s">
        <v>1</v>
      </c>
      <c r="L300" s="226"/>
      <c r="M300" s="227" t="s">
        <v>1</v>
      </c>
      <c r="N300" s="228" t="s">
        <v>42</v>
      </c>
      <c r="O300" s="59"/>
      <c r="P300" s="190">
        <f>O300*H300</f>
        <v>0</v>
      </c>
      <c r="Q300" s="190">
        <v>1E-3</v>
      </c>
      <c r="R300" s="190">
        <f>Q300*H300</f>
        <v>2.7199999999999998E-2</v>
      </c>
      <c r="S300" s="190">
        <v>0</v>
      </c>
      <c r="T300" s="191">
        <f>S300*H300</f>
        <v>0</v>
      </c>
      <c r="AR300" s="16" t="s">
        <v>80</v>
      </c>
      <c r="AT300" s="16" t="s">
        <v>306</v>
      </c>
      <c r="AU300" s="16" t="s">
        <v>163</v>
      </c>
      <c r="AY300" s="16" t="s">
        <v>144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6" t="s">
        <v>78</v>
      </c>
      <c r="BK300" s="192">
        <f>ROUND(I300*H300,2)</f>
        <v>0</v>
      </c>
      <c r="BL300" s="16" t="s">
        <v>78</v>
      </c>
      <c r="BM300" s="16" t="s">
        <v>810</v>
      </c>
    </row>
    <row r="301" spans="2:65" s="1" customFormat="1" ht="11.25">
      <c r="B301" s="33"/>
      <c r="C301" s="34"/>
      <c r="D301" s="193" t="s">
        <v>151</v>
      </c>
      <c r="E301" s="34"/>
      <c r="F301" s="194" t="s">
        <v>809</v>
      </c>
      <c r="G301" s="34"/>
      <c r="H301" s="34"/>
      <c r="I301" s="111"/>
      <c r="J301" s="34"/>
      <c r="K301" s="34"/>
      <c r="L301" s="37"/>
      <c r="M301" s="195"/>
      <c r="N301" s="59"/>
      <c r="O301" s="59"/>
      <c r="P301" s="59"/>
      <c r="Q301" s="59"/>
      <c r="R301" s="59"/>
      <c r="S301" s="59"/>
      <c r="T301" s="60"/>
      <c r="AT301" s="16" t="s">
        <v>151</v>
      </c>
      <c r="AU301" s="16" t="s">
        <v>163</v>
      </c>
    </row>
    <row r="302" spans="2:65" s="1" customFormat="1" ht="19.5">
      <c r="B302" s="33"/>
      <c r="C302" s="34"/>
      <c r="D302" s="193" t="s">
        <v>153</v>
      </c>
      <c r="E302" s="34"/>
      <c r="F302" s="196" t="s">
        <v>811</v>
      </c>
      <c r="G302" s="34"/>
      <c r="H302" s="34"/>
      <c r="I302" s="111"/>
      <c r="J302" s="34"/>
      <c r="K302" s="34"/>
      <c r="L302" s="37"/>
      <c r="M302" s="195"/>
      <c r="N302" s="59"/>
      <c r="O302" s="59"/>
      <c r="P302" s="59"/>
      <c r="Q302" s="59"/>
      <c r="R302" s="59"/>
      <c r="S302" s="59"/>
      <c r="T302" s="60"/>
      <c r="AT302" s="16" t="s">
        <v>153</v>
      </c>
      <c r="AU302" s="16" t="s">
        <v>163</v>
      </c>
    </row>
    <row r="303" spans="2:65" s="12" customFormat="1" ht="11.25">
      <c r="B303" s="197"/>
      <c r="C303" s="198"/>
      <c r="D303" s="193" t="s">
        <v>155</v>
      </c>
      <c r="E303" s="199" t="s">
        <v>1</v>
      </c>
      <c r="F303" s="200" t="s">
        <v>812</v>
      </c>
      <c r="G303" s="198"/>
      <c r="H303" s="201">
        <v>27.2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155</v>
      </c>
      <c r="AU303" s="207" t="s">
        <v>163</v>
      </c>
      <c r="AV303" s="12" t="s">
        <v>80</v>
      </c>
      <c r="AW303" s="12" t="s">
        <v>32</v>
      </c>
      <c r="AX303" s="12" t="s">
        <v>78</v>
      </c>
      <c r="AY303" s="207" t="s">
        <v>144</v>
      </c>
    </row>
    <row r="304" spans="2:65" s="1" customFormat="1" ht="16.5" customHeight="1">
      <c r="B304" s="33"/>
      <c r="C304" s="219" t="s">
        <v>813</v>
      </c>
      <c r="D304" s="219" t="s">
        <v>306</v>
      </c>
      <c r="E304" s="220" t="s">
        <v>814</v>
      </c>
      <c r="F304" s="221" t="s">
        <v>815</v>
      </c>
      <c r="G304" s="222" t="s">
        <v>617</v>
      </c>
      <c r="H304" s="223">
        <v>2.3250000000000002</v>
      </c>
      <c r="I304" s="224"/>
      <c r="J304" s="225">
        <f>ROUND(I304*H304,2)</f>
        <v>0</v>
      </c>
      <c r="K304" s="221" t="s">
        <v>1</v>
      </c>
      <c r="L304" s="226"/>
      <c r="M304" s="227" t="s">
        <v>1</v>
      </c>
      <c r="N304" s="228" t="s">
        <v>42</v>
      </c>
      <c r="O304" s="59"/>
      <c r="P304" s="190">
        <f>O304*H304</f>
        <v>0</v>
      </c>
      <c r="Q304" s="190">
        <v>1E-3</v>
      </c>
      <c r="R304" s="190">
        <f>Q304*H304</f>
        <v>2.3250000000000002E-3</v>
      </c>
      <c r="S304" s="190">
        <v>0</v>
      </c>
      <c r="T304" s="191">
        <f>S304*H304</f>
        <v>0</v>
      </c>
      <c r="AR304" s="16" t="s">
        <v>80</v>
      </c>
      <c r="AT304" s="16" t="s">
        <v>306</v>
      </c>
      <c r="AU304" s="16" t="s">
        <v>163</v>
      </c>
      <c r="AY304" s="16" t="s">
        <v>144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6" t="s">
        <v>78</v>
      </c>
      <c r="BK304" s="192">
        <f>ROUND(I304*H304,2)</f>
        <v>0</v>
      </c>
      <c r="BL304" s="16" t="s">
        <v>78</v>
      </c>
      <c r="BM304" s="16" t="s">
        <v>816</v>
      </c>
    </row>
    <row r="305" spans="2:65" s="1" customFormat="1" ht="11.25">
      <c r="B305" s="33"/>
      <c r="C305" s="34"/>
      <c r="D305" s="193" t="s">
        <v>151</v>
      </c>
      <c r="E305" s="34"/>
      <c r="F305" s="194" t="s">
        <v>815</v>
      </c>
      <c r="G305" s="34"/>
      <c r="H305" s="34"/>
      <c r="I305" s="111"/>
      <c r="J305" s="34"/>
      <c r="K305" s="34"/>
      <c r="L305" s="37"/>
      <c r="M305" s="195"/>
      <c r="N305" s="59"/>
      <c r="O305" s="59"/>
      <c r="P305" s="59"/>
      <c r="Q305" s="59"/>
      <c r="R305" s="59"/>
      <c r="S305" s="59"/>
      <c r="T305" s="60"/>
      <c r="AT305" s="16" t="s">
        <v>151</v>
      </c>
      <c r="AU305" s="16" t="s">
        <v>163</v>
      </c>
    </row>
    <row r="306" spans="2:65" s="1" customFormat="1" ht="19.5">
      <c r="B306" s="33"/>
      <c r="C306" s="34"/>
      <c r="D306" s="193" t="s">
        <v>153</v>
      </c>
      <c r="E306" s="34"/>
      <c r="F306" s="196" t="s">
        <v>817</v>
      </c>
      <c r="G306" s="34"/>
      <c r="H306" s="34"/>
      <c r="I306" s="111"/>
      <c r="J306" s="34"/>
      <c r="K306" s="34"/>
      <c r="L306" s="37"/>
      <c r="M306" s="195"/>
      <c r="N306" s="59"/>
      <c r="O306" s="59"/>
      <c r="P306" s="59"/>
      <c r="Q306" s="59"/>
      <c r="R306" s="59"/>
      <c r="S306" s="59"/>
      <c r="T306" s="60"/>
      <c r="AT306" s="16" t="s">
        <v>153</v>
      </c>
      <c r="AU306" s="16" t="s">
        <v>163</v>
      </c>
    </row>
    <row r="307" spans="2:65" s="12" customFormat="1" ht="11.25">
      <c r="B307" s="197"/>
      <c r="C307" s="198"/>
      <c r="D307" s="193" t="s">
        <v>155</v>
      </c>
      <c r="E307" s="199" t="s">
        <v>1</v>
      </c>
      <c r="F307" s="200" t="s">
        <v>818</v>
      </c>
      <c r="G307" s="198"/>
      <c r="H307" s="201">
        <v>2.3250000000000002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155</v>
      </c>
      <c r="AU307" s="207" t="s">
        <v>163</v>
      </c>
      <c r="AV307" s="12" t="s">
        <v>80</v>
      </c>
      <c r="AW307" s="12" t="s">
        <v>32</v>
      </c>
      <c r="AX307" s="12" t="s">
        <v>78</v>
      </c>
      <c r="AY307" s="207" t="s">
        <v>144</v>
      </c>
    </row>
    <row r="308" spans="2:65" s="1" customFormat="1" ht="16.5" customHeight="1">
      <c r="B308" s="33"/>
      <c r="C308" s="219" t="s">
        <v>819</v>
      </c>
      <c r="D308" s="219" t="s">
        <v>306</v>
      </c>
      <c r="E308" s="220" t="s">
        <v>820</v>
      </c>
      <c r="F308" s="221" t="s">
        <v>821</v>
      </c>
      <c r="G308" s="222" t="s">
        <v>617</v>
      </c>
      <c r="H308" s="223">
        <v>242.5</v>
      </c>
      <c r="I308" s="224"/>
      <c r="J308" s="225">
        <f>ROUND(I308*H308,2)</f>
        <v>0</v>
      </c>
      <c r="K308" s="221" t="s">
        <v>1</v>
      </c>
      <c r="L308" s="226"/>
      <c r="M308" s="227" t="s">
        <v>1</v>
      </c>
      <c r="N308" s="228" t="s">
        <v>42</v>
      </c>
      <c r="O308" s="59"/>
      <c r="P308" s="190">
        <f>O308*H308</f>
        <v>0</v>
      </c>
      <c r="Q308" s="190">
        <v>1E-3</v>
      </c>
      <c r="R308" s="190">
        <f>Q308*H308</f>
        <v>0.24249999999999999</v>
      </c>
      <c r="S308" s="190">
        <v>0</v>
      </c>
      <c r="T308" s="191">
        <f>S308*H308</f>
        <v>0</v>
      </c>
      <c r="AR308" s="16" t="s">
        <v>80</v>
      </c>
      <c r="AT308" s="16" t="s">
        <v>306</v>
      </c>
      <c r="AU308" s="16" t="s">
        <v>163</v>
      </c>
      <c r="AY308" s="16" t="s">
        <v>144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6" t="s">
        <v>78</v>
      </c>
      <c r="BK308" s="192">
        <f>ROUND(I308*H308,2)</f>
        <v>0</v>
      </c>
      <c r="BL308" s="16" t="s">
        <v>78</v>
      </c>
      <c r="BM308" s="16" t="s">
        <v>822</v>
      </c>
    </row>
    <row r="309" spans="2:65" s="1" customFormat="1" ht="11.25">
      <c r="B309" s="33"/>
      <c r="C309" s="34"/>
      <c r="D309" s="193" t="s">
        <v>151</v>
      </c>
      <c r="E309" s="34"/>
      <c r="F309" s="194" t="s">
        <v>821</v>
      </c>
      <c r="G309" s="34"/>
      <c r="H309" s="34"/>
      <c r="I309" s="111"/>
      <c r="J309" s="34"/>
      <c r="K309" s="34"/>
      <c r="L309" s="37"/>
      <c r="M309" s="195"/>
      <c r="N309" s="59"/>
      <c r="O309" s="59"/>
      <c r="P309" s="59"/>
      <c r="Q309" s="59"/>
      <c r="R309" s="59"/>
      <c r="S309" s="59"/>
      <c r="T309" s="60"/>
      <c r="AT309" s="16" t="s">
        <v>151</v>
      </c>
      <c r="AU309" s="16" t="s">
        <v>163</v>
      </c>
    </row>
    <row r="310" spans="2:65" s="1" customFormat="1" ht="19.5">
      <c r="B310" s="33"/>
      <c r="C310" s="34"/>
      <c r="D310" s="193" t="s">
        <v>153</v>
      </c>
      <c r="E310" s="34"/>
      <c r="F310" s="196" t="s">
        <v>823</v>
      </c>
      <c r="G310" s="34"/>
      <c r="H310" s="34"/>
      <c r="I310" s="111"/>
      <c r="J310" s="34"/>
      <c r="K310" s="34"/>
      <c r="L310" s="37"/>
      <c r="M310" s="195"/>
      <c r="N310" s="59"/>
      <c r="O310" s="59"/>
      <c r="P310" s="59"/>
      <c r="Q310" s="59"/>
      <c r="R310" s="59"/>
      <c r="S310" s="59"/>
      <c r="T310" s="60"/>
      <c r="AT310" s="16" t="s">
        <v>153</v>
      </c>
      <c r="AU310" s="16" t="s">
        <v>163</v>
      </c>
    </row>
    <row r="311" spans="2:65" s="12" customFormat="1" ht="11.25">
      <c r="B311" s="197"/>
      <c r="C311" s="198"/>
      <c r="D311" s="193" t="s">
        <v>155</v>
      </c>
      <c r="E311" s="199" t="s">
        <v>1</v>
      </c>
      <c r="F311" s="200" t="s">
        <v>824</v>
      </c>
      <c r="G311" s="198"/>
      <c r="H311" s="201">
        <v>242.5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155</v>
      </c>
      <c r="AU311" s="207" t="s">
        <v>163</v>
      </c>
      <c r="AV311" s="12" t="s">
        <v>80</v>
      </c>
      <c r="AW311" s="12" t="s">
        <v>32</v>
      </c>
      <c r="AX311" s="12" t="s">
        <v>78</v>
      </c>
      <c r="AY311" s="207" t="s">
        <v>144</v>
      </c>
    </row>
    <row r="312" spans="2:65" s="1" customFormat="1" ht="16.5" customHeight="1">
      <c r="B312" s="33"/>
      <c r="C312" s="181" t="s">
        <v>825</v>
      </c>
      <c r="D312" s="181" t="s">
        <v>145</v>
      </c>
      <c r="E312" s="182" t="s">
        <v>502</v>
      </c>
      <c r="F312" s="183" t="s">
        <v>503</v>
      </c>
      <c r="G312" s="184" t="s">
        <v>148</v>
      </c>
      <c r="H312" s="185">
        <v>87735</v>
      </c>
      <c r="I312" s="186"/>
      <c r="J312" s="187">
        <f>ROUND(I312*H312,2)</f>
        <v>0</v>
      </c>
      <c r="K312" s="183" t="s">
        <v>159</v>
      </c>
      <c r="L312" s="37"/>
      <c r="M312" s="188" t="s">
        <v>1</v>
      </c>
      <c r="N312" s="189" t="s">
        <v>42</v>
      </c>
      <c r="O312" s="59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16" t="s">
        <v>520</v>
      </c>
      <c r="AT312" s="16" t="s">
        <v>145</v>
      </c>
      <c r="AU312" s="16" t="s">
        <v>163</v>
      </c>
      <c r="AY312" s="16" t="s">
        <v>144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6" t="s">
        <v>78</v>
      </c>
      <c r="BK312" s="192">
        <f>ROUND(I312*H312,2)</f>
        <v>0</v>
      </c>
      <c r="BL312" s="16" t="s">
        <v>520</v>
      </c>
      <c r="BM312" s="16" t="s">
        <v>826</v>
      </c>
    </row>
    <row r="313" spans="2:65" s="1" customFormat="1" ht="11.25">
      <c r="B313" s="33"/>
      <c r="C313" s="34"/>
      <c r="D313" s="193" t="s">
        <v>151</v>
      </c>
      <c r="E313" s="34"/>
      <c r="F313" s="194" t="s">
        <v>505</v>
      </c>
      <c r="G313" s="34"/>
      <c r="H313" s="34"/>
      <c r="I313" s="111"/>
      <c r="J313" s="34"/>
      <c r="K313" s="34"/>
      <c r="L313" s="37"/>
      <c r="M313" s="195"/>
      <c r="N313" s="59"/>
      <c r="O313" s="59"/>
      <c r="P313" s="59"/>
      <c r="Q313" s="59"/>
      <c r="R313" s="59"/>
      <c r="S313" s="59"/>
      <c r="T313" s="60"/>
      <c r="AT313" s="16" t="s">
        <v>151</v>
      </c>
      <c r="AU313" s="16" t="s">
        <v>163</v>
      </c>
    </row>
    <row r="314" spans="2:65" s="12" customFormat="1" ht="11.25">
      <c r="B314" s="197"/>
      <c r="C314" s="198"/>
      <c r="D314" s="193" t="s">
        <v>155</v>
      </c>
      <c r="E314" s="199" t="s">
        <v>1</v>
      </c>
      <c r="F314" s="200" t="s">
        <v>436</v>
      </c>
      <c r="G314" s="198"/>
      <c r="H314" s="201">
        <v>87735</v>
      </c>
      <c r="I314" s="202"/>
      <c r="J314" s="198"/>
      <c r="K314" s="198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155</v>
      </c>
      <c r="AU314" s="207" t="s">
        <v>163</v>
      </c>
      <c r="AV314" s="12" t="s">
        <v>80</v>
      </c>
      <c r="AW314" s="12" t="s">
        <v>32</v>
      </c>
      <c r="AX314" s="12" t="s">
        <v>78</v>
      </c>
      <c r="AY314" s="207" t="s">
        <v>144</v>
      </c>
    </row>
    <row r="315" spans="2:65" s="1" customFormat="1" ht="16.5" customHeight="1">
      <c r="B315" s="33"/>
      <c r="C315" s="181" t="s">
        <v>827</v>
      </c>
      <c r="D315" s="181" t="s">
        <v>145</v>
      </c>
      <c r="E315" s="182" t="s">
        <v>284</v>
      </c>
      <c r="F315" s="183" t="s">
        <v>285</v>
      </c>
      <c r="G315" s="184" t="s">
        <v>148</v>
      </c>
      <c r="H315" s="185">
        <v>87735</v>
      </c>
      <c r="I315" s="186"/>
      <c r="J315" s="187">
        <f>ROUND(I315*H315,2)</f>
        <v>0</v>
      </c>
      <c r="K315" s="183" t="s">
        <v>159</v>
      </c>
      <c r="L315" s="37"/>
      <c r="M315" s="188" t="s">
        <v>1</v>
      </c>
      <c r="N315" s="189" t="s">
        <v>42</v>
      </c>
      <c r="O315" s="59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AR315" s="16" t="s">
        <v>520</v>
      </c>
      <c r="AT315" s="16" t="s">
        <v>145</v>
      </c>
      <c r="AU315" s="16" t="s">
        <v>163</v>
      </c>
      <c r="AY315" s="16" t="s">
        <v>144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6" t="s">
        <v>78</v>
      </c>
      <c r="BK315" s="192">
        <f>ROUND(I315*H315,2)</f>
        <v>0</v>
      </c>
      <c r="BL315" s="16" t="s">
        <v>520</v>
      </c>
      <c r="BM315" s="16" t="s">
        <v>828</v>
      </c>
    </row>
    <row r="316" spans="2:65" s="1" customFormat="1" ht="11.25">
      <c r="B316" s="33"/>
      <c r="C316" s="34"/>
      <c r="D316" s="193" t="s">
        <v>151</v>
      </c>
      <c r="E316" s="34"/>
      <c r="F316" s="194" t="s">
        <v>287</v>
      </c>
      <c r="G316" s="34"/>
      <c r="H316" s="34"/>
      <c r="I316" s="111"/>
      <c r="J316" s="34"/>
      <c r="K316" s="34"/>
      <c r="L316" s="37"/>
      <c r="M316" s="195"/>
      <c r="N316" s="59"/>
      <c r="O316" s="59"/>
      <c r="P316" s="59"/>
      <c r="Q316" s="59"/>
      <c r="R316" s="59"/>
      <c r="S316" s="59"/>
      <c r="T316" s="60"/>
      <c r="AT316" s="16" t="s">
        <v>151</v>
      </c>
      <c r="AU316" s="16" t="s">
        <v>163</v>
      </c>
    </row>
    <row r="317" spans="2:65" s="12" customFormat="1" ht="11.25">
      <c r="B317" s="197"/>
      <c r="C317" s="198"/>
      <c r="D317" s="193" t="s">
        <v>155</v>
      </c>
      <c r="E317" s="199" t="s">
        <v>1</v>
      </c>
      <c r="F317" s="200" t="s">
        <v>436</v>
      </c>
      <c r="G317" s="198"/>
      <c r="H317" s="201">
        <v>87735</v>
      </c>
      <c r="I317" s="202"/>
      <c r="J317" s="198"/>
      <c r="K317" s="198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155</v>
      </c>
      <c r="AU317" s="207" t="s">
        <v>163</v>
      </c>
      <c r="AV317" s="12" t="s">
        <v>80</v>
      </c>
      <c r="AW317" s="12" t="s">
        <v>32</v>
      </c>
      <c r="AX317" s="12" t="s">
        <v>78</v>
      </c>
      <c r="AY317" s="207" t="s">
        <v>144</v>
      </c>
    </row>
    <row r="318" spans="2:65" s="1" customFormat="1" ht="16.5" customHeight="1">
      <c r="B318" s="33"/>
      <c r="C318" s="181" t="s">
        <v>829</v>
      </c>
      <c r="D318" s="181" t="s">
        <v>145</v>
      </c>
      <c r="E318" s="182" t="s">
        <v>830</v>
      </c>
      <c r="F318" s="183" t="s">
        <v>831</v>
      </c>
      <c r="G318" s="184" t="s">
        <v>148</v>
      </c>
      <c r="H318" s="185">
        <v>87735</v>
      </c>
      <c r="I318" s="186"/>
      <c r="J318" s="187">
        <f>ROUND(I318*H318,2)</f>
        <v>0</v>
      </c>
      <c r="K318" s="183" t="s">
        <v>159</v>
      </c>
      <c r="L318" s="37"/>
      <c r="M318" s="188" t="s">
        <v>1</v>
      </c>
      <c r="N318" s="189" t="s">
        <v>42</v>
      </c>
      <c r="O318" s="59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16" t="s">
        <v>520</v>
      </c>
      <c r="AT318" s="16" t="s">
        <v>145</v>
      </c>
      <c r="AU318" s="16" t="s">
        <v>163</v>
      </c>
      <c r="AY318" s="16" t="s">
        <v>144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6" t="s">
        <v>78</v>
      </c>
      <c r="BK318" s="192">
        <f>ROUND(I318*H318,2)</f>
        <v>0</v>
      </c>
      <c r="BL318" s="16" t="s">
        <v>520</v>
      </c>
      <c r="BM318" s="16" t="s">
        <v>832</v>
      </c>
    </row>
    <row r="319" spans="2:65" s="1" customFormat="1" ht="11.25">
      <c r="B319" s="33"/>
      <c r="C319" s="34"/>
      <c r="D319" s="193" t="s">
        <v>151</v>
      </c>
      <c r="E319" s="34"/>
      <c r="F319" s="194" t="s">
        <v>833</v>
      </c>
      <c r="G319" s="34"/>
      <c r="H319" s="34"/>
      <c r="I319" s="111"/>
      <c r="J319" s="34"/>
      <c r="K319" s="34"/>
      <c r="L319" s="37"/>
      <c r="M319" s="195"/>
      <c r="N319" s="59"/>
      <c r="O319" s="59"/>
      <c r="P319" s="59"/>
      <c r="Q319" s="59"/>
      <c r="R319" s="59"/>
      <c r="S319" s="59"/>
      <c r="T319" s="60"/>
      <c r="AT319" s="16" t="s">
        <v>151</v>
      </c>
      <c r="AU319" s="16" t="s">
        <v>163</v>
      </c>
    </row>
    <row r="320" spans="2:65" s="12" customFormat="1" ht="11.25">
      <c r="B320" s="197"/>
      <c r="C320" s="198"/>
      <c r="D320" s="193" t="s">
        <v>155</v>
      </c>
      <c r="E320" s="199" t="s">
        <v>1</v>
      </c>
      <c r="F320" s="200" t="s">
        <v>436</v>
      </c>
      <c r="G320" s="198"/>
      <c r="H320" s="201">
        <v>87735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155</v>
      </c>
      <c r="AU320" s="207" t="s">
        <v>163</v>
      </c>
      <c r="AV320" s="12" t="s">
        <v>80</v>
      </c>
      <c r="AW320" s="12" t="s">
        <v>32</v>
      </c>
      <c r="AX320" s="12" t="s">
        <v>78</v>
      </c>
      <c r="AY320" s="207" t="s">
        <v>144</v>
      </c>
    </row>
    <row r="321" spans="2:65" s="1" customFormat="1" ht="16.5" customHeight="1">
      <c r="B321" s="33"/>
      <c r="C321" s="181" t="s">
        <v>834</v>
      </c>
      <c r="D321" s="181" t="s">
        <v>145</v>
      </c>
      <c r="E321" s="182" t="s">
        <v>835</v>
      </c>
      <c r="F321" s="183" t="s">
        <v>836</v>
      </c>
      <c r="G321" s="184" t="s">
        <v>148</v>
      </c>
      <c r="H321" s="185">
        <v>87735</v>
      </c>
      <c r="I321" s="186"/>
      <c r="J321" s="187">
        <f>ROUND(I321*H321,2)</f>
        <v>0</v>
      </c>
      <c r="K321" s="183" t="s">
        <v>159</v>
      </c>
      <c r="L321" s="37"/>
      <c r="M321" s="188" t="s">
        <v>1</v>
      </c>
      <c r="N321" s="189" t="s">
        <v>42</v>
      </c>
      <c r="O321" s="59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AR321" s="16" t="s">
        <v>78</v>
      </c>
      <c r="AT321" s="16" t="s">
        <v>145</v>
      </c>
      <c r="AU321" s="16" t="s">
        <v>163</v>
      </c>
      <c r="AY321" s="16" t="s">
        <v>144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6" t="s">
        <v>78</v>
      </c>
      <c r="BK321" s="192">
        <f>ROUND(I321*H321,2)</f>
        <v>0</v>
      </c>
      <c r="BL321" s="16" t="s">
        <v>78</v>
      </c>
      <c r="BM321" s="16" t="s">
        <v>837</v>
      </c>
    </row>
    <row r="322" spans="2:65" s="1" customFormat="1" ht="11.25">
      <c r="B322" s="33"/>
      <c r="C322" s="34"/>
      <c r="D322" s="193" t="s">
        <v>151</v>
      </c>
      <c r="E322" s="34"/>
      <c r="F322" s="194" t="s">
        <v>838</v>
      </c>
      <c r="G322" s="34"/>
      <c r="H322" s="34"/>
      <c r="I322" s="111"/>
      <c r="J322" s="34"/>
      <c r="K322" s="34"/>
      <c r="L322" s="37"/>
      <c r="M322" s="195"/>
      <c r="N322" s="59"/>
      <c r="O322" s="59"/>
      <c r="P322" s="59"/>
      <c r="Q322" s="59"/>
      <c r="R322" s="59"/>
      <c r="S322" s="59"/>
      <c r="T322" s="60"/>
      <c r="AT322" s="16" t="s">
        <v>151</v>
      </c>
      <c r="AU322" s="16" t="s">
        <v>163</v>
      </c>
    </row>
    <row r="323" spans="2:65" s="12" customFormat="1" ht="11.25">
      <c r="B323" s="197"/>
      <c r="C323" s="198"/>
      <c r="D323" s="193" t="s">
        <v>155</v>
      </c>
      <c r="E323" s="199" t="s">
        <v>1</v>
      </c>
      <c r="F323" s="200" t="s">
        <v>436</v>
      </c>
      <c r="G323" s="198"/>
      <c r="H323" s="201">
        <v>87735</v>
      </c>
      <c r="I323" s="202"/>
      <c r="J323" s="198"/>
      <c r="K323" s="198"/>
      <c r="L323" s="203"/>
      <c r="M323" s="204"/>
      <c r="N323" s="205"/>
      <c r="O323" s="205"/>
      <c r="P323" s="205"/>
      <c r="Q323" s="205"/>
      <c r="R323" s="205"/>
      <c r="S323" s="205"/>
      <c r="T323" s="206"/>
      <c r="AT323" s="207" t="s">
        <v>155</v>
      </c>
      <c r="AU323" s="207" t="s">
        <v>163</v>
      </c>
      <c r="AV323" s="12" t="s">
        <v>80</v>
      </c>
      <c r="AW323" s="12" t="s">
        <v>32</v>
      </c>
      <c r="AX323" s="12" t="s">
        <v>78</v>
      </c>
      <c r="AY323" s="207" t="s">
        <v>144</v>
      </c>
    </row>
    <row r="324" spans="2:65" s="11" customFormat="1" ht="22.9" customHeight="1">
      <c r="B324" s="165"/>
      <c r="C324" s="166"/>
      <c r="D324" s="167" t="s">
        <v>70</v>
      </c>
      <c r="E324" s="179" t="s">
        <v>839</v>
      </c>
      <c r="F324" s="179" t="s">
        <v>840</v>
      </c>
      <c r="G324" s="166"/>
      <c r="H324" s="166"/>
      <c r="I324" s="169"/>
      <c r="J324" s="180">
        <f>BK324</f>
        <v>0</v>
      </c>
      <c r="K324" s="166"/>
      <c r="L324" s="171"/>
      <c r="M324" s="172"/>
      <c r="N324" s="173"/>
      <c r="O324" s="173"/>
      <c r="P324" s="174">
        <f>SUM(P325:P371)</f>
        <v>0</v>
      </c>
      <c r="Q324" s="173"/>
      <c r="R324" s="174">
        <f>SUM(R325:R371)</f>
        <v>54.376000000000005</v>
      </c>
      <c r="S324" s="173"/>
      <c r="T324" s="175">
        <f>SUM(T325:T371)</f>
        <v>0</v>
      </c>
      <c r="AR324" s="176" t="s">
        <v>149</v>
      </c>
      <c r="AT324" s="177" t="s">
        <v>70</v>
      </c>
      <c r="AU324" s="177" t="s">
        <v>78</v>
      </c>
      <c r="AY324" s="176" t="s">
        <v>144</v>
      </c>
      <c r="BK324" s="178">
        <f>SUM(BK325:BK371)</f>
        <v>0</v>
      </c>
    </row>
    <row r="325" spans="2:65" s="1" customFormat="1" ht="16.5" customHeight="1">
      <c r="B325" s="33"/>
      <c r="C325" s="181" t="s">
        <v>841</v>
      </c>
      <c r="D325" s="181" t="s">
        <v>145</v>
      </c>
      <c r="E325" s="182" t="s">
        <v>579</v>
      </c>
      <c r="F325" s="183" t="s">
        <v>580</v>
      </c>
      <c r="G325" s="184" t="s">
        <v>341</v>
      </c>
      <c r="H325" s="185">
        <v>1185</v>
      </c>
      <c r="I325" s="186"/>
      <c r="J325" s="187">
        <f>ROUND(I325*H325,2)</f>
        <v>0</v>
      </c>
      <c r="K325" s="183" t="s">
        <v>159</v>
      </c>
      <c r="L325" s="37"/>
      <c r="M325" s="188" t="s">
        <v>1</v>
      </c>
      <c r="N325" s="189" t="s">
        <v>42</v>
      </c>
      <c r="O325" s="59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AR325" s="16" t="s">
        <v>149</v>
      </c>
      <c r="AT325" s="16" t="s">
        <v>145</v>
      </c>
      <c r="AU325" s="16" t="s">
        <v>80</v>
      </c>
      <c r="AY325" s="16" t="s">
        <v>144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6" t="s">
        <v>78</v>
      </c>
      <c r="BK325" s="192">
        <f>ROUND(I325*H325,2)</f>
        <v>0</v>
      </c>
      <c r="BL325" s="16" t="s">
        <v>149</v>
      </c>
      <c r="BM325" s="16" t="s">
        <v>842</v>
      </c>
    </row>
    <row r="326" spans="2:65" s="1" customFormat="1" ht="11.25">
      <c r="B326" s="33"/>
      <c r="C326" s="34"/>
      <c r="D326" s="193" t="s">
        <v>151</v>
      </c>
      <c r="E326" s="34"/>
      <c r="F326" s="194" t="s">
        <v>582</v>
      </c>
      <c r="G326" s="34"/>
      <c r="H326" s="34"/>
      <c r="I326" s="111"/>
      <c r="J326" s="34"/>
      <c r="K326" s="34"/>
      <c r="L326" s="37"/>
      <c r="M326" s="195"/>
      <c r="N326" s="59"/>
      <c r="O326" s="59"/>
      <c r="P326" s="59"/>
      <c r="Q326" s="59"/>
      <c r="R326" s="59"/>
      <c r="S326" s="59"/>
      <c r="T326" s="60"/>
      <c r="AT326" s="16" t="s">
        <v>151</v>
      </c>
      <c r="AU326" s="16" t="s">
        <v>80</v>
      </c>
    </row>
    <row r="327" spans="2:65" s="12" customFormat="1" ht="11.25">
      <c r="B327" s="197"/>
      <c r="C327" s="198"/>
      <c r="D327" s="193" t="s">
        <v>155</v>
      </c>
      <c r="E327" s="199" t="s">
        <v>1</v>
      </c>
      <c r="F327" s="200" t="s">
        <v>843</v>
      </c>
      <c r="G327" s="198"/>
      <c r="H327" s="201">
        <v>1185</v>
      </c>
      <c r="I327" s="202"/>
      <c r="J327" s="198"/>
      <c r="K327" s="198"/>
      <c r="L327" s="203"/>
      <c r="M327" s="204"/>
      <c r="N327" s="205"/>
      <c r="O327" s="205"/>
      <c r="P327" s="205"/>
      <c r="Q327" s="205"/>
      <c r="R327" s="205"/>
      <c r="S327" s="205"/>
      <c r="T327" s="206"/>
      <c r="AT327" s="207" t="s">
        <v>155</v>
      </c>
      <c r="AU327" s="207" t="s">
        <v>80</v>
      </c>
      <c r="AV327" s="12" t="s">
        <v>80</v>
      </c>
      <c r="AW327" s="12" t="s">
        <v>32</v>
      </c>
      <c r="AX327" s="12" t="s">
        <v>78</v>
      </c>
      <c r="AY327" s="207" t="s">
        <v>144</v>
      </c>
    </row>
    <row r="328" spans="2:65" s="1" customFormat="1" ht="16.5" customHeight="1">
      <c r="B328" s="33"/>
      <c r="C328" s="181" t="s">
        <v>844</v>
      </c>
      <c r="D328" s="181" t="s">
        <v>145</v>
      </c>
      <c r="E328" s="182" t="s">
        <v>845</v>
      </c>
      <c r="F328" s="183" t="s">
        <v>846</v>
      </c>
      <c r="G328" s="184" t="s">
        <v>341</v>
      </c>
      <c r="H328" s="185">
        <v>7</v>
      </c>
      <c r="I328" s="186"/>
      <c r="J328" s="187">
        <f>ROUND(I328*H328,2)</f>
        <v>0</v>
      </c>
      <c r="K328" s="183" t="s">
        <v>159</v>
      </c>
      <c r="L328" s="37"/>
      <c r="M328" s="188" t="s">
        <v>1</v>
      </c>
      <c r="N328" s="189" t="s">
        <v>42</v>
      </c>
      <c r="O328" s="59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16" t="s">
        <v>149</v>
      </c>
      <c r="AT328" s="16" t="s">
        <v>145</v>
      </c>
      <c r="AU328" s="16" t="s">
        <v>80</v>
      </c>
      <c r="AY328" s="16" t="s">
        <v>144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6" t="s">
        <v>78</v>
      </c>
      <c r="BK328" s="192">
        <f>ROUND(I328*H328,2)</f>
        <v>0</v>
      </c>
      <c r="BL328" s="16" t="s">
        <v>149</v>
      </c>
      <c r="BM328" s="16" t="s">
        <v>847</v>
      </c>
    </row>
    <row r="329" spans="2:65" s="1" customFormat="1" ht="11.25">
      <c r="B329" s="33"/>
      <c r="C329" s="34"/>
      <c r="D329" s="193" t="s">
        <v>151</v>
      </c>
      <c r="E329" s="34"/>
      <c r="F329" s="194" t="s">
        <v>848</v>
      </c>
      <c r="G329" s="34"/>
      <c r="H329" s="34"/>
      <c r="I329" s="111"/>
      <c r="J329" s="34"/>
      <c r="K329" s="34"/>
      <c r="L329" s="37"/>
      <c r="M329" s="195"/>
      <c r="N329" s="59"/>
      <c r="O329" s="59"/>
      <c r="P329" s="59"/>
      <c r="Q329" s="59"/>
      <c r="R329" s="59"/>
      <c r="S329" s="59"/>
      <c r="T329" s="60"/>
      <c r="AT329" s="16" t="s">
        <v>151</v>
      </c>
      <c r="AU329" s="16" t="s">
        <v>80</v>
      </c>
    </row>
    <row r="330" spans="2:65" s="12" customFormat="1" ht="11.25">
      <c r="B330" s="197"/>
      <c r="C330" s="198"/>
      <c r="D330" s="193" t="s">
        <v>155</v>
      </c>
      <c r="E330" s="199" t="s">
        <v>1</v>
      </c>
      <c r="F330" s="200" t="s">
        <v>849</v>
      </c>
      <c r="G330" s="198"/>
      <c r="H330" s="201">
        <v>7</v>
      </c>
      <c r="I330" s="202"/>
      <c r="J330" s="198"/>
      <c r="K330" s="198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155</v>
      </c>
      <c r="AU330" s="207" t="s">
        <v>80</v>
      </c>
      <c r="AV330" s="12" t="s">
        <v>80</v>
      </c>
      <c r="AW330" s="12" t="s">
        <v>32</v>
      </c>
      <c r="AX330" s="12" t="s">
        <v>78</v>
      </c>
      <c r="AY330" s="207" t="s">
        <v>144</v>
      </c>
    </row>
    <row r="331" spans="2:65" s="1" customFormat="1" ht="16.5" customHeight="1">
      <c r="B331" s="33"/>
      <c r="C331" s="181" t="s">
        <v>850</v>
      </c>
      <c r="D331" s="181" t="s">
        <v>145</v>
      </c>
      <c r="E331" s="182" t="s">
        <v>851</v>
      </c>
      <c r="F331" s="183" t="s">
        <v>852</v>
      </c>
      <c r="G331" s="184" t="s">
        <v>341</v>
      </c>
      <c r="H331" s="185">
        <v>57</v>
      </c>
      <c r="I331" s="186"/>
      <c r="J331" s="187">
        <f>ROUND(I331*H331,2)</f>
        <v>0</v>
      </c>
      <c r="K331" s="183" t="s">
        <v>159</v>
      </c>
      <c r="L331" s="37"/>
      <c r="M331" s="188" t="s">
        <v>1</v>
      </c>
      <c r="N331" s="189" t="s">
        <v>42</v>
      </c>
      <c r="O331" s="59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16" t="s">
        <v>149</v>
      </c>
      <c r="AT331" s="16" t="s">
        <v>145</v>
      </c>
      <c r="AU331" s="16" t="s">
        <v>80</v>
      </c>
      <c r="AY331" s="16" t="s">
        <v>144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6" t="s">
        <v>78</v>
      </c>
      <c r="BK331" s="192">
        <f>ROUND(I331*H331,2)</f>
        <v>0</v>
      </c>
      <c r="BL331" s="16" t="s">
        <v>149</v>
      </c>
      <c r="BM331" s="16" t="s">
        <v>853</v>
      </c>
    </row>
    <row r="332" spans="2:65" s="1" customFormat="1" ht="11.25">
      <c r="B332" s="33"/>
      <c r="C332" s="34"/>
      <c r="D332" s="193" t="s">
        <v>151</v>
      </c>
      <c r="E332" s="34"/>
      <c r="F332" s="194" t="s">
        <v>854</v>
      </c>
      <c r="G332" s="34"/>
      <c r="H332" s="34"/>
      <c r="I332" s="111"/>
      <c r="J332" s="34"/>
      <c r="K332" s="34"/>
      <c r="L332" s="37"/>
      <c r="M332" s="195"/>
      <c r="N332" s="59"/>
      <c r="O332" s="59"/>
      <c r="P332" s="59"/>
      <c r="Q332" s="59"/>
      <c r="R332" s="59"/>
      <c r="S332" s="59"/>
      <c r="T332" s="60"/>
      <c r="AT332" s="16" t="s">
        <v>151</v>
      </c>
      <c r="AU332" s="16" t="s">
        <v>80</v>
      </c>
    </row>
    <row r="333" spans="2:65" s="12" customFormat="1" ht="11.25">
      <c r="B333" s="197"/>
      <c r="C333" s="198"/>
      <c r="D333" s="193" t="s">
        <v>155</v>
      </c>
      <c r="E333" s="199" t="s">
        <v>1</v>
      </c>
      <c r="F333" s="200" t="s">
        <v>855</v>
      </c>
      <c r="G333" s="198"/>
      <c r="H333" s="201">
        <v>57</v>
      </c>
      <c r="I333" s="202"/>
      <c r="J333" s="198"/>
      <c r="K333" s="198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155</v>
      </c>
      <c r="AU333" s="207" t="s">
        <v>80</v>
      </c>
      <c r="AV333" s="12" t="s">
        <v>80</v>
      </c>
      <c r="AW333" s="12" t="s">
        <v>32</v>
      </c>
      <c r="AX333" s="12" t="s">
        <v>78</v>
      </c>
      <c r="AY333" s="207" t="s">
        <v>144</v>
      </c>
    </row>
    <row r="334" spans="2:65" s="1" customFormat="1" ht="16.5" customHeight="1">
      <c r="B334" s="33"/>
      <c r="C334" s="181" t="s">
        <v>856</v>
      </c>
      <c r="D334" s="181" t="s">
        <v>145</v>
      </c>
      <c r="E334" s="182" t="s">
        <v>600</v>
      </c>
      <c r="F334" s="183" t="s">
        <v>601</v>
      </c>
      <c r="G334" s="184" t="s">
        <v>148</v>
      </c>
      <c r="H334" s="185">
        <v>3884</v>
      </c>
      <c r="I334" s="186"/>
      <c r="J334" s="187">
        <f>ROUND(I334*H334,2)</f>
        <v>0</v>
      </c>
      <c r="K334" s="183" t="s">
        <v>159</v>
      </c>
      <c r="L334" s="37"/>
      <c r="M334" s="188" t="s">
        <v>1</v>
      </c>
      <c r="N334" s="189" t="s">
        <v>42</v>
      </c>
      <c r="O334" s="59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AR334" s="16" t="s">
        <v>149</v>
      </c>
      <c r="AT334" s="16" t="s">
        <v>145</v>
      </c>
      <c r="AU334" s="16" t="s">
        <v>80</v>
      </c>
      <c r="AY334" s="16" t="s">
        <v>144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6" t="s">
        <v>78</v>
      </c>
      <c r="BK334" s="192">
        <f>ROUND(I334*H334,2)</f>
        <v>0</v>
      </c>
      <c r="BL334" s="16" t="s">
        <v>149</v>
      </c>
      <c r="BM334" s="16" t="s">
        <v>857</v>
      </c>
    </row>
    <row r="335" spans="2:65" s="1" customFormat="1" ht="11.25">
      <c r="B335" s="33"/>
      <c r="C335" s="34"/>
      <c r="D335" s="193" t="s">
        <v>151</v>
      </c>
      <c r="E335" s="34"/>
      <c r="F335" s="194" t="s">
        <v>603</v>
      </c>
      <c r="G335" s="34"/>
      <c r="H335" s="34"/>
      <c r="I335" s="111"/>
      <c r="J335" s="34"/>
      <c r="K335" s="34"/>
      <c r="L335" s="37"/>
      <c r="M335" s="195"/>
      <c r="N335" s="59"/>
      <c r="O335" s="59"/>
      <c r="P335" s="59"/>
      <c r="Q335" s="59"/>
      <c r="R335" s="59"/>
      <c r="S335" s="59"/>
      <c r="T335" s="60"/>
      <c r="AT335" s="16" t="s">
        <v>151</v>
      </c>
      <c r="AU335" s="16" t="s">
        <v>80</v>
      </c>
    </row>
    <row r="336" spans="2:65" s="12" customFormat="1" ht="11.25">
      <c r="B336" s="197"/>
      <c r="C336" s="198"/>
      <c r="D336" s="193" t="s">
        <v>155</v>
      </c>
      <c r="E336" s="199" t="s">
        <v>1</v>
      </c>
      <c r="F336" s="200" t="s">
        <v>604</v>
      </c>
      <c r="G336" s="198"/>
      <c r="H336" s="201">
        <v>142</v>
      </c>
      <c r="I336" s="202"/>
      <c r="J336" s="198"/>
      <c r="K336" s="198"/>
      <c r="L336" s="203"/>
      <c r="M336" s="204"/>
      <c r="N336" s="205"/>
      <c r="O336" s="205"/>
      <c r="P336" s="205"/>
      <c r="Q336" s="205"/>
      <c r="R336" s="205"/>
      <c r="S336" s="205"/>
      <c r="T336" s="206"/>
      <c r="AT336" s="207" t="s">
        <v>155</v>
      </c>
      <c r="AU336" s="207" t="s">
        <v>80</v>
      </c>
      <c r="AV336" s="12" t="s">
        <v>80</v>
      </c>
      <c r="AW336" s="12" t="s">
        <v>32</v>
      </c>
      <c r="AX336" s="12" t="s">
        <v>71</v>
      </c>
      <c r="AY336" s="207" t="s">
        <v>144</v>
      </c>
    </row>
    <row r="337" spans="2:65" s="12" customFormat="1" ht="11.25">
      <c r="B337" s="197"/>
      <c r="C337" s="198"/>
      <c r="D337" s="193" t="s">
        <v>155</v>
      </c>
      <c r="E337" s="199" t="s">
        <v>1</v>
      </c>
      <c r="F337" s="200" t="s">
        <v>605</v>
      </c>
      <c r="G337" s="198"/>
      <c r="H337" s="201">
        <v>3742</v>
      </c>
      <c r="I337" s="202"/>
      <c r="J337" s="198"/>
      <c r="K337" s="198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155</v>
      </c>
      <c r="AU337" s="207" t="s">
        <v>80</v>
      </c>
      <c r="AV337" s="12" t="s">
        <v>80</v>
      </c>
      <c r="AW337" s="12" t="s">
        <v>32</v>
      </c>
      <c r="AX337" s="12" t="s">
        <v>71</v>
      </c>
      <c r="AY337" s="207" t="s">
        <v>144</v>
      </c>
    </row>
    <row r="338" spans="2:65" s="13" customFormat="1" ht="11.25">
      <c r="B338" s="208"/>
      <c r="C338" s="209"/>
      <c r="D338" s="193" t="s">
        <v>155</v>
      </c>
      <c r="E338" s="210" t="s">
        <v>1</v>
      </c>
      <c r="F338" s="211" t="s">
        <v>211</v>
      </c>
      <c r="G338" s="209"/>
      <c r="H338" s="212">
        <v>3884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155</v>
      </c>
      <c r="AU338" s="218" t="s">
        <v>80</v>
      </c>
      <c r="AV338" s="13" t="s">
        <v>149</v>
      </c>
      <c r="AW338" s="13" t="s">
        <v>32</v>
      </c>
      <c r="AX338" s="13" t="s">
        <v>78</v>
      </c>
      <c r="AY338" s="218" t="s">
        <v>144</v>
      </c>
    </row>
    <row r="339" spans="2:65" s="1" customFormat="1" ht="16.5" customHeight="1">
      <c r="B339" s="33"/>
      <c r="C339" s="219" t="s">
        <v>858</v>
      </c>
      <c r="D339" s="219" t="s">
        <v>306</v>
      </c>
      <c r="E339" s="220" t="s">
        <v>606</v>
      </c>
      <c r="F339" s="221" t="s">
        <v>607</v>
      </c>
      <c r="G339" s="222" t="s">
        <v>172</v>
      </c>
      <c r="H339" s="223">
        <v>271.88</v>
      </c>
      <c r="I339" s="224"/>
      <c r="J339" s="225">
        <f>ROUND(I339*H339,2)</f>
        <v>0</v>
      </c>
      <c r="K339" s="221" t="s">
        <v>159</v>
      </c>
      <c r="L339" s="226"/>
      <c r="M339" s="227" t="s">
        <v>1</v>
      </c>
      <c r="N339" s="228" t="s">
        <v>42</v>
      </c>
      <c r="O339" s="59"/>
      <c r="P339" s="190">
        <f>O339*H339</f>
        <v>0</v>
      </c>
      <c r="Q339" s="190">
        <v>0.2</v>
      </c>
      <c r="R339" s="190">
        <f>Q339*H339</f>
        <v>54.376000000000005</v>
      </c>
      <c r="S339" s="190">
        <v>0</v>
      </c>
      <c r="T339" s="191">
        <f>S339*H339</f>
        <v>0</v>
      </c>
      <c r="AR339" s="16" t="s">
        <v>198</v>
      </c>
      <c r="AT339" s="16" t="s">
        <v>306</v>
      </c>
      <c r="AU339" s="16" t="s">
        <v>80</v>
      </c>
      <c r="AY339" s="16" t="s">
        <v>144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6" t="s">
        <v>78</v>
      </c>
      <c r="BK339" s="192">
        <f>ROUND(I339*H339,2)</f>
        <v>0</v>
      </c>
      <c r="BL339" s="16" t="s">
        <v>149</v>
      </c>
      <c r="BM339" s="16" t="s">
        <v>859</v>
      </c>
    </row>
    <row r="340" spans="2:65" s="1" customFormat="1" ht="11.25">
      <c r="B340" s="33"/>
      <c r="C340" s="34"/>
      <c r="D340" s="193" t="s">
        <v>151</v>
      </c>
      <c r="E340" s="34"/>
      <c r="F340" s="194" t="s">
        <v>609</v>
      </c>
      <c r="G340" s="34"/>
      <c r="H340" s="34"/>
      <c r="I340" s="111"/>
      <c r="J340" s="34"/>
      <c r="K340" s="34"/>
      <c r="L340" s="37"/>
      <c r="M340" s="195"/>
      <c r="N340" s="59"/>
      <c r="O340" s="59"/>
      <c r="P340" s="59"/>
      <c r="Q340" s="59"/>
      <c r="R340" s="59"/>
      <c r="S340" s="59"/>
      <c r="T340" s="60"/>
      <c r="AT340" s="16" t="s">
        <v>151</v>
      </c>
      <c r="AU340" s="16" t="s">
        <v>80</v>
      </c>
    </row>
    <row r="341" spans="2:65" s="12" customFormat="1" ht="11.25">
      <c r="B341" s="197"/>
      <c r="C341" s="198"/>
      <c r="D341" s="193" t="s">
        <v>155</v>
      </c>
      <c r="E341" s="198"/>
      <c r="F341" s="200" t="s">
        <v>860</v>
      </c>
      <c r="G341" s="198"/>
      <c r="H341" s="201">
        <v>271.88</v>
      </c>
      <c r="I341" s="202"/>
      <c r="J341" s="198"/>
      <c r="K341" s="198"/>
      <c r="L341" s="203"/>
      <c r="M341" s="204"/>
      <c r="N341" s="205"/>
      <c r="O341" s="205"/>
      <c r="P341" s="205"/>
      <c r="Q341" s="205"/>
      <c r="R341" s="205"/>
      <c r="S341" s="205"/>
      <c r="T341" s="206"/>
      <c r="AT341" s="207" t="s">
        <v>155</v>
      </c>
      <c r="AU341" s="207" t="s">
        <v>80</v>
      </c>
      <c r="AV341" s="12" t="s">
        <v>80</v>
      </c>
      <c r="AW341" s="12" t="s">
        <v>4</v>
      </c>
      <c r="AX341" s="12" t="s">
        <v>78</v>
      </c>
      <c r="AY341" s="207" t="s">
        <v>144</v>
      </c>
    </row>
    <row r="342" spans="2:65" s="1" customFormat="1" ht="16.5" customHeight="1">
      <c r="B342" s="33"/>
      <c r="C342" s="181" t="s">
        <v>861</v>
      </c>
      <c r="D342" s="181" t="s">
        <v>145</v>
      </c>
      <c r="E342" s="182" t="s">
        <v>862</v>
      </c>
      <c r="F342" s="183" t="s">
        <v>863</v>
      </c>
      <c r="G342" s="184" t="s">
        <v>148</v>
      </c>
      <c r="H342" s="185">
        <v>2814</v>
      </c>
      <c r="I342" s="186"/>
      <c r="J342" s="187">
        <f>ROUND(I342*H342,2)</f>
        <v>0</v>
      </c>
      <c r="K342" s="183" t="s">
        <v>159</v>
      </c>
      <c r="L342" s="37"/>
      <c r="M342" s="188" t="s">
        <v>1</v>
      </c>
      <c r="N342" s="189" t="s">
        <v>42</v>
      </c>
      <c r="O342" s="59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16" t="s">
        <v>149</v>
      </c>
      <c r="AT342" s="16" t="s">
        <v>145</v>
      </c>
      <c r="AU342" s="16" t="s">
        <v>80</v>
      </c>
      <c r="AY342" s="16" t="s">
        <v>144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6" t="s">
        <v>78</v>
      </c>
      <c r="BK342" s="192">
        <f>ROUND(I342*H342,2)</f>
        <v>0</v>
      </c>
      <c r="BL342" s="16" t="s">
        <v>149</v>
      </c>
      <c r="BM342" s="16" t="s">
        <v>864</v>
      </c>
    </row>
    <row r="343" spans="2:65" s="1" customFormat="1" ht="11.25">
      <c r="B343" s="33"/>
      <c r="C343" s="34"/>
      <c r="D343" s="193" t="s">
        <v>151</v>
      </c>
      <c r="E343" s="34"/>
      <c r="F343" s="194" t="s">
        <v>865</v>
      </c>
      <c r="G343" s="34"/>
      <c r="H343" s="34"/>
      <c r="I343" s="111"/>
      <c r="J343" s="34"/>
      <c r="K343" s="34"/>
      <c r="L343" s="37"/>
      <c r="M343" s="195"/>
      <c r="N343" s="59"/>
      <c r="O343" s="59"/>
      <c r="P343" s="59"/>
      <c r="Q343" s="59"/>
      <c r="R343" s="59"/>
      <c r="S343" s="59"/>
      <c r="T343" s="60"/>
      <c r="AT343" s="16" t="s">
        <v>151</v>
      </c>
      <c r="AU343" s="16" t="s">
        <v>80</v>
      </c>
    </row>
    <row r="344" spans="2:65" s="12" customFormat="1" ht="11.25">
      <c r="B344" s="197"/>
      <c r="C344" s="198"/>
      <c r="D344" s="193" t="s">
        <v>155</v>
      </c>
      <c r="E344" s="199" t="s">
        <v>1</v>
      </c>
      <c r="F344" s="200" t="s">
        <v>866</v>
      </c>
      <c r="G344" s="198"/>
      <c r="H344" s="201">
        <v>2814</v>
      </c>
      <c r="I344" s="202"/>
      <c r="J344" s="198"/>
      <c r="K344" s="198"/>
      <c r="L344" s="203"/>
      <c r="M344" s="204"/>
      <c r="N344" s="205"/>
      <c r="O344" s="205"/>
      <c r="P344" s="205"/>
      <c r="Q344" s="205"/>
      <c r="R344" s="205"/>
      <c r="S344" s="205"/>
      <c r="T344" s="206"/>
      <c r="AT344" s="207" t="s">
        <v>155</v>
      </c>
      <c r="AU344" s="207" t="s">
        <v>80</v>
      </c>
      <c r="AV344" s="12" t="s">
        <v>80</v>
      </c>
      <c r="AW344" s="12" t="s">
        <v>32</v>
      </c>
      <c r="AX344" s="12" t="s">
        <v>78</v>
      </c>
      <c r="AY344" s="207" t="s">
        <v>144</v>
      </c>
    </row>
    <row r="345" spans="2:65" s="1" customFormat="1" ht="16.5" customHeight="1">
      <c r="B345" s="33"/>
      <c r="C345" s="181" t="s">
        <v>867</v>
      </c>
      <c r="D345" s="181" t="s">
        <v>145</v>
      </c>
      <c r="E345" s="182" t="s">
        <v>868</v>
      </c>
      <c r="F345" s="183" t="s">
        <v>869</v>
      </c>
      <c r="G345" s="184" t="s">
        <v>148</v>
      </c>
      <c r="H345" s="185">
        <v>22452</v>
      </c>
      <c r="I345" s="186"/>
      <c r="J345" s="187">
        <f>ROUND(I345*H345,2)</f>
        <v>0</v>
      </c>
      <c r="K345" s="183" t="s">
        <v>159</v>
      </c>
      <c r="L345" s="37"/>
      <c r="M345" s="188" t="s">
        <v>1</v>
      </c>
      <c r="N345" s="189" t="s">
        <v>42</v>
      </c>
      <c r="O345" s="59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AR345" s="16" t="s">
        <v>149</v>
      </c>
      <c r="AT345" s="16" t="s">
        <v>145</v>
      </c>
      <c r="AU345" s="16" t="s">
        <v>80</v>
      </c>
      <c r="AY345" s="16" t="s">
        <v>144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6" t="s">
        <v>78</v>
      </c>
      <c r="BK345" s="192">
        <f>ROUND(I345*H345,2)</f>
        <v>0</v>
      </c>
      <c r="BL345" s="16" t="s">
        <v>149</v>
      </c>
      <c r="BM345" s="16" t="s">
        <v>870</v>
      </c>
    </row>
    <row r="346" spans="2:65" s="1" customFormat="1" ht="11.25">
      <c r="B346" s="33"/>
      <c r="C346" s="34"/>
      <c r="D346" s="193" t="s">
        <v>151</v>
      </c>
      <c r="E346" s="34"/>
      <c r="F346" s="194" t="s">
        <v>871</v>
      </c>
      <c r="G346" s="34"/>
      <c r="H346" s="34"/>
      <c r="I346" s="111"/>
      <c r="J346" s="34"/>
      <c r="K346" s="34"/>
      <c r="L346" s="37"/>
      <c r="M346" s="195"/>
      <c r="N346" s="59"/>
      <c r="O346" s="59"/>
      <c r="P346" s="59"/>
      <c r="Q346" s="59"/>
      <c r="R346" s="59"/>
      <c r="S346" s="59"/>
      <c r="T346" s="60"/>
      <c r="AT346" s="16" t="s">
        <v>151</v>
      </c>
      <c r="AU346" s="16" t="s">
        <v>80</v>
      </c>
    </row>
    <row r="347" spans="2:65" s="12" customFormat="1" ht="11.25">
      <c r="B347" s="197"/>
      <c r="C347" s="198"/>
      <c r="D347" s="193" t="s">
        <v>155</v>
      </c>
      <c r="E347" s="199" t="s">
        <v>1</v>
      </c>
      <c r="F347" s="200" t="s">
        <v>872</v>
      </c>
      <c r="G347" s="198"/>
      <c r="H347" s="201">
        <v>22452</v>
      </c>
      <c r="I347" s="202"/>
      <c r="J347" s="198"/>
      <c r="K347" s="198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155</v>
      </c>
      <c r="AU347" s="207" t="s">
        <v>80</v>
      </c>
      <c r="AV347" s="12" t="s">
        <v>80</v>
      </c>
      <c r="AW347" s="12" t="s">
        <v>32</v>
      </c>
      <c r="AX347" s="12" t="s">
        <v>78</v>
      </c>
      <c r="AY347" s="207" t="s">
        <v>144</v>
      </c>
    </row>
    <row r="348" spans="2:65" s="1" customFormat="1" ht="16.5" customHeight="1">
      <c r="B348" s="33"/>
      <c r="C348" s="181" t="s">
        <v>873</v>
      </c>
      <c r="D348" s="181" t="s">
        <v>145</v>
      </c>
      <c r="E348" s="182" t="s">
        <v>874</v>
      </c>
      <c r="F348" s="183" t="s">
        <v>623</v>
      </c>
      <c r="G348" s="184" t="s">
        <v>172</v>
      </c>
      <c r="H348" s="185">
        <v>938.56</v>
      </c>
      <c r="I348" s="186"/>
      <c r="J348" s="187">
        <f>ROUND(I348*H348,2)</f>
        <v>0</v>
      </c>
      <c r="K348" s="183" t="s">
        <v>159</v>
      </c>
      <c r="L348" s="37"/>
      <c r="M348" s="188" t="s">
        <v>1</v>
      </c>
      <c r="N348" s="189" t="s">
        <v>42</v>
      </c>
      <c r="O348" s="59"/>
      <c r="P348" s="190">
        <f>O348*H348</f>
        <v>0</v>
      </c>
      <c r="Q348" s="190">
        <v>0</v>
      </c>
      <c r="R348" s="190">
        <f>Q348*H348</f>
        <v>0</v>
      </c>
      <c r="S348" s="190">
        <v>0</v>
      </c>
      <c r="T348" s="191">
        <f>S348*H348</f>
        <v>0</v>
      </c>
      <c r="AR348" s="16" t="s">
        <v>149</v>
      </c>
      <c r="AT348" s="16" t="s">
        <v>145</v>
      </c>
      <c r="AU348" s="16" t="s">
        <v>80</v>
      </c>
      <c r="AY348" s="16" t="s">
        <v>144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6" t="s">
        <v>78</v>
      </c>
      <c r="BK348" s="192">
        <f>ROUND(I348*H348,2)</f>
        <v>0</v>
      </c>
      <c r="BL348" s="16" t="s">
        <v>149</v>
      </c>
      <c r="BM348" s="16" t="s">
        <v>875</v>
      </c>
    </row>
    <row r="349" spans="2:65" s="1" customFormat="1" ht="11.25">
      <c r="B349" s="33"/>
      <c r="C349" s="34"/>
      <c r="D349" s="193" t="s">
        <v>151</v>
      </c>
      <c r="E349" s="34"/>
      <c r="F349" s="194" t="s">
        <v>625</v>
      </c>
      <c r="G349" s="34"/>
      <c r="H349" s="34"/>
      <c r="I349" s="111"/>
      <c r="J349" s="34"/>
      <c r="K349" s="34"/>
      <c r="L349" s="37"/>
      <c r="M349" s="195"/>
      <c r="N349" s="59"/>
      <c r="O349" s="59"/>
      <c r="P349" s="59"/>
      <c r="Q349" s="59"/>
      <c r="R349" s="59"/>
      <c r="S349" s="59"/>
      <c r="T349" s="60"/>
      <c r="AT349" s="16" t="s">
        <v>151</v>
      </c>
      <c r="AU349" s="16" t="s">
        <v>80</v>
      </c>
    </row>
    <row r="350" spans="2:65" s="12" customFormat="1" ht="11.25">
      <c r="B350" s="197"/>
      <c r="C350" s="198"/>
      <c r="D350" s="193" t="s">
        <v>155</v>
      </c>
      <c r="E350" s="199" t="s">
        <v>1</v>
      </c>
      <c r="F350" s="200" t="s">
        <v>876</v>
      </c>
      <c r="G350" s="198"/>
      <c r="H350" s="201">
        <v>375.2</v>
      </c>
      <c r="I350" s="202"/>
      <c r="J350" s="198"/>
      <c r="K350" s="198"/>
      <c r="L350" s="203"/>
      <c r="M350" s="204"/>
      <c r="N350" s="205"/>
      <c r="O350" s="205"/>
      <c r="P350" s="205"/>
      <c r="Q350" s="205"/>
      <c r="R350" s="205"/>
      <c r="S350" s="205"/>
      <c r="T350" s="206"/>
      <c r="AT350" s="207" t="s">
        <v>155</v>
      </c>
      <c r="AU350" s="207" t="s">
        <v>80</v>
      </c>
      <c r="AV350" s="12" t="s">
        <v>80</v>
      </c>
      <c r="AW350" s="12" t="s">
        <v>32</v>
      </c>
      <c r="AX350" s="12" t="s">
        <v>71</v>
      </c>
      <c r="AY350" s="207" t="s">
        <v>144</v>
      </c>
    </row>
    <row r="351" spans="2:65" s="12" customFormat="1" ht="11.25">
      <c r="B351" s="197"/>
      <c r="C351" s="198"/>
      <c r="D351" s="193" t="s">
        <v>155</v>
      </c>
      <c r="E351" s="199" t="s">
        <v>1</v>
      </c>
      <c r="F351" s="200" t="s">
        <v>877</v>
      </c>
      <c r="G351" s="198"/>
      <c r="H351" s="201">
        <v>328.16</v>
      </c>
      <c r="I351" s="202"/>
      <c r="J351" s="198"/>
      <c r="K351" s="198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155</v>
      </c>
      <c r="AU351" s="207" t="s">
        <v>80</v>
      </c>
      <c r="AV351" s="12" t="s">
        <v>80</v>
      </c>
      <c r="AW351" s="12" t="s">
        <v>32</v>
      </c>
      <c r="AX351" s="12" t="s">
        <v>71</v>
      </c>
      <c r="AY351" s="207" t="s">
        <v>144</v>
      </c>
    </row>
    <row r="352" spans="2:65" s="12" customFormat="1" ht="11.25">
      <c r="B352" s="197"/>
      <c r="C352" s="198"/>
      <c r="D352" s="193" t="s">
        <v>155</v>
      </c>
      <c r="E352" s="199" t="s">
        <v>1</v>
      </c>
      <c r="F352" s="200" t="s">
        <v>878</v>
      </c>
      <c r="G352" s="198"/>
      <c r="H352" s="201">
        <v>235.2</v>
      </c>
      <c r="I352" s="202"/>
      <c r="J352" s="198"/>
      <c r="K352" s="198"/>
      <c r="L352" s="203"/>
      <c r="M352" s="204"/>
      <c r="N352" s="205"/>
      <c r="O352" s="205"/>
      <c r="P352" s="205"/>
      <c r="Q352" s="205"/>
      <c r="R352" s="205"/>
      <c r="S352" s="205"/>
      <c r="T352" s="206"/>
      <c r="AT352" s="207" t="s">
        <v>155</v>
      </c>
      <c r="AU352" s="207" t="s">
        <v>80</v>
      </c>
      <c r="AV352" s="12" t="s">
        <v>80</v>
      </c>
      <c r="AW352" s="12" t="s">
        <v>32</v>
      </c>
      <c r="AX352" s="12" t="s">
        <v>71</v>
      </c>
      <c r="AY352" s="207" t="s">
        <v>144</v>
      </c>
    </row>
    <row r="353" spans="2:65" s="13" customFormat="1" ht="11.25">
      <c r="B353" s="208"/>
      <c r="C353" s="209"/>
      <c r="D353" s="193" t="s">
        <v>155</v>
      </c>
      <c r="E353" s="210" t="s">
        <v>1</v>
      </c>
      <c r="F353" s="211" t="s">
        <v>211</v>
      </c>
      <c r="G353" s="209"/>
      <c r="H353" s="212">
        <v>938.56</v>
      </c>
      <c r="I353" s="213"/>
      <c r="J353" s="209"/>
      <c r="K353" s="209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155</v>
      </c>
      <c r="AU353" s="218" t="s">
        <v>80</v>
      </c>
      <c r="AV353" s="13" t="s">
        <v>149</v>
      </c>
      <c r="AW353" s="13" t="s">
        <v>32</v>
      </c>
      <c r="AX353" s="13" t="s">
        <v>78</v>
      </c>
      <c r="AY353" s="218" t="s">
        <v>144</v>
      </c>
    </row>
    <row r="354" spans="2:65" s="1" customFormat="1" ht="16.5" customHeight="1">
      <c r="B354" s="33"/>
      <c r="C354" s="181" t="s">
        <v>879</v>
      </c>
      <c r="D354" s="181" t="s">
        <v>145</v>
      </c>
      <c r="E354" s="182" t="s">
        <v>880</v>
      </c>
      <c r="F354" s="183" t="s">
        <v>630</v>
      </c>
      <c r="G354" s="184" t="s">
        <v>172</v>
      </c>
      <c r="H354" s="185">
        <v>938.56</v>
      </c>
      <c r="I354" s="186"/>
      <c r="J354" s="187">
        <f>ROUND(I354*H354,2)</f>
        <v>0</v>
      </c>
      <c r="K354" s="183" t="s">
        <v>159</v>
      </c>
      <c r="L354" s="37"/>
      <c r="M354" s="188" t="s">
        <v>1</v>
      </c>
      <c r="N354" s="189" t="s">
        <v>42</v>
      </c>
      <c r="O354" s="59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AR354" s="16" t="s">
        <v>149</v>
      </c>
      <c r="AT354" s="16" t="s">
        <v>145</v>
      </c>
      <c r="AU354" s="16" t="s">
        <v>80</v>
      </c>
      <c r="AY354" s="16" t="s">
        <v>144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6" t="s">
        <v>78</v>
      </c>
      <c r="BK354" s="192">
        <f>ROUND(I354*H354,2)</f>
        <v>0</v>
      </c>
      <c r="BL354" s="16" t="s">
        <v>149</v>
      </c>
      <c r="BM354" s="16" t="s">
        <v>881</v>
      </c>
    </row>
    <row r="355" spans="2:65" s="1" customFormat="1" ht="11.25">
      <c r="B355" s="33"/>
      <c r="C355" s="34"/>
      <c r="D355" s="193" t="s">
        <v>151</v>
      </c>
      <c r="E355" s="34"/>
      <c r="F355" s="194" t="s">
        <v>632</v>
      </c>
      <c r="G355" s="34"/>
      <c r="H355" s="34"/>
      <c r="I355" s="111"/>
      <c r="J355" s="34"/>
      <c r="K355" s="34"/>
      <c r="L355" s="37"/>
      <c r="M355" s="195"/>
      <c r="N355" s="59"/>
      <c r="O355" s="59"/>
      <c r="P355" s="59"/>
      <c r="Q355" s="59"/>
      <c r="R355" s="59"/>
      <c r="S355" s="59"/>
      <c r="T355" s="60"/>
      <c r="AT355" s="16" t="s">
        <v>151</v>
      </c>
      <c r="AU355" s="16" t="s">
        <v>80</v>
      </c>
    </row>
    <row r="356" spans="2:65" s="1" customFormat="1" ht="16.5" customHeight="1">
      <c r="B356" s="33"/>
      <c r="C356" s="181" t="s">
        <v>882</v>
      </c>
      <c r="D356" s="181" t="s">
        <v>145</v>
      </c>
      <c r="E356" s="182" t="s">
        <v>883</v>
      </c>
      <c r="F356" s="183" t="s">
        <v>634</v>
      </c>
      <c r="G356" s="184" t="s">
        <v>172</v>
      </c>
      <c r="H356" s="185">
        <v>938.56</v>
      </c>
      <c r="I356" s="186"/>
      <c r="J356" s="187">
        <f>ROUND(I356*H356,2)</f>
        <v>0</v>
      </c>
      <c r="K356" s="183" t="s">
        <v>159</v>
      </c>
      <c r="L356" s="37"/>
      <c r="M356" s="188" t="s">
        <v>1</v>
      </c>
      <c r="N356" s="189" t="s">
        <v>42</v>
      </c>
      <c r="O356" s="59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16" t="s">
        <v>149</v>
      </c>
      <c r="AT356" s="16" t="s">
        <v>145</v>
      </c>
      <c r="AU356" s="16" t="s">
        <v>80</v>
      </c>
      <c r="AY356" s="16" t="s">
        <v>144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6" t="s">
        <v>78</v>
      </c>
      <c r="BK356" s="192">
        <f>ROUND(I356*H356,2)</f>
        <v>0</v>
      </c>
      <c r="BL356" s="16" t="s">
        <v>149</v>
      </c>
      <c r="BM356" s="16" t="s">
        <v>884</v>
      </c>
    </row>
    <row r="357" spans="2:65" s="1" customFormat="1" ht="11.25">
      <c r="B357" s="33"/>
      <c r="C357" s="34"/>
      <c r="D357" s="193" t="s">
        <v>151</v>
      </c>
      <c r="E357" s="34"/>
      <c r="F357" s="194" t="s">
        <v>636</v>
      </c>
      <c r="G357" s="34"/>
      <c r="H357" s="34"/>
      <c r="I357" s="111"/>
      <c r="J357" s="34"/>
      <c r="K357" s="34"/>
      <c r="L357" s="37"/>
      <c r="M357" s="195"/>
      <c r="N357" s="59"/>
      <c r="O357" s="59"/>
      <c r="P357" s="59"/>
      <c r="Q357" s="59"/>
      <c r="R357" s="59"/>
      <c r="S357" s="59"/>
      <c r="T357" s="60"/>
      <c r="AT357" s="16" t="s">
        <v>151</v>
      </c>
      <c r="AU357" s="16" t="s">
        <v>80</v>
      </c>
    </row>
    <row r="358" spans="2:65" s="1" customFormat="1" ht="16.5" customHeight="1">
      <c r="B358" s="33"/>
      <c r="C358" s="219" t="s">
        <v>885</v>
      </c>
      <c r="D358" s="219" t="s">
        <v>306</v>
      </c>
      <c r="E358" s="220" t="s">
        <v>886</v>
      </c>
      <c r="F358" s="221" t="s">
        <v>638</v>
      </c>
      <c r="G358" s="222" t="s">
        <v>172</v>
      </c>
      <c r="H358" s="223">
        <v>938.56</v>
      </c>
      <c r="I358" s="224"/>
      <c r="J358" s="225">
        <f>ROUND(I358*H358,2)</f>
        <v>0</v>
      </c>
      <c r="K358" s="221" t="s">
        <v>159</v>
      </c>
      <c r="L358" s="226"/>
      <c r="M358" s="227" t="s">
        <v>1</v>
      </c>
      <c r="N358" s="228" t="s">
        <v>42</v>
      </c>
      <c r="O358" s="59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AR358" s="16" t="s">
        <v>198</v>
      </c>
      <c r="AT358" s="16" t="s">
        <v>306</v>
      </c>
      <c r="AU358" s="16" t="s">
        <v>80</v>
      </c>
      <c r="AY358" s="16" t="s">
        <v>144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6" t="s">
        <v>78</v>
      </c>
      <c r="BK358" s="192">
        <f>ROUND(I358*H358,2)</f>
        <v>0</v>
      </c>
      <c r="BL358" s="16" t="s">
        <v>149</v>
      </c>
      <c r="BM358" s="16" t="s">
        <v>887</v>
      </c>
    </row>
    <row r="359" spans="2:65" s="1" customFormat="1" ht="11.25">
      <c r="B359" s="33"/>
      <c r="C359" s="34"/>
      <c r="D359" s="193" t="s">
        <v>151</v>
      </c>
      <c r="E359" s="34"/>
      <c r="F359" s="194" t="s">
        <v>640</v>
      </c>
      <c r="G359" s="34"/>
      <c r="H359" s="34"/>
      <c r="I359" s="111"/>
      <c r="J359" s="34"/>
      <c r="K359" s="34"/>
      <c r="L359" s="37"/>
      <c r="M359" s="195"/>
      <c r="N359" s="59"/>
      <c r="O359" s="59"/>
      <c r="P359" s="59"/>
      <c r="Q359" s="59"/>
      <c r="R359" s="59"/>
      <c r="S359" s="59"/>
      <c r="T359" s="60"/>
      <c r="AT359" s="16" t="s">
        <v>151</v>
      </c>
      <c r="AU359" s="16" t="s">
        <v>80</v>
      </c>
    </row>
    <row r="360" spans="2:65" s="1" customFormat="1" ht="16.5" customHeight="1">
      <c r="B360" s="33"/>
      <c r="C360" s="181" t="s">
        <v>888</v>
      </c>
      <c r="D360" s="181" t="s">
        <v>145</v>
      </c>
      <c r="E360" s="182" t="s">
        <v>889</v>
      </c>
      <c r="F360" s="183" t="s">
        <v>890</v>
      </c>
      <c r="G360" s="184" t="s">
        <v>341</v>
      </c>
      <c r="H360" s="185">
        <v>5628</v>
      </c>
      <c r="I360" s="186"/>
      <c r="J360" s="187">
        <f>ROUND(I360*H360,2)</f>
        <v>0</v>
      </c>
      <c r="K360" s="183" t="s">
        <v>1</v>
      </c>
      <c r="L360" s="37"/>
      <c r="M360" s="188" t="s">
        <v>1</v>
      </c>
      <c r="N360" s="189" t="s">
        <v>42</v>
      </c>
      <c r="O360" s="59"/>
      <c r="P360" s="190">
        <f>O360*H360</f>
        <v>0</v>
      </c>
      <c r="Q360" s="190">
        <v>0</v>
      </c>
      <c r="R360" s="190">
        <f>Q360*H360</f>
        <v>0</v>
      </c>
      <c r="S360" s="190">
        <v>0</v>
      </c>
      <c r="T360" s="191">
        <f>S360*H360</f>
        <v>0</v>
      </c>
      <c r="AR360" s="16" t="s">
        <v>149</v>
      </c>
      <c r="AT360" s="16" t="s">
        <v>145</v>
      </c>
      <c r="AU360" s="16" t="s">
        <v>80</v>
      </c>
      <c r="AY360" s="16" t="s">
        <v>144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6" t="s">
        <v>78</v>
      </c>
      <c r="BK360" s="192">
        <f>ROUND(I360*H360,2)</f>
        <v>0</v>
      </c>
      <c r="BL360" s="16" t="s">
        <v>149</v>
      </c>
      <c r="BM360" s="16" t="s">
        <v>891</v>
      </c>
    </row>
    <row r="361" spans="2:65" s="1" customFormat="1" ht="11.25">
      <c r="B361" s="33"/>
      <c r="C361" s="34"/>
      <c r="D361" s="193" t="s">
        <v>151</v>
      </c>
      <c r="E361" s="34"/>
      <c r="F361" s="194" t="s">
        <v>890</v>
      </c>
      <c r="G361" s="34"/>
      <c r="H361" s="34"/>
      <c r="I361" s="111"/>
      <c r="J361" s="34"/>
      <c r="K361" s="34"/>
      <c r="L361" s="37"/>
      <c r="M361" s="195"/>
      <c r="N361" s="59"/>
      <c r="O361" s="59"/>
      <c r="P361" s="59"/>
      <c r="Q361" s="59"/>
      <c r="R361" s="59"/>
      <c r="S361" s="59"/>
      <c r="T361" s="60"/>
      <c r="AT361" s="16" t="s">
        <v>151</v>
      </c>
      <c r="AU361" s="16" t="s">
        <v>80</v>
      </c>
    </row>
    <row r="362" spans="2:65" s="12" customFormat="1" ht="11.25">
      <c r="B362" s="197"/>
      <c r="C362" s="198"/>
      <c r="D362" s="193" t="s">
        <v>155</v>
      </c>
      <c r="E362" s="199" t="s">
        <v>1</v>
      </c>
      <c r="F362" s="200" t="s">
        <v>892</v>
      </c>
      <c r="G362" s="198"/>
      <c r="H362" s="201">
        <v>5628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155</v>
      </c>
      <c r="AU362" s="207" t="s">
        <v>80</v>
      </c>
      <c r="AV362" s="12" t="s">
        <v>80</v>
      </c>
      <c r="AW362" s="12" t="s">
        <v>32</v>
      </c>
      <c r="AX362" s="12" t="s">
        <v>78</v>
      </c>
      <c r="AY362" s="207" t="s">
        <v>144</v>
      </c>
    </row>
    <row r="363" spans="2:65" s="1" customFormat="1" ht="16.5" customHeight="1">
      <c r="B363" s="33"/>
      <c r="C363" s="181" t="s">
        <v>893</v>
      </c>
      <c r="D363" s="181" t="s">
        <v>145</v>
      </c>
      <c r="E363" s="182" t="s">
        <v>894</v>
      </c>
      <c r="F363" s="183" t="s">
        <v>895</v>
      </c>
      <c r="G363" s="184" t="s">
        <v>355</v>
      </c>
      <c r="H363" s="185">
        <v>20760</v>
      </c>
      <c r="I363" s="186"/>
      <c r="J363" s="187">
        <f>ROUND(I363*H363,2)</f>
        <v>0</v>
      </c>
      <c r="K363" s="183" t="s">
        <v>1</v>
      </c>
      <c r="L363" s="37"/>
      <c r="M363" s="188" t="s">
        <v>1</v>
      </c>
      <c r="N363" s="189" t="s">
        <v>42</v>
      </c>
      <c r="O363" s="59"/>
      <c r="P363" s="190">
        <f>O363*H363</f>
        <v>0</v>
      </c>
      <c r="Q363" s="190">
        <v>0</v>
      </c>
      <c r="R363" s="190">
        <f>Q363*H363</f>
        <v>0</v>
      </c>
      <c r="S363" s="190">
        <v>0</v>
      </c>
      <c r="T363" s="191">
        <f>S363*H363</f>
        <v>0</v>
      </c>
      <c r="AR363" s="16" t="s">
        <v>149</v>
      </c>
      <c r="AT363" s="16" t="s">
        <v>145</v>
      </c>
      <c r="AU363" s="16" t="s">
        <v>80</v>
      </c>
      <c r="AY363" s="16" t="s">
        <v>144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6" t="s">
        <v>78</v>
      </c>
      <c r="BK363" s="192">
        <f>ROUND(I363*H363,2)</f>
        <v>0</v>
      </c>
      <c r="BL363" s="16" t="s">
        <v>149</v>
      </c>
      <c r="BM363" s="16" t="s">
        <v>896</v>
      </c>
    </row>
    <row r="364" spans="2:65" s="1" customFormat="1" ht="11.25">
      <c r="B364" s="33"/>
      <c r="C364" s="34"/>
      <c r="D364" s="193" t="s">
        <v>151</v>
      </c>
      <c r="E364" s="34"/>
      <c r="F364" s="194" t="s">
        <v>895</v>
      </c>
      <c r="G364" s="34"/>
      <c r="H364" s="34"/>
      <c r="I364" s="111"/>
      <c r="J364" s="34"/>
      <c r="K364" s="34"/>
      <c r="L364" s="37"/>
      <c r="M364" s="195"/>
      <c r="N364" s="59"/>
      <c r="O364" s="59"/>
      <c r="P364" s="59"/>
      <c r="Q364" s="59"/>
      <c r="R364" s="59"/>
      <c r="S364" s="59"/>
      <c r="T364" s="60"/>
      <c r="AT364" s="16" t="s">
        <v>151</v>
      </c>
      <c r="AU364" s="16" t="s">
        <v>80</v>
      </c>
    </row>
    <row r="365" spans="2:65" s="12" customFormat="1" ht="11.25">
      <c r="B365" s="197"/>
      <c r="C365" s="198"/>
      <c r="D365" s="193" t="s">
        <v>155</v>
      </c>
      <c r="E365" s="199" t="s">
        <v>1</v>
      </c>
      <c r="F365" s="200" t="s">
        <v>897</v>
      </c>
      <c r="G365" s="198"/>
      <c r="H365" s="201">
        <v>20760</v>
      </c>
      <c r="I365" s="202"/>
      <c r="J365" s="198"/>
      <c r="K365" s="198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155</v>
      </c>
      <c r="AU365" s="207" t="s">
        <v>80</v>
      </c>
      <c r="AV365" s="12" t="s">
        <v>80</v>
      </c>
      <c r="AW365" s="12" t="s">
        <v>32</v>
      </c>
      <c r="AX365" s="12" t="s">
        <v>78</v>
      </c>
      <c r="AY365" s="207" t="s">
        <v>144</v>
      </c>
    </row>
    <row r="366" spans="2:65" s="1" customFormat="1" ht="16.5" customHeight="1">
      <c r="B366" s="33"/>
      <c r="C366" s="181" t="s">
        <v>898</v>
      </c>
      <c r="D366" s="181" t="s">
        <v>145</v>
      </c>
      <c r="E366" s="182" t="s">
        <v>899</v>
      </c>
      <c r="F366" s="183" t="s">
        <v>900</v>
      </c>
      <c r="G366" s="184" t="s">
        <v>292</v>
      </c>
      <c r="H366" s="185">
        <v>18.52</v>
      </c>
      <c r="I366" s="186"/>
      <c r="J366" s="187">
        <f>ROUND(I366*H366,2)</f>
        <v>0</v>
      </c>
      <c r="K366" s="183" t="s">
        <v>479</v>
      </c>
      <c r="L366" s="37"/>
      <c r="M366" s="188" t="s">
        <v>1</v>
      </c>
      <c r="N366" s="189" t="s">
        <v>42</v>
      </c>
      <c r="O366" s="59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AR366" s="16" t="s">
        <v>149</v>
      </c>
      <c r="AT366" s="16" t="s">
        <v>145</v>
      </c>
      <c r="AU366" s="16" t="s">
        <v>80</v>
      </c>
      <c r="AY366" s="16" t="s">
        <v>144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6" t="s">
        <v>78</v>
      </c>
      <c r="BK366" s="192">
        <f>ROUND(I366*H366,2)</f>
        <v>0</v>
      </c>
      <c r="BL366" s="16" t="s">
        <v>149</v>
      </c>
      <c r="BM366" s="16" t="s">
        <v>901</v>
      </c>
    </row>
    <row r="367" spans="2:65" s="1" customFormat="1" ht="11.25">
      <c r="B367" s="33"/>
      <c r="C367" s="34"/>
      <c r="D367" s="193" t="s">
        <v>151</v>
      </c>
      <c r="E367" s="34"/>
      <c r="F367" s="194" t="s">
        <v>902</v>
      </c>
      <c r="G367" s="34"/>
      <c r="H367" s="34"/>
      <c r="I367" s="111"/>
      <c r="J367" s="34"/>
      <c r="K367" s="34"/>
      <c r="L367" s="37"/>
      <c r="M367" s="195"/>
      <c r="N367" s="59"/>
      <c r="O367" s="59"/>
      <c r="P367" s="59"/>
      <c r="Q367" s="59"/>
      <c r="R367" s="59"/>
      <c r="S367" s="59"/>
      <c r="T367" s="60"/>
      <c r="AT367" s="16" t="s">
        <v>151</v>
      </c>
      <c r="AU367" s="16" t="s">
        <v>80</v>
      </c>
    </row>
    <row r="368" spans="2:65" s="12" customFormat="1" ht="11.25">
      <c r="B368" s="197"/>
      <c r="C368" s="198"/>
      <c r="D368" s="193" t="s">
        <v>155</v>
      </c>
      <c r="E368" s="199" t="s">
        <v>1</v>
      </c>
      <c r="F368" s="200" t="s">
        <v>903</v>
      </c>
      <c r="G368" s="198"/>
      <c r="H368" s="201">
        <v>18.52</v>
      </c>
      <c r="I368" s="202"/>
      <c r="J368" s="198"/>
      <c r="K368" s="198"/>
      <c r="L368" s="203"/>
      <c r="M368" s="204"/>
      <c r="N368" s="205"/>
      <c r="O368" s="205"/>
      <c r="P368" s="205"/>
      <c r="Q368" s="205"/>
      <c r="R368" s="205"/>
      <c r="S368" s="205"/>
      <c r="T368" s="206"/>
      <c r="AT368" s="207" t="s">
        <v>155</v>
      </c>
      <c r="AU368" s="207" t="s">
        <v>80</v>
      </c>
      <c r="AV368" s="12" t="s">
        <v>80</v>
      </c>
      <c r="AW368" s="12" t="s">
        <v>32</v>
      </c>
      <c r="AX368" s="12" t="s">
        <v>78</v>
      </c>
      <c r="AY368" s="207" t="s">
        <v>144</v>
      </c>
    </row>
    <row r="369" spans="2:65" s="1" customFormat="1" ht="16.5" customHeight="1">
      <c r="B369" s="33"/>
      <c r="C369" s="181" t="s">
        <v>904</v>
      </c>
      <c r="D369" s="181" t="s">
        <v>145</v>
      </c>
      <c r="E369" s="182" t="s">
        <v>905</v>
      </c>
      <c r="F369" s="183" t="s">
        <v>906</v>
      </c>
      <c r="G369" s="184" t="s">
        <v>341</v>
      </c>
      <c r="H369" s="185">
        <v>469</v>
      </c>
      <c r="I369" s="186"/>
      <c r="J369" s="187">
        <f>ROUND(I369*H369,2)</f>
        <v>0</v>
      </c>
      <c r="K369" s="183" t="s">
        <v>479</v>
      </c>
      <c r="L369" s="37"/>
      <c r="M369" s="188" t="s">
        <v>1</v>
      </c>
      <c r="N369" s="189" t="s">
        <v>42</v>
      </c>
      <c r="O369" s="59"/>
      <c r="P369" s="190">
        <f>O369*H369</f>
        <v>0</v>
      </c>
      <c r="Q369" s="190">
        <v>0</v>
      </c>
      <c r="R369" s="190">
        <f>Q369*H369</f>
        <v>0</v>
      </c>
      <c r="S369" s="190">
        <v>0</v>
      </c>
      <c r="T369" s="191">
        <f>S369*H369</f>
        <v>0</v>
      </c>
      <c r="AR369" s="16" t="s">
        <v>149</v>
      </c>
      <c r="AT369" s="16" t="s">
        <v>145</v>
      </c>
      <c r="AU369" s="16" t="s">
        <v>80</v>
      </c>
      <c r="AY369" s="16" t="s">
        <v>144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6" t="s">
        <v>78</v>
      </c>
      <c r="BK369" s="192">
        <f>ROUND(I369*H369,2)</f>
        <v>0</v>
      </c>
      <c r="BL369" s="16" t="s">
        <v>149</v>
      </c>
      <c r="BM369" s="16" t="s">
        <v>907</v>
      </c>
    </row>
    <row r="370" spans="2:65" s="1" customFormat="1" ht="11.25">
      <c r="B370" s="33"/>
      <c r="C370" s="34"/>
      <c r="D370" s="193" t="s">
        <v>151</v>
      </c>
      <c r="E370" s="34"/>
      <c r="F370" s="194" t="s">
        <v>906</v>
      </c>
      <c r="G370" s="34"/>
      <c r="H370" s="34"/>
      <c r="I370" s="111"/>
      <c r="J370" s="34"/>
      <c r="K370" s="34"/>
      <c r="L370" s="37"/>
      <c r="M370" s="195"/>
      <c r="N370" s="59"/>
      <c r="O370" s="59"/>
      <c r="P370" s="59"/>
      <c r="Q370" s="59"/>
      <c r="R370" s="59"/>
      <c r="S370" s="59"/>
      <c r="T370" s="60"/>
      <c r="AT370" s="16" t="s">
        <v>151</v>
      </c>
      <c r="AU370" s="16" t="s">
        <v>80</v>
      </c>
    </row>
    <row r="371" spans="2:65" s="12" customFormat="1" ht="11.25">
      <c r="B371" s="197"/>
      <c r="C371" s="198"/>
      <c r="D371" s="193" t="s">
        <v>155</v>
      </c>
      <c r="E371" s="199" t="s">
        <v>1</v>
      </c>
      <c r="F371" s="200" t="s">
        <v>451</v>
      </c>
      <c r="G371" s="198"/>
      <c r="H371" s="201">
        <v>469</v>
      </c>
      <c r="I371" s="202"/>
      <c r="J371" s="198"/>
      <c r="K371" s="198"/>
      <c r="L371" s="203"/>
      <c r="M371" s="229"/>
      <c r="N371" s="230"/>
      <c r="O371" s="230"/>
      <c r="P371" s="230"/>
      <c r="Q371" s="230"/>
      <c r="R371" s="230"/>
      <c r="S371" s="230"/>
      <c r="T371" s="231"/>
      <c r="AT371" s="207" t="s">
        <v>155</v>
      </c>
      <c r="AU371" s="207" t="s">
        <v>80</v>
      </c>
      <c r="AV371" s="12" t="s">
        <v>80</v>
      </c>
      <c r="AW371" s="12" t="s">
        <v>32</v>
      </c>
      <c r="AX371" s="12" t="s">
        <v>78</v>
      </c>
      <c r="AY371" s="207" t="s">
        <v>144</v>
      </c>
    </row>
    <row r="372" spans="2:65" s="1" customFormat="1" ht="6.95" customHeight="1">
      <c r="B372" s="45"/>
      <c r="C372" s="46"/>
      <c r="D372" s="46"/>
      <c r="E372" s="46"/>
      <c r="F372" s="46"/>
      <c r="G372" s="46"/>
      <c r="H372" s="46"/>
      <c r="I372" s="133"/>
      <c r="J372" s="46"/>
      <c r="K372" s="46"/>
      <c r="L372" s="37"/>
    </row>
  </sheetData>
  <sheetProtection algorithmName="SHA-512" hashValue="kXxhzxc+DdIBXP0IpHgdwBOJByQTTC750oZX3dttVhYSOAy6meEKm/hDnTx5dyv0doAOU5tF2VOkkbznQUTH8A==" saltValue="JDQFPmgdiWiW2Hv0cid8BGi9JZov8bhPM0PD5Tk4CemoCRU4U8c2o3lt0wr1nyCs+4uxGaMyG706vXmwm41ETQ==" spinCount="100000" sheet="1" objects="1" scenarios="1" formatColumns="0" formatRows="0" autoFilter="0"/>
  <autoFilter ref="C95:K37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97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ht="12" customHeight="1">
      <c r="B8" s="19"/>
      <c r="D8" s="110" t="s">
        <v>112</v>
      </c>
      <c r="L8" s="19"/>
    </row>
    <row r="9" spans="2:46" s="1" customFormat="1" ht="16.5" customHeight="1">
      <c r="B9" s="37"/>
      <c r="E9" s="296" t="s">
        <v>454</v>
      </c>
      <c r="F9" s="298"/>
      <c r="G9" s="298"/>
      <c r="H9" s="298"/>
      <c r="I9" s="111"/>
      <c r="L9" s="37"/>
    </row>
    <row r="10" spans="2:46" s="1" customFormat="1" ht="12" customHeight="1">
      <c r="B10" s="37"/>
      <c r="D10" s="110" t="s">
        <v>114</v>
      </c>
      <c r="I10" s="111"/>
      <c r="L10" s="37"/>
    </row>
    <row r="11" spans="2:46" s="1" customFormat="1" ht="36.950000000000003" customHeight="1">
      <c r="B11" s="37"/>
      <c r="E11" s="299" t="s">
        <v>908</v>
      </c>
      <c r="F11" s="298"/>
      <c r="G11" s="298"/>
      <c r="H11" s="298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</v>
      </c>
      <c r="I13" s="112" t="s">
        <v>19</v>
      </c>
      <c r="J13" s="16" t="s">
        <v>1</v>
      </c>
      <c r="L13" s="37"/>
    </row>
    <row r="14" spans="2:46" s="1" customFormat="1" ht="12" customHeight="1">
      <c r="B14" s="37"/>
      <c r="D14" s="110" t="s">
        <v>20</v>
      </c>
      <c r="F14" s="16" t="s">
        <v>461</v>
      </c>
      <c r="I14" s="112" t="s">
        <v>22</v>
      </c>
      <c r="J14" s="113" t="str">
        <f>'Rekapitulace stavby'!AN8</f>
        <v>19. 9. 2018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24</v>
      </c>
      <c r="I16" s="112" t="s">
        <v>25</v>
      </c>
      <c r="J16" s="16" t="s">
        <v>1</v>
      </c>
      <c r="L16" s="37"/>
    </row>
    <row r="17" spans="2:12" s="1" customFormat="1" ht="18" customHeight="1">
      <c r="B17" s="37"/>
      <c r="E17" s="16" t="s">
        <v>462</v>
      </c>
      <c r="I17" s="112" t="s">
        <v>28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29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00" t="str">
        <f>'Rekapitulace stavby'!E14</f>
        <v>Vyplň údaj</v>
      </c>
      <c r="F20" s="301"/>
      <c r="G20" s="301"/>
      <c r="H20" s="301"/>
      <c r="I20" s="112" t="s">
        <v>28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31</v>
      </c>
      <c r="I22" s="112" t="s">
        <v>25</v>
      </c>
      <c r="J22" s="16" t="s">
        <v>1</v>
      </c>
      <c r="L22" s="37"/>
    </row>
    <row r="23" spans="2:12" s="1" customFormat="1" ht="18" customHeight="1">
      <c r="B23" s="37"/>
      <c r="E23" s="16" t="s">
        <v>463</v>
      </c>
      <c r="I23" s="112" t="s">
        <v>28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tr">
        <f>IF('Rekapitulace stavby'!AN19="","",'Rekapitulace stavby'!AN19)</f>
        <v>63486466</v>
      </c>
      <c r="L25" s="37"/>
    </row>
    <row r="26" spans="2:12" s="1" customFormat="1" ht="18" customHeight="1">
      <c r="B26" s="37"/>
      <c r="E26" s="16" t="str">
        <f>IF('Rekapitulace stavby'!E20="","",'Rekapitulace stavby'!E20)</f>
        <v>Atelier Fontes, s.r.o.</v>
      </c>
      <c r="I26" s="112" t="s">
        <v>28</v>
      </c>
      <c r="J26" s="16" t="str">
        <f>IF('Rekapitulace stavby'!AN20="","",'Rekapitulace stavby'!AN20)</f>
        <v/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36</v>
      </c>
      <c r="I28" s="111"/>
      <c r="L28" s="37"/>
    </row>
    <row r="29" spans="2:12" s="7" customFormat="1" ht="16.5" customHeight="1">
      <c r="B29" s="114"/>
      <c r="E29" s="302" t="s">
        <v>1</v>
      </c>
      <c r="F29" s="302"/>
      <c r="G29" s="302"/>
      <c r="H29" s="302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ROUND(J87,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ROUND((SUM(BE87:BE111)),  2)</f>
        <v>0</v>
      </c>
      <c r="I35" s="122">
        <v>0.21</v>
      </c>
      <c r="J35" s="121">
        <f>ROUND(((SUM(BE87:BE111))*I35),  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ROUND((SUM(BF87:BF111)),  2)</f>
        <v>0</v>
      </c>
      <c r="I36" s="122">
        <v>0.15</v>
      </c>
      <c r="J36" s="121">
        <f>ROUND(((SUM(BF87:BF111))*I36),  2)</f>
        <v>0</v>
      </c>
      <c r="L36" s="37"/>
    </row>
    <row r="37" spans="2:12" s="1" customFormat="1" ht="14.45" hidden="1" customHeight="1">
      <c r="B37" s="37"/>
      <c r="E37" s="110" t="s">
        <v>44</v>
      </c>
      <c r="F37" s="121">
        <f>ROUND((SUM(BG87:BG111)),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ROUND((SUM(BH87:BH111)),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ROUND((SUM(BI87:BI111)),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03" t="str">
        <f>E7</f>
        <v>Lesopark Na Panském v Bohumíně</v>
      </c>
      <c r="F50" s="304"/>
      <c r="G50" s="304"/>
      <c r="H50" s="304"/>
      <c r="I50" s="111"/>
      <c r="J50" s="34"/>
      <c r="K50" s="34"/>
      <c r="L50" s="37"/>
    </row>
    <row r="51" spans="2:47" ht="12" customHeight="1">
      <c r="B51" s="20"/>
      <c r="C51" s="28" t="s">
        <v>112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03" t="s">
        <v>454</v>
      </c>
      <c r="F52" s="270"/>
      <c r="G52" s="270"/>
      <c r="H52" s="270"/>
      <c r="I52" s="111"/>
      <c r="J52" s="34"/>
      <c r="K52" s="34"/>
      <c r="L52" s="37"/>
    </row>
    <row r="53" spans="2:47" s="1" customFormat="1" ht="12" customHeight="1">
      <c r="B53" s="33"/>
      <c r="C53" s="28" t="s">
        <v>114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71" t="str">
        <f>E11</f>
        <v>SO-02.02 - Neuznatelné náklady</v>
      </c>
      <c r="F54" s="270"/>
      <c r="G54" s="270"/>
      <c r="H54" s="270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20</v>
      </c>
      <c r="D56" s="34"/>
      <c r="E56" s="34"/>
      <c r="F56" s="26" t="str">
        <f>F14</f>
        <v>k.ú. Nový Bohumín</v>
      </c>
      <c r="G56" s="34"/>
      <c r="H56" s="34"/>
      <c r="I56" s="112" t="s">
        <v>22</v>
      </c>
      <c r="J56" s="54" t="str">
        <f>IF(J14="","",J14)</f>
        <v>19. 9. 2018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24</v>
      </c>
      <c r="D58" s="34"/>
      <c r="E58" s="34"/>
      <c r="F58" s="26" t="str">
        <f>E17</f>
        <v>Město Bohumín, Masarykova 158, 735 81 Bohumín</v>
      </c>
      <c r="G58" s="34"/>
      <c r="H58" s="34"/>
      <c r="I58" s="112" t="s">
        <v>31</v>
      </c>
      <c r="J58" s="31" t="str">
        <f>E23</f>
        <v>Atregia, s.r.o., Šebrov 215, 679 22</v>
      </c>
      <c r="K58" s="34"/>
      <c r="L58" s="37"/>
    </row>
    <row r="59" spans="2:47" s="1" customFormat="1" ht="13.7" customHeight="1">
      <c r="B59" s="33"/>
      <c r="C59" s="28" t="s">
        <v>29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Atelier Fontes,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117</v>
      </c>
      <c r="D61" s="138"/>
      <c r="E61" s="138"/>
      <c r="F61" s="138"/>
      <c r="G61" s="138"/>
      <c r="H61" s="138"/>
      <c r="I61" s="139"/>
      <c r="J61" s="140" t="s">
        <v>118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119</v>
      </c>
      <c r="D63" s="34"/>
      <c r="E63" s="34"/>
      <c r="F63" s="34"/>
      <c r="G63" s="34"/>
      <c r="H63" s="34"/>
      <c r="I63" s="111"/>
      <c r="J63" s="72">
        <f>J87</f>
        <v>0</v>
      </c>
      <c r="K63" s="34"/>
      <c r="L63" s="37"/>
      <c r="AU63" s="16" t="s">
        <v>120</v>
      </c>
    </row>
    <row r="64" spans="2:47" s="8" customFormat="1" ht="24.95" customHeight="1">
      <c r="B64" s="142"/>
      <c r="C64" s="143"/>
      <c r="D64" s="144" t="s">
        <v>410</v>
      </c>
      <c r="E64" s="145"/>
      <c r="F64" s="145"/>
      <c r="G64" s="145"/>
      <c r="H64" s="145"/>
      <c r="I64" s="146"/>
      <c r="J64" s="147">
        <f>J88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472</v>
      </c>
      <c r="E65" s="151"/>
      <c r="F65" s="151"/>
      <c r="G65" s="151"/>
      <c r="H65" s="151"/>
      <c r="I65" s="152"/>
      <c r="J65" s="153">
        <f>J89</f>
        <v>0</v>
      </c>
      <c r="K65" s="93"/>
      <c r="L65" s="154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33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36"/>
      <c r="J71" s="48"/>
      <c r="K71" s="48"/>
      <c r="L71" s="37"/>
    </row>
    <row r="72" spans="2:12" s="1" customFormat="1" ht="24.95" customHeight="1">
      <c r="B72" s="33"/>
      <c r="C72" s="22" t="s">
        <v>129</v>
      </c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12" customHeight="1">
      <c r="B74" s="33"/>
      <c r="C74" s="28" t="s">
        <v>16</v>
      </c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6.5" customHeight="1">
      <c r="B75" s="33"/>
      <c r="C75" s="34"/>
      <c r="D75" s="34"/>
      <c r="E75" s="303" t="str">
        <f>E7</f>
        <v>Lesopark Na Panském v Bohumíně</v>
      </c>
      <c r="F75" s="304"/>
      <c r="G75" s="304"/>
      <c r="H75" s="304"/>
      <c r="I75" s="111"/>
      <c r="J75" s="34"/>
      <c r="K75" s="34"/>
      <c r="L75" s="37"/>
    </row>
    <row r="76" spans="2:12" ht="12" customHeight="1">
      <c r="B76" s="20"/>
      <c r="C76" s="28" t="s">
        <v>112</v>
      </c>
      <c r="D76" s="21"/>
      <c r="E76" s="21"/>
      <c r="F76" s="21"/>
      <c r="G76" s="21"/>
      <c r="H76" s="21"/>
      <c r="J76" s="21"/>
      <c r="K76" s="21"/>
      <c r="L76" s="19"/>
    </row>
    <row r="77" spans="2:12" s="1" customFormat="1" ht="16.5" customHeight="1">
      <c r="B77" s="33"/>
      <c r="C77" s="34"/>
      <c r="D77" s="34"/>
      <c r="E77" s="303" t="s">
        <v>454</v>
      </c>
      <c r="F77" s="270"/>
      <c r="G77" s="270"/>
      <c r="H77" s="270"/>
      <c r="I77" s="111"/>
      <c r="J77" s="34"/>
      <c r="K77" s="34"/>
      <c r="L77" s="37"/>
    </row>
    <row r="78" spans="2:12" s="1" customFormat="1" ht="12" customHeight="1">
      <c r="B78" s="33"/>
      <c r="C78" s="28" t="s">
        <v>114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271" t="str">
        <f>E11</f>
        <v>SO-02.02 - Neuznatelné náklady</v>
      </c>
      <c r="F79" s="270"/>
      <c r="G79" s="270"/>
      <c r="H79" s="270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2" customHeight="1">
      <c r="B81" s="33"/>
      <c r="C81" s="28" t="s">
        <v>20</v>
      </c>
      <c r="D81" s="34"/>
      <c r="E81" s="34"/>
      <c r="F81" s="26" t="str">
        <f>F14</f>
        <v>k.ú. Nový Bohumín</v>
      </c>
      <c r="G81" s="34"/>
      <c r="H81" s="34"/>
      <c r="I81" s="112" t="s">
        <v>22</v>
      </c>
      <c r="J81" s="54" t="str">
        <f>IF(J14="","",J14)</f>
        <v>19. 9. 2018</v>
      </c>
      <c r="K81" s="34"/>
      <c r="L81" s="37"/>
    </row>
    <row r="82" spans="2:65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5" s="1" customFormat="1" ht="24.95" customHeight="1">
      <c r="B83" s="33"/>
      <c r="C83" s="28" t="s">
        <v>24</v>
      </c>
      <c r="D83" s="34"/>
      <c r="E83" s="34"/>
      <c r="F83" s="26" t="str">
        <f>E17</f>
        <v>Město Bohumín, Masarykova 158, 735 81 Bohumín</v>
      </c>
      <c r="G83" s="34"/>
      <c r="H83" s="34"/>
      <c r="I83" s="112" t="s">
        <v>31</v>
      </c>
      <c r="J83" s="31" t="str">
        <f>E23</f>
        <v>Atregia, s.r.o., Šebrov 215, 679 22</v>
      </c>
      <c r="K83" s="34"/>
      <c r="L83" s="37"/>
    </row>
    <row r="84" spans="2:65" s="1" customFormat="1" ht="13.7" customHeight="1">
      <c r="B84" s="33"/>
      <c r="C84" s="28" t="s">
        <v>29</v>
      </c>
      <c r="D84" s="34"/>
      <c r="E84" s="34"/>
      <c r="F84" s="26" t="str">
        <f>IF(E20="","",E20)</f>
        <v>Vyplň údaj</v>
      </c>
      <c r="G84" s="34"/>
      <c r="H84" s="34"/>
      <c r="I84" s="112" t="s">
        <v>33</v>
      </c>
      <c r="J84" s="31" t="str">
        <f>E26</f>
        <v>Atelier Fontes, s.r.o.</v>
      </c>
      <c r="K84" s="34"/>
      <c r="L84" s="37"/>
    </row>
    <row r="85" spans="2:65" s="1" customFormat="1" ht="10.3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0" customFormat="1" ht="29.25" customHeight="1">
      <c r="B86" s="155"/>
      <c r="C86" s="156" t="s">
        <v>130</v>
      </c>
      <c r="D86" s="157" t="s">
        <v>56</v>
      </c>
      <c r="E86" s="157" t="s">
        <v>52</v>
      </c>
      <c r="F86" s="157" t="s">
        <v>53</v>
      </c>
      <c r="G86" s="157" t="s">
        <v>131</v>
      </c>
      <c r="H86" s="157" t="s">
        <v>132</v>
      </c>
      <c r="I86" s="158" t="s">
        <v>133</v>
      </c>
      <c r="J86" s="157" t="s">
        <v>118</v>
      </c>
      <c r="K86" s="159" t="s">
        <v>134</v>
      </c>
      <c r="L86" s="160"/>
      <c r="M86" s="63" t="s">
        <v>1</v>
      </c>
      <c r="N86" s="64" t="s">
        <v>41</v>
      </c>
      <c r="O86" s="64" t="s">
        <v>135</v>
      </c>
      <c r="P86" s="64" t="s">
        <v>136</v>
      </c>
      <c r="Q86" s="64" t="s">
        <v>137</v>
      </c>
      <c r="R86" s="64" t="s">
        <v>138</v>
      </c>
      <c r="S86" s="64" t="s">
        <v>139</v>
      </c>
      <c r="T86" s="65" t="s">
        <v>140</v>
      </c>
    </row>
    <row r="87" spans="2:65" s="1" customFormat="1" ht="22.9" customHeight="1">
      <c r="B87" s="33"/>
      <c r="C87" s="70" t="s">
        <v>141</v>
      </c>
      <c r="D87" s="34"/>
      <c r="E87" s="34"/>
      <c r="F87" s="34"/>
      <c r="G87" s="34"/>
      <c r="H87" s="34"/>
      <c r="I87" s="111"/>
      <c r="J87" s="161">
        <f>BK87</f>
        <v>0</v>
      </c>
      <c r="K87" s="34"/>
      <c r="L87" s="37"/>
      <c r="M87" s="66"/>
      <c r="N87" s="67"/>
      <c r="O87" s="67"/>
      <c r="P87" s="162">
        <f>P88</f>
        <v>0</v>
      </c>
      <c r="Q87" s="67"/>
      <c r="R87" s="162">
        <f>R88</f>
        <v>0</v>
      </c>
      <c r="S87" s="67"/>
      <c r="T87" s="163">
        <f>T88</f>
        <v>0</v>
      </c>
      <c r="AT87" s="16" t="s">
        <v>70</v>
      </c>
      <c r="AU87" s="16" t="s">
        <v>120</v>
      </c>
      <c r="BK87" s="164">
        <f>BK88</f>
        <v>0</v>
      </c>
    </row>
    <row r="88" spans="2:65" s="11" customFormat="1" ht="25.9" customHeight="1">
      <c r="B88" s="165"/>
      <c r="C88" s="166"/>
      <c r="D88" s="167" t="s">
        <v>70</v>
      </c>
      <c r="E88" s="168" t="s">
        <v>142</v>
      </c>
      <c r="F88" s="168" t="s">
        <v>411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</f>
        <v>0</v>
      </c>
      <c r="Q88" s="173"/>
      <c r="R88" s="174">
        <f>R89</f>
        <v>0</v>
      </c>
      <c r="S88" s="173"/>
      <c r="T88" s="175">
        <f>T89</f>
        <v>0</v>
      </c>
      <c r="AR88" s="176" t="s">
        <v>149</v>
      </c>
      <c r="AT88" s="177" t="s">
        <v>70</v>
      </c>
      <c r="AU88" s="177" t="s">
        <v>71</v>
      </c>
      <c r="AY88" s="176" t="s">
        <v>144</v>
      </c>
      <c r="BK88" s="178">
        <f>BK89</f>
        <v>0</v>
      </c>
    </row>
    <row r="89" spans="2:65" s="11" customFormat="1" ht="22.9" customHeight="1">
      <c r="B89" s="165"/>
      <c r="C89" s="166"/>
      <c r="D89" s="167" t="s">
        <v>70</v>
      </c>
      <c r="E89" s="179" t="s">
        <v>839</v>
      </c>
      <c r="F89" s="179" t="s">
        <v>840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SUM(P90:P111)</f>
        <v>0</v>
      </c>
      <c r="Q89" s="173"/>
      <c r="R89" s="174">
        <f>SUM(R90:R111)</f>
        <v>0</v>
      </c>
      <c r="S89" s="173"/>
      <c r="T89" s="175">
        <f>SUM(T90:T111)</f>
        <v>0</v>
      </c>
      <c r="AR89" s="176" t="s">
        <v>149</v>
      </c>
      <c r="AT89" s="177" t="s">
        <v>70</v>
      </c>
      <c r="AU89" s="177" t="s">
        <v>78</v>
      </c>
      <c r="AY89" s="176" t="s">
        <v>144</v>
      </c>
      <c r="BK89" s="178">
        <f>SUM(BK90:BK111)</f>
        <v>0</v>
      </c>
    </row>
    <row r="90" spans="2:65" s="1" customFormat="1" ht="16.5" customHeight="1">
      <c r="B90" s="33"/>
      <c r="C90" s="181" t="s">
        <v>78</v>
      </c>
      <c r="D90" s="181" t="s">
        <v>145</v>
      </c>
      <c r="E90" s="182" t="s">
        <v>909</v>
      </c>
      <c r="F90" s="183" t="s">
        <v>910</v>
      </c>
      <c r="G90" s="184" t="s">
        <v>292</v>
      </c>
      <c r="H90" s="185">
        <v>12.557</v>
      </c>
      <c r="I90" s="186"/>
      <c r="J90" s="187">
        <f>ROUND(I90*H90,2)</f>
        <v>0</v>
      </c>
      <c r="K90" s="183" t="s">
        <v>159</v>
      </c>
      <c r="L90" s="37"/>
      <c r="M90" s="188" t="s">
        <v>1</v>
      </c>
      <c r="N90" s="189" t="s">
        <v>42</v>
      </c>
      <c r="O90" s="59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16" t="s">
        <v>149</v>
      </c>
      <c r="AT90" s="16" t="s">
        <v>145</v>
      </c>
      <c r="AU90" s="16" t="s">
        <v>80</v>
      </c>
      <c r="AY90" s="16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6" t="s">
        <v>78</v>
      </c>
      <c r="BK90" s="192">
        <f>ROUND(I90*H90,2)</f>
        <v>0</v>
      </c>
      <c r="BL90" s="16" t="s">
        <v>149</v>
      </c>
      <c r="BM90" s="16" t="s">
        <v>911</v>
      </c>
    </row>
    <row r="91" spans="2:65" s="1" customFormat="1" ht="11.25">
      <c r="B91" s="33"/>
      <c r="C91" s="34"/>
      <c r="D91" s="193" t="s">
        <v>151</v>
      </c>
      <c r="E91" s="34"/>
      <c r="F91" s="194" t="s">
        <v>912</v>
      </c>
      <c r="G91" s="34"/>
      <c r="H91" s="34"/>
      <c r="I91" s="111"/>
      <c r="J91" s="34"/>
      <c r="K91" s="34"/>
      <c r="L91" s="37"/>
      <c r="M91" s="195"/>
      <c r="N91" s="59"/>
      <c r="O91" s="59"/>
      <c r="P91" s="59"/>
      <c r="Q91" s="59"/>
      <c r="R91" s="59"/>
      <c r="S91" s="59"/>
      <c r="T91" s="60"/>
      <c r="AT91" s="16" t="s">
        <v>151</v>
      </c>
      <c r="AU91" s="16" t="s">
        <v>80</v>
      </c>
    </row>
    <row r="92" spans="2:65" s="12" customFormat="1" ht="11.25">
      <c r="B92" s="197"/>
      <c r="C92" s="198"/>
      <c r="D92" s="193" t="s">
        <v>155</v>
      </c>
      <c r="E92" s="199" t="s">
        <v>1</v>
      </c>
      <c r="F92" s="200" t="s">
        <v>913</v>
      </c>
      <c r="G92" s="198"/>
      <c r="H92" s="201">
        <v>12.557</v>
      </c>
      <c r="I92" s="202"/>
      <c r="J92" s="198"/>
      <c r="K92" s="198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155</v>
      </c>
      <c r="AU92" s="207" t="s">
        <v>80</v>
      </c>
      <c r="AV92" s="12" t="s">
        <v>80</v>
      </c>
      <c r="AW92" s="12" t="s">
        <v>32</v>
      </c>
      <c r="AX92" s="12" t="s">
        <v>78</v>
      </c>
      <c r="AY92" s="207" t="s">
        <v>144</v>
      </c>
    </row>
    <row r="93" spans="2:65" s="1" customFormat="1" ht="16.5" customHeight="1">
      <c r="B93" s="33"/>
      <c r="C93" s="181" t="s">
        <v>80</v>
      </c>
      <c r="D93" s="181" t="s">
        <v>145</v>
      </c>
      <c r="E93" s="182" t="s">
        <v>914</v>
      </c>
      <c r="F93" s="183" t="s">
        <v>915</v>
      </c>
      <c r="G93" s="184" t="s">
        <v>148</v>
      </c>
      <c r="H93" s="185">
        <v>572070</v>
      </c>
      <c r="I93" s="186"/>
      <c r="J93" s="187">
        <f>ROUND(I93*H93,2)</f>
        <v>0</v>
      </c>
      <c r="K93" s="183" t="s">
        <v>159</v>
      </c>
      <c r="L93" s="37"/>
      <c r="M93" s="188" t="s">
        <v>1</v>
      </c>
      <c r="N93" s="189" t="s">
        <v>42</v>
      </c>
      <c r="O93" s="59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16" t="s">
        <v>149</v>
      </c>
      <c r="AT93" s="16" t="s">
        <v>145</v>
      </c>
      <c r="AU93" s="16" t="s">
        <v>80</v>
      </c>
      <c r="AY93" s="16" t="s">
        <v>144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6" t="s">
        <v>78</v>
      </c>
      <c r="BK93" s="192">
        <f>ROUND(I93*H93,2)</f>
        <v>0</v>
      </c>
      <c r="BL93" s="16" t="s">
        <v>149</v>
      </c>
      <c r="BM93" s="16" t="s">
        <v>916</v>
      </c>
    </row>
    <row r="94" spans="2:65" s="1" customFormat="1" ht="11.25">
      <c r="B94" s="33"/>
      <c r="C94" s="34"/>
      <c r="D94" s="193" t="s">
        <v>151</v>
      </c>
      <c r="E94" s="34"/>
      <c r="F94" s="194" t="s">
        <v>917</v>
      </c>
      <c r="G94" s="34"/>
      <c r="H94" s="34"/>
      <c r="I94" s="111"/>
      <c r="J94" s="34"/>
      <c r="K94" s="34"/>
      <c r="L94" s="37"/>
      <c r="M94" s="195"/>
      <c r="N94" s="59"/>
      <c r="O94" s="59"/>
      <c r="P94" s="59"/>
      <c r="Q94" s="59"/>
      <c r="R94" s="59"/>
      <c r="S94" s="59"/>
      <c r="T94" s="60"/>
      <c r="AT94" s="16" t="s">
        <v>151</v>
      </c>
      <c r="AU94" s="16" t="s">
        <v>80</v>
      </c>
    </row>
    <row r="95" spans="2:65" s="12" customFormat="1" ht="11.25">
      <c r="B95" s="197"/>
      <c r="C95" s="198"/>
      <c r="D95" s="193" t="s">
        <v>155</v>
      </c>
      <c r="E95" s="199" t="s">
        <v>1</v>
      </c>
      <c r="F95" s="200" t="s">
        <v>918</v>
      </c>
      <c r="G95" s="198"/>
      <c r="H95" s="201">
        <v>53205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155</v>
      </c>
      <c r="AU95" s="207" t="s">
        <v>80</v>
      </c>
      <c r="AV95" s="12" t="s">
        <v>80</v>
      </c>
      <c r="AW95" s="12" t="s">
        <v>32</v>
      </c>
      <c r="AX95" s="12" t="s">
        <v>71</v>
      </c>
      <c r="AY95" s="207" t="s">
        <v>144</v>
      </c>
    </row>
    <row r="96" spans="2:65" s="12" customFormat="1" ht="11.25">
      <c r="B96" s="197"/>
      <c r="C96" s="198"/>
      <c r="D96" s="193" t="s">
        <v>155</v>
      </c>
      <c r="E96" s="199" t="s">
        <v>1</v>
      </c>
      <c r="F96" s="200" t="s">
        <v>919</v>
      </c>
      <c r="G96" s="198"/>
      <c r="H96" s="201">
        <v>425640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155</v>
      </c>
      <c r="AU96" s="207" t="s">
        <v>80</v>
      </c>
      <c r="AV96" s="12" t="s">
        <v>80</v>
      </c>
      <c r="AW96" s="12" t="s">
        <v>32</v>
      </c>
      <c r="AX96" s="12" t="s">
        <v>71</v>
      </c>
      <c r="AY96" s="207" t="s">
        <v>144</v>
      </c>
    </row>
    <row r="97" spans="2:65" s="12" customFormat="1" ht="11.25">
      <c r="B97" s="197"/>
      <c r="C97" s="198"/>
      <c r="D97" s="193" t="s">
        <v>155</v>
      </c>
      <c r="E97" s="199" t="s">
        <v>1</v>
      </c>
      <c r="F97" s="200" t="s">
        <v>920</v>
      </c>
      <c r="G97" s="198"/>
      <c r="H97" s="201">
        <v>93225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155</v>
      </c>
      <c r="AU97" s="207" t="s">
        <v>80</v>
      </c>
      <c r="AV97" s="12" t="s">
        <v>80</v>
      </c>
      <c r="AW97" s="12" t="s">
        <v>32</v>
      </c>
      <c r="AX97" s="12" t="s">
        <v>71</v>
      </c>
      <c r="AY97" s="207" t="s">
        <v>144</v>
      </c>
    </row>
    <row r="98" spans="2:65" s="13" customFormat="1" ht="11.25">
      <c r="B98" s="208"/>
      <c r="C98" s="209"/>
      <c r="D98" s="193" t="s">
        <v>155</v>
      </c>
      <c r="E98" s="210" t="s">
        <v>1</v>
      </c>
      <c r="F98" s="211" t="s">
        <v>211</v>
      </c>
      <c r="G98" s="209"/>
      <c r="H98" s="212">
        <v>572070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155</v>
      </c>
      <c r="AU98" s="218" t="s">
        <v>80</v>
      </c>
      <c r="AV98" s="13" t="s">
        <v>149</v>
      </c>
      <c r="AW98" s="13" t="s">
        <v>32</v>
      </c>
      <c r="AX98" s="13" t="s">
        <v>78</v>
      </c>
      <c r="AY98" s="218" t="s">
        <v>144</v>
      </c>
    </row>
    <row r="99" spans="2:65" s="1" customFormat="1" ht="16.5" customHeight="1">
      <c r="B99" s="33"/>
      <c r="C99" s="181" t="s">
        <v>163</v>
      </c>
      <c r="D99" s="181" t="s">
        <v>145</v>
      </c>
      <c r="E99" s="182" t="s">
        <v>921</v>
      </c>
      <c r="F99" s="183" t="s">
        <v>922</v>
      </c>
      <c r="G99" s="184" t="s">
        <v>172</v>
      </c>
      <c r="H99" s="185">
        <v>14365.35</v>
      </c>
      <c r="I99" s="186"/>
      <c r="J99" s="187">
        <f>ROUND(I99*H99,2)</f>
        <v>0</v>
      </c>
      <c r="K99" s="183" t="s">
        <v>159</v>
      </c>
      <c r="L99" s="37"/>
      <c r="M99" s="188" t="s">
        <v>1</v>
      </c>
      <c r="N99" s="189" t="s">
        <v>42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520</v>
      </c>
      <c r="AT99" s="16" t="s">
        <v>145</v>
      </c>
      <c r="AU99" s="16" t="s">
        <v>80</v>
      </c>
      <c r="AY99" s="16" t="s">
        <v>144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78</v>
      </c>
      <c r="BK99" s="192">
        <f>ROUND(I99*H99,2)</f>
        <v>0</v>
      </c>
      <c r="BL99" s="16" t="s">
        <v>520</v>
      </c>
      <c r="BM99" s="16" t="s">
        <v>923</v>
      </c>
    </row>
    <row r="100" spans="2:65" s="1" customFormat="1" ht="11.25">
      <c r="B100" s="33"/>
      <c r="C100" s="34"/>
      <c r="D100" s="193" t="s">
        <v>151</v>
      </c>
      <c r="E100" s="34"/>
      <c r="F100" s="194" t="s">
        <v>922</v>
      </c>
      <c r="G100" s="34"/>
      <c r="H100" s="34"/>
      <c r="I100" s="111"/>
      <c r="J100" s="34"/>
      <c r="K100" s="34"/>
      <c r="L100" s="37"/>
      <c r="M100" s="195"/>
      <c r="N100" s="59"/>
      <c r="O100" s="59"/>
      <c r="P100" s="59"/>
      <c r="Q100" s="59"/>
      <c r="R100" s="59"/>
      <c r="S100" s="59"/>
      <c r="T100" s="60"/>
      <c r="AT100" s="16" t="s">
        <v>151</v>
      </c>
      <c r="AU100" s="16" t="s">
        <v>80</v>
      </c>
    </row>
    <row r="101" spans="2:65" s="1" customFormat="1" ht="19.5">
      <c r="B101" s="33"/>
      <c r="C101" s="34"/>
      <c r="D101" s="193" t="s">
        <v>153</v>
      </c>
      <c r="E101" s="34"/>
      <c r="F101" s="196" t="s">
        <v>924</v>
      </c>
      <c r="G101" s="34"/>
      <c r="H101" s="34"/>
      <c r="I101" s="111"/>
      <c r="J101" s="34"/>
      <c r="K101" s="34"/>
      <c r="L101" s="37"/>
      <c r="M101" s="195"/>
      <c r="N101" s="59"/>
      <c r="O101" s="59"/>
      <c r="P101" s="59"/>
      <c r="Q101" s="59"/>
      <c r="R101" s="59"/>
      <c r="S101" s="59"/>
      <c r="T101" s="60"/>
      <c r="AT101" s="16" t="s">
        <v>153</v>
      </c>
      <c r="AU101" s="16" t="s">
        <v>80</v>
      </c>
    </row>
    <row r="102" spans="2:65" s="12" customFormat="1" ht="11.25">
      <c r="B102" s="197"/>
      <c r="C102" s="198"/>
      <c r="D102" s="193" t="s">
        <v>155</v>
      </c>
      <c r="E102" s="199" t="s">
        <v>925</v>
      </c>
      <c r="F102" s="200" t="s">
        <v>926</v>
      </c>
      <c r="G102" s="198"/>
      <c r="H102" s="201">
        <v>14365.35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155</v>
      </c>
      <c r="AU102" s="207" t="s">
        <v>80</v>
      </c>
      <c r="AV102" s="12" t="s">
        <v>80</v>
      </c>
      <c r="AW102" s="12" t="s">
        <v>32</v>
      </c>
      <c r="AX102" s="12" t="s">
        <v>78</v>
      </c>
      <c r="AY102" s="207" t="s">
        <v>144</v>
      </c>
    </row>
    <row r="103" spans="2:65" s="1" customFormat="1" ht="16.5" customHeight="1">
      <c r="B103" s="33"/>
      <c r="C103" s="181" t="s">
        <v>149</v>
      </c>
      <c r="D103" s="181" t="s">
        <v>145</v>
      </c>
      <c r="E103" s="182" t="s">
        <v>927</v>
      </c>
      <c r="F103" s="183" t="s">
        <v>928</v>
      </c>
      <c r="G103" s="184" t="s">
        <v>309</v>
      </c>
      <c r="H103" s="185">
        <v>1436.5350000000001</v>
      </c>
      <c r="I103" s="186"/>
      <c r="J103" s="187">
        <f>ROUND(I103*H103,2)</f>
        <v>0</v>
      </c>
      <c r="K103" s="183" t="s">
        <v>1</v>
      </c>
      <c r="L103" s="37"/>
      <c r="M103" s="188" t="s">
        <v>1</v>
      </c>
      <c r="N103" s="189" t="s">
        <v>42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520</v>
      </c>
      <c r="AT103" s="16" t="s">
        <v>145</v>
      </c>
      <c r="AU103" s="16" t="s">
        <v>80</v>
      </c>
      <c r="AY103" s="16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78</v>
      </c>
      <c r="BK103" s="192">
        <f>ROUND(I103*H103,2)</f>
        <v>0</v>
      </c>
      <c r="BL103" s="16" t="s">
        <v>520</v>
      </c>
      <c r="BM103" s="16" t="s">
        <v>929</v>
      </c>
    </row>
    <row r="104" spans="2:65" s="1" customFormat="1" ht="11.25">
      <c r="B104" s="33"/>
      <c r="C104" s="34"/>
      <c r="D104" s="193" t="s">
        <v>151</v>
      </c>
      <c r="E104" s="34"/>
      <c r="F104" s="194" t="s">
        <v>928</v>
      </c>
      <c r="G104" s="34"/>
      <c r="H104" s="34"/>
      <c r="I104" s="111"/>
      <c r="J104" s="34"/>
      <c r="K104" s="34"/>
      <c r="L104" s="37"/>
      <c r="M104" s="195"/>
      <c r="N104" s="59"/>
      <c r="O104" s="59"/>
      <c r="P104" s="59"/>
      <c r="Q104" s="59"/>
      <c r="R104" s="59"/>
      <c r="S104" s="59"/>
      <c r="T104" s="60"/>
      <c r="AT104" s="16" t="s">
        <v>151</v>
      </c>
      <c r="AU104" s="16" t="s">
        <v>80</v>
      </c>
    </row>
    <row r="105" spans="2:65" s="12" customFormat="1" ht="11.25">
      <c r="B105" s="197"/>
      <c r="C105" s="198"/>
      <c r="D105" s="193" t="s">
        <v>155</v>
      </c>
      <c r="E105" s="199" t="s">
        <v>1</v>
      </c>
      <c r="F105" s="200" t="s">
        <v>930</v>
      </c>
      <c r="G105" s="198"/>
      <c r="H105" s="201">
        <v>1436.5350000000001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155</v>
      </c>
      <c r="AU105" s="207" t="s">
        <v>80</v>
      </c>
      <c r="AV105" s="12" t="s">
        <v>80</v>
      </c>
      <c r="AW105" s="12" t="s">
        <v>32</v>
      </c>
      <c r="AX105" s="12" t="s">
        <v>78</v>
      </c>
      <c r="AY105" s="207" t="s">
        <v>144</v>
      </c>
    </row>
    <row r="106" spans="2:65" s="1" customFormat="1" ht="16.5" customHeight="1">
      <c r="B106" s="33"/>
      <c r="C106" s="181" t="s">
        <v>177</v>
      </c>
      <c r="D106" s="181" t="s">
        <v>145</v>
      </c>
      <c r="E106" s="182" t="s">
        <v>931</v>
      </c>
      <c r="F106" s="183" t="s">
        <v>932</v>
      </c>
      <c r="G106" s="184" t="s">
        <v>172</v>
      </c>
      <c r="H106" s="185">
        <v>2796.75</v>
      </c>
      <c r="I106" s="186"/>
      <c r="J106" s="187">
        <f>ROUND(I106*H106,2)</f>
        <v>0</v>
      </c>
      <c r="K106" s="183" t="s">
        <v>479</v>
      </c>
      <c r="L106" s="37"/>
      <c r="M106" s="188" t="s">
        <v>1</v>
      </c>
      <c r="N106" s="189" t="s">
        <v>42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149</v>
      </c>
      <c r="AT106" s="16" t="s">
        <v>145</v>
      </c>
      <c r="AU106" s="16" t="s">
        <v>80</v>
      </c>
      <c r="AY106" s="16" t="s">
        <v>144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78</v>
      </c>
      <c r="BK106" s="192">
        <f>ROUND(I106*H106,2)</f>
        <v>0</v>
      </c>
      <c r="BL106" s="16" t="s">
        <v>149</v>
      </c>
      <c r="BM106" s="16" t="s">
        <v>933</v>
      </c>
    </row>
    <row r="107" spans="2:65" s="1" customFormat="1" ht="11.25">
      <c r="B107" s="33"/>
      <c r="C107" s="34"/>
      <c r="D107" s="193" t="s">
        <v>151</v>
      </c>
      <c r="E107" s="34"/>
      <c r="F107" s="194" t="s">
        <v>932</v>
      </c>
      <c r="G107" s="34"/>
      <c r="H107" s="34"/>
      <c r="I107" s="111"/>
      <c r="J107" s="34"/>
      <c r="K107" s="34"/>
      <c r="L107" s="37"/>
      <c r="M107" s="195"/>
      <c r="N107" s="59"/>
      <c r="O107" s="59"/>
      <c r="P107" s="59"/>
      <c r="Q107" s="59"/>
      <c r="R107" s="59"/>
      <c r="S107" s="59"/>
      <c r="T107" s="60"/>
      <c r="AT107" s="16" t="s">
        <v>151</v>
      </c>
      <c r="AU107" s="16" t="s">
        <v>80</v>
      </c>
    </row>
    <row r="108" spans="2:65" s="12" customFormat="1" ht="11.25">
      <c r="B108" s="197"/>
      <c r="C108" s="198"/>
      <c r="D108" s="193" t="s">
        <v>155</v>
      </c>
      <c r="E108" s="199" t="s">
        <v>934</v>
      </c>
      <c r="F108" s="200" t="s">
        <v>935</v>
      </c>
      <c r="G108" s="198"/>
      <c r="H108" s="201">
        <v>2796.75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155</v>
      </c>
      <c r="AU108" s="207" t="s">
        <v>80</v>
      </c>
      <c r="AV108" s="12" t="s">
        <v>80</v>
      </c>
      <c r="AW108" s="12" t="s">
        <v>32</v>
      </c>
      <c r="AX108" s="12" t="s">
        <v>78</v>
      </c>
      <c r="AY108" s="207" t="s">
        <v>144</v>
      </c>
    </row>
    <row r="109" spans="2:65" s="1" customFormat="1" ht="16.5" customHeight="1">
      <c r="B109" s="33"/>
      <c r="C109" s="181" t="s">
        <v>184</v>
      </c>
      <c r="D109" s="181" t="s">
        <v>145</v>
      </c>
      <c r="E109" s="182" t="s">
        <v>936</v>
      </c>
      <c r="F109" s="183" t="s">
        <v>937</v>
      </c>
      <c r="G109" s="184" t="s">
        <v>309</v>
      </c>
      <c r="H109" s="185">
        <v>279.67500000000001</v>
      </c>
      <c r="I109" s="186"/>
      <c r="J109" s="187">
        <f>ROUND(I109*H109,2)</f>
        <v>0</v>
      </c>
      <c r="K109" s="183" t="s">
        <v>479</v>
      </c>
      <c r="L109" s="37"/>
      <c r="M109" s="188" t="s">
        <v>1</v>
      </c>
      <c r="N109" s="189" t="s">
        <v>42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149</v>
      </c>
      <c r="AT109" s="16" t="s">
        <v>145</v>
      </c>
      <c r="AU109" s="16" t="s">
        <v>80</v>
      </c>
      <c r="AY109" s="16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78</v>
      </c>
      <c r="BK109" s="192">
        <f>ROUND(I109*H109,2)</f>
        <v>0</v>
      </c>
      <c r="BL109" s="16" t="s">
        <v>149</v>
      </c>
      <c r="BM109" s="16" t="s">
        <v>938</v>
      </c>
    </row>
    <row r="110" spans="2:65" s="1" customFormat="1" ht="11.25">
      <c r="B110" s="33"/>
      <c r="C110" s="34"/>
      <c r="D110" s="193" t="s">
        <v>151</v>
      </c>
      <c r="E110" s="34"/>
      <c r="F110" s="194" t="s">
        <v>937</v>
      </c>
      <c r="G110" s="34"/>
      <c r="H110" s="34"/>
      <c r="I110" s="111"/>
      <c r="J110" s="34"/>
      <c r="K110" s="34"/>
      <c r="L110" s="37"/>
      <c r="M110" s="195"/>
      <c r="N110" s="59"/>
      <c r="O110" s="59"/>
      <c r="P110" s="59"/>
      <c r="Q110" s="59"/>
      <c r="R110" s="59"/>
      <c r="S110" s="59"/>
      <c r="T110" s="60"/>
      <c r="AT110" s="16" t="s">
        <v>151</v>
      </c>
      <c r="AU110" s="16" t="s">
        <v>80</v>
      </c>
    </row>
    <row r="111" spans="2:65" s="12" customFormat="1" ht="11.25">
      <c r="B111" s="197"/>
      <c r="C111" s="198"/>
      <c r="D111" s="193" t="s">
        <v>155</v>
      </c>
      <c r="E111" s="199" t="s">
        <v>1</v>
      </c>
      <c r="F111" s="200" t="s">
        <v>939</v>
      </c>
      <c r="G111" s="198"/>
      <c r="H111" s="201">
        <v>279.67500000000001</v>
      </c>
      <c r="I111" s="202"/>
      <c r="J111" s="198"/>
      <c r="K111" s="198"/>
      <c r="L111" s="203"/>
      <c r="M111" s="229"/>
      <c r="N111" s="230"/>
      <c r="O111" s="230"/>
      <c r="P111" s="230"/>
      <c r="Q111" s="230"/>
      <c r="R111" s="230"/>
      <c r="S111" s="230"/>
      <c r="T111" s="231"/>
      <c r="AT111" s="207" t="s">
        <v>155</v>
      </c>
      <c r="AU111" s="207" t="s">
        <v>80</v>
      </c>
      <c r="AV111" s="12" t="s">
        <v>80</v>
      </c>
      <c r="AW111" s="12" t="s">
        <v>32</v>
      </c>
      <c r="AX111" s="12" t="s">
        <v>78</v>
      </c>
      <c r="AY111" s="207" t="s">
        <v>144</v>
      </c>
    </row>
    <row r="112" spans="2:65" s="1" customFormat="1" ht="6.95" customHeight="1">
      <c r="B112" s="45"/>
      <c r="C112" s="46"/>
      <c r="D112" s="46"/>
      <c r="E112" s="46"/>
      <c r="F112" s="46"/>
      <c r="G112" s="46"/>
      <c r="H112" s="46"/>
      <c r="I112" s="133"/>
      <c r="J112" s="46"/>
      <c r="K112" s="46"/>
      <c r="L112" s="37"/>
    </row>
  </sheetData>
  <sheetProtection algorithmName="SHA-512" hashValue="aNSKRWJ1bGGQ7Tg90wkgJyFFp/j79YFOpPfdEXNek9xp6s0lfOvv67fNCmaxb9RPsoJT0BfUSwgSTExrWJ1gFQ==" saltValue="oDIrldrOFkFYOcMLFlLa+qQ8p0wBoCQ9cle9inPSJSU+XGM4E+85FFNg055DEWWorgGcufZdtcYjSSECKqEw9w==" spinCount="100000" sheet="1" objects="1" scenarios="1" formatColumns="0" formatRows="0" autoFilter="0"/>
  <autoFilter ref="C86:K11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100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s="1" customFormat="1" ht="12" customHeight="1">
      <c r="B8" s="37"/>
      <c r="D8" s="110" t="s">
        <v>112</v>
      </c>
      <c r="I8" s="111"/>
      <c r="L8" s="37"/>
    </row>
    <row r="9" spans="2:46" s="1" customFormat="1" ht="36.950000000000003" customHeight="1">
      <c r="B9" s="37"/>
      <c r="E9" s="299" t="s">
        <v>940</v>
      </c>
      <c r="F9" s="298"/>
      <c r="G9" s="298"/>
      <c r="H9" s="298"/>
      <c r="I9" s="111"/>
      <c r="L9" s="37"/>
    </row>
    <row r="10" spans="2:46" s="1" customFormat="1" ht="11.25">
      <c r="B10" s="37"/>
      <c r="I10" s="111"/>
      <c r="L10" s="37"/>
    </row>
    <row r="11" spans="2:46" s="1" customFormat="1" ht="12" customHeight="1">
      <c r="B11" s="37"/>
      <c r="D11" s="110" t="s">
        <v>18</v>
      </c>
      <c r="F11" s="16" t="s">
        <v>1</v>
      </c>
      <c r="I11" s="112" t="s">
        <v>19</v>
      </c>
      <c r="J11" s="16" t="s">
        <v>1</v>
      </c>
      <c r="L11" s="37"/>
    </row>
    <row r="12" spans="2:46" s="1" customFormat="1" ht="12" customHeight="1">
      <c r="B12" s="37"/>
      <c r="D12" s="110" t="s">
        <v>20</v>
      </c>
      <c r="F12" s="16" t="s">
        <v>21</v>
      </c>
      <c r="I12" s="112" t="s">
        <v>22</v>
      </c>
      <c r="J12" s="113" t="str">
        <f>'Rekapitulace stavby'!AN8</f>
        <v>19. 9. 2018</v>
      </c>
      <c r="L12" s="37"/>
    </row>
    <row r="13" spans="2:46" s="1" customFormat="1" ht="10.9" customHeight="1">
      <c r="B13" s="37"/>
      <c r="I13" s="111"/>
      <c r="L13" s="37"/>
    </row>
    <row r="14" spans="2:46" s="1" customFormat="1" ht="12" customHeight="1">
      <c r="B14" s="37"/>
      <c r="D14" s="110" t="s">
        <v>24</v>
      </c>
      <c r="I14" s="112" t="s">
        <v>25</v>
      </c>
      <c r="J14" s="16" t="s">
        <v>26</v>
      </c>
      <c r="L14" s="37"/>
    </row>
    <row r="15" spans="2:46" s="1" customFormat="1" ht="18" customHeight="1">
      <c r="B15" s="37"/>
      <c r="E15" s="16" t="s">
        <v>27</v>
      </c>
      <c r="I15" s="112" t="s">
        <v>28</v>
      </c>
      <c r="J15" s="16" t="s">
        <v>1</v>
      </c>
      <c r="L15" s="37"/>
    </row>
    <row r="16" spans="2:46" s="1" customFormat="1" ht="6.95" customHeight="1">
      <c r="B16" s="37"/>
      <c r="I16" s="111"/>
      <c r="L16" s="37"/>
    </row>
    <row r="17" spans="2:12" s="1" customFormat="1" ht="12" customHeight="1">
      <c r="B17" s="37"/>
      <c r="D17" s="110" t="s">
        <v>29</v>
      </c>
      <c r="I17" s="112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0" t="str">
        <f>'Rekapitulace stavby'!E14</f>
        <v>Vyplň údaj</v>
      </c>
      <c r="F18" s="301"/>
      <c r="G18" s="301"/>
      <c r="H18" s="301"/>
      <c r="I18" s="112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1"/>
      <c r="L19" s="37"/>
    </row>
    <row r="20" spans="2:12" s="1" customFormat="1" ht="12" customHeight="1">
      <c r="B20" s="37"/>
      <c r="D20" s="110" t="s">
        <v>31</v>
      </c>
      <c r="I20" s="112" t="s">
        <v>25</v>
      </c>
      <c r="J20" s="16" t="str">
        <f>IF('Rekapitulace stavby'!AN16="","",'Rekapitulace stavby'!AN16)</f>
        <v/>
      </c>
      <c r="L20" s="37"/>
    </row>
    <row r="21" spans="2:12" s="1" customFormat="1" ht="18" customHeight="1">
      <c r="B21" s="37"/>
      <c r="E21" s="16" t="str">
        <f>IF('Rekapitulace stavby'!E17="","",'Rekapitulace stavby'!E17)</f>
        <v xml:space="preserve"> </v>
      </c>
      <c r="I21" s="112" t="s">
        <v>28</v>
      </c>
      <c r="J21" s="16" t="str">
        <f>IF('Rekapitulace stavby'!AN17="","",'Rekapitulace stavby'!AN17)</f>
        <v/>
      </c>
      <c r="L21" s="37"/>
    </row>
    <row r="22" spans="2:12" s="1" customFormat="1" ht="6.95" customHeight="1">
      <c r="B22" s="37"/>
      <c r="I22" s="111"/>
      <c r="L22" s="37"/>
    </row>
    <row r="23" spans="2:12" s="1" customFormat="1" ht="12" customHeight="1">
      <c r="B23" s="37"/>
      <c r="D23" s="110" t="s">
        <v>33</v>
      </c>
      <c r="I23" s="112" t="s">
        <v>25</v>
      </c>
      <c r="J23" s="16" t="s">
        <v>34</v>
      </c>
      <c r="L23" s="37"/>
    </row>
    <row r="24" spans="2:12" s="1" customFormat="1" ht="18" customHeight="1">
      <c r="B24" s="37"/>
      <c r="E24" s="16" t="s">
        <v>35</v>
      </c>
      <c r="I24" s="112" t="s">
        <v>28</v>
      </c>
      <c r="J24" s="16" t="s">
        <v>1</v>
      </c>
      <c r="L24" s="37"/>
    </row>
    <row r="25" spans="2:12" s="1" customFormat="1" ht="6.95" customHeight="1">
      <c r="B25" s="37"/>
      <c r="I25" s="111"/>
      <c r="L25" s="37"/>
    </row>
    <row r="26" spans="2:12" s="1" customFormat="1" ht="12" customHeight="1">
      <c r="B26" s="37"/>
      <c r="D26" s="110" t="s">
        <v>36</v>
      </c>
      <c r="I26" s="111"/>
      <c r="L26" s="37"/>
    </row>
    <row r="27" spans="2:12" s="7" customFormat="1" ht="16.5" customHeight="1">
      <c r="B27" s="114"/>
      <c r="E27" s="302" t="s">
        <v>1</v>
      </c>
      <c r="F27" s="302"/>
      <c r="G27" s="302"/>
      <c r="H27" s="302"/>
      <c r="I27" s="115"/>
      <c r="L27" s="114"/>
    </row>
    <row r="28" spans="2:12" s="1" customFormat="1" ht="6.95" customHeight="1">
      <c r="B28" s="37"/>
      <c r="I28" s="11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16"/>
      <c r="J29" s="55"/>
      <c r="K29" s="55"/>
      <c r="L29" s="37"/>
    </row>
    <row r="30" spans="2:12" s="1" customFormat="1" ht="25.35" customHeight="1">
      <c r="B30" s="37"/>
      <c r="D30" s="117" t="s">
        <v>37</v>
      </c>
      <c r="I30" s="111"/>
      <c r="J30" s="118">
        <f>ROUND(J84, 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14.45" customHeight="1">
      <c r="B32" s="37"/>
      <c r="F32" s="119" t="s">
        <v>39</v>
      </c>
      <c r="I32" s="120" t="s">
        <v>38</v>
      </c>
      <c r="J32" s="119" t="s">
        <v>40</v>
      </c>
      <c r="L32" s="37"/>
    </row>
    <row r="33" spans="2:12" s="1" customFormat="1" ht="14.45" customHeight="1">
      <c r="B33" s="37"/>
      <c r="D33" s="110" t="s">
        <v>41</v>
      </c>
      <c r="E33" s="110" t="s">
        <v>42</v>
      </c>
      <c r="F33" s="121">
        <f>ROUND((SUM(BE84:BE190)),  2)</f>
        <v>0</v>
      </c>
      <c r="I33" s="122">
        <v>0.21</v>
      </c>
      <c r="J33" s="121">
        <f>ROUND(((SUM(BE84:BE190))*I33),  2)</f>
        <v>0</v>
      </c>
      <c r="L33" s="37"/>
    </row>
    <row r="34" spans="2:12" s="1" customFormat="1" ht="14.45" customHeight="1">
      <c r="B34" s="37"/>
      <c r="E34" s="110" t="s">
        <v>43</v>
      </c>
      <c r="F34" s="121">
        <f>ROUND((SUM(BF84:BF190)),  2)</f>
        <v>0</v>
      </c>
      <c r="I34" s="122">
        <v>0.15</v>
      </c>
      <c r="J34" s="121">
        <f>ROUND(((SUM(BF84:BF190))*I34),  2)</f>
        <v>0</v>
      </c>
      <c r="L34" s="37"/>
    </row>
    <row r="35" spans="2:12" s="1" customFormat="1" ht="14.45" hidden="1" customHeight="1">
      <c r="B35" s="37"/>
      <c r="E35" s="110" t="s">
        <v>44</v>
      </c>
      <c r="F35" s="121">
        <f>ROUND((SUM(BG84:BG190)),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10" t="s">
        <v>45</v>
      </c>
      <c r="F36" s="121">
        <f>ROUND((SUM(BH84:BH190)),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10" t="s">
        <v>46</v>
      </c>
      <c r="F37" s="121">
        <f>ROUND((SUM(BI84:BI190)),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11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37"/>
    </row>
    <row r="44" spans="2:12" s="1" customFormat="1" ht="6.9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37"/>
    </row>
    <row r="45" spans="2:12" s="1" customFormat="1" ht="24.95" customHeight="1">
      <c r="B45" s="33"/>
      <c r="C45" s="22" t="s">
        <v>116</v>
      </c>
      <c r="D45" s="34"/>
      <c r="E45" s="34"/>
      <c r="F45" s="34"/>
      <c r="G45" s="34"/>
      <c r="H45" s="34"/>
      <c r="I45" s="11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11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16.5" customHeight="1">
      <c r="B48" s="33"/>
      <c r="C48" s="34"/>
      <c r="D48" s="34"/>
      <c r="E48" s="303" t="str">
        <f>E7</f>
        <v>Lesopark Na Panském v Bohumíně</v>
      </c>
      <c r="F48" s="304"/>
      <c r="G48" s="304"/>
      <c r="H48" s="304"/>
      <c r="I48" s="111"/>
      <c r="J48" s="34"/>
      <c r="K48" s="34"/>
      <c r="L48" s="37"/>
    </row>
    <row r="49" spans="2:47" s="1" customFormat="1" ht="12" customHeight="1">
      <c r="B49" s="33"/>
      <c r="C49" s="28" t="s">
        <v>112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271" t="str">
        <f>E9</f>
        <v>SO-03 - Zpevněné povrchy</v>
      </c>
      <c r="F50" s="270"/>
      <c r="G50" s="270"/>
      <c r="H50" s="270"/>
      <c r="I50" s="111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11"/>
      <c r="J51" s="34"/>
      <c r="K51" s="34"/>
      <c r="L51" s="37"/>
    </row>
    <row r="52" spans="2:47" s="1" customFormat="1" ht="12" customHeight="1">
      <c r="B52" s="33"/>
      <c r="C52" s="28" t="s">
        <v>20</v>
      </c>
      <c r="D52" s="34"/>
      <c r="E52" s="34"/>
      <c r="F52" s="26" t="str">
        <f>F12</f>
        <v xml:space="preserve"> </v>
      </c>
      <c r="G52" s="34"/>
      <c r="H52" s="34"/>
      <c r="I52" s="112" t="s">
        <v>22</v>
      </c>
      <c r="J52" s="54" t="str">
        <f>IF(J12="","",J12)</f>
        <v>19. 9. 2018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3.7" customHeight="1">
      <c r="B54" s="33"/>
      <c r="C54" s="28" t="s">
        <v>24</v>
      </c>
      <c r="D54" s="34"/>
      <c r="E54" s="34"/>
      <c r="F54" s="26" t="str">
        <f>E15</f>
        <v>Město Bohumín</v>
      </c>
      <c r="G54" s="34"/>
      <c r="H54" s="34"/>
      <c r="I54" s="112" t="s">
        <v>31</v>
      </c>
      <c r="J54" s="31" t="str">
        <f>E21</f>
        <v xml:space="preserve"> </v>
      </c>
      <c r="K54" s="34"/>
      <c r="L54" s="37"/>
    </row>
    <row r="55" spans="2:47" s="1" customFormat="1" ht="13.7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12" t="s">
        <v>33</v>
      </c>
      <c r="J55" s="31" t="str">
        <f>E24</f>
        <v>Atelier Fontes, s.r.o.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11"/>
      <c r="J56" s="34"/>
      <c r="K56" s="34"/>
      <c r="L56" s="37"/>
    </row>
    <row r="57" spans="2:47" s="1" customFormat="1" ht="29.25" customHeight="1">
      <c r="B57" s="33"/>
      <c r="C57" s="137" t="s">
        <v>117</v>
      </c>
      <c r="D57" s="138"/>
      <c r="E57" s="138"/>
      <c r="F57" s="138"/>
      <c r="G57" s="138"/>
      <c r="H57" s="138"/>
      <c r="I57" s="139"/>
      <c r="J57" s="140" t="s">
        <v>118</v>
      </c>
      <c r="K57" s="138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11"/>
      <c r="J58" s="34"/>
      <c r="K58" s="34"/>
      <c r="L58" s="37"/>
    </row>
    <row r="59" spans="2:47" s="1" customFormat="1" ht="22.9" customHeight="1">
      <c r="B59" s="33"/>
      <c r="C59" s="141" t="s">
        <v>119</v>
      </c>
      <c r="D59" s="34"/>
      <c r="E59" s="34"/>
      <c r="F59" s="34"/>
      <c r="G59" s="34"/>
      <c r="H59" s="34"/>
      <c r="I59" s="111"/>
      <c r="J59" s="72">
        <f>J84</f>
        <v>0</v>
      </c>
      <c r="K59" s="34"/>
      <c r="L59" s="37"/>
      <c r="AU59" s="16" t="s">
        <v>120</v>
      </c>
    </row>
    <row r="60" spans="2:47" s="8" customFormat="1" ht="24.95" customHeight="1">
      <c r="B60" s="142"/>
      <c r="C60" s="143"/>
      <c r="D60" s="144" t="s">
        <v>941</v>
      </c>
      <c r="E60" s="145"/>
      <c r="F60" s="145"/>
      <c r="G60" s="145"/>
      <c r="H60" s="145"/>
      <c r="I60" s="146"/>
      <c r="J60" s="147">
        <f>J85</f>
        <v>0</v>
      </c>
      <c r="K60" s="143"/>
      <c r="L60" s="148"/>
    </row>
    <row r="61" spans="2:47" s="9" customFormat="1" ht="19.899999999999999" customHeight="1">
      <c r="B61" s="149"/>
      <c r="C61" s="93"/>
      <c r="D61" s="150" t="s">
        <v>122</v>
      </c>
      <c r="E61" s="151"/>
      <c r="F61" s="151"/>
      <c r="G61" s="151"/>
      <c r="H61" s="151"/>
      <c r="I61" s="152"/>
      <c r="J61" s="153">
        <f>J86</f>
        <v>0</v>
      </c>
      <c r="K61" s="93"/>
      <c r="L61" s="154"/>
    </row>
    <row r="62" spans="2:47" s="9" customFormat="1" ht="19.899999999999999" customHeight="1">
      <c r="B62" s="149"/>
      <c r="C62" s="93"/>
      <c r="D62" s="150" t="s">
        <v>124</v>
      </c>
      <c r="E62" s="151"/>
      <c r="F62" s="151"/>
      <c r="G62" s="151"/>
      <c r="H62" s="151"/>
      <c r="I62" s="152"/>
      <c r="J62" s="153">
        <f>J166</f>
        <v>0</v>
      </c>
      <c r="K62" s="93"/>
      <c r="L62" s="154"/>
    </row>
    <row r="63" spans="2:47" s="9" customFormat="1" ht="19.899999999999999" customHeight="1">
      <c r="B63" s="149"/>
      <c r="C63" s="93"/>
      <c r="D63" s="150" t="s">
        <v>125</v>
      </c>
      <c r="E63" s="151"/>
      <c r="F63" s="151"/>
      <c r="G63" s="151"/>
      <c r="H63" s="151"/>
      <c r="I63" s="152"/>
      <c r="J63" s="153">
        <f>J182</f>
        <v>0</v>
      </c>
      <c r="K63" s="93"/>
      <c r="L63" s="154"/>
    </row>
    <row r="64" spans="2:47" s="9" customFormat="1" ht="19.899999999999999" customHeight="1">
      <c r="B64" s="149"/>
      <c r="C64" s="93"/>
      <c r="D64" s="150" t="s">
        <v>128</v>
      </c>
      <c r="E64" s="151"/>
      <c r="F64" s="151"/>
      <c r="G64" s="151"/>
      <c r="H64" s="151"/>
      <c r="I64" s="152"/>
      <c r="J64" s="153">
        <f>J188</f>
        <v>0</v>
      </c>
      <c r="K64" s="93"/>
      <c r="L64" s="154"/>
    </row>
    <row r="65" spans="2:12" s="1" customFormat="1" ht="21.75" customHeight="1">
      <c r="B65" s="33"/>
      <c r="C65" s="34"/>
      <c r="D65" s="34"/>
      <c r="E65" s="34"/>
      <c r="F65" s="34"/>
      <c r="G65" s="34"/>
      <c r="H65" s="34"/>
      <c r="I65" s="111"/>
      <c r="J65" s="34"/>
      <c r="K65" s="34"/>
      <c r="L65" s="37"/>
    </row>
    <row r="66" spans="2:12" s="1" customFormat="1" ht="6.95" customHeight="1">
      <c r="B66" s="45"/>
      <c r="C66" s="46"/>
      <c r="D66" s="46"/>
      <c r="E66" s="46"/>
      <c r="F66" s="46"/>
      <c r="G66" s="46"/>
      <c r="H66" s="46"/>
      <c r="I66" s="133"/>
      <c r="J66" s="46"/>
      <c r="K66" s="46"/>
      <c r="L66" s="37"/>
    </row>
    <row r="70" spans="2:12" s="1" customFormat="1" ht="6.95" customHeight="1">
      <c r="B70" s="47"/>
      <c r="C70" s="48"/>
      <c r="D70" s="48"/>
      <c r="E70" s="48"/>
      <c r="F70" s="48"/>
      <c r="G70" s="48"/>
      <c r="H70" s="48"/>
      <c r="I70" s="136"/>
      <c r="J70" s="48"/>
      <c r="K70" s="48"/>
      <c r="L70" s="37"/>
    </row>
    <row r="71" spans="2:12" s="1" customFormat="1" ht="24.95" customHeight="1">
      <c r="B71" s="33"/>
      <c r="C71" s="22" t="s">
        <v>129</v>
      </c>
      <c r="D71" s="34"/>
      <c r="E71" s="34"/>
      <c r="F71" s="34"/>
      <c r="G71" s="34"/>
      <c r="H71" s="34"/>
      <c r="I71" s="111"/>
      <c r="J71" s="34"/>
      <c r="K71" s="34"/>
      <c r="L71" s="37"/>
    </row>
    <row r="72" spans="2:12" s="1" customFormat="1" ht="6.95" customHeight="1">
      <c r="B72" s="33"/>
      <c r="C72" s="34"/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12" customHeight="1">
      <c r="B73" s="33"/>
      <c r="C73" s="28" t="s">
        <v>16</v>
      </c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16.5" customHeight="1">
      <c r="B74" s="33"/>
      <c r="C74" s="34"/>
      <c r="D74" s="34"/>
      <c r="E74" s="303" t="str">
        <f>E7</f>
        <v>Lesopark Na Panském v Bohumíně</v>
      </c>
      <c r="F74" s="304"/>
      <c r="G74" s="304"/>
      <c r="H74" s="304"/>
      <c r="I74" s="111"/>
      <c r="J74" s="34"/>
      <c r="K74" s="34"/>
      <c r="L74" s="37"/>
    </row>
    <row r="75" spans="2:12" s="1" customFormat="1" ht="12" customHeight="1">
      <c r="B75" s="33"/>
      <c r="C75" s="28" t="s">
        <v>112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16.5" customHeight="1">
      <c r="B76" s="33"/>
      <c r="C76" s="34"/>
      <c r="D76" s="34"/>
      <c r="E76" s="271" t="str">
        <f>E9</f>
        <v>SO-03 - Zpevněné povrchy</v>
      </c>
      <c r="F76" s="270"/>
      <c r="G76" s="270"/>
      <c r="H76" s="270"/>
      <c r="I76" s="111"/>
      <c r="J76" s="34"/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2" customHeight="1">
      <c r="B78" s="33"/>
      <c r="C78" s="28" t="s">
        <v>20</v>
      </c>
      <c r="D78" s="34"/>
      <c r="E78" s="34"/>
      <c r="F78" s="26" t="str">
        <f>F12</f>
        <v xml:space="preserve"> </v>
      </c>
      <c r="G78" s="34"/>
      <c r="H78" s="34"/>
      <c r="I78" s="112" t="s">
        <v>22</v>
      </c>
      <c r="J78" s="54" t="str">
        <f>IF(J12="","",J12)</f>
        <v>19. 9. 2018</v>
      </c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3.7" customHeight="1">
      <c r="B80" s="33"/>
      <c r="C80" s="28" t="s">
        <v>24</v>
      </c>
      <c r="D80" s="34"/>
      <c r="E80" s="34"/>
      <c r="F80" s="26" t="str">
        <f>E15</f>
        <v>Město Bohumín</v>
      </c>
      <c r="G80" s="34"/>
      <c r="H80" s="34"/>
      <c r="I80" s="112" t="s">
        <v>31</v>
      </c>
      <c r="J80" s="31" t="str">
        <f>E21</f>
        <v xml:space="preserve"> </v>
      </c>
      <c r="K80" s="34"/>
      <c r="L80" s="37"/>
    </row>
    <row r="81" spans="2:65" s="1" customFormat="1" ht="13.7" customHeight="1">
      <c r="B81" s="33"/>
      <c r="C81" s="28" t="s">
        <v>29</v>
      </c>
      <c r="D81" s="34"/>
      <c r="E81" s="34"/>
      <c r="F81" s="26" t="str">
        <f>IF(E18="","",E18)</f>
        <v>Vyplň údaj</v>
      </c>
      <c r="G81" s="34"/>
      <c r="H81" s="34"/>
      <c r="I81" s="112" t="s">
        <v>33</v>
      </c>
      <c r="J81" s="31" t="str">
        <f>E24</f>
        <v>Atelier Fontes, s.r.o.</v>
      </c>
      <c r="K81" s="34"/>
      <c r="L81" s="37"/>
    </row>
    <row r="82" spans="2:65" s="1" customFormat="1" ht="10.3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5" s="10" customFormat="1" ht="29.25" customHeight="1">
      <c r="B83" s="155"/>
      <c r="C83" s="156" t="s">
        <v>130</v>
      </c>
      <c r="D83" s="157" t="s">
        <v>56</v>
      </c>
      <c r="E83" s="157" t="s">
        <v>52</v>
      </c>
      <c r="F83" s="157" t="s">
        <v>53</v>
      </c>
      <c r="G83" s="157" t="s">
        <v>131</v>
      </c>
      <c r="H83" s="157" t="s">
        <v>132</v>
      </c>
      <c r="I83" s="158" t="s">
        <v>133</v>
      </c>
      <c r="J83" s="157" t="s">
        <v>118</v>
      </c>
      <c r="K83" s="159" t="s">
        <v>134</v>
      </c>
      <c r="L83" s="160"/>
      <c r="M83" s="63" t="s">
        <v>1</v>
      </c>
      <c r="N83" s="64" t="s">
        <v>41</v>
      </c>
      <c r="O83" s="64" t="s">
        <v>135</v>
      </c>
      <c r="P83" s="64" t="s">
        <v>136</v>
      </c>
      <c r="Q83" s="64" t="s">
        <v>137</v>
      </c>
      <c r="R83" s="64" t="s">
        <v>138</v>
      </c>
      <c r="S83" s="64" t="s">
        <v>139</v>
      </c>
      <c r="T83" s="65" t="s">
        <v>140</v>
      </c>
    </row>
    <row r="84" spans="2:65" s="1" customFormat="1" ht="22.9" customHeight="1">
      <c r="B84" s="33"/>
      <c r="C84" s="70" t="s">
        <v>141</v>
      </c>
      <c r="D84" s="34"/>
      <c r="E84" s="34"/>
      <c r="F84" s="34"/>
      <c r="G84" s="34"/>
      <c r="H84" s="34"/>
      <c r="I84" s="111"/>
      <c r="J84" s="161">
        <f>BK84</f>
        <v>0</v>
      </c>
      <c r="K84" s="34"/>
      <c r="L84" s="37"/>
      <c r="M84" s="66"/>
      <c r="N84" s="67"/>
      <c r="O84" s="67"/>
      <c r="P84" s="162">
        <f>P85</f>
        <v>0</v>
      </c>
      <c r="Q84" s="67"/>
      <c r="R84" s="162">
        <f>R85</f>
        <v>289.70983000000001</v>
      </c>
      <c r="S84" s="67"/>
      <c r="T84" s="163">
        <f>T85</f>
        <v>0</v>
      </c>
      <c r="AT84" s="16" t="s">
        <v>70</v>
      </c>
      <c r="AU84" s="16" t="s">
        <v>120</v>
      </c>
      <c r="BK84" s="164">
        <f>BK85</f>
        <v>0</v>
      </c>
    </row>
    <row r="85" spans="2:65" s="11" customFormat="1" ht="25.9" customHeight="1">
      <c r="B85" s="165"/>
      <c r="C85" s="166"/>
      <c r="D85" s="167" t="s">
        <v>70</v>
      </c>
      <c r="E85" s="168" t="s">
        <v>142</v>
      </c>
      <c r="F85" s="168" t="s">
        <v>942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P86+P166+P182+P188</f>
        <v>0</v>
      </c>
      <c r="Q85" s="173"/>
      <c r="R85" s="174">
        <f>R86+R166+R182+R188</f>
        <v>289.70983000000001</v>
      </c>
      <c r="S85" s="173"/>
      <c r="T85" s="175">
        <f>T86+T166+T182+T188</f>
        <v>0</v>
      </c>
      <c r="AR85" s="176" t="s">
        <v>78</v>
      </c>
      <c r="AT85" s="177" t="s">
        <v>70</v>
      </c>
      <c r="AU85" s="177" t="s">
        <v>71</v>
      </c>
      <c r="AY85" s="176" t="s">
        <v>144</v>
      </c>
      <c r="BK85" s="178">
        <f>BK86+BK166+BK182+BK188</f>
        <v>0</v>
      </c>
    </row>
    <row r="86" spans="2:65" s="11" customFormat="1" ht="22.9" customHeight="1">
      <c r="B86" s="165"/>
      <c r="C86" s="166"/>
      <c r="D86" s="167" t="s">
        <v>70</v>
      </c>
      <c r="E86" s="179" t="s">
        <v>78</v>
      </c>
      <c r="F86" s="179" t="s">
        <v>76</v>
      </c>
      <c r="G86" s="166"/>
      <c r="H86" s="166"/>
      <c r="I86" s="169"/>
      <c r="J86" s="180">
        <f>BK86</f>
        <v>0</v>
      </c>
      <c r="K86" s="166"/>
      <c r="L86" s="171"/>
      <c r="M86" s="172"/>
      <c r="N86" s="173"/>
      <c r="O86" s="173"/>
      <c r="P86" s="174">
        <f>SUM(P87:P165)</f>
        <v>0</v>
      </c>
      <c r="Q86" s="173"/>
      <c r="R86" s="174">
        <f>SUM(R87:R165)</f>
        <v>74.229250000000008</v>
      </c>
      <c r="S86" s="173"/>
      <c r="T86" s="175">
        <f>SUM(T87:T165)</f>
        <v>0</v>
      </c>
      <c r="AR86" s="176" t="s">
        <v>78</v>
      </c>
      <c r="AT86" s="177" t="s">
        <v>70</v>
      </c>
      <c r="AU86" s="177" t="s">
        <v>78</v>
      </c>
      <c r="AY86" s="176" t="s">
        <v>144</v>
      </c>
      <c r="BK86" s="178">
        <f>SUM(BK87:BK165)</f>
        <v>0</v>
      </c>
    </row>
    <row r="87" spans="2:65" s="1" customFormat="1" ht="16.5" customHeight="1">
      <c r="B87" s="33"/>
      <c r="C87" s="181" t="s">
        <v>78</v>
      </c>
      <c r="D87" s="181" t="s">
        <v>145</v>
      </c>
      <c r="E87" s="182" t="s">
        <v>164</v>
      </c>
      <c r="F87" s="183" t="s">
        <v>165</v>
      </c>
      <c r="G87" s="184" t="s">
        <v>166</v>
      </c>
      <c r="H87" s="185">
        <v>4</v>
      </c>
      <c r="I87" s="186"/>
      <c r="J87" s="187">
        <f>ROUND(I87*H87,2)</f>
        <v>0</v>
      </c>
      <c r="K87" s="183" t="s">
        <v>159</v>
      </c>
      <c r="L87" s="37"/>
      <c r="M87" s="188" t="s">
        <v>1</v>
      </c>
      <c r="N87" s="189" t="s">
        <v>42</v>
      </c>
      <c r="O87" s="59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16" t="s">
        <v>149</v>
      </c>
      <c r="AT87" s="16" t="s">
        <v>145</v>
      </c>
      <c r="AU87" s="16" t="s">
        <v>80</v>
      </c>
      <c r="AY87" s="16" t="s">
        <v>144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6" t="s">
        <v>78</v>
      </c>
      <c r="BK87" s="192">
        <f>ROUND(I87*H87,2)</f>
        <v>0</v>
      </c>
      <c r="BL87" s="16" t="s">
        <v>149</v>
      </c>
      <c r="BM87" s="16" t="s">
        <v>943</v>
      </c>
    </row>
    <row r="88" spans="2:65" s="1" customFormat="1" ht="11.25">
      <c r="B88" s="33"/>
      <c r="C88" s="34"/>
      <c r="D88" s="193" t="s">
        <v>151</v>
      </c>
      <c r="E88" s="34"/>
      <c r="F88" s="194" t="s">
        <v>168</v>
      </c>
      <c r="G88" s="34"/>
      <c r="H88" s="34"/>
      <c r="I88" s="111"/>
      <c r="J88" s="34"/>
      <c r="K88" s="34"/>
      <c r="L88" s="37"/>
      <c r="M88" s="195"/>
      <c r="N88" s="59"/>
      <c r="O88" s="59"/>
      <c r="P88" s="59"/>
      <c r="Q88" s="59"/>
      <c r="R88" s="59"/>
      <c r="S88" s="59"/>
      <c r="T88" s="60"/>
      <c r="AT88" s="16" t="s">
        <v>151</v>
      </c>
      <c r="AU88" s="16" t="s">
        <v>80</v>
      </c>
    </row>
    <row r="89" spans="2:65" s="1" customFormat="1" ht="19.5">
      <c r="B89" s="33"/>
      <c r="C89" s="34"/>
      <c r="D89" s="193" t="s">
        <v>153</v>
      </c>
      <c r="E89" s="34"/>
      <c r="F89" s="196" t="s">
        <v>944</v>
      </c>
      <c r="G89" s="34"/>
      <c r="H89" s="34"/>
      <c r="I89" s="111"/>
      <c r="J89" s="34"/>
      <c r="K89" s="34"/>
      <c r="L89" s="37"/>
      <c r="M89" s="195"/>
      <c r="N89" s="59"/>
      <c r="O89" s="59"/>
      <c r="P89" s="59"/>
      <c r="Q89" s="59"/>
      <c r="R89" s="59"/>
      <c r="S89" s="59"/>
      <c r="T89" s="60"/>
      <c r="AT89" s="16" t="s">
        <v>153</v>
      </c>
      <c r="AU89" s="16" t="s">
        <v>80</v>
      </c>
    </row>
    <row r="90" spans="2:65" s="1" customFormat="1" ht="16.5" customHeight="1">
      <c r="B90" s="33"/>
      <c r="C90" s="181" t="s">
        <v>80</v>
      </c>
      <c r="D90" s="181" t="s">
        <v>145</v>
      </c>
      <c r="E90" s="182" t="s">
        <v>945</v>
      </c>
      <c r="F90" s="183" t="s">
        <v>946</v>
      </c>
      <c r="G90" s="184" t="s">
        <v>172</v>
      </c>
      <c r="H90" s="185">
        <v>1091.4000000000001</v>
      </c>
      <c r="I90" s="186"/>
      <c r="J90" s="187">
        <f>ROUND(I90*H90,2)</f>
        <v>0</v>
      </c>
      <c r="K90" s="183" t="s">
        <v>159</v>
      </c>
      <c r="L90" s="37"/>
      <c r="M90" s="188" t="s">
        <v>1</v>
      </c>
      <c r="N90" s="189" t="s">
        <v>42</v>
      </c>
      <c r="O90" s="59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16" t="s">
        <v>149</v>
      </c>
      <c r="AT90" s="16" t="s">
        <v>145</v>
      </c>
      <c r="AU90" s="16" t="s">
        <v>80</v>
      </c>
      <c r="AY90" s="16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6" t="s">
        <v>78</v>
      </c>
      <c r="BK90" s="192">
        <f>ROUND(I90*H90,2)</f>
        <v>0</v>
      </c>
      <c r="BL90" s="16" t="s">
        <v>149</v>
      </c>
      <c r="BM90" s="16" t="s">
        <v>947</v>
      </c>
    </row>
    <row r="91" spans="2:65" s="1" customFormat="1" ht="19.5">
      <c r="B91" s="33"/>
      <c r="C91" s="34"/>
      <c r="D91" s="193" t="s">
        <v>151</v>
      </c>
      <c r="E91" s="34"/>
      <c r="F91" s="194" t="s">
        <v>948</v>
      </c>
      <c r="G91" s="34"/>
      <c r="H91" s="34"/>
      <c r="I91" s="111"/>
      <c r="J91" s="34"/>
      <c r="K91" s="34"/>
      <c r="L91" s="37"/>
      <c r="M91" s="195"/>
      <c r="N91" s="59"/>
      <c r="O91" s="59"/>
      <c r="P91" s="59"/>
      <c r="Q91" s="59"/>
      <c r="R91" s="59"/>
      <c r="S91" s="59"/>
      <c r="T91" s="60"/>
      <c r="AT91" s="16" t="s">
        <v>151</v>
      </c>
      <c r="AU91" s="16" t="s">
        <v>80</v>
      </c>
    </row>
    <row r="92" spans="2:65" s="1" customFormat="1" ht="19.5">
      <c r="B92" s="33"/>
      <c r="C92" s="34"/>
      <c r="D92" s="193" t="s">
        <v>153</v>
      </c>
      <c r="E92" s="34"/>
      <c r="F92" s="196" t="s">
        <v>949</v>
      </c>
      <c r="G92" s="34"/>
      <c r="H92" s="34"/>
      <c r="I92" s="111"/>
      <c r="J92" s="34"/>
      <c r="K92" s="34"/>
      <c r="L92" s="37"/>
      <c r="M92" s="195"/>
      <c r="N92" s="59"/>
      <c r="O92" s="59"/>
      <c r="P92" s="59"/>
      <c r="Q92" s="59"/>
      <c r="R92" s="59"/>
      <c r="S92" s="59"/>
      <c r="T92" s="60"/>
      <c r="AT92" s="16" t="s">
        <v>153</v>
      </c>
      <c r="AU92" s="16" t="s">
        <v>80</v>
      </c>
    </row>
    <row r="93" spans="2:65" s="12" customFormat="1" ht="11.25">
      <c r="B93" s="197"/>
      <c r="C93" s="198"/>
      <c r="D93" s="193" t="s">
        <v>155</v>
      </c>
      <c r="E93" s="199" t="s">
        <v>1</v>
      </c>
      <c r="F93" s="200" t="s">
        <v>950</v>
      </c>
      <c r="G93" s="198"/>
      <c r="H93" s="201">
        <v>1091.4000000000001</v>
      </c>
      <c r="I93" s="202"/>
      <c r="J93" s="198"/>
      <c r="K93" s="198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155</v>
      </c>
      <c r="AU93" s="207" t="s">
        <v>80</v>
      </c>
      <c r="AV93" s="12" t="s">
        <v>80</v>
      </c>
      <c r="AW93" s="12" t="s">
        <v>32</v>
      </c>
      <c r="AX93" s="12" t="s">
        <v>78</v>
      </c>
      <c r="AY93" s="207" t="s">
        <v>144</v>
      </c>
    </row>
    <row r="94" spans="2:65" s="1" customFormat="1" ht="16.5" customHeight="1">
      <c r="B94" s="33"/>
      <c r="C94" s="219" t="s">
        <v>163</v>
      </c>
      <c r="D94" s="219" t="s">
        <v>306</v>
      </c>
      <c r="E94" s="220" t="s">
        <v>951</v>
      </c>
      <c r="F94" s="221" t="s">
        <v>952</v>
      </c>
      <c r="G94" s="222" t="s">
        <v>309</v>
      </c>
      <c r="H94" s="223">
        <v>74.215000000000003</v>
      </c>
      <c r="I94" s="224"/>
      <c r="J94" s="225">
        <f>ROUND(I94*H94,2)</f>
        <v>0</v>
      </c>
      <c r="K94" s="221" t="s">
        <v>159</v>
      </c>
      <c r="L94" s="226"/>
      <c r="M94" s="227" t="s">
        <v>1</v>
      </c>
      <c r="N94" s="228" t="s">
        <v>42</v>
      </c>
      <c r="O94" s="59"/>
      <c r="P94" s="190">
        <f>O94*H94</f>
        <v>0</v>
      </c>
      <c r="Q94" s="190">
        <v>1</v>
      </c>
      <c r="R94" s="190">
        <f>Q94*H94</f>
        <v>74.215000000000003</v>
      </c>
      <c r="S94" s="190">
        <v>0</v>
      </c>
      <c r="T94" s="191">
        <f>S94*H94</f>
        <v>0</v>
      </c>
      <c r="AR94" s="16" t="s">
        <v>198</v>
      </c>
      <c r="AT94" s="16" t="s">
        <v>306</v>
      </c>
      <c r="AU94" s="16" t="s">
        <v>80</v>
      </c>
      <c r="AY94" s="16" t="s">
        <v>144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78</v>
      </c>
      <c r="BK94" s="192">
        <f>ROUND(I94*H94,2)</f>
        <v>0</v>
      </c>
      <c r="BL94" s="16" t="s">
        <v>149</v>
      </c>
      <c r="BM94" s="16" t="s">
        <v>953</v>
      </c>
    </row>
    <row r="95" spans="2:65" s="1" customFormat="1" ht="11.25">
      <c r="B95" s="33"/>
      <c r="C95" s="34"/>
      <c r="D95" s="193" t="s">
        <v>151</v>
      </c>
      <c r="E95" s="34"/>
      <c r="F95" s="194" t="s">
        <v>952</v>
      </c>
      <c r="G95" s="34"/>
      <c r="H95" s="34"/>
      <c r="I95" s="111"/>
      <c r="J95" s="34"/>
      <c r="K95" s="34"/>
      <c r="L95" s="37"/>
      <c r="M95" s="195"/>
      <c r="N95" s="59"/>
      <c r="O95" s="59"/>
      <c r="P95" s="59"/>
      <c r="Q95" s="59"/>
      <c r="R95" s="59"/>
      <c r="S95" s="59"/>
      <c r="T95" s="60"/>
      <c r="AT95" s="16" t="s">
        <v>151</v>
      </c>
      <c r="AU95" s="16" t="s">
        <v>80</v>
      </c>
    </row>
    <row r="96" spans="2:65" s="1" customFormat="1" ht="19.5">
      <c r="B96" s="33"/>
      <c r="C96" s="34"/>
      <c r="D96" s="193" t="s">
        <v>153</v>
      </c>
      <c r="E96" s="34"/>
      <c r="F96" s="196" t="s">
        <v>954</v>
      </c>
      <c r="G96" s="34"/>
      <c r="H96" s="34"/>
      <c r="I96" s="111"/>
      <c r="J96" s="34"/>
      <c r="K96" s="34"/>
      <c r="L96" s="37"/>
      <c r="M96" s="195"/>
      <c r="N96" s="59"/>
      <c r="O96" s="59"/>
      <c r="P96" s="59"/>
      <c r="Q96" s="59"/>
      <c r="R96" s="59"/>
      <c r="S96" s="59"/>
      <c r="T96" s="60"/>
      <c r="AT96" s="16" t="s">
        <v>153</v>
      </c>
      <c r="AU96" s="16" t="s">
        <v>80</v>
      </c>
    </row>
    <row r="97" spans="2:65" s="12" customFormat="1" ht="11.25">
      <c r="B97" s="197"/>
      <c r="C97" s="198"/>
      <c r="D97" s="193" t="s">
        <v>155</v>
      </c>
      <c r="E97" s="199" t="s">
        <v>1</v>
      </c>
      <c r="F97" s="200" t="s">
        <v>955</v>
      </c>
      <c r="G97" s="198"/>
      <c r="H97" s="201">
        <v>74.215000000000003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155</v>
      </c>
      <c r="AU97" s="207" t="s">
        <v>80</v>
      </c>
      <c r="AV97" s="12" t="s">
        <v>80</v>
      </c>
      <c r="AW97" s="12" t="s">
        <v>32</v>
      </c>
      <c r="AX97" s="12" t="s">
        <v>78</v>
      </c>
      <c r="AY97" s="207" t="s">
        <v>144</v>
      </c>
    </row>
    <row r="98" spans="2:65" s="1" customFormat="1" ht="16.5" customHeight="1">
      <c r="B98" s="33"/>
      <c r="C98" s="181" t="s">
        <v>149</v>
      </c>
      <c r="D98" s="181" t="s">
        <v>145</v>
      </c>
      <c r="E98" s="182" t="s">
        <v>213</v>
      </c>
      <c r="F98" s="183" t="s">
        <v>214</v>
      </c>
      <c r="G98" s="184" t="s">
        <v>172</v>
      </c>
      <c r="H98" s="185">
        <v>185.2</v>
      </c>
      <c r="I98" s="186"/>
      <c r="J98" s="187">
        <f>ROUND(I98*H98,2)</f>
        <v>0</v>
      </c>
      <c r="K98" s="183" t="s">
        <v>159</v>
      </c>
      <c r="L98" s="37"/>
      <c r="M98" s="188" t="s">
        <v>1</v>
      </c>
      <c r="N98" s="189" t="s">
        <v>42</v>
      </c>
      <c r="O98" s="59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149</v>
      </c>
      <c r="AT98" s="16" t="s">
        <v>145</v>
      </c>
      <c r="AU98" s="16" t="s">
        <v>80</v>
      </c>
      <c r="AY98" s="16" t="s">
        <v>144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78</v>
      </c>
      <c r="BK98" s="192">
        <f>ROUND(I98*H98,2)</f>
        <v>0</v>
      </c>
      <c r="BL98" s="16" t="s">
        <v>149</v>
      </c>
      <c r="BM98" s="16" t="s">
        <v>956</v>
      </c>
    </row>
    <row r="99" spans="2:65" s="1" customFormat="1" ht="19.5">
      <c r="B99" s="33"/>
      <c r="C99" s="34"/>
      <c r="D99" s="193" t="s">
        <v>151</v>
      </c>
      <c r="E99" s="34"/>
      <c r="F99" s="194" t="s">
        <v>216</v>
      </c>
      <c r="G99" s="34"/>
      <c r="H99" s="34"/>
      <c r="I99" s="111"/>
      <c r="J99" s="34"/>
      <c r="K99" s="34"/>
      <c r="L99" s="37"/>
      <c r="M99" s="195"/>
      <c r="N99" s="59"/>
      <c r="O99" s="59"/>
      <c r="P99" s="59"/>
      <c r="Q99" s="59"/>
      <c r="R99" s="59"/>
      <c r="S99" s="59"/>
      <c r="T99" s="60"/>
      <c r="AT99" s="16" t="s">
        <v>151</v>
      </c>
      <c r="AU99" s="16" t="s">
        <v>80</v>
      </c>
    </row>
    <row r="100" spans="2:65" s="1" customFormat="1" ht="19.5">
      <c r="B100" s="33"/>
      <c r="C100" s="34"/>
      <c r="D100" s="193" t="s">
        <v>153</v>
      </c>
      <c r="E100" s="34"/>
      <c r="F100" s="196" t="s">
        <v>957</v>
      </c>
      <c r="G100" s="34"/>
      <c r="H100" s="34"/>
      <c r="I100" s="111"/>
      <c r="J100" s="34"/>
      <c r="K100" s="34"/>
      <c r="L100" s="37"/>
      <c r="M100" s="195"/>
      <c r="N100" s="59"/>
      <c r="O100" s="59"/>
      <c r="P100" s="59"/>
      <c r="Q100" s="59"/>
      <c r="R100" s="59"/>
      <c r="S100" s="59"/>
      <c r="T100" s="60"/>
      <c r="AT100" s="16" t="s">
        <v>153</v>
      </c>
      <c r="AU100" s="16" t="s">
        <v>80</v>
      </c>
    </row>
    <row r="101" spans="2:65" s="12" customFormat="1" ht="11.25">
      <c r="B101" s="197"/>
      <c r="C101" s="198"/>
      <c r="D101" s="193" t="s">
        <v>155</v>
      </c>
      <c r="E101" s="199" t="s">
        <v>1</v>
      </c>
      <c r="F101" s="200" t="s">
        <v>958</v>
      </c>
      <c r="G101" s="198"/>
      <c r="H101" s="201">
        <v>185.2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155</v>
      </c>
      <c r="AU101" s="207" t="s">
        <v>80</v>
      </c>
      <c r="AV101" s="12" t="s">
        <v>80</v>
      </c>
      <c r="AW101" s="12" t="s">
        <v>32</v>
      </c>
      <c r="AX101" s="12" t="s">
        <v>78</v>
      </c>
      <c r="AY101" s="207" t="s">
        <v>144</v>
      </c>
    </row>
    <row r="102" spans="2:65" s="1" customFormat="1" ht="16.5" customHeight="1">
      <c r="B102" s="33"/>
      <c r="C102" s="181" t="s">
        <v>177</v>
      </c>
      <c r="D102" s="181" t="s">
        <v>145</v>
      </c>
      <c r="E102" s="182" t="s">
        <v>170</v>
      </c>
      <c r="F102" s="183" t="s">
        <v>171</v>
      </c>
      <c r="G102" s="184" t="s">
        <v>172</v>
      </c>
      <c r="H102" s="185">
        <v>8</v>
      </c>
      <c r="I102" s="186"/>
      <c r="J102" s="187">
        <f>ROUND(I102*H102,2)</f>
        <v>0</v>
      </c>
      <c r="K102" s="183" t="s">
        <v>159</v>
      </c>
      <c r="L102" s="37"/>
      <c r="M102" s="188" t="s">
        <v>1</v>
      </c>
      <c r="N102" s="189" t="s">
        <v>42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149</v>
      </c>
      <c r="AT102" s="16" t="s">
        <v>145</v>
      </c>
      <c r="AU102" s="16" t="s">
        <v>80</v>
      </c>
      <c r="AY102" s="16" t="s">
        <v>144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78</v>
      </c>
      <c r="BK102" s="192">
        <f>ROUND(I102*H102,2)</f>
        <v>0</v>
      </c>
      <c r="BL102" s="16" t="s">
        <v>149</v>
      </c>
      <c r="BM102" s="16" t="s">
        <v>959</v>
      </c>
    </row>
    <row r="103" spans="2:65" s="1" customFormat="1" ht="19.5">
      <c r="B103" s="33"/>
      <c r="C103" s="34"/>
      <c r="D103" s="193" t="s">
        <v>151</v>
      </c>
      <c r="E103" s="34"/>
      <c r="F103" s="194" t="s">
        <v>174</v>
      </c>
      <c r="G103" s="34"/>
      <c r="H103" s="34"/>
      <c r="I103" s="111"/>
      <c r="J103" s="34"/>
      <c r="K103" s="34"/>
      <c r="L103" s="37"/>
      <c r="M103" s="195"/>
      <c r="N103" s="59"/>
      <c r="O103" s="59"/>
      <c r="P103" s="59"/>
      <c r="Q103" s="59"/>
      <c r="R103" s="59"/>
      <c r="S103" s="59"/>
      <c r="T103" s="60"/>
      <c r="AT103" s="16" t="s">
        <v>151</v>
      </c>
      <c r="AU103" s="16" t="s">
        <v>80</v>
      </c>
    </row>
    <row r="104" spans="2:65" s="1" customFormat="1" ht="19.5">
      <c r="B104" s="33"/>
      <c r="C104" s="34"/>
      <c r="D104" s="193" t="s">
        <v>153</v>
      </c>
      <c r="E104" s="34"/>
      <c r="F104" s="196" t="s">
        <v>960</v>
      </c>
      <c r="G104" s="34"/>
      <c r="H104" s="34"/>
      <c r="I104" s="111"/>
      <c r="J104" s="34"/>
      <c r="K104" s="34"/>
      <c r="L104" s="37"/>
      <c r="M104" s="195"/>
      <c r="N104" s="59"/>
      <c r="O104" s="59"/>
      <c r="P104" s="59"/>
      <c r="Q104" s="59"/>
      <c r="R104" s="59"/>
      <c r="S104" s="59"/>
      <c r="T104" s="60"/>
      <c r="AT104" s="16" t="s">
        <v>153</v>
      </c>
      <c r="AU104" s="16" t="s">
        <v>80</v>
      </c>
    </row>
    <row r="105" spans="2:65" s="12" customFormat="1" ht="11.25">
      <c r="B105" s="197"/>
      <c r="C105" s="198"/>
      <c r="D105" s="193" t="s">
        <v>155</v>
      </c>
      <c r="E105" s="199" t="s">
        <v>1</v>
      </c>
      <c r="F105" s="200" t="s">
        <v>961</v>
      </c>
      <c r="G105" s="198"/>
      <c r="H105" s="201">
        <v>8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155</v>
      </c>
      <c r="AU105" s="207" t="s">
        <v>80</v>
      </c>
      <c r="AV105" s="12" t="s">
        <v>80</v>
      </c>
      <c r="AW105" s="12" t="s">
        <v>32</v>
      </c>
      <c r="AX105" s="12" t="s">
        <v>78</v>
      </c>
      <c r="AY105" s="207" t="s">
        <v>144</v>
      </c>
    </row>
    <row r="106" spans="2:65" s="1" customFormat="1" ht="16.5" customHeight="1">
      <c r="B106" s="33"/>
      <c r="C106" s="181" t="s">
        <v>184</v>
      </c>
      <c r="D106" s="181" t="s">
        <v>145</v>
      </c>
      <c r="E106" s="182" t="s">
        <v>962</v>
      </c>
      <c r="F106" s="183" t="s">
        <v>963</v>
      </c>
      <c r="G106" s="184" t="s">
        <v>172</v>
      </c>
      <c r="H106" s="185">
        <v>815</v>
      </c>
      <c r="I106" s="186"/>
      <c r="J106" s="187">
        <f>ROUND(I106*H106,2)</f>
        <v>0</v>
      </c>
      <c r="K106" s="183" t="s">
        <v>159</v>
      </c>
      <c r="L106" s="37"/>
      <c r="M106" s="188" t="s">
        <v>1</v>
      </c>
      <c r="N106" s="189" t="s">
        <v>42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149</v>
      </c>
      <c r="AT106" s="16" t="s">
        <v>145</v>
      </c>
      <c r="AU106" s="16" t="s">
        <v>80</v>
      </c>
      <c r="AY106" s="16" t="s">
        <v>144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78</v>
      </c>
      <c r="BK106" s="192">
        <f>ROUND(I106*H106,2)</f>
        <v>0</v>
      </c>
      <c r="BL106" s="16" t="s">
        <v>149</v>
      </c>
      <c r="BM106" s="16" t="s">
        <v>964</v>
      </c>
    </row>
    <row r="107" spans="2:65" s="1" customFormat="1" ht="19.5">
      <c r="B107" s="33"/>
      <c r="C107" s="34"/>
      <c r="D107" s="193" t="s">
        <v>151</v>
      </c>
      <c r="E107" s="34"/>
      <c r="F107" s="194" t="s">
        <v>965</v>
      </c>
      <c r="G107" s="34"/>
      <c r="H107" s="34"/>
      <c r="I107" s="111"/>
      <c r="J107" s="34"/>
      <c r="K107" s="34"/>
      <c r="L107" s="37"/>
      <c r="M107" s="195"/>
      <c r="N107" s="59"/>
      <c r="O107" s="59"/>
      <c r="P107" s="59"/>
      <c r="Q107" s="59"/>
      <c r="R107" s="59"/>
      <c r="S107" s="59"/>
      <c r="T107" s="60"/>
      <c r="AT107" s="16" t="s">
        <v>151</v>
      </c>
      <c r="AU107" s="16" t="s">
        <v>80</v>
      </c>
    </row>
    <row r="108" spans="2:65" s="1" customFormat="1" ht="19.5">
      <c r="B108" s="33"/>
      <c r="C108" s="34"/>
      <c r="D108" s="193" t="s">
        <v>153</v>
      </c>
      <c r="E108" s="34"/>
      <c r="F108" s="196" t="s">
        <v>966</v>
      </c>
      <c r="G108" s="34"/>
      <c r="H108" s="34"/>
      <c r="I108" s="111"/>
      <c r="J108" s="34"/>
      <c r="K108" s="34"/>
      <c r="L108" s="37"/>
      <c r="M108" s="195"/>
      <c r="N108" s="59"/>
      <c r="O108" s="59"/>
      <c r="P108" s="59"/>
      <c r="Q108" s="59"/>
      <c r="R108" s="59"/>
      <c r="S108" s="59"/>
      <c r="T108" s="60"/>
      <c r="AT108" s="16" t="s">
        <v>153</v>
      </c>
      <c r="AU108" s="16" t="s">
        <v>80</v>
      </c>
    </row>
    <row r="109" spans="2:65" s="1" customFormat="1" ht="16.5" customHeight="1">
      <c r="B109" s="33"/>
      <c r="C109" s="181" t="s">
        <v>191</v>
      </c>
      <c r="D109" s="181" t="s">
        <v>145</v>
      </c>
      <c r="E109" s="182" t="s">
        <v>967</v>
      </c>
      <c r="F109" s="183" t="s">
        <v>968</v>
      </c>
      <c r="G109" s="184" t="s">
        <v>172</v>
      </c>
      <c r="H109" s="185">
        <v>2764</v>
      </c>
      <c r="I109" s="186"/>
      <c r="J109" s="187">
        <f>ROUND(I109*H109,2)</f>
        <v>0</v>
      </c>
      <c r="K109" s="183" t="s">
        <v>159</v>
      </c>
      <c r="L109" s="37"/>
      <c r="M109" s="188" t="s">
        <v>1</v>
      </c>
      <c r="N109" s="189" t="s">
        <v>42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149</v>
      </c>
      <c r="AT109" s="16" t="s">
        <v>145</v>
      </c>
      <c r="AU109" s="16" t="s">
        <v>80</v>
      </c>
      <c r="AY109" s="16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78</v>
      </c>
      <c r="BK109" s="192">
        <f>ROUND(I109*H109,2)</f>
        <v>0</v>
      </c>
      <c r="BL109" s="16" t="s">
        <v>149</v>
      </c>
      <c r="BM109" s="16" t="s">
        <v>969</v>
      </c>
    </row>
    <row r="110" spans="2:65" s="1" customFormat="1" ht="19.5">
      <c r="B110" s="33"/>
      <c r="C110" s="34"/>
      <c r="D110" s="193" t="s">
        <v>151</v>
      </c>
      <c r="E110" s="34"/>
      <c r="F110" s="194" t="s">
        <v>970</v>
      </c>
      <c r="G110" s="34"/>
      <c r="H110" s="34"/>
      <c r="I110" s="111"/>
      <c r="J110" s="34"/>
      <c r="K110" s="34"/>
      <c r="L110" s="37"/>
      <c r="M110" s="195"/>
      <c r="N110" s="59"/>
      <c r="O110" s="59"/>
      <c r="P110" s="59"/>
      <c r="Q110" s="59"/>
      <c r="R110" s="59"/>
      <c r="S110" s="59"/>
      <c r="T110" s="60"/>
      <c r="AT110" s="16" t="s">
        <v>151</v>
      </c>
      <c r="AU110" s="16" t="s">
        <v>80</v>
      </c>
    </row>
    <row r="111" spans="2:65" s="12" customFormat="1" ht="11.25">
      <c r="B111" s="197"/>
      <c r="C111" s="198"/>
      <c r="D111" s="193" t="s">
        <v>155</v>
      </c>
      <c r="E111" s="199" t="s">
        <v>1</v>
      </c>
      <c r="F111" s="200" t="s">
        <v>971</v>
      </c>
      <c r="G111" s="198"/>
      <c r="H111" s="201">
        <v>2764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155</v>
      </c>
      <c r="AU111" s="207" t="s">
        <v>80</v>
      </c>
      <c r="AV111" s="12" t="s">
        <v>80</v>
      </c>
      <c r="AW111" s="12" t="s">
        <v>32</v>
      </c>
      <c r="AX111" s="12" t="s">
        <v>78</v>
      </c>
      <c r="AY111" s="207" t="s">
        <v>144</v>
      </c>
    </row>
    <row r="112" spans="2:65" s="1" customFormat="1" ht="16.5" customHeight="1">
      <c r="B112" s="33"/>
      <c r="C112" s="181" t="s">
        <v>198</v>
      </c>
      <c r="D112" s="181" t="s">
        <v>145</v>
      </c>
      <c r="E112" s="182" t="s">
        <v>972</v>
      </c>
      <c r="F112" s="183" t="s">
        <v>973</v>
      </c>
      <c r="G112" s="184" t="s">
        <v>172</v>
      </c>
      <c r="H112" s="185">
        <v>5.4</v>
      </c>
      <c r="I112" s="186"/>
      <c r="J112" s="187">
        <f>ROUND(I112*H112,2)</f>
        <v>0</v>
      </c>
      <c r="K112" s="183" t="s">
        <v>159</v>
      </c>
      <c r="L112" s="37"/>
      <c r="M112" s="188" t="s">
        <v>1</v>
      </c>
      <c r="N112" s="189" t="s">
        <v>42</v>
      </c>
      <c r="O112" s="59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149</v>
      </c>
      <c r="AT112" s="16" t="s">
        <v>145</v>
      </c>
      <c r="AU112" s="16" t="s">
        <v>80</v>
      </c>
      <c r="AY112" s="16" t="s">
        <v>144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78</v>
      </c>
      <c r="BK112" s="192">
        <f>ROUND(I112*H112,2)</f>
        <v>0</v>
      </c>
      <c r="BL112" s="16" t="s">
        <v>149</v>
      </c>
      <c r="BM112" s="16" t="s">
        <v>974</v>
      </c>
    </row>
    <row r="113" spans="2:65" s="1" customFormat="1" ht="19.5">
      <c r="B113" s="33"/>
      <c r="C113" s="34"/>
      <c r="D113" s="193" t="s">
        <v>151</v>
      </c>
      <c r="E113" s="34"/>
      <c r="F113" s="194" t="s">
        <v>975</v>
      </c>
      <c r="G113" s="34"/>
      <c r="H113" s="34"/>
      <c r="I113" s="111"/>
      <c r="J113" s="34"/>
      <c r="K113" s="34"/>
      <c r="L113" s="37"/>
      <c r="M113" s="195"/>
      <c r="N113" s="59"/>
      <c r="O113" s="59"/>
      <c r="P113" s="59"/>
      <c r="Q113" s="59"/>
      <c r="R113" s="59"/>
      <c r="S113" s="59"/>
      <c r="T113" s="60"/>
      <c r="AT113" s="16" t="s">
        <v>151</v>
      </c>
      <c r="AU113" s="16" t="s">
        <v>80</v>
      </c>
    </row>
    <row r="114" spans="2:65" s="1" customFormat="1" ht="19.5">
      <c r="B114" s="33"/>
      <c r="C114" s="34"/>
      <c r="D114" s="193" t="s">
        <v>153</v>
      </c>
      <c r="E114" s="34"/>
      <c r="F114" s="196" t="s">
        <v>976</v>
      </c>
      <c r="G114" s="34"/>
      <c r="H114" s="34"/>
      <c r="I114" s="111"/>
      <c r="J114" s="34"/>
      <c r="K114" s="34"/>
      <c r="L114" s="37"/>
      <c r="M114" s="195"/>
      <c r="N114" s="59"/>
      <c r="O114" s="59"/>
      <c r="P114" s="59"/>
      <c r="Q114" s="59"/>
      <c r="R114" s="59"/>
      <c r="S114" s="59"/>
      <c r="T114" s="60"/>
      <c r="AT114" s="16" t="s">
        <v>153</v>
      </c>
      <c r="AU114" s="16" t="s">
        <v>80</v>
      </c>
    </row>
    <row r="115" spans="2:65" s="12" customFormat="1" ht="11.25">
      <c r="B115" s="197"/>
      <c r="C115" s="198"/>
      <c r="D115" s="193" t="s">
        <v>155</v>
      </c>
      <c r="E115" s="199" t="s">
        <v>1</v>
      </c>
      <c r="F115" s="200" t="s">
        <v>977</v>
      </c>
      <c r="G115" s="198"/>
      <c r="H115" s="201">
        <v>5.4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155</v>
      </c>
      <c r="AU115" s="207" t="s">
        <v>80</v>
      </c>
      <c r="AV115" s="12" t="s">
        <v>80</v>
      </c>
      <c r="AW115" s="12" t="s">
        <v>32</v>
      </c>
      <c r="AX115" s="12" t="s">
        <v>78</v>
      </c>
      <c r="AY115" s="207" t="s">
        <v>144</v>
      </c>
    </row>
    <row r="116" spans="2:65" s="1" customFormat="1" ht="16.5" customHeight="1">
      <c r="B116" s="33"/>
      <c r="C116" s="181" t="s">
        <v>204</v>
      </c>
      <c r="D116" s="181" t="s">
        <v>145</v>
      </c>
      <c r="E116" s="182" t="s">
        <v>220</v>
      </c>
      <c r="F116" s="183" t="s">
        <v>221</v>
      </c>
      <c r="G116" s="184" t="s">
        <v>172</v>
      </c>
      <c r="H116" s="185">
        <v>2878</v>
      </c>
      <c r="I116" s="186"/>
      <c r="J116" s="187">
        <f>ROUND(I116*H116,2)</f>
        <v>0</v>
      </c>
      <c r="K116" s="183" t="s">
        <v>159</v>
      </c>
      <c r="L116" s="37"/>
      <c r="M116" s="188" t="s">
        <v>1</v>
      </c>
      <c r="N116" s="189" t="s">
        <v>42</v>
      </c>
      <c r="O116" s="59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149</v>
      </c>
      <c r="AT116" s="16" t="s">
        <v>145</v>
      </c>
      <c r="AU116" s="16" t="s">
        <v>80</v>
      </c>
      <c r="AY116" s="16" t="s">
        <v>144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78</v>
      </c>
      <c r="BK116" s="192">
        <f>ROUND(I116*H116,2)</f>
        <v>0</v>
      </c>
      <c r="BL116" s="16" t="s">
        <v>149</v>
      </c>
      <c r="BM116" s="16" t="s">
        <v>978</v>
      </c>
    </row>
    <row r="117" spans="2:65" s="1" customFormat="1" ht="19.5">
      <c r="B117" s="33"/>
      <c r="C117" s="34"/>
      <c r="D117" s="193" t="s">
        <v>151</v>
      </c>
      <c r="E117" s="34"/>
      <c r="F117" s="194" t="s">
        <v>223</v>
      </c>
      <c r="G117" s="34"/>
      <c r="H117" s="34"/>
      <c r="I117" s="111"/>
      <c r="J117" s="34"/>
      <c r="K117" s="34"/>
      <c r="L117" s="37"/>
      <c r="M117" s="195"/>
      <c r="N117" s="59"/>
      <c r="O117" s="59"/>
      <c r="P117" s="59"/>
      <c r="Q117" s="59"/>
      <c r="R117" s="59"/>
      <c r="S117" s="59"/>
      <c r="T117" s="60"/>
      <c r="AT117" s="16" t="s">
        <v>151</v>
      </c>
      <c r="AU117" s="16" t="s">
        <v>80</v>
      </c>
    </row>
    <row r="118" spans="2:65" s="12" customFormat="1" ht="22.5">
      <c r="B118" s="197"/>
      <c r="C118" s="198"/>
      <c r="D118" s="193" t="s">
        <v>155</v>
      </c>
      <c r="E118" s="199" t="s">
        <v>1</v>
      </c>
      <c r="F118" s="200" t="s">
        <v>979</v>
      </c>
      <c r="G118" s="198"/>
      <c r="H118" s="201">
        <v>114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155</v>
      </c>
      <c r="AU118" s="207" t="s">
        <v>80</v>
      </c>
      <c r="AV118" s="12" t="s">
        <v>80</v>
      </c>
      <c r="AW118" s="12" t="s">
        <v>32</v>
      </c>
      <c r="AX118" s="12" t="s">
        <v>71</v>
      </c>
      <c r="AY118" s="207" t="s">
        <v>144</v>
      </c>
    </row>
    <row r="119" spans="2:65" s="12" customFormat="1" ht="11.25">
      <c r="B119" s="197"/>
      <c r="C119" s="198"/>
      <c r="D119" s="193" t="s">
        <v>155</v>
      </c>
      <c r="E119" s="199" t="s">
        <v>1</v>
      </c>
      <c r="F119" s="200" t="s">
        <v>980</v>
      </c>
      <c r="G119" s="198"/>
      <c r="H119" s="201">
        <v>2764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155</v>
      </c>
      <c r="AU119" s="207" t="s">
        <v>80</v>
      </c>
      <c r="AV119" s="12" t="s">
        <v>80</v>
      </c>
      <c r="AW119" s="12" t="s">
        <v>32</v>
      </c>
      <c r="AX119" s="12" t="s">
        <v>71</v>
      </c>
      <c r="AY119" s="207" t="s">
        <v>144</v>
      </c>
    </row>
    <row r="120" spans="2:65" s="13" customFormat="1" ht="11.25">
      <c r="B120" s="208"/>
      <c r="C120" s="209"/>
      <c r="D120" s="193" t="s">
        <v>155</v>
      </c>
      <c r="E120" s="210" t="s">
        <v>1</v>
      </c>
      <c r="F120" s="211" t="s">
        <v>211</v>
      </c>
      <c r="G120" s="209"/>
      <c r="H120" s="212">
        <v>2878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155</v>
      </c>
      <c r="AU120" s="218" t="s">
        <v>80</v>
      </c>
      <c r="AV120" s="13" t="s">
        <v>149</v>
      </c>
      <c r="AW120" s="13" t="s">
        <v>32</v>
      </c>
      <c r="AX120" s="13" t="s">
        <v>78</v>
      </c>
      <c r="AY120" s="218" t="s">
        <v>144</v>
      </c>
    </row>
    <row r="121" spans="2:65" s="1" customFormat="1" ht="16.5" customHeight="1">
      <c r="B121" s="33"/>
      <c r="C121" s="181" t="s">
        <v>212</v>
      </c>
      <c r="D121" s="181" t="s">
        <v>145</v>
      </c>
      <c r="E121" s="182" t="s">
        <v>205</v>
      </c>
      <c r="F121" s="183" t="s">
        <v>206</v>
      </c>
      <c r="G121" s="184" t="s">
        <v>172</v>
      </c>
      <c r="H121" s="185">
        <v>2063</v>
      </c>
      <c r="I121" s="186"/>
      <c r="J121" s="187">
        <f>ROUND(I121*H121,2)</f>
        <v>0</v>
      </c>
      <c r="K121" s="183" t="s">
        <v>159</v>
      </c>
      <c r="L121" s="37"/>
      <c r="M121" s="188" t="s">
        <v>1</v>
      </c>
      <c r="N121" s="189" t="s">
        <v>42</v>
      </c>
      <c r="O121" s="59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16" t="s">
        <v>149</v>
      </c>
      <c r="AT121" s="16" t="s">
        <v>145</v>
      </c>
      <c r="AU121" s="16" t="s">
        <v>80</v>
      </c>
      <c r="AY121" s="16" t="s">
        <v>144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78</v>
      </c>
      <c r="BK121" s="192">
        <f>ROUND(I121*H121,2)</f>
        <v>0</v>
      </c>
      <c r="BL121" s="16" t="s">
        <v>149</v>
      </c>
      <c r="BM121" s="16" t="s">
        <v>981</v>
      </c>
    </row>
    <row r="122" spans="2:65" s="1" customFormat="1" ht="11.25">
      <c r="B122" s="33"/>
      <c r="C122" s="34"/>
      <c r="D122" s="193" t="s">
        <v>151</v>
      </c>
      <c r="E122" s="34"/>
      <c r="F122" s="194" t="s">
        <v>208</v>
      </c>
      <c r="G122" s="34"/>
      <c r="H122" s="34"/>
      <c r="I122" s="111"/>
      <c r="J122" s="34"/>
      <c r="K122" s="34"/>
      <c r="L122" s="37"/>
      <c r="M122" s="195"/>
      <c r="N122" s="59"/>
      <c r="O122" s="59"/>
      <c r="P122" s="59"/>
      <c r="Q122" s="59"/>
      <c r="R122" s="59"/>
      <c r="S122" s="59"/>
      <c r="T122" s="60"/>
      <c r="AT122" s="16" t="s">
        <v>151</v>
      </c>
      <c r="AU122" s="16" t="s">
        <v>80</v>
      </c>
    </row>
    <row r="123" spans="2:65" s="12" customFormat="1" ht="11.25">
      <c r="B123" s="197"/>
      <c r="C123" s="198"/>
      <c r="D123" s="193" t="s">
        <v>155</v>
      </c>
      <c r="E123" s="199" t="s">
        <v>1</v>
      </c>
      <c r="F123" s="200" t="s">
        <v>982</v>
      </c>
      <c r="G123" s="198"/>
      <c r="H123" s="201">
        <v>1949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155</v>
      </c>
      <c r="AU123" s="207" t="s">
        <v>80</v>
      </c>
      <c r="AV123" s="12" t="s">
        <v>80</v>
      </c>
      <c r="AW123" s="12" t="s">
        <v>32</v>
      </c>
      <c r="AX123" s="12" t="s">
        <v>71</v>
      </c>
      <c r="AY123" s="207" t="s">
        <v>144</v>
      </c>
    </row>
    <row r="124" spans="2:65" s="12" customFormat="1" ht="11.25">
      <c r="B124" s="197"/>
      <c r="C124" s="198"/>
      <c r="D124" s="193" t="s">
        <v>155</v>
      </c>
      <c r="E124" s="199" t="s">
        <v>1</v>
      </c>
      <c r="F124" s="200" t="s">
        <v>983</v>
      </c>
      <c r="G124" s="198"/>
      <c r="H124" s="201">
        <v>114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155</v>
      </c>
      <c r="AU124" s="207" t="s">
        <v>80</v>
      </c>
      <c r="AV124" s="12" t="s">
        <v>80</v>
      </c>
      <c r="AW124" s="12" t="s">
        <v>32</v>
      </c>
      <c r="AX124" s="12" t="s">
        <v>71</v>
      </c>
      <c r="AY124" s="207" t="s">
        <v>144</v>
      </c>
    </row>
    <row r="125" spans="2:65" s="13" customFormat="1" ht="11.25">
      <c r="B125" s="208"/>
      <c r="C125" s="209"/>
      <c r="D125" s="193" t="s">
        <v>155</v>
      </c>
      <c r="E125" s="210" t="s">
        <v>1</v>
      </c>
      <c r="F125" s="211" t="s">
        <v>211</v>
      </c>
      <c r="G125" s="209"/>
      <c r="H125" s="212">
        <v>2063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155</v>
      </c>
      <c r="AU125" s="218" t="s">
        <v>80</v>
      </c>
      <c r="AV125" s="13" t="s">
        <v>149</v>
      </c>
      <c r="AW125" s="13" t="s">
        <v>32</v>
      </c>
      <c r="AX125" s="13" t="s">
        <v>78</v>
      </c>
      <c r="AY125" s="218" t="s">
        <v>144</v>
      </c>
    </row>
    <row r="126" spans="2:65" s="1" customFormat="1" ht="16.5" customHeight="1">
      <c r="B126" s="33"/>
      <c r="C126" s="181" t="s">
        <v>219</v>
      </c>
      <c r="D126" s="181" t="s">
        <v>145</v>
      </c>
      <c r="E126" s="182" t="s">
        <v>238</v>
      </c>
      <c r="F126" s="183" t="s">
        <v>239</v>
      </c>
      <c r="G126" s="184" t="s">
        <v>172</v>
      </c>
      <c r="H126" s="185">
        <v>2764</v>
      </c>
      <c r="I126" s="186"/>
      <c r="J126" s="187">
        <f>ROUND(I126*H126,2)</f>
        <v>0</v>
      </c>
      <c r="K126" s="183" t="s">
        <v>159</v>
      </c>
      <c r="L126" s="37"/>
      <c r="M126" s="188" t="s">
        <v>1</v>
      </c>
      <c r="N126" s="189" t="s">
        <v>42</v>
      </c>
      <c r="O126" s="59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6" t="s">
        <v>149</v>
      </c>
      <c r="AT126" s="16" t="s">
        <v>145</v>
      </c>
      <c r="AU126" s="16" t="s">
        <v>80</v>
      </c>
      <c r="AY126" s="16" t="s">
        <v>144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78</v>
      </c>
      <c r="BK126" s="192">
        <f>ROUND(I126*H126,2)</f>
        <v>0</v>
      </c>
      <c r="BL126" s="16" t="s">
        <v>149</v>
      </c>
      <c r="BM126" s="16" t="s">
        <v>984</v>
      </c>
    </row>
    <row r="127" spans="2:65" s="1" customFormat="1" ht="11.25">
      <c r="B127" s="33"/>
      <c r="C127" s="34"/>
      <c r="D127" s="193" t="s">
        <v>151</v>
      </c>
      <c r="E127" s="34"/>
      <c r="F127" s="194" t="s">
        <v>241</v>
      </c>
      <c r="G127" s="34"/>
      <c r="H127" s="34"/>
      <c r="I127" s="111"/>
      <c r="J127" s="34"/>
      <c r="K127" s="34"/>
      <c r="L127" s="37"/>
      <c r="M127" s="195"/>
      <c r="N127" s="59"/>
      <c r="O127" s="59"/>
      <c r="P127" s="59"/>
      <c r="Q127" s="59"/>
      <c r="R127" s="59"/>
      <c r="S127" s="59"/>
      <c r="T127" s="60"/>
      <c r="AT127" s="16" t="s">
        <v>151</v>
      </c>
      <c r="AU127" s="16" t="s">
        <v>80</v>
      </c>
    </row>
    <row r="128" spans="2:65" s="1" customFormat="1" ht="19.5">
      <c r="B128" s="33"/>
      <c r="C128" s="34"/>
      <c r="D128" s="193" t="s">
        <v>153</v>
      </c>
      <c r="E128" s="34"/>
      <c r="F128" s="196" t="s">
        <v>985</v>
      </c>
      <c r="G128" s="34"/>
      <c r="H128" s="34"/>
      <c r="I128" s="111"/>
      <c r="J128" s="34"/>
      <c r="K128" s="34"/>
      <c r="L128" s="37"/>
      <c r="M128" s="195"/>
      <c r="N128" s="59"/>
      <c r="O128" s="59"/>
      <c r="P128" s="59"/>
      <c r="Q128" s="59"/>
      <c r="R128" s="59"/>
      <c r="S128" s="59"/>
      <c r="T128" s="60"/>
      <c r="AT128" s="16" t="s">
        <v>153</v>
      </c>
      <c r="AU128" s="16" t="s">
        <v>80</v>
      </c>
    </row>
    <row r="129" spans="2:65" s="1" customFormat="1" ht="16.5" customHeight="1">
      <c r="B129" s="33"/>
      <c r="C129" s="181" t="s">
        <v>230</v>
      </c>
      <c r="D129" s="181" t="s">
        <v>145</v>
      </c>
      <c r="E129" s="182" t="s">
        <v>986</v>
      </c>
      <c r="F129" s="183" t="s">
        <v>987</v>
      </c>
      <c r="G129" s="184" t="s">
        <v>172</v>
      </c>
      <c r="H129" s="185">
        <v>5.4</v>
      </c>
      <c r="I129" s="186"/>
      <c r="J129" s="187">
        <f>ROUND(I129*H129,2)</f>
        <v>0</v>
      </c>
      <c r="K129" s="183" t="s">
        <v>159</v>
      </c>
      <c r="L129" s="37"/>
      <c r="M129" s="188" t="s">
        <v>1</v>
      </c>
      <c r="N129" s="189" t="s">
        <v>42</v>
      </c>
      <c r="O129" s="5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149</v>
      </c>
      <c r="AT129" s="16" t="s">
        <v>145</v>
      </c>
      <c r="AU129" s="16" t="s">
        <v>80</v>
      </c>
      <c r="AY129" s="16" t="s">
        <v>144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78</v>
      </c>
      <c r="BK129" s="192">
        <f>ROUND(I129*H129,2)</f>
        <v>0</v>
      </c>
      <c r="BL129" s="16" t="s">
        <v>149</v>
      </c>
      <c r="BM129" s="16" t="s">
        <v>988</v>
      </c>
    </row>
    <row r="130" spans="2:65" s="1" customFormat="1" ht="19.5">
      <c r="B130" s="33"/>
      <c r="C130" s="34"/>
      <c r="D130" s="193" t="s">
        <v>151</v>
      </c>
      <c r="E130" s="34"/>
      <c r="F130" s="194" t="s">
        <v>249</v>
      </c>
      <c r="G130" s="34"/>
      <c r="H130" s="34"/>
      <c r="I130" s="111"/>
      <c r="J130" s="34"/>
      <c r="K130" s="34"/>
      <c r="L130" s="37"/>
      <c r="M130" s="195"/>
      <c r="N130" s="59"/>
      <c r="O130" s="59"/>
      <c r="P130" s="59"/>
      <c r="Q130" s="59"/>
      <c r="R130" s="59"/>
      <c r="S130" s="59"/>
      <c r="T130" s="60"/>
      <c r="AT130" s="16" t="s">
        <v>151</v>
      </c>
      <c r="AU130" s="16" t="s">
        <v>80</v>
      </c>
    </row>
    <row r="131" spans="2:65" s="1" customFormat="1" ht="16.5" customHeight="1">
      <c r="B131" s="33"/>
      <c r="C131" s="181" t="s">
        <v>237</v>
      </c>
      <c r="D131" s="181" t="s">
        <v>145</v>
      </c>
      <c r="E131" s="182" t="s">
        <v>989</v>
      </c>
      <c r="F131" s="183" t="s">
        <v>990</v>
      </c>
      <c r="G131" s="184" t="s">
        <v>172</v>
      </c>
      <c r="H131" s="185">
        <v>5.4</v>
      </c>
      <c r="I131" s="186"/>
      <c r="J131" s="187">
        <f>ROUND(I131*H131,2)</f>
        <v>0</v>
      </c>
      <c r="K131" s="183" t="s">
        <v>1</v>
      </c>
      <c r="L131" s="37"/>
      <c r="M131" s="188" t="s">
        <v>1</v>
      </c>
      <c r="N131" s="189" t="s">
        <v>42</v>
      </c>
      <c r="O131" s="5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149</v>
      </c>
      <c r="AT131" s="16" t="s">
        <v>145</v>
      </c>
      <c r="AU131" s="16" t="s">
        <v>80</v>
      </c>
      <c r="AY131" s="16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78</v>
      </c>
      <c r="BK131" s="192">
        <f>ROUND(I131*H131,2)</f>
        <v>0</v>
      </c>
      <c r="BL131" s="16" t="s">
        <v>149</v>
      </c>
      <c r="BM131" s="16" t="s">
        <v>991</v>
      </c>
    </row>
    <row r="132" spans="2:65" s="1" customFormat="1" ht="19.5">
      <c r="B132" s="33"/>
      <c r="C132" s="34"/>
      <c r="D132" s="193" t="s">
        <v>151</v>
      </c>
      <c r="E132" s="34"/>
      <c r="F132" s="194" t="s">
        <v>992</v>
      </c>
      <c r="G132" s="34"/>
      <c r="H132" s="34"/>
      <c r="I132" s="111"/>
      <c r="J132" s="34"/>
      <c r="K132" s="34"/>
      <c r="L132" s="37"/>
      <c r="M132" s="195"/>
      <c r="N132" s="59"/>
      <c r="O132" s="59"/>
      <c r="P132" s="59"/>
      <c r="Q132" s="59"/>
      <c r="R132" s="59"/>
      <c r="S132" s="59"/>
      <c r="T132" s="60"/>
      <c r="AT132" s="16" t="s">
        <v>151</v>
      </c>
      <c r="AU132" s="16" t="s">
        <v>80</v>
      </c>
    </row>
    <row r="133" spans="2:65" s="1" customFormat="1" ht="19.5">
      <c r="B133" s="33"/>
      <c r="C133" s="34"/>
      <c r="D133" s="193" t="s">
        <v>153</v>
      </c>
      <c r="E133" s="34"/>
      <c r="F133" s="196" t="s">
        <v>993</v>
      </c>
      <c r="G133" s="34"/>
      <c r="H133" s="34"/>
      <c r="I133" s="111"/>
      <c r="J133" s="34"/>
      <c r="K133" s="34"/>
      <c r="L133" s="37"/>
      <c r="M133" s="195"/>
      <c r="N133" s="59"/>
      <c r="O133" s="59"/>
      <c r="P133" s="59"/>
      <c r="Q133" s="59"/>
      <c r="R133" s="59"/>
      <c r="S133" s="59"/>
      <c r="T133" s="60"/>
      <c r="AT133" s="16" t="s">
        <v>153</v>
      </c>
      <c r="AU133" s="16" t="s">
        <v>80</v>
      </c>
    </row>
    <row r="134" spans="2:65" s="1" customFormat="1" ht="16.5" customHeight="1">
      <c r="B134" s="33"/>
      <c r="C134" s="181" t="s">
        <v>245</v>
      </c>
      <c r="D134" s="181" t="s">
        <v>145</v>
      </c>
      <c r="E134" s="182" t="s">
        <v>994</v>
      </c>
      <c r="F134" s="183" t="s">
        <v>995</v>
      </c>
      <c r="G134" s="184" t="s">
        <v>148</v>
      </c>
      <c r="H134" s="185">
        <v>1233.3330000000001</v>
      </c>
      <c r="I134" s="186"/>
      <c r="J134" s="187">
        <f>ROUND(I134*H134,2)</f>
        <v>0</v>
      </c>
      <c r="K134" s="183" t="s">
        <v>159</v>
      </c>
      <c r="L134" s="37"/>
      <c r="M134" s="188" t="s">
        <v>1</v>
      </c>
      <c r="N134" s="189" t="s">
        <v>42</v>
      </c>
      <c r="O134" s="5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16" t="s">
        <v>149</v>
      </c>
      <c r="AT134" s="16" t="s">
        <v>145</v>
      </c>
      <c r="AU134" s="16" t="s">
        <v>80</v>
      </c>
      <c r="AY134" s="16" t="s">
        <v>144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78</v>
      </c>
      <c r="BK134" s="192">
        <f>ROUND(I134*H134,2)</f>
        <v>0</v>
      </c>
      <c r="BL134" s="16" t="s">
        <v>149</v>
      </c>
      <c r="BM134" s="16" t="s">
        <v>996</v>
      </c>
    </row>
    <row r="135" spans="2:65" s="1" customFormat="1" ht="11.25">
      <c r="B135" s="33"/>
      <c r="C135" s="34"/>
      <c r="D135" s="193" t="s">
        <v>151</v>
      </c>
      <c r="E135" s="34"/>
      <c r="F135" s="194" t="s">
        <v>997</v>
      </c>
      <c r="G135" s="34"/>
      <c r="H135" s="34"/>
      <c r="I135" s="111"/>
      <c r="J135" s="34"/>
      <c r="K135" s="34"/>
      <c r="L135" s="37"/>
      <c r="M135" s="195"/>
      <c r="N135" s="59"/>
      <c r="O135" s="59"/>
      <c r="P135" s="59"/>
      <c r="Q135" s="59"/>
      <c r="R135" s="59"/>
      <c r="S135" s="59"/>
      <c r="T135" s="60"/>
      <c r="AT135" s="16" t="s">
        <v>151</v>
      </c>
      <c r="AU135" s="16" t="s">
        <v>80</v>
      </c>
    </row>
    <row r="136" spans="2:65" s="1" customFormat="1" ht="19.5">
      <c r="B136" s="33"/>
      <c r="C136" s="34"/>
      <c r="D136" s="193" t="s">
        <v>153</v>
      </c>
      <c r="E136" s="34"/>
      <c r="F136" s="196" t="s">
        <v>998</v>
      </c>
      <c r="G136" s="34"/>
      <c r="H136" s="34"/>
      <c r="I136" s="111"/>
      <c r="J136" s="34"/>
      <c r="K136" s="34"/>
      <c r="L136" s="37"/>
      <c r="M136" s="195"/>
      <c r="N136" s="59"/>
      <c r="O136" s="59"/>
      <c r="P136" s="59"/>
      <c r="Q136" s="59"/>
      <c r="R136" s="59"/>
      <c r="S136" s="59"/>
      <c r="T136" s="60"/>
      <c r="AT136" s="16" t="s">
        <v>153</v>
      </c>
      <c r="AU136" s="16" t="s">
        <v>80</v>
      </c>
    </row>
    <row r="137" spans="2:65" s="12" customFormat="1" ht="11.25">
      <c r="B137" s="197"/>
      <c r="C137" s="198"/>
      <c r="D137" s="193" t="s">
        <v>155</v>
      </c>
      <c r="E137" s="199" t="s">
        <v>1</v>
      </c>
      <c r="F137" s="200" t="s">
        <v>999</v>
      </c>
      <c r="G137" s="198"/>
      <c r="H137" s="201">
        <v>1233.3330000000001</v>
      </c>
      <c r="I137" s="202"/>
      <c r="J137" s="198"/>
      <c r="K137" s="198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155</v>
      </c>
      <c r="AU137" s="207" t="s">
        <v>80</v>
      </c>
      <c r="AV137" s="12" t="s">
        <v>80</v>
      </c>
      <c r="AW137" s="12" t="s">
        <v>32</v>
      </c>
      <c r="AX137" s="12" t="s">
        <v>78</v>
      </c>
      <c r="AY137" s="207" t="s">
        <v>144</v>
      </c>
    </row>
    <row r="138" spans="2:65" s="1" customFormat="1" ht="16.5" customHeight="1">
      <c r="B138" s="33"/>
      <c r="C138" s="181" t="s">
        <v>8</v>
      </c>
      <c r="D138" s="181" t="s">
        <v>145</v>
      </c>
      <c r="E138" s="182" t="s">
        <v>1000</v>
      </c>
      <c r="F138" s="183" t="s">
        <v>1001</v>
      </c>
      <c r="G138" s="184" t="s">
        <v>148</v>
      </c>
      <c r="H138" s="185">
        <v>27</v>
      </c>
      <c r="I138" s="186"/>
      <c r="J138" s="187">
        <f>ROUND(I138*H138,2)</f>
        <v>0</v>
      </c>
      <c r="K138" s="183" t="s">
        <v>159</v>
      </c>
      <c r="L138" s="37"/>
      <c r="M138" s="188" t="s">
        <v>1</v>
      </c>
      <c r="N138" s="189" t="s">
        <v>42</v>
      </c>
      <c r="O138" s="59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149</v>
      </c>
      <c r="AT138" s="16" t="s">
        <v>145</v>
      </c>
      <c r="AU138" s="16" t="s">
        <v>80</v>
      </c>
      <c r="AY138" s="16" t="s">
        <v>144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78</v>
      </c>
      <c r="BK138" s="192">
        <f>ROUND(I138*H138,2)</f>
        <v>0</v>
      </c>
      <c r="BL138" s="16" t="s">
        <v>149</v>
      </c>
      <c r="BM138" s="16" t="s">
        <v>1002</v>
      </c>
    </row>
    <row r="139" spans="2:65" s="1" customFormat="1" ht="11.25">
      <c r="B139" s="33"/>
      <c r="C139" s="34"/>
      <c r="D139" s="193" t="s">
        <v>151</v>
      </c>
      <c r="E139" s="34"/>
      <c r="F139" s="194" t="s">
        <v>254</v>
      </c>
      <c r="G139" s="34"/>
      <c r="H139" s="34"/>
      <c r="I139" s="111"/>
      <c r="J139" s="34"/>
      <c r="K139" s="34"/>
      <c r="L139" s="37"/>
      <c r="M139" s="195"/>
      <c r="N139" s="59"/>
      <c r="O139" s="59"/>
      <c r="P139" s="59"/>
      <c r="Q139" s="59"/>
      <c r="R139" s="59"/>
      <c r="S139" s="59"/>
      <c r="T139" s="60"/>
      <c r="AT139" s="16" t="s">
        <v>151</v>
      </c>
      <c r="AU139" s="16" t="s">
        <v>80</v>
      </c>
    </row>
    <row r="140" spans="2:65" s="1" customFormat="1" ht="19.5">
      <c r="B140" s="33"/>
      <c r="C140" s="34"/>
      <c r="D140" s="193" t="s">
        <v>153</v>
      </c>
      <c r="E140" s="34"/>
      <c r="F140" s="196" t="s">
        <v>1003</v>
      </c>
      <c r="G140" s="34"/>
      <c r="H140" s="34"/>
      <c r="I140" s="111"/>
      <c r="J140" s="34"/>
      <c r="K140" s="34"/>
      <c r="L140" s="37"/>
      <c r="M140" s="195"/>
      <c r="N140" s="59"/>
      <c r="O140" s="59"/>
      <c r="P140" s="59"/>
      <c r="Q140" s="59"/>
      <c r="R140" s="59"/>
      <c r="S140" s="59"/>
      <c r="T140" s="60"/>
      <c r="AT140" s="16" t="s">
        <v>153</v>
      </c>
      <c r="AU140" s="16" t="s">
        <v>80</v>
      </c>
    </row>
    <row r="141" spans="2:65" s="12" customFormat="1" ht="11.25">
      <c r="B141" s="197"/>
      <c r="C141" s="198"/>
      <c r="D141" s="193" t="s">
        <v>155</v>
      </c>
      <c r="E141" s="199" t="s">
        <v>1</v>
      </c>
      <c r="F141" s="200" t="s">
        <v>1004</v>
      </c>
      <c r="G141" s="198"/>
      <c r="H141" s="201">
        <v>27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155</v>
      </c>
      <c r="AU141" s="207" t="s">
        <v>80</v>
      </c>
      <c r="AV141" s="12" t="s">
        <v>80</v>
      </c>
      <c r="AW141" s="12" t="s">
        <v>32</v>
      </c>
      <c r="AX141" s="12" t="s">
        <v>78</v>
      </c>
      <c r="AY141" s="207" t="s">
        <v>144</v>
      </c>
    </row>
    <row r="142" spans="2:65" s="1" customFormat="1" ht="16.5" customHeight="1">
      <c r="B142" s="33"/>
      <c r="C142" s="181" t="s">
        <v>256</v>
      </c>
      <c r="D142" s="181" t="s">
        <v>145</v>
      </c>
      <c r="E142" s="182" t="s">
        <v>1005</v>
      </c>
      <c r="F142" s="183" t="s">
        <v>1006</v>
      </c>
      <c r="G142" s="184" t="s">
        <v>148</v>
      </c>
      <c r="H142" s="185">
        <v>570</v>
      </c>
      <c r="I142" s="186"/>
      <c r="J142" s="187">
        <f>ROUND(I142*H142,2)</f>
        <v>0</v>
      </c>
      <c r="K142" s="183" t="s">
        <v>159</v>
      </c>
      <c r="L142" s="37"/>
      <c r="M142" s="188" t="s">
        <v>1</v>
      </c>
      <c r="N142" s="189" t="s">
        <v>42</v>
      </c>
      <c r="O142" s="5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16" t="s">
        <v>149</v>
      </c>
      <c r="AT142" s="16" t="s">
        <v>145</v>
      </c>
      <c r="AU142" s="16" t="s">
        <v>80</v>
      </c>
      <c r="AY142" s="16" t="s">
        <v>144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78</v>
      </c>
      <c r="BK142" s="192">
        <f>ROUND(I142*H142,2)</f>
        <v>0</v>
      </c>
      <c r="BL142" s="16" t="s">
        <v>149</v>
      </c>
      <c r="BM142" s="16" t="s">
        <v>1007</v>
      </c>
    </row>
    <row r="143" spans="2:65" s="1" customFormat="1" ht="11.25">
      <c r="B143" s="33"/>
      <c r="C143" s="34"/>
      <c r="D143" s="193" t="s">
        <v>151</v>
      </c>
      <c r="E143" s="34"/>
      <c r="F143" s="194" t="s">
        <v>1008</v>
      </c>
      <c r="G143" s="34"/>
      <c r="H143" s="34"/>
      <c r="I143" s="111"/>
      <c r="J143" s="34"/>
      <c r="K143" s="34"/>
      <c r="L143" s="37"/>
      <c r="M143" s="195"/>
      <c r="N143" s="59"/>
      <c r="O143" s="59"/>
      <c r="P143" s="59"/>
      <c r="Q143" s="59"/>
      <c r="R143" s="59"/>
      <c r="S143" s="59"/>
      <c r="T143" s="60"/>
      <c r="AT143" s="16" t="s">
        <v>151</v>
      </c>
      <c r="AU143" s="16" t="s">
        <v>80</v>
      </c>
    </row>
    <row r="144" spans="2:65" s="12" customFormat="1" ht="11.25">
      <c r="B144" s="197"/>
      <c r="C144" s="198"/>
      <c r="D144" s="193" t="s">
        <v>155</v>
      </c>
      <c r="E144" s="199" t="s">
        <v>1</v>
      </c>
      <c r="F144" s="200" t="s">
        <v>1009</v>
      </c>
      <c r="G144" s="198"/>
      <c r="H144" s="201">
        <v>570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155</v>
      </c>
      <c r="AU144" s="207" t="s">
        <v>80</v>
      </c>
      <c r="AV144" s="12" t="s">
        <v>80</v>
      </c>
      <c r="AW144" s="12" t="s">
        <v>32</v>
      </c>
      <c r="AX144" s="12" t="s">
        <v>78</v>
      </c>
      <c r="AY144" s="207" t="s">
        <v>144</v>
      </c>
    </row>
    <row r="145" spans="2:65" s="1" customFormat="1" ht="16.5" customHeight="1">
      <c r="B145" s="33"/>
      <c r="C145" s="219" t="s">
        <v>263</v>
      </c>
      <c r="D145" s="219" t="s">
        <v>306</v>
      </c>
      <c r="E145" s="220" t="s">
        <v>1010</v>
      </c>
      <c r="F145" s="221" t="s">
        <v>1011</v>
      </c>
      <c r="G145" s="222" t="s">
        <v>617</v>
      </c>
      <c r="H145" s="223">
        <v>14.25</v>
      </c>
      <c r="I145" s="224"/>
      <c r="J145" s="225">
        <f>ROUND(I145*H145,2)</f>
        <v>0</v>
      </c>
      <c r="K145" s="221" t="s">
        <v>1</v>
      </c>
      <c r="L145" s="226"/>
      <c r="M145" s="227" t="s">
        <v>1</v>
      </c>
      <c r="N145" s="228" t="s">
        <v>42</v>
      </c>
      <c r="O145" s="59"/>
      <c r="P145" s="190">
        <f>O145*H145</f>
        <v>0</v>
      </c>
      <c r="Q145" s="190">
        <v>1E-3</v>
      </c>
      <c r="R145" s="190">
        <f>Q145*H145</f>
        <v>1.4250000000000001E-2</v>
      </c>
      <c r="S145" s="190">
        <v>0</v>
      </c>
      <c r="T145" s="191">
        <f>S145*H145</f>
        <v>0</v>
      </c>
      <c r="AR145" s="16" t="s">
        <v>198</v>
      </c>
      <c r="AT145" s="16" t="s">
        <v>306</v>
      </c>
      <c r="AU145" s="16" t="s">
        <v>80</v>
      </c>
      <c r="AY145" s="16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78</v>
      </c>
      <c r="BK145" s="192">
        <f>ROUND(I145*H145,2)</f>
        <v>0</v>
      </c>
      <c r="BL145" s="16" t="s">
        <v>149</v>
      </c>
      <c r="BM145" s="16" t="s">
        <v>1012</v>
      </c>
    </row>
    <row r="146" spans="2:65" s="1" customFormat="1" ht="11.25">
      <c r="B146" s="33"/>
      <c r="C146" s="34"/>
      <c r="D146" s="193" t="s">
        <v>151</v>
      </c>
      <c r="E146" s="34"/>
      <c r="F146" s="194" t="s">
        <v>1011</v>
      </c>
      <c r="G146" s="34"/>
      <c r="H146" s="34"/>
      <c r="I146" s="111"/>
      <c r="J146" s="34"/>
      <c r="K146" s="34"/>
      <c r="L146" s="37"/>
      <c r="M146" s="195"/>
      <c r="N146" s="59"/>
      <c r="O146" s="59"/>
      <c r="P146" s="59"/>
      <c r="Q146" s="59"/>
      <c r="R146" s="59"/>
      <c r="S146" s="59"/>
      <c r="T146" s="60"/>
      <c r="AT146" s="16" t="s">
        <v>151</v>
      </c>
      <c r="AU146" s="16" t="s">
        <v>80</v>
      </c>
    </row>
    <row r="147" spans="2:65" s="1" customFormat="1" ht="19.5">
      <c r="B147" s="33"/>
      <c r="C147" s="34"/>
      <c r="D147" s="193" t="s">
        <v>153</v>
      </c>
      <c r="E147" s="34"/>
      <c r="F147" s="196" t="s">
        <v>1013</v>
      </c>
      <c r="G147" s="34"/>
      <c r="H147" s="34"/>
      <c r="I147" s="111"/>
      <c r="J147" s="34"/>
      <c r="K147" s="34"/>
      <c r="L147" s="37"/>
      <c r="M147" s="195"/>
      <c r="N147" s="59"/>
      <c r="O147" s="59"/>
      <c r="P147" s="59"/>
      <c r="Q147" s="59"/>
      <c r="R147" s="59"/>
      <c r="S147" s="59"/>
      <c r="T147" s="60"/>
      <c r="AT147" s="16" t="s">
        <v>153</v>
      </c>
      <c r="AU147" s="16" t="s">
        <v>80</v>
      </c>
    </row>
    <row r="148" spans="2:65" s="12" customFormat="1" ht="11.25">
      <c r="B148" s="197"/>
      <c r="C148" s="198"/>
      <c r="D148" s="193" t="s">
        <v>155</v>
      </c>
      <c r="E148" s="198"/>
      <c r="F148" s="200" t="s">
        <v>1014</v>
      </c>
      <c r="G148" s="198"/>
      <c r="H148" s="201">
        <v>14.25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155</v>
      </c>
      <c r="AU148" s="207" t="s">
        <v>80</v>
      </c>
      <c r="AV148" s="12" t="s">
        <v>80</v>
      </c>
      <c r="AW148" s="12" t="s">
        <v>4</v>
      </c>
      <c r="AX148" s="12" t="s">
        <v>78</v>
      </c>
      <c r="AY148" s="207" t="s">
        <v>144</v>
      </c>
    </row>
    <row r="149" spans="2:65" s="1" customFormat="1" ht="16.5" customHeight="1">
      <c r="B149" s="33"/>
      <c r="C149" s="181" t="s">
        <v>269</v>
      </c>
      <c r="D149" s="181" t="s">
        <v>145</v>
      </c>
      <c r="E149" s="182" t="s">
        <v>270</v>
      </c>
      <c r="F149" s="183" t="s">
        <v>271</v>
      </c>
      <c r="G149" s="184" t="s">
        <v>148</v>
      </c>
      <c r="H149" s="185">
        <v>570</v>
      </c>
      <c r="I149" s="186"/>
      <c r="J149" s="187">
        <f>ROUND(I149*H149,2)</f>
        <v>0</v>
      </c>
      <c r="K149" s="183" t="s">
        <v>159</v>
      </c>
      <c r="L149" s="37"/>
      <c r="M149" s="188" t="s">
        <v>1</v>
      </c>
      <c r="N149" s="189" t="s">
        <v>42</v>
      </c>
      <c r="O149" s="59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149</v>
      </c>
      <c r="AT149" s="16" t="s">
        <v>145</v>
      </c>
      <c r="AU149" s="16" t="s">
        <v>80</v>
      </c>
      <c r="AY149" s="16" t="s">
        <v>144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78</v>
      </c>
      <c r="BK149" s="192">
        <f>ROUND(I149*H149,2)</f>
        <v>0</v>
      </c>
      <c r="BL149" s="16" t="s">
        <v>149</v>
      </c>
      <c r="BM149" s="16" t="s">
        <v>1015</v>
      </c>
    </row>
    <row r="150" spans="2:65" s="1" customFormat="1" ht="11.25">
      <c r="B150" s="33"/>
      <c r="C150" s="34"/>
      <c r="D150" s="193" t="s">
        <v>151</v>
      </c>
      <c r="E150" s="34"/>
      <c r="F150" s="194" t="s">
        <v>273</v>
      </c>
      <c r="G150" s="34"/>
      <c r="H150" s="34"/>
      <c r="I150" s="111"/>
      <c r="J150" s="34"/>
      <c r="K150" s="34"/>
      <c r="L150" s="37"/>
      <c r="M150" s="195"/>
      <c r="N150" s="59"/>
      <c r="O150" s="59"/>
      <c r="P150" s="59"/>
      <c r="Q150" s="59"/>
      <c r="R150" s="59"/>
      <c r="S150" s="59"/>
      <c r="T150" s="60"/>
      <c r="AT150" s="16" t="s">
        <v>151</v>
      </c>
      <c r="AU150" s="16" t="s">
        <v>80</v>
      </c>
    </row>
    <row r="151" spans="2:65" s="1" customFormat="1" ht="19.5">
      <c r="B151" s="33"/>
      <c r="C151" s="34"/>
      <c r="D151" s="193" t="s">
        <v>153</v>
      </c>
      <c r="E151" s="34"/>
      <c r="F151" s="196" t="s">
        <v>1016</v>
      </c>
      <c r="G151" s="34"/>
      <c r="H151" s="34"/>
      <c r="I151" s="111"/>
      <c r="J151" s="34"/>
      <c r="K151" s="34"/>
      <c r="L151" s="37"/>
      <c r="M151" s="195"/>
      <c r="N151" s="59"/>
      <c r="O151" s="59"/>
      <c r="P151" s="59"/>
      <c r="Q151" s="59"/>
      <c r="R151" s="59"/>
      <c r="S151" s="59"/>
      <c r="T151" s="60"/>
      <c r="AT151" s="16" t="s">
        <v>153</v>
      </c>
      <c r="AU151" s="16" t="s">
        <v>80</v>
      </c>
    </row>
    <row r="152" spans="2:65" s="12" customFormat="1" ht="11.25">
      <c r="B152" s="197"/>
      <c r="C152" s="198"/>
      <c r="D152" s="193" t="s">
        <v>155</v>
      </c>
      <c r="E152" s="199" t="s">
        <v>1</v>
      </c>
      <c r="F152" s="200" t="s">
        <v>1017</v>
      </c>
      <c r="G152" s="198"/>
      <c r="H152" s="201">
        <v>570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155</v>
      </c>
      <c r="AU152" s="207" t="s">
        <v>80</v>
      </c>
      <c r="AV152" s="12" t="s">
        <v>80</v>
      </c>
      <c r="AW152" s="12" t="s">
        <v>32</v>
      </c>
      <c r="AX152" s="12" t="s">
        <v>78</v>
      </c>
      <c r="AY152" s="207" t="s">
        <v>144</v>
      </c>
    </row>
    <row r="153" spans="2:65" s="1" customFormat="1" ht="16.5" customHeight="1">
      <c r="B153" s="33"/>
      <c r="C153" s="181" t="s">
        <v>275</v>
      </c>
      <c r="D153" s="181" t="s">
        <v>145</v>
      </c>
      <c r="E153" s="182" t="s">
        <v>1018</v>
      </c>
      <c r="F153" s="183" t="s">
        <v>1019</v>
      </c>
      <c r="G153" s="184" t="s">
        <v>148</v>
      </c>
      <c r="H153" s="185">
        <v>1140</v>
      </c>
      <c r="I153" s="186"/>
      <c r="J153" s="187">
        <f>ROUND(I153*H153,2)</f>
        <v>0</v>
      </c>
      <c r="K153" s="183" t="s">
        <v>1</v>
      </c>
      <c r="L153" s="37"/>
      <c r="M153" s="188" t="s">
        <v>1</v>
      </c>
      <c r="N153" s="189" t="s">
        <v>42</v>
      </c>
      <c r="O153" s="59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16" t="s">
        <v>149</v>
      </c>
      <c r="AT153" s="16" t="s">
        <v>145</v>
      </c>
      <c r="AU153" s="16" t="s">
        <v>80</v>
      </c>
      <c r="AY153" s="16" t="s">
        <v>144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78</v>
      </c>
      <c r="BK153" s="192">
        <f>ROUND(I153*H153,2)</f>
        <v>0</v>
      </c>
      <c r="BL153" s="16" t="s">
        <v>149</v>
      </c>
      <c r="BM153" s="16" t="s">
        <v>1020</v>
      </c>
    </row>
    <row r="154" spans="2:65" s="1" customFormat="1" ht="11.25">
      <c r="B154" s="33"/>
      <c r="C154" s="34"/>
      <c r="D154" s="193" t="s">
        <v>151</v>
      </c>
      <c r="E154" s="34"/>
      <c r="F154" s="194" t="s">
        <v>1019</v>
      </c>
      <c r="G154" s="34"/>
      <c r="H154" s="34"/>
      <c r="I154" s="111"/>
      <c r="J154" s="34"/>
      <c r="K154" s="34"/>
      <c r="L154" s="37"/>
      <c r="M154" s="195"/>
      <c r="N154" s="59"/>
      <c r="O154" s="59"/>
      <c r="P154" s="59"/>
      <c r="Q154" s="59"/>
      <c r="R154" s="59"/>
      <c r="S154" s="59"/>
      <c r="T154" s="60"/>
      <c r="AT154" s="16" t="s">
        <v>151</v>
      </c>
      <c r="AU154" s="16" t="s">
        <v>80</v>
      </c>
    </row>
    <row r="155" spans="2:65" s="1" customFormat="1" ht="19.5">
      <c r="B155" s="33"/>
      <c r="C155" s="34"/>
      <c r="D155" s="193" t="s">
        <v>153</v>
      </c>
      <c r="E155" s="34"/>
      <c r="F155" s="196" t="s">
        <v>1021</v>
      </c>
      <c r="G155" s="34"/>
      <c r="H155" s="34"/>
      <c r="I155" s="111"/>
      <c r="J155" s="34"/>
      <c r="K155" s="34"/>
      <c r="L155" s="37"/>
      <c r="M155" s="195"/>
      <c r="N155" s="59"/>
      <c r="O155" s="59"/>
      <c r="P155" s="59"/>
      <c r="Q155" s="59"/>
      <c r="R155" s="59"/>
      <c r="S155" s="59"/>
      <c r="T155" s="60"/>
      <c r="AT155" s="16" t="s">
        <v>153</v>
      </c>
      <c r="AU155" s="16" t="s">
        <v>80</v>
      </c>
    </row>
    <row r="156" spans="2:65" s="12" customFormat="1" ht="11.25">
      <c r="B156" s="197"/>
      <c r="C156" s="198"/>
      <c r="D156" s="193" t="s">
        <v>155</v>
      </c>
      <c r="E156" s="199" t="s">
        <v>1</v>
      </c>
      <c r="F156" s="200" t="s">
        <v>1022</v>
      </c>
      <c r="G156" s="198"/>
      <c r="H156" s="201">
        <v>1140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155</v>
      </c>
      <c r="AU156" s="207" t="s">
        <v>80</v>
      </c>
      <c r="AV156" s="12" t="s">
        <v>80</v>
      </c>
      <c r="AW156" s="12" t="s">
        <v>32</v>
      </c>
      <c r="AX156" s="12" t="s">
        <v>78</v>
      </c>
      <c r="AY156" s="207" t="s">
        <v>144</v>
      </c>
    </row>
    <row r="157" spans="2:65" s="1" customFormat="1" ht="16.5" customHeight="1">
      <c r="B157" s="33"/>
      <c r="C157" s="181" t="s">
        <v>283</v>
      </c>
      <c r="D157" s="181" t="s">
        <v>145</v>
      </c>
      <c r="E157" s="182" t="s">
        <v>1023</v>
      </c>
      <c r="F157" s="183" t="s">
        <v>1024</v>
      </c>
      <c r="G157" s="184" t="s">
        <v>148</v>
      </c>
      <c r="H157" s="185">
        <v>2709</v>
      </c>
      <c r="I157" s="186"/>
      <c r="J157" s="187">
        <f>ROUND(I157*H157,2)</f>
        <v>0</v>
      </c>
      <c r="K157" s="183" t="s">
        <v>159</v>
      </c>
      <c r="L157" s="37"/>
      <c r="M157" s="188" t="s">
        <v>1</v>
      </c>
      <c r="N157" s="189" t="s">
        <v>42</v>
      </c>
      <c r="O157" s="59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16" t="s">
        <v>149</v>
      </c>
      <c r="AT157" s="16" t="s">
        <v>145</v>
      </c>
      <c r="AU157" s="16" t="s">
        <v>80</v>
      </c>
      <c r="AY157" s="16" t="s">
        <v>144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78</v>
      </c>
      <c r="BK157" s="192">
        <f>ROUND(I157*H157,2)</f>
        <v>0</v>
      </c>
      <c r="BL157" s="16" t="s">
        <v>149</v>
      </c>
      <c r="BM157" s="16" t="s">
        <v>1025</v>
      </c>
    </row>
    <row r="158" spans="2:65" s="1" customFormat="1" ht="11.25">
      <c r="B158" s="33"/>
      <c r="C158" s="34"/>
      <c r="D158" s="193" t="s">
        <v>151</v>
      </c>
      <c r="E158" s="34"/>
      <c r="F158" s="194" t="s">
        <v>1026</v>
      </c>
      <c r="G158" s="34"/>
      <c r="H158" s="34"/>
      <c r="I158" s="111"/>
      <c r="J158" s="34"/>
      <c r="K158" s="34"/>
      <c r="L158" s="37"/>
      <c r="M158" s="195"/>
      <c r="N158" s="59"/>
      <c r="O158" s="59"/>
      <c r="P158" s="59"/>
      <c r="Q158" s="59"/>
      <c r="R158" s="59"/>
      <c r="S158" s="59"/>
      <c r="T158" s="60"/>
      <c r="AT158" s="16" t="s">
        <v>151</v>
      </c>
      <c r="AU158" s="16" t="s">
        <v>80</v>
      </c>
    </row>
    <row r="159" spans="2:65" s="1" customFormat="1" ht="19.5">
      <c r="B159" s="33"/>
      <c r="C159" s="34"/>
      <c r="D159" s="193" t="s">
        <v>153</v>
      </c>
      <c r="E159" s="34"/>
      <c r="F159" s="196" t="s">
        <v>1027</v>
      </c>
      <c r="G159" s="34"/>
      <c r="H159" s="34"/>
      <c r="I159" s="111"/>
      <c r="J159" s="34"/>
      <c r="K159" s="34"/>
      <c r="L159" s="37"/>
      <c r="M159" s="195"/>
      <c r="N159" s="59"/>
      <c r="O159" s="59"/>
      <c r="P159" s="59"/>
      <c r="Q159" s="59"/>
      <c r="R159" s="59"/>
      <c r="S159" s="59"/>
      <c r="T159" s="60"/>
      <c r="AT159" s="16" t="s">
        <v>153</v>
      </c>
      <c r="AU159" s="16" t="s">
        <v>80</v>
      </c>
    </row>
    <row r="160" spans="2:65" s="12" customFormat="1" ht="11.25">
      <c r="B160" s="197"/>
      <c r="C160" s="198"/>
      <c r="D160" s="193" t="s">
        <v>155</v>
      </c>
      <c r="E160" s="199" t="s">
        <v>1</v>
      </c>
      <c r="F160" s="200" t="s">
        <v>1028</v>
      </c>
      <c r="G160" s="198"/>
      <c r="H160" s="201">
        <v>2709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155</v>
      </c>
      <c r="AU160" s="207" t="s">
        <v>80</v>
      </c>
      <c r="AV160" s="12" t="s">
        <v>80</v>
      </c>
      <c r="AW160" s="12" t="s">
        <v>32</v>
      </c>
      <c r="AX160" s="12" t="s">
        <v>78</v>
      </c>
      <c r="AY160" s="207" t="s">
        <v>144</v>
      </c>
    </row>
    <row r="161" spans="2:65" s="1" customFormat="1" ht="16.5" customHeight="1">
      <c r="B161" s="33"/>
      <c r="C161" s="181" t="s">
        <v>7</v>
      </c>
      <c r="D161" s="181" t="s">
        <v>145</v>
      </c>
      <c r="E161" s="182" t="s">
        <v>1029</v>
      </c>
      <c r="F161" s="183" t="s">
        <v>1030</v>
      </c>
      <c r="G161" s="184" t="s">
        <v>172</v>
      </c>
      <c r="H161" s="185">
        <v>8.5500000000000007</v>
      </c>
      <c r="I161" s="186"/>
      <c r="J161" s="187">
        <f>ROUND(I161*H161,2)</f>
        <v>0</v>
      </c>
      <c r="K161" s="183" t="s">
        <v>1</v>
      </c>
      <c r="L161" s="37"/>
      <c r="M161" s="188" t="s">
        <v>1</v>
      </c>
      <c r="N161" s="189" t="s">
        <v>42</v>
      </c>
      <c r="O161" s="59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16" t="s">
        <v>149</v>
      </c>
      <c r="AT161" s="16" t="s">
        <v>145</v>
      </c>
      <c r="AU161" s="16" t="s">
        <v>80</v>
      </c>
      <c r="AY161" s="16" t="s">
        <v>144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78</v>
      </c>
      <c r="BK161" s="192">
        <f>ROUND(I161*H161,2)</f>
        <v>0</v>
      </c>
      <c r="BL161" s="16" t="s">
        <v>149</v>
      </c>
      <c r="BM161" s="16" t="s">
        <v>1031</v>
      </c>
    </row>
    <row r="162" spans="2:65" s="1" customFormat="1" ht="11.25">
      <c r="B162" s="33"/>
      <c r="C162" s="34"/>
      <c r="D162" s="193" t="s">
        <v>151</v>
      </c>
      <c r="E162" s="34"/>
      <c r="F162" s="194" t="s">
        <v>1032</v>
      </c>
      <c r="G162" s="34"/>
      <c r="H162" s="34"/>
      <c r="I162" s="111"/>
      <c r="J162" s="34"/>
      <c r="K162" s="34"/>
      <c r="L162" s="37"/>
      <c r="M162" s="195"/>
      <c r="N162" s="59"/>
      <c r="O162" s="59"/>
      <c r="P162" s="59"/>
      <c r="Q162" s="59"/>
      <c r="R162" s="59"/>
      <c r="S162" s="59"/>
      <c r="T162" s="60"/>
      <c r="AT162" s="16" t="s">
        <v>151</v>
      </c>
      <c r="AU162" s="16" t="s">
        <v>80</v>
      </c>
    </row>
    <row r="163" spans="2:65" s="12" customFormat="1" ht="11.25">
      <c r="B163" s="197"/>
      <c r="C163" s="198"/>
      <c r="D163" s="193" t="s">
        <v>155</v>
      </c>
      <c r="E163" s="199" t="s">
        <v>1</v>
      </c>
      <c r="F163" s="200" t="s">
        <v>1033</v>
      </c>
      <c r="G163" s="198"/>
      <c r="H163" s="201">
        <v>8.5500000000000007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155</v>
      </c>
      <c r="AU163" s="207" t="s">
        <v>80</v>
      </c>
      <c r="AV163" s="12" t="s">
        <v>80</v>
      </c>
      <c r="AW163" s="12" t="s">
        <v>32</v>
      </c>
      <c r="AX163" s="12" t="s">
        <v>78</v>
      </c>
      <c r="AY163" s="207" t="s">
        <v>144</v>
      </c>
    </row>
    <row r="164" spans="2:65" s="1" customFormat="1" ht="16.5" customHeight="1">
      <c r="B164" s="33"/>
      <c r="C164" s="181" t="s">
        <v>298</v>
      </c>
      <c r="D164" s="181" t="s">
        <v>145</v>
      </c>
      <c r="E164" s="182" t="s">
        <v>629</v>
      </c>
      <c r="F164" s="183" t="s">
        <v>630</v>
      </c>
      <c r="G164" s="184" t="s">
        <v>172</v>
      </c>
      <c r="H164" s="185">
        <v>8.5500000000000007</v>
      </c>
      <c r="I164" s="186"/>
      <c r="J164" s="187">
        <f>ROUND(I164*H164,2)</f>
        <v>0</v>
      </c>
      <c r="K164" s="183" t="s">
        <v>159</v>
      </c>
      <c r="L164" s="37"/>
      <c r="M164" s="188" t="s">
        <v>1</v>
      </c>
      <c r="N164" s="189" t="s">
        <v>42</v>
      </c>
      <c r="O164" s="5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149</v>
      </c>
      <c r="AT164" s="16" t="s">
        <v>145</v>
      </c>
      <c r="AU164" s="16" t="s">
        <v>80</v>
      </c>
      <c r="AY164" s="16" t="s">
        <v>144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78</v>
      </c>
      <c r="BK164" s="192">
        <f>ROUND(I164*H164,2)</f>
        <v>0</v>
      </c>
      <c r="BL164" s="16" t="s">
        <v>149</v>
      </c>
      <c r="BM164" s="16" t="s">
        <v>1034</v>
      </c>
    </row>
    <row r="165" spans="2:65" s="1" customFormat="1" ht="11.25">
      <c r="B165" s="33"/>
      <c r="C165" s="34"/>
      <c r="D165" s="193" t="s">
        <v>151</v>
      </c>
      <c r="E165" s="34"/>
      <c r="F165" s="194" t="s">
        <v>1035</v>
      </c>
      <c r="G165" s="34"/>
      <c r="H165" s="34"/>
      <c r="I165" s="111"/>
      <c r="J165" s="34"/>
      <c r="K165" s="34"/>
      <c r="L165" s="37"/>
      <c r="M165" s="195"/>
      <c r="N165" s="59"/>
      <c r="O165" s="59"/>
      <c r="P165" s="59"/>
      <c r="Q165" s="59"/>
      <c r="R165" s="59"/>
      <c r="S165" s="59"/>
      <c r="T165" s="60"/>
      <c r="AT165" s="16" t="s">
        <v>151</v>
      </c>
      <c r="AU165" s="16" t="s">
        <v>80</v>
      </c>
    </row>
    <row r="166" spans="2:65" s="11" customFormat="1" ht="22.9" customHeight="1">
      <c r="B166" s="165"/>
      <c r="C166" s="166"/>
      <c r="D166" s="167" t="s">
        <v>70</v>
      </c>
      <c r="E166" s="179" t="s">
        <v>177</v>
      </c>
      <c r="F166" s="179" t="s">
        <v>332</v>
      </c>
      <c r="G166" s="166"/>
      <c r="H166" s="166"/>
      <c r="I166" s="169"/>
      <c r="J166" s="180">
        <f>BK166</f>
        <v>0</v>
      </c>
      <c r="K166" s="166"/>
      <c r="L166" s="171"/>
      <c r="M166" s="172"/>
      <c r="N166" s="173"/>
      <c r="O166" s="173"/>
      <c r="P166" s="174">
        <f>SUM(P167:P181)</f>
        <v>0</v>
      </c>
      <c r="Q166" s="173"/>
      <c r="R166" s="174">
        <f>SUM(R167:R181)</f>
        <v>215.46</v>
      </c>
      <c r="S166" s="173"/>
      <c r="T166" s="175">
        <f>SUM(T167:T181)</f>
        <v>0</v>
      </c>
      <c r="AR166" s="176" t="s">
        <v>78</v>
      </c>
      <c r="AT166" s="177" t="s">
        <v>70</v>
      </c>
      <c r="AU166" s="177" t="s">
        <v>78</v>
      </c>
      <c r="AY166" s="176" t="s">
        <v>144</v>
      </c>
      <c r="BK166" s="178">
        <f>SUM(BK167:BK181)</f>
        <v>0</v>
      </c>
    </row>
    <row r="167" spans="2:65" s="1" customFormat="1" ht="16.5" customHeight="1">
      <c r="B167" s="33"/>
      <c r="C167" s="181" t="s">
        <v>305</v>
      </c>
      <c r="D167" s="181" t="s">
        <v>145</v>
      </c>
      <c r="E167" s="182" t="s">
        <v>1036</v>
      </c>
      <c r="F167" s="183" t="s">
        <v>1037</v>
      </c>
      <c r="G167" s="184" t="s">
        <v>148</v>
      </c>
      <c r="H167" s="185">
        <v>1548</v>
      </c>
      <c r="I167" s="186"/>
      <c r="J167" s="187">
        <f>ROUND(I167*H167,2)</f>
        <v>0</v>
      </c>
      <c r="K167" s="183" t="s">
        <v>159</v>
      </c>
      <c r="L167" s="37"/>
      <c r="M167" s="188" t="s">
        <v>1</v>
      </c>
      <c r="N167" s="189" t="s">
        <v>42</v>
      </c>
      <c r="O167" s="5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149</v>
      </c>
      <c r="AT167" s="16" t="s">
        <v>145</v>
      </c>
      <c r="AU167" s="16" t="s">
        <v>80</v>
      </c>
      <c r="AY167" s="16" t="s">
        <v>144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78</v>
      </c>
      <c r="BK167" s="192">
        <f>ROUND(I167*H167,2)</f>
        <v>0</v>
      </c>
      <c r="BL167" s="16" t="s">
        <v>149</v>
      </c>
      <c r="BM167" s="16" t="s">
        <v>1038</v>
      </c>
    </row>
    <row r="168" spans="2:65" s="1" customFormat="1" ht="11.25">
      <c r="B168" s="33"/>
      <c r="C168" s="34"/>
      <c r="D168" s="193" t="s">
        <v>151</v>
      </c>
      <c r="E168" s="34"/>
      <c r="F168" s="194" t="s">
        <v>1039</v>
      </c>
      <c r="G168" s="34"/>
      <c r="H168" s="34"/>
      <c r="I168" s="111"/>
      <c r="J168" s="34"/>
      <c r="K168" s="34"/>
      <c r="L168" s="37"/>
      <c r="M168" s="195"/>
      <c r="N168" s="59"/>
      <c r="O168" s="59"/>
      <c r="P168" s="59"/>
      <c r="Q168" s="59"/>
      <c r="R168" s="59"/>
      <c r="S168" s="59"/>
      <c r="T168" s="60"/>
      <c r="AT168" s="16" t="s">
        <v>151</v>
      </c>
      <c r="AU168" s="16" t="s">
        <v>80</v>
      </c>
    </row>
    <row r="169" spans="2:65" s="1" customFormat="1" ht="19.5">
      <c r="B169" s="33"/>
      <c r="C169" s="34"/>
      <c r="D169" s="193" t="s">
        <v>153</v>
      </c>
      <c r="E169" s="34"/>
      <c r="F169" s="196" t="s">
        <v>1040</v>
      </c>
      <c r="G169" s="34"/>
      <c r="H169" s="34"/>
      <c r="I169" s="111"/>
      <c r="J169" s="34"/>
      <c r="K169" s="34"/>
      <c r="L169" s="37"/>
      <c r="M169" s="195"/>
      <c r="N169" s="59"/>
      <c r="O169" s="59"/>
      <c r="P169" s="59"/>
      <c r="Q169" s="59"/>
      <c r="R169" s="59"/>
      <c r="S169" s="59"/>
      <c r="T169" s="60"/>
      <c r="AT169" s="16" t="s">
        <v>153</v>
      </c>
      <c r="AU169" s="16" t="s">
        <v>80</v>
      </c>
    </row>
    <row r="170" spans="2:65" s="12" customFormat="1" ht="11.25">
      <c r="B170" s="197"/>
      <c r="C170" s="198"/>
      <c r="D170" s="193" t="s">
        <v>155</v>
      </c>
      <c r="E170" s="199" t="s">
        <v>1</v>
      </c>
      <c r="F170" s="200" t="s">
        <v>1041</v>
      </c>
      <c r="G170" s="198"/>
      <c r="H170" s="201">
        <v>1548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155</v>
      </c>
      <c r="AU170" s="207" t="s">
        <v>80</v>
      </c>
      <c r="AV170" s="12" t="s">
        <v>80</v>
      </c>
      <c r="AW170" s="12" t="s">
        <v>32</v>
      </c>
      <c r="AX170" s="12" t="s">
        <v>78</v>
      </c>
      <c r="AY170" s="207" t="s">
        <v>144</v>
      </c>
    </row>
    <row r="171" spans="2:65" s="1" customFormat="1" ht="16.5" customHeight="1">
      <c r="B171" s="33"/>
      <c r="C171" s="181" t="s">
        <v>314</v>
      </c>
      <c r="D171" s="181" t="s">
        <v>145</v>
      </c>
      <c r="E171" s="182" t="s">
        <v>1042</v>
      </c>
      <c r="F171" s="183" t="s">
        <v>1043</v>
      </c>
      <c r="G171" s="184" t="s">
        <v>148</v>
      </c>
      <c r="H171" s="185">
        <v>2167.1999999999998</v>
      </c>
      <c r="I171" s="186"/>
      <c r="J171" s="187">
        <f>ROUND(I171*H171,2)</f>
        <v>0</v>
      </c>
      <c r="K171" s="183" t="s">
        <v>159</v>
      </c>
      <c r="L171" s="37"/>
      <c r="M171" s="188" t="s">
        <v>1</v>
      </c>
      <c r="N171" s="189" t="s">
        <v>42</v>
      </c>
      <c r="O171" s="59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16" t="s">
        <v>149</v>
      </c>
      <c r="AT171" s="16" t="s">
        <v>145</v>
      </c>
      <c r="AU171" s="16" t="s">
        <v>80</v>
      </c>
      <c r="AY171" s="16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6" t="s">
        <v>78</v>
      </c>
      <c r="BK171" s="192">
        <f>ROUND(I171*H171,2)</f>
        <v>0</v>
      </c>
      <c r="BL171" s="16" t="s">
        <v>149</v>
      </c>
      <c r="BM171" s="16" t="s">
        <v>1044</v>
      </c>
    </row>
    <row r="172" spans="2:65" s="1" customFormat="1" ht="11.25">
      <c r="B172" s="33"/>
      <c r="C172" s="34"/>
      <c r="D172" s="193" t="s">
        <v>151</v>
      </c>
      <c r="E172" s="34"/>
      <c r="F172" s="194" t="s">
        <v>1045</v>
      </c>
      <c r="G172" s="34"/>
      <c r="H172" s="34"/>
      <c r="I172" s="111"/>
      <c r="J172" s="34"/>
      <c r="K172" s="34"/>
      <c r="L172" s="37"/>
      <c r="M172" s="195"/>
      <c r="N172" s="59"/>
      <c r="O172" s="59"/>
      <c r="P172" s="59"/>
      <c r="Q172" s="59"/>
      <c r="R172" s="59"/>
      <c r="S172" s="59"/>
      <c r="T172" s="60"/>
      <c r="AT172" s="16" t="s">
        <v>151</v>
      </c>
      <c r="AU172" s="16" t="s">
        <v>80</v>
      </c>
    </row>
    <row r="173" spans="2:65" s="1" customFormat="1" ht="19.5">
      <c r="B173" s="33"/>
      <c r="C173" s="34"/>
      <c r="D173" s="193" t="s">
        <v>153</v>
      </c>
      <c r="E173" s="34"/>
      <c r="F173" s="196" t="s">
        <v>1046</v>
      </c>
      <c r="G173" s="34"/>
      <c r="H173" s="34"/>
      <c r="I173" s="111"/>
      <c r="J173" s="34"/>
      <c r="K173" s="34"/>
      <c r="L173" s="37"/>
      <c r="M173" s="195"/>
      <c r="N173" s="59"/>
      <c r="O173" s="59"/>
      <c r="P173" s="59"/>
      <c r="Q173" s="59"/>
      <c r="R173" s="59"/>
      <c r="S173" s="59"/>
      <c r="T173" s="60"/>
      <c r="AT173" s="16" t="s">
        <v>153</v>
      </c>
      <c r="AU173" s="16" t="s">
        <v>80</v>
      </c>
    </row>
    <row r="174" spans="2:65" s="12" customFormat="1" ht="11.25">
      <c r="B174" s="197"/>
      <c r="C174" s="198"/>
      <c r="D174" s="193" t="s">
        <v>155</v>
      </c>
      <c r="E174" s="199" t="s">
        <v>1</v>
      </c>
      <c r="F174" s="200" t="s">
        <v>1047</v>
      </c>
      <c r="G174" s="198"/>
      <c r="H174" s="201">
        <v>2167.1999999999998</v>
      </c>
      <c r="I174" s="202"/>
      <c r="J174" s="198"/>
      <c r="K174" s="198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155</v>
      </c>
      <c r="AU174" s="207" t="s">
        <v>80</v>
      </c>
      <c r="AV174" s="12" t="s">
        <v>80</v>
      </c>
      <c r="AW174" s="12" t="s">
        <v>32</v>
      </c>
      <c r="AX174" s="12" t="s">
        <v>78</v>
      </c>
      <c r="AY174" s="207" t="s">
        <v>144</v>
      </c>
    </row>
    <row r="175" spans="2:65" s="1" customFormat="1" ht="16.5" customHeight="1">
      <c r="B175" s="33"/>
      <c r="C175" s="181" t="s">
        <v>320</v>
      </c>
      <c r="D175" s="181" t="s">
        <v>145</v>
      </c>
      <c r="E175" s="182" t="s">
        <v>1048</v>
      </c>
      <c r="F175" s="183" t="s">
        <v>1049</v>
      </c>
      <c r="G175" s="184" t="s">
        <v>148</v>
      </c>
      <c r="H175" s="185">
        <v>2167.1999999999998</v>
      </c>
      <c r="I175" s="186"/>
      <c r="J175" s="187">
        <f>ROUND(I175*H175,2)</f>
        <v>0</v>
      </c>
      <c r="K175" s="183" t="s">
        <v>159</v>
      </c>
      <c r="L175" s="37"/>
      <c r="M175" s="188" t="s">
        <v>1</v>
      </c>
      <c r="N175" s="189" t="s">
        <v>42</v>
      </c>
      <c r="O175" s="59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16" t="s">
        <v>149</v>
      </c>
      <c r="AT175" s="16" t="s">
        <v>145</v>
      </c>
      <c r="AU175" s="16" t="s">
        <v>80</v>
      </c>
      <c r="AY175" s="16" t="s">
        <v>144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78</v>
      </c>
      <c r="BK175" s="192">
        <f>ROUND(I175*H175,2)</f>
        <v>0</v>
      </c>
      <c r="BL175" s="16" t="s">
        <v>149</v>
      </c>
      <c r="BM175" s="16" t="s">
        <v>1050</v>
      </c>
    </row>
    <row r="176" spans="2:65" s="1" customFormat="1" ht="11.25">
      <c r="B176" s="33"/>
      <c r="C176" s="34"/>
      <c r="D176" s="193" t="s">
        <v>151</v>
      </c>
      <c r="E176" s="34"/>
      <c r="F176" s="194" t="s">
        <v>1051</v>
      </c>
      <c r="G176" s="34"/>
      <c r="H176" s="34"/>
      <c r="I176" s="111"/>
      <c r="J176" s="34"/>
      <c r="K176" s="34"/>
      <c r="L176" s="37"/>
      <c r="M176" s="195"/>
      <c r="N176" s="59"/>
      <c r="O176" s="59"/>
      <c r="P176" s="59"/>
      <c r="Q176" s="59"/>
      <c r="R176" s="59"/>
      <c r="S176" s="59"/>
      <c r="T176" s="60"/>
      <c r="AT176" s="16" t="s">
        <v>151</v>
      </c>
      <c r="AU176" s="16" t="s">
        <v>80</v>
      </c>
    </row>
    <row r="177" spans="2:65" s="12" customFormat="1" ht="11.25">
      <c r="B177" s="197"/>
      <c r="C177" s="198"/>
      <c r="D177" s="193" t="s">
        <v>155</v>
      </c>
      <c r="E177" s="199" t="s">
        <v>1</v>
      </c>
      <c r="F177" s="200" t="s">
        <v>1052</v>
      </c>
      <c r="G177" s="198"/>
      <c r="H177" s="201">
        <v>2167.1999999999998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155</v>
      </c>
      <c r="AU177" s="207" t="s">
        <v>80</v>
      </c>
      <c r="AV177" s="12" t="s">
        <v>80</v>
      </c>
      <c r="AW177" s="12" t="s">
        <v>32</v>
      </c>
      <c r="AX177" s="12" t="s">
        <v>78</v>
      </c>
      <c r="AY177" s="207" t="s">
        <v>144</v>
      </c>
    </row>
    <row r="178" spans="2:65" s="1" customFormat="1" ht="16.5" customHeight="1">
      <c r="B178" s="33"/>
      <c r="C178" s="181" t="s">
        <v>325</v>
      </c>
      <c r="D178" s="181" t="s">
        <v>145</v>
      </c>
      <c r="E178" s="182" t="s">
        <v>1053</v>
      </c>
      <c r="F178" s="183" t="s">
        <v>1054</v>
      </c>
      <c r="G178" s="184" t="s">
        <v>148</v>
      </c>
      <c r="H178" s="185">
        <v>570</v>
      </c>
      <c r="I178" s="186"/>
      <c r="J178" s="187">
        <f>ROUND(I178*H178,2)</f>
        <v>0</v>
      </c>
      <c r="K178" s="183" t="s">
        <v>1</v>
      </c>
      <c r="L178" s="37"/>
      <c r="M178" s="188" t="s">
        <v>1</v>
      </c>
      <c r="N178" s="189" t="s">
        <v>42</v>
      </c>
      <c r="O178" s="59"/>
      <c r="P178" s="190">
        <f>O178*H178</f>
        <v>0</v>
      </c>
      <c r="Q178" s="190">
        <v>0.378</v>
      </c>
      <c r="R178" s="190">
        <f>Q178*H178</f>
        <v>215.46</v>
      </c>
      <c r="S178" s="190">
        <v>0</v>
      </c>
      <c r="T178" s="191">
        <f>S178*H178</f>
        <v>0</v>
      </c>
      <c r="AR178" s="16" t="s">
        <v>149</v>
      </c>
      <c r="AT178" s="16" t="s">
        <v>145</v>
      </c>
      <c r="AU178" s="16" t="s">
        <v>80</v>
      </c>
      <c r="AY178" s="16" t="s">
        <v>144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78</v>
      </c>
      <c r="BK178" s="192">
        <f>ROUND(I178*H178,2)</f>
        <v>0</v>
      </c>
      <c r="BL178" s="16" t="s">
        <v>149</v>
      </c>
      <c r="BM178" s="16" t="s">
        <v>1055</v>
      </c>
    </row>
    <row r="179" spans="2:65" s="1" customFormat="1" ht="11.25">
      <c r="B179" s="33"/>
      <c r="C179" s="34"/>
      <c r="D179" s="193" t="s">
        <v>151</v>
      </c>
      <c r="E179" s="34"/>
      <c r="F179" s="194" t="s">
        <v>1051</v>
      </c>
      <c r="G179" s="34"/>
      <c r="H179" s="34"/>
      <c r="I179" s="111"/>
      <c r="J179" s="34"/>
      <c r="K179" s="34"/>
      <c r="L179" s="37"/>
      <c r="M179" s="195"/>
      <c r="N179" s="59"/>
      <c r="O179" s="59"/>
      <c r="P179" s="59"/>
      <c r="Q179" s="59"/>
      <c r="R179" s="59"/>
      <c r="S179" s="59"/>
      <c r="T179" s="60"/>
      <c r="AT179" s="16" t="s">
        <v>151</v>
      </c>
      <c r="AU179" s="16" t="s">
        <v>80</v>
      </c>
    </row>
    <row r="180" spans="2:65" s="1" customFormat="1" ht="19.5">
      <c r="B180" s="33"/>
      <c r="C180" s="34"/>
      <c r="D180" s="193" t="s">
        <v>153</v>
      </c>
      <c r="E180" s="34"/>
      <c r="F180" s="196" t="s">
        <v>1056</v>
      </c>
      <c r="G180" s="34"/>
      <c r="H180" s="34"/>
      <c r="I180" s="111"/>
      <c r="J180" s="34"/>
      <c r="K180" s="34"/>
      <c r="L180" s="37"/>
      <c r="M180" s="195"/>
      <c r="N180" s="59"/>
      <c r="O180" s="59"/>
      <c r="P180" s="59"/>
      <c r="Q180" s="59"/>
      <c r="R180" s="59"/>
      <c r="S180" s="59"/>
      <c r="T180" s="60"/>
      <c r="AT180" s="16" t="s">
        <v>153</v>
      </c>
      <c r="AU180" s="16" t="s">
        <v>80</v>
      </c>
    </row>
    <row r="181" spans="2:65" s="12" customFormat="1" ht="11.25">
      <c r="B181" s="197"/>
      <c r="C181" s="198"/>
      <c r="D181" s="193" t="s">
        <v>155</v>
      </c>
      <c r="E181" s="199" t="s">
        <v>1</v>
      </c>
      <c r="F181" s="200" t="s">
        <v>1057</v>
      </c>
      <c r="G181" s="198"/>
      <c r="H181" s="201">
        <v>570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155</v>
      </c>
      <c r="AU181" s="207" t="s">
        <v>80</v>
      </c>
      <c r="AV181" s="12" t="s">
        <v>80</v>
      </c>
      <c r="AW181" s="12" t="s">
        <v>32</v>
      </c>
      <c r="AX181" s="12" t="s">
        <v>78</v>
      </c>
      <c r="AY181" s="207" t="s">
        <v>144</v>
      </c>
    </row>
    <row r="182" spans="2:65" s="11" customFormat="1" ht="22.9" customHeight="1">
      <c r="B182" s="165"/>
      <c r="C182" s="166"/>
      <c r="D182" s="167" t="s">
        <v>70</v>
      </c>
      <c r="E182" s="179" t="s">
        <v>198</v>
      </c>
      <c r="F182" s="179" t="s">
        <v>345</v>
      </c>
      <c r="G182" s="166"/>
      <c r="H182" s="166"/>
      <c r="I182" s="169"/>
      <c r="J182" s="180">
        <f>BK182</f>
        <v>0</v>
      </c>
      <c r="K182" s="166"/>
      <c r="L182" s="171"/>
      <c r="M182" s="172"/>
      <c r="N182" s="173"/>
      <c r="O182" s="173"/>
      <c r="P182" s="174">
        <f>SUM(P183:P187)</f>
        <v>0</v>
      </c>
      <c r="Q182" s="173"/>
      <c r="R182" s="174">
        <f>SUM(R183:R187)</f>
        <v>2.0580000000000001E-2</v>
      </c>
      <c r="S182" s="173"/>
      <c r="T182" s="175">
        <f>SUM(T183:T187)</f>
        <v>0</v>
      </c>
      <c r="AR182" s="176" t="s">
        <v>78</v>
      </c>
      <c r="AT182" s="177" t="s">
        <v>70</v>
      </c>
      <c r="AU182" s="177" t="s">
        <v>78</v>
      </c>
      <c r="AY182" s="176" t="s">
        <v>144</v>
      </c>
      <c r="BK182" s="178">
        <f>SUM(BK183:BK187)</f>
        <v>0</v>
      </c>
    </row>
    <row r="183" spans="2:65" s="1" customFormat="1" ht="16.5" customHeight="1">
      <c r="B183" s="33"/>
      <c r="C183" s="181" t="s">
        <v>333</v>
      </c>
      <c r="D183" s="181" t="s">
        <v>145</v>
      </c>
      <c r="E183" s="182" t="s">
        <v>353</v>
      </c>
      <c r="F183" s="183" t="s">
        <v>1058</v>
      </c>
      <c r="G183" s="184" t="s">
        <v>355</v>
      </c>
      <c r="H183" s="185">
        <v>7</v>
      </c>
      <c r="I183" s="186"/>
      <c r="J183" s="187">
        <f>ROUND(I183*H183,2)</f>
        <v>0</v>
      </c>
      <c r="K183" s="183" t="s">
        <v>1</v>
      </c>
      <c r="L183" s="37"/>
      <c r="M183" s="188" t="s">
        <v>1</v>
      </c>
      <c r="N183" s="189" t="s">
        <v>42</v>
      </c>
      <c r="O183" s="59"/>
      <c r="P183" s="190">
        <f>O183*H183</f>
        <v>0</v>
      </c>
      <c r="Q183" s="190">
        <v>6.4000000000000005E-4</v>
      </c>
      <c r="R183" s="190">
        <f>Q183*H183</f>
        <v>4.4800000000000005E-3</v>
      </c>
      <c r="S183" s="190">
        <v>0</v>
      </c>
      <c r="T183" s="191">
        <f>S183*H183</f>
        <v>0</v>
      </c>
      <c r="AR183" s="16" t="s">
        <v>149</v>
      </c>
      <c r="AT183" s="16" t="s">
        <v>145</v>
      </c>
      <c r="AU183" s="16" t="s">
        <v>80</v>
      </c>
      <c r="AY183" s="16" t="s">
        <v>144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6" t="s">
        <v>78</v>
      </c>
      <c r="BK183" s="192">
        <f>ROUND(I183*H183,2)</f>
        <v>0</v>
      </c>
      <c r="BL183" s="16" t="s">
        <v>149</v>
      </c>
      <c r="BM183" s="16" t="s">
        <v>1059</v>
      </c>
    </row>
    <row r="184" spans="2:65" s="1" customFormat="1" ht="11.25">
      <c r="B184" s="33"/>
      <c r="C184" s="34"/>
      <c r="D184" s="193" t="s">
        <v>151</v>
      </c>
      <c r="E184" s="34"/>
      <c r="F184" s="194" t="s">
        <v>357</v>
      </c>
      <c r="G184" s="34"/>
      <c r="H184" s="34"/>
      <c r="I184" s="111"/>
      <c r="J184" s="34"/>
      <c r="K184" s="34"/>
      <c r="L184" s="37"/>
      <c r="M184" s="195"/>
      <c r="N184" s="59"/>
      <c r="O184" s="59"/>
      <c r="P184" s="59"/>
      <c r="Q184" s="59"/>
      <c r="R184" s="59"/>
      <c r="S184" s="59"/>
      <c r="T184" s="60"/>
      <c r="AT184" s="16" t="s">
        <v>151</v>
      </c>
      <c r="AU184" s="16" t="s">
        <v>80</v>
      </c>
    </row>
    <row r="185" spans="2:65" s="1" customFormat="1" ht="19.5">
      <c r="B185" s="33"/>
      <c r="C185" s="34"/>
      <c r="D185" s="193" t="s">
        <v>153</v>
      </c>
      <c r="E185" s="34"/>
      <c r="F185" s="196" t="s">
        <v>1060</v>
      </c>
      <c r="G185" s="34"/>
      <c r="H185" s="34"/>
      <c r="I185" s="111"/>
      <c r="J185" s="34"/>
      <c r="K185" s="34"/>
      <c r="L185" s="37"/>
      <c r="M185" s="195"/>
      <c r="N185" s="59"/>
      <c r="O185" s="59"/>
      <c r="P185" s="59"/>
      <c r="Q185" s="59"/>
      <c r="R185" s="59"/>
      <c r="S185" s="59"/>
      <c r="T185" s="60"/>
      <c r="AT185" s="16" t="s">
        <v>153</v>
      </c>
      <c r="AU185" s="16" t="s">
        <v>80</v>
      </c>
    </row>
    <row r="186" spans="2:65" s="1" customFormat="1" ht="16.5" customHeight="1">
      <c r="B186" s="33"/>
      <c r="C186" s="219" t="s">
        <v>338</v>
      </c>
      <c r="D186" s="219" t="s">
        <v>306</v>
      </c>
      <c r="E186" s="220" t="s">
        <v>1061</v>
      </c>
      <c r="F186" s="221" t="s">
        <v>362</v>
      </c>
      <c r="G186" s="222" t="s">
        <v>355</v>
      </c>
      <c r="H186" s="223">
        <v>7</v>
      </c>
      <c r="I186" s="224"/>
      <c r="J186" s="225">
        <f>ROUND(I186*H186,2)</f>
        <v>0</v>
      </c>
      <c r="K186" s="221" t="s">
        <v>1</v>
      </c>
      <c r="L186" s="226"/>
      <c r="M186" s="227" t="s">
        <v>1</v>
      </c>
      <c r="N186" s="228" t="s">
        <v>42</v>
      </c>
      <c r="O186" s="59"/>
      <c r="P186" s="190">
        <f>O186*H186</f>
        <v>0</v>
      </c>
      <c r="Q186" s="190">
        <v>2.3E-3</v>
      </c>
      <c r="R186" s="190">
        <f>Q186*H186</f>
        <v>1.61E-2</v>
      </c>
      <c r="S186" s="190">
        <v>0</v>
      </c>
      <c r="T186" s="191">
        <f>S186*H186</f>
        <v>0</v>
      </c>
      <c r="AR186" s="16" t="s">
        <v>198</v>
      </c>
      <c r="AT186" s="16" t="s">
        <v>306</v>
      </c>
      <c r="AU186" s="16" t="s">
        <v>80</v>
      </c>
      <c r="AY186" s="16" t="s">
        <v>144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6" t="s">
        <v>78</v>
      </c>
      <c r="BK186" s="192">
        <f>ROUND(I186*H186,2)</f>
        <v>0</v>
      </c>
      <c r="BL186" s="16" t="s">
        <v>149</v>
      </c>
      <c r="BM186" s="16" t="s">
        <v>1062</v>
      </c>
    </row>
    <row r="187" spans="2:65" s="1" customFormat="1" ht="11.25">
      <c r="B187" s="33"/>
      <c r="C187" s="34"/>
      <c r="D187" s="193" t="s">
        <v>151</v>
      </c>
      <c r="E187" s="34"/>
      <c r="F187" s="194" t="s">
        <v>362</v>
      </c>
      <c r="G187" s="34"/>
      <c r="H187" s="34"/>
      <c r="I187" s="111"/>
      <c r="J187" s="34"/>
      <c r="K187" s="34"/>
      <c r="L187" s="37"/>
      <c r="M187" s="195"/>
      <c r="N187" s="59"/>
      <c r="O187" s="59"/>
      <c r="P187" s="59"/>
      <c r="Q187" s="59"/>
      <c r="R187" s="59"/>
      <c r="S187" s="59"/>
      <c r="T187" s="60"/>
      <c r="AT187" s="16" t="s">
        <v>151</v>
      </c>
      <c r="AU187" s="16" t="s">
        <v>80</v>
      </c>
    </row>
    <row r="188" spans="2:65" s="11" customFormat="1" ht="22.9" customHeight="1">
      <c r="B188" s="165"/>
      <c r="C188" s="166"/>
      <c r="D188" s="167" t="s">
        <v>70</v>
      </c>
      <c r="E188" s="179" t="s">
        <v>391</v>
      </c>
      <c r="F188" s="179" t="s">
        <v>392</v>
      </c>
      <c r="G188" s="166"/>
      <c r="H188" s="166"/>
      <c r="I188" s="169"/>
      <c r="J188" s="180">
        <f>BK188</f>
        <v>0</v>
      </c>
      <c r="K188" s="166"/>
      <c r="L188" s="171"/>
      <c r="M188" s="172"/>
      <c r="N188" s="173"/>
      <c r="O188" s="173"/>
      <c r="P188" s="174">
        <f>SUM(P189:P190)</f>
        <v>0</v>
      </c>
      <c r="Q188" s="173"/>
      <c r="R188" s="174">
        <f>SUM(R189:R190)</f>
        <v>0</v>
      </c>
      <c r="S188" s="173"/>
      <c r="T188" s="175">
        <f>SUM(T189:T190)</f>
        <v>0</v>
      </c>
      <c r="AR188" s="176" t="s">
        <v>78</v>
      </c>
      <c r="AT188" s="177" t="s">
        <v>70</v>
      </c>
      <c r="AU188" s="177" t="s">
        <v>78</v>
      </c>
      <c r="AY188" s="176" t="s">
        <v>144</v>
      </c>
      <c r="BK188" s="178">
        <f>SUM(BK189:BK190)</f>
        <v>0</v>
      </c>
    </row>
    <row r="189" spans="2:65" s="1" customFormat="1" ht="16.5" customHeight="1">
      <c r="B189" s="33"/>
      <c r="C189" s="181" t="s">
        <v>346</v>
      </c>
      <c r="D189" s="181" t="s">
        <v>145</v>
      </c>
      <c r="E189" s="182" t="s">
        <v>394</v>
      </c>
      <c r="F189" s="183" t="s">
        <v>395</v>
      </c>
      <c r="G189" s="184" t="s">
        <v>309</v>
      </c>
      <c r="H189" s="185">
        <v>289.70999999999998</v>
      </c>
      <c r="I189" s="186"/>
      <c r="J189" s="187">
        <f>ROUND(I189*H189,2)</f>
        <v>0</v>
      </c>
      <c r="K189" s="183" t="s">
        <v>159</v>
      </c>
      <c r="L189" s="37"/>
      <c r="M189" s="188" t="s">
        <v>1</v>
      </c>
      <c r="N189" s="189" t="s">
        <v>42</v>
      </c>
      <c r="O189" s="59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16" t="s">
        <v>149</v>
      </c>
      <c r="AT189" s="16" t="s">
        <v>145</v>
      </c>
      <c r="AU189" s="16" t="s">
        <v>80</v>
      </c>
      <c r="AY189" s="16" t="s">
        <v>144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6" t="s">
        <v>78</v>
      </c>
      <c r="BK189" s="192">
        <f>ROUND(I189*H189,2)</f>
        <v>0</v>
      </c>
      <c r="BL189" s="16" t="s">
        <v>149</v>
      </c>
      <c r="BM189" s="16" t="s">
        <v>1063</v>
      </c>
    </row>
    <row r="190" spans="2:65" s="1" customFormat="1" ht="19.5">
      <c r="B190" s="33"/>
      <c r="C190" s="34"/>
      <c r="D190" s="193" t="s">
        <v>151</v>
      </c>
      <c r="E190" s="34"/>
      <c r="F190" s="194" t="s">
        <v>397</v>
      </c>
      <c r="G190" s="34"/>
      <c r="H190" s="34"/>
      <c r="I190" s="111"/>
      <c r="J190" s="34"/>
      <c r="K190" s="34"/>
      <c r="L190" s="37"/>
      <c r="M190" s="249"/>
      <c r="N190" s="250"/>
      <c r="O190" s="250"/>
      <c r="P190" s="250"/>
      <c r="Q190" s="250"/>
      <c r="R190" s="250"/>
      <c r="S190" s="250"/>
      <c r="T190" s="251"/>
      <c r="AT190" s="16" t="s">
        <v>151</v>
      </c>
      <c r="AU190" s="16" t="s">
        <v>80</v>
      </c>
    </row>
    <row r="191" spans="2:65" s="1" customFormat="1" ht="6.95" customHeight="1">
      <c r="B191" s="45"/>
      <c r="C191" s="46"/>
      <c r="D191" s="46"/>
      <c r="E191" s="46"/>
      <c r="F191" s="46"/>
      <c r="G191" s="46"/>
      <c r="H191" s="46"/>
      <c r="I191" s="133"/>
      <c r="J191" s="46"/>
      <c r="K191" s="46"/>
      <c r="L191" s="37"/>
    </row>
  </sheetData>
  <sheetProtection algorithmName="SHA-512" hashValue="mkkXN3gcjalLHfvd6bfbFPxd4uAQistN3J9vq6UlV1MvJYi4IAJqGGbDQEOqYn+mtjVJl1IeojMBn+pJ5mWZWQ==" saltValue="LtqIk5gWAgPfoe8I+jDxYtYxGBOx0IWIearO6K7u4UfenJDwsfA3QUMNqpEqx2k84cZbQr0TBHyNmWoTbQ2RyA==" spinCount="100000" sheet="1" objects="1" scenarios="1" formatColumns="0" formatRows="0" autoFilter="0"/>
  <autoFilter ref="C83:K19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103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s="1" customFormat="1" ht="12" customHeight="1">
      <c r="B8" s="37"/>
      <c r="D8" s="110" t="s">
        <v>112</v>
      </c>
      <c r="I8" s="111"/>
      <c r="L8" s="37"/>
    </row>
    <row r="9" spans="2:46" s="1" customFormat="1" ht="36.950000000000003" customHeight="1">
      <c r="B9" s="37"/>
      <c r="E9" s="299" t="s">
        <v>1064</v>
      </c>
      <c r="F9" s="298"/>
      <c r="G9" s="298"/>
      <c r="H9" s="298"/>
      <c r="I9" s="111"/>
      <c r="L9" s="37"/>
    </row>
    <row r="10" spans="2:46" s="1" customFormat="1" ht="11.25">
      <c r="B10" s="37"/>
      <c r="I10" s="111"/>
      <c r="L10" s="37"/>
    </row>
    <row r="11" spans="2:46" s="1" customFormat="1" ht="12" customHeight="1">
      <c r="B11" s="37"/>
      <c r="D11" s="110" t="s">
        <v>18</v>
      </c>
      <c r="F11" s="16" t="s">
        <v>1</v>
      </c>
      <c r="I11" s="112" t="s">
        <v>19</v>
      </c>
      <c r="J11" s="16" t="s">
        <v>1</v>
      </c>
      <c r="L11" s="37"/>
    </row>
    <row r="12" spans="2:46" s="1" customFormat="1" ht="12" customHeight="1">
      <c r="B12" s="37"/>
      <c r="D12" s="110" t="s">
        <v>20</v>
      </c>
      <c r="F12" s="16" t="s">
        <v>21</v>
      </c>
      <c r="I12" s="112" t="s">
        <v>22</v>
      </c>
      <c r="J12" s="113" t="str">
        <f>'Rekapitulace stavby'!AN8</f>
        <v>19. 9. 2018</v>
      </c>
      <c r="L12" s="37"/>
    </row>
    <row r="13" spans="2:46" s="1" customFormat="1" ht="10.9" customHeight="1">
      <c r="B13" s="37"/>
      <c r="I13" s="111"/>
      <c r="L13" s="37"/>
    </row>
    <row r="14" spans="2:46" s="1" customFormat="1" ht="12" customHeight="1">
      <c r="B14" s="37"/>
      <c r="D14" s="110" t="s">
        <v>24</v>
      </c>
      <c r="I14" s="112" t="s">
        <v>25</v>
      </c>
      <c r="J14" s="16" t="s">
        <v>26</v>
      </c>
      <c r="L14" s="37"/>
    </row>
    <row r="15" spans="2:46" s="1" customFormat="1" ht="18" customHeight="1">
      <c r="B15" s="37"/>
      <c r="E15" s="16" t="s">
        <v>27</v>
      </c>
      <c r="I15" s="112" t="s">
        <v>28</v>
      </c>
      <c r="J15" s="16" t="s">
        <v>1</v>
      </c>
      <c r="L15" s="37"/>
    </row>
    <row r="16" spans="2:46" s="1" customFormat="1" ht="6.95" customHeight="1">
      <c r="B16" s="37"/>
      <c r="I16" s="111"/>
      <c r="L16" s="37"/>
    </row>
    <row r="17" spans="2:12" s="1" customFormat="1" ht="12" customHeight="1">
      <c r="B17" s="37"/>
      <c r="D17" s="110" t="s">
        <v>29</v>
      </c>
      <c r="I17" s="112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0" t="str">
        <f>'Rekapitulace stavby'!E14</f>
        <v>Vyplň údaj</v>
      </c>
      <c r="F18" s="301"/>
      <c r="G18" s="301"/>
      <c r="H18" s="301"/>
      <c r="I18" s="112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1"/>
      <c r="L19" s="37"/>
    </row>
    <row r="20" spans="2:12" s="1" customFormat="1" ht="12" customHeight="1">
      <c r="B20" s="37"/>
      <c r="D20" s="110" t="s">
        <v>31</v>
      </c>
      <c r="I20" s="112" t="s">
        <v>25</v>
      </c>
      <c r="J20" s="16" t="str">
        <f>IF('Rekapitulace stavby'!AN16="","",'Rekapitulace stavby'!AN16)</f>
        <v/>
      </c>
      <c r="L20" s="37"/>
    </row>
    <row r="21" spans="2:12" s="1" customFormat="1" ht="18" customHeight="1">
      <c r="B21" s="37"/>
      <c r="E21" s="16" t="str">
        <f>IF('Rekapitulace stavby'!E17="","",'Rekapitulace stavby'!E17)</f>
        <v xml:space="preserve"> </v>
      </c>
      <c r="I21" s="112" t="s">
        <v>28</v>
      </c>
      <c r="J21" s="16" t="str">
        <f>IF('Rekapitulace stavby'!AN17="","",'Rekapitulace stavby'!AN17)</f>
        <v/>
      </c>
      <c r="L21" s="37"/>
    </row>
    <row r="22" spans="2:12" s="1" customFormat="1" ht="6.95" customHeight="1">
      <c r="B22" s="37"/>
      <c r="I22" s="111"/>
      <c r="L22" s="37"/>
    </row>
    <row r="23" spans="2:12" s="1" customFormat="1" ht="12" customHeight="1">
      <c r="B23" s="37"/>
      <c r="D23" s="110" t="s">
        <v>33</v>
      </c>
      <c r="I23" s="112" t="s">
        <v>25</v>
      </c>
      <c r="J23" s="16" t="s">
        <v>34</v>
      </c>
      <c r="L23" s="37"/>
    </row>
    <row r="24" spans="2:12" s="1" customFormat="1" ht="18" customHeight="1">
      <c r="B24" s="37"/>
      <c r="E24" s="16" t="s">
        <v>35</v>
      </c>
      <c r="I24" s="112" t="s">
        <v>28</v>
      </c>
      <c r="J24" s="16" t="s">
        <v>1</v>
      </c>
      <c r="L24" s="37"/>
    </row>
    <row r="25" spans="2:12" s="1" customFormat="1" ht="6.95" customHeight="1">
      <c r="B25" s="37"/>
      <c r="I25" s="111"/>
      <c r="L25" s="37"/>
    </row>
    <row r="26" spans="2:12" s="1" customFormat="1" ht="12" customHeight="1">
      <c r="B26" s="37"/>
      <c r="D26" s="110" t="s">
        <v>36</v>
      </c>
      <c r="I26" s="111"/>
      <c r="L26" s="37"/>
    </row>
    <row r="27" spans="2:12" s="7" customFormat="1" ht="16.5" customHeight="1">
      <c r="B27" s="114"/>
      <c r="E27" s="302" t="s">
        <v>1</v>
      </c>
      <c r="F27" s="302"/>
      <c r="G27" s="302"/>
      <c r="H27" s="302"/>
      <c r="I27" s="115"/>
      <c r="L27" s="114"/>
    </row>
    <row r="28" spans="2:12" s="1" customFormat="1" ht="6.95" customHeight="1">
      <c r="B28" s="37"/>
      <c r="I28" s="11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16"/>
      <c r="J29" s="55"/>
      <c r="K29" s="55"/>
      <c r="L29" s="37"/>
    </row>
    <row r="30" spans="2:12" s="1" customFormat="1" ht="25.35" customHeight="1">
      <c r="B30" s="37"/>
      <c r="D30" s="117" t="s">
        <v>37</v>
      </c>
      <c r="I30" s="111"/>
      <c r="J30" s="118">
        <f>ROUND(J87, 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14.45" customHeight="1">
      <c r="B32" s="37"/>
      <c r="F32" s="119" t="s">
        <v>39</v>
      </c>
      <c r="I32" s="120" t="s">
        <v>38</v>
      </c>
      <c r="J32" s="119" t="s">
        <v>40</v>
      </c>
      <c r="L32" s="37"/>
    </row>
    <row r="33" spans="2:12" s="1" customFormat="1" ht="14.45" customHeight="1">
      <c r="B33" s="37"/>
      <c r="D33" s="110" t="s">
        <v>41</v>
      </c>
      <c r="E33" s="110" t="s">
        <v>42</v>
      </c>
      <c r="F33" s="121">
        <f>ROUND((SUM(BE87:BE146)),  2)</f>
        <v>0</v>
      </c>
      <c r="I33" s="122">
        <v>0.21</v>
      </c>
      <c r="J33" s="121">
        <f>ROUND(((SUM(BE87:BE146))*I33),  2)</f>
        <v>0</v>
      </c>
      <c r="L33" s="37"/>
    </row>
    <row r="34" spans="2:12" s="1" customFormat="1" ht="14.45" customHeight="1">
      <c r="B34" s="37"/>
      <c r="E34" s="110" t="s">
        <v>43</v>
      </c>
      <c r="F34" s="121">
        <f>ROUND((SUM(BF87:BF146)),  2)</f>
        <v>0</v>
      </c>
      <c r="I34" s="122">
        <v>0.15</v>
      </c>
      <c r="J34" s="121">
        <f>ROUND(((SUM(BF87:BF146))*I34),  2)</f>
        <v>0</v>
      </c>
      <c r="L34" s="37"/>
    </row>
    <row r="35" spans="2:12" s="1" customFormat="1" ht="14.45" hidden="1" customHeight="1">
      <c r="B35" s="37"/>
      <c r="E35" s="110" t="s">
        <v>44</v>
      </c>
      <c r="F35" s="121">
        <f>ROUND((SUM(BG87:BG146)),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10" t="s">
        <v>45</v>
      </c>
      <c r="F36" s="121">
        <f>ROUND((SUM(BH87:BH146)),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10" t="s">
        <v>46</v>
      </c>
      <c r="F37" s="121">
        <f>ROUND((SUM(BI87:BI146)),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11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37"/>
    </row>
    <row r="44" spans="2:12" s="1" customFormat="1" ht="6.9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37"/>
    </row>
    <row r="45" spans="2:12" s="1" customFormat="1" ht="24.95" customHeight="1">
      <c r="B45" s="33"/>
      <c r="C45" s="22" t="s">
        <v>116</v>
      </c>
      <c r="D45" s="34"/>
      <c r="E45" s="34"/>
      <c r="F45" s="34"/>
      <c r="G45" s="34"/>
      <c r="H45" s="34"/>
      <c r="I45" s="11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11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16.5" customHeight="1">
      <c r="B48" s="33"/>
      <c r="C48" s="34"/>
      <c r="D48" s="34"/>
      <c r="E48" s="303" t="str">
        <f>E7</f>
        <v>Lesopark Na Panském v Bohumíně</v>
      </c>
      <c r="F48" s="304"/>
      <c r="G48" s="304"/>
      <c r="H48" s="304"/>
      <c r="I48" s="111"/>
      <c r="J48" s="34"/>
      <c r="K48" s="34"/>
      <c r="L48" s="37"/>
    </row>
    <row r="49" spans="2:47" s="1" customFormat="1" ht="12" customHeight="1">
      <c r="B49" s="33"/>
      <c r="C49" s="28" t="s">
        <v>112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271" t="str">
        <f>E9</f>
        <v>SO-04 - Molo</v>
      </c>
      <c r="F50" s="270"/>
      <c r="G50" s="270"/>
      <c r="H50" s="270"/>
      <c r="I50" s="111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11"/>
      <c r="J51" s="34"/>
      <c r="K51" s="34"/>
      <c r="L51" s="37"/>
    </row>
    <row r="52" spans="2:47" s="1" customFormat="1" ht="12" customHeight="1">
      <c r="B52" s="33"/>
      <c r="C52" s="28" t="s">
        <v>20</v>
      </c>
      <c r="D52" s="34"/>
      <c r="E52" s="34"/>
      <c r="F52" s="26" t="str">
        <f>F12</f>
        <v xml:space="preserve"> </v>
      </c>
      <c r="G52" s="34"/>
      <c r="H52" s="34"/>
      <c r="I52" s="112" t="s">
        <v>22</v>
      </c>
      <c r="J52" s="54" t="str">
        <f>IF(J12="","",J12)</f>
        <v>19. 9. 2018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3.7" customHeight="1">
      <c r="B54" s="33"/>
      <c r="C54" s="28" t="s">
        <v>24</v>
      </c>
      <c r="D54" s="34"/>
      <c r="E54" s="34"/>
      <c r="F54" s="26" t="str">
        <f>E15</f>
        <v>Město Bohumín</v>
      </c>
      <c r="G54" s="34"/>
      <c r="H54" s="34"/>
      <c r="I54" s="112" t="s">
        <v>31</v>
      </c>
      <c r="J54" s="31" t="str">
        <f>E21</f>
        <v xml:space="preserve"> </v>
      </c>
      <c r="K54" s="34"/>
      <c r="L54" s="37"/>
    </row>
    <row r="55" spans="2:47" s="1" customFormat="1" ht="13.7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12" t="s">
        <v>33</v>
      </c>
      <c r="J55" s="31" t="str">
        <f>E24</f>
        <v>Atelier Fontes, s.r.o.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11"/>
      <c r="J56" s="34"/>
      <c r="K56" s="34"/>
      <c r="L56" s="37"/>
    </row>
    <row r="57" spans="2:47" s="1" customFormat="1" ht="29.25" customHeight="1">
      <c r="B57" s="33"/>
      <c r="C57" s="137" t="s">
        <v>117</v>
      </c>
      <c r="D57" s="138"/>
      <c r="E57" s="138"/>
      <c r="F57" s="138"/>
      <c r="G57" s="138"/>
      <c r="H57" s="138"/>
      <c r="I57" s="139"/>
      <c r="J57" s="140" t="s">
        <v>118</v>
      </c>
      <c r="K57" s="138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11"/>
      <c r="J58" s="34"/>
      <c r="K58" s="34"/>
      <c r="L58" s="37"/>
    </row>
    <row r="59" spans="2:47" s="1" customFormat="1" ht="22.9" customHeight="1">
      <c r="B59" s="33"/>
      <c r="C59" s="141" t="s">
        <v>119</v>
      </c>
      <c r="D59" s="34"/>
      <c r="E59" s="34"/>
      <c r="F59" s="34"/>
      <c r="G59" s="34"/>
      <c r="H59" s="34"/>
      <c r="I59" s="111"/>
      <c r="J59" s="72">
        <f>J87</f>
        <v>0</v>
      </c>
      <c r="K59" s="34"/>
      <c r="L59" s="37"/>
      <c r="AU59" s="16" t="s">
        <v>120</v>
      </c>
    </row>
    <row r="60" spans="2:47" s="8" customFormat="1" ht="24.95" customHeight="1">
      <c r="B60" s="142"/>
      <c r="C60" s="143"/>
      <c r="D60" s="144" t="s">
        <v>941</v>
      </c>
      <c r="E60" s="145"/>
      <c r="F60" s="145"/>
      <c r="G60" s="145"/>
      <c r="H60" s="145"/>
      <c r="I60" s="146"/>
      <c r="J60" s="147">
        <f>J88</f>
        <v>0</v>
      </c>
      <c r="K60" s="143"/>
      <c r="L60" s="148"/>
    </row>
    <row r="61" spans="2:47" s="9" customFormat="1" ht="19.899999999999999" customHeight="1">
      <c r="B61" s="149"/>
      <c r="C61" s="93"/>
      <c r="D61" s="150" t="s">
        <v>122</v>
      </c>
      <c r="E61" s="151"/>
      <c r="F61" s="151"/>
      <c r="G61" s="151"/>
      <c r="H61" s="151"/>
      <c r="I61" s="152"/>
      <c r="J61" s="153">
        <f>J89</f>
        <v>0</v>
      </c>
      <c r="K61" s="93"/>
      <c r="L61" s="154"/>
    </row>
    <row r="62" spans="2:47" s="9" customFormat="1" ht="19.899999999999999" customHeight="1">
      <c r="B62" s="149"/>
      <c r="C62" s="93"/>
      <c r="D62" s="150" t="s">
        <v>1065</v>
      </c>
      <c r="E62" s="151"/>
      <c r="F62" s="151"/>
      <c r="G62" s="151"/>
      <c r="H62" s="151"/>
      <c r="I62" s="152"/>
      <c r="J62" s="153">
        <f>J93</f>
        <v>0</v>
      </c>
      <c r="K62" s="93"/>
      <c r="L62" s="154"/>
    </row>
    <row r="63" spans="2:47" s="9" customFormat="1" ht="19.899999999999999" customHeight="1">
      <c r="B63" s="149"/>
      <c r="C63" s="93"/>
      <c r="D63" s="150" t="s">
        <v>123</v>
      </c>
      <c r="E63" s="151"/>
      <c r="F63" s="151"/>
      <c r="G63" s="151"/>
      <c r="H63" s="151"/>
      <c r="I63" s="152"/>
      <c r="J63" s="153">
        <f>J100</f>
        <v>0</v>
      </c>
      <c r="K63" s="93"/>
      <c r="L63" s="154"/>
    </row>
    <row r="64" spans="2:47" s="9" customFormat="1" ht="19.899999999999999" customHeight="1">
      <c r="B64" s="149"/>
      <c r="C64" s="93"/>
      <c r="D64" s="150" t="s">
        <v>124</v>
      </c>
      <c r="E64" s="151"/>
      <c r="F64" s="151"/>
      <c r="G64" s="151"/>
      <c r="H64" s="151"/>
      <c r="I64" s="152"/>
      <c r="J64" s="153">
        <f>J111</f>
        <v>0</v>
      </c>
      <c r="K64" s="93"/>
      <c r="L64" s="154"/>
    </row>
    <row r="65" spans="2:12" s="8" customFormat="1" ht="24.95" customHeight="1">
      <c r="B65" s="142"/>
      <c r="C65" s="143"/>
      <c r="D65" s="144" t="s">
        <v>1066</v>
      </c>
      <c r="E65" s="145"/>
      <c r="F65" s="145"/>
      <c r="G65" s="145"/>
      <c r="H65" s="145"/>
      <c r="I65" s="146"/>
      <c r="J65" s="147">
        <f>J115</f>
        <v>0</v>
      </c>
      <c r="K65" s="143"/>
      <c r="L65" s="148"/>
    </row>
    <row r="66" spans="2:12" s="9" customFormat="1" ht="19.899999999999999" customHeight="1">
      <c r="B66" s="149"/>
      <c r="C66" s="93"/>
      <c r="D66" s="150" t="s">
        <v>1067</v>
      </c>
      <c r="E66" s="151"/>
      <c r="F66" s="151"/>
      <c r="G66" s="151"/>
      <c r="H66" s="151"/>
      <c r="I66" s="152"/>
      <c r="J66" s="153">
        <f>J116</f>
        <v>0</v>
      </c>
      <c r="K66" s="93"/>
      <c r="L66" s="154"/>
    </row>
    <row r="67" spans="2:12" s="9" customFormat="1" ht="14.85" customHeight="1">
      <c r="B67" s="149"/>
      <c r="C67" s="93"/>
      <c r="D67" s="150" t="s">
        <v>465</v>
      </c>
      <c r="E67" s="151"/>
      <c r="F67" s="151"/>
      <c r="G67" s="151"/>
      <c r="H67" s="151"/>
      <c r="I67" s="152"/>
      <c r="J67" s="153">
        <f>J144</f>
        <v>0</v>
      </c>
      <c r="K67" s="93"/>
      <c r="L67" s="154"/>
    </row>
    <row r="68" spans="2:12" s="1" customFormat="1" ht="21.75" customHeight="1">
      <c r="B68" s="33"/>
      <c r="C68" s="34"/>
      <c r="D68" s="34"/>
      <c r="E68" s="34"/>
      <c r="F68" s="34"/>
      <c r="G68" s="34"/>
      <c r="H68" s="34"/>
      <c r="I68" s="111"/>
      <c r="J68" s="34"/>
      <c r="K68" s="34"/>
      <c r="L68" s="37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33"/>
      <c r="J69" s="46"/>
      <c r="K69" s="46"/>
      <c r="L69" s="37"/>
    </row>
    <row r="73" spans="2:12" s="1" customFormat="1" ht="6.95" customHeight="1">
      <c r="B73" s="47"/>
      <c r="C73" s="48"/>
      <c r="D73" s="48"/>
      <c r="E73" s="48"/>
      <c r="F73" s="48"/>
      <c r="G73" s="48"/>
      <c r="H73" s="48"/>
      <c r="I73" s="136"/>
      <c r="J73" s="48"/>
      <c r="K73" s="48"/>
      <c r="L73" s="37"/>
    </row>
    <row r="74" spans="2:12" s="1" customFormat="1" ht="24.95" customHeight="1">
      <c r="B74" s="33"/>
      <c r="C74" s="22" t="s">
        <v>129</v>
      </c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6.95" customHeight="1">
      <c r="B75" s="33"/>
      <c r="C75" s="34"/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12" customHeight="1">
      <c r="B76" s="33"/>
      <c r="C76" s="28" t="s">
        <v>16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16.5" customHeight="1">
      <c r="B77" s="33"/>
      <c r="C77" s="34"/>
      <c r="D77" s="34"/>
      <c r="E77" s="303" t="str">
        <f>E7</f>
        <v>Lesopark Na Panském v Bohumíně</v>
      </c>
      <c r="F77" s="304"/>
      <c r="G77" s="304"/>
      <c r="H77" s="304"/>
      <c r="I77" s="111"/>
      <c r="J77" s="34"/>
      <c r="K77" s="34"/>
      <c r="L77" s="37"/>
    </row>
    <row r="78" spans="2:12" s="1" customFormat="1" ht="12" customHeight="1">
      <c r="B78" s="33"/>
      <c r="C78" s="28" t="s">
        <v>112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271" t="str">
        <f>E9</f>
        <v>SO-04 - Molo</v>
      </c>
      <c r="F79" s="270"/>
      <c r="G79" s="270"/>
      <c r="H79" s="270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2" customHeight="1">
      <c r="B81" s="33"/>
      <c r="C81" s="28" t="s">
        <v>20</v>
      </c>
      <c r="D81" s="34"/>
      <c r="E81" s="34"/>
      <c r="F81" s="26" t="str">
        <f>F12</f>
        <v xml:space="preserve"> </v>
      </c>
      <c r="G81" s="34"/>
      <c r="H81" s="34"/>
      <c r="I81" s="112" t="s">
        <v>22</v>
      </c>
      <c r="J81" s="54" t="str">
        <f>IF(J12="","",J12)</f>
        <v>19. 9. 2018</v>
      </c>
      <c r="K81" s="34"/>
      <c r="L81" s="37"/>
    </row>
    <row r="82" spans="2:65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5" s="1" customFormat="1" ht="13.7" customHeight="1">
      <c r="B83" s="33"/>
      <c r="C83" s="28" t="s">
        <v>24</v>
      </c>
      <c r="D83" s="34"/>
      <c r="E83" s="34"/>
      <c r="F83" s="26" t="str">
        <f>E15</f>
        <v>Město Bohumín</v>
      </c>
      <c r="G83" s="34"/>
      <c r="H83" s="34"/>
      <c r="I83" s="112" t="s">
        <v>31</v>
      </c>
      <c r="J83" s="31" t="str">
        <f>E21</f>
        <v xml:space="preserve"> </v>
      </c>
      <c r="K83" s="34"/>
      <c r="L83" s="37"/>
    </row>
    <row r="84" spans="2:65" s="1" customFormat="1" ht="13.7" customHeight="1">
      <c r="B84" s="33"/>
      <c r="C84" s="28" t="s">
        <v>29</v>
      </c>
      <c r="D84" s="34"/>
      <c r="E84" s="34"/>
      <c r="F84" s="26" t="str">
        <f>IF(E18="","",E18)</f>
        <v>Vyplň údaj</v>
      </c>
      <c r="G84" s="34"/>
      <c r="H84" s="34"/>
      <c r="I84" s="112" t="s">
        <v>33</v>
      </c>
      <c r="J84" s="31" t="str">
        <f>E24</f>
        <v>Atelier Fontes, s.r.o.</v>
      </c>
      <c r="K84" s="34"/>
      <c r="L84" s="37"/>
    </row>
    <row r="85" spans="2:65" s="1" customFormat="1" ht="10.3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0" customFormat="1" ht="29.25" customHeight="1">
      <c r="B86" s="155"/>
      <c r="C86" s="156" t="s">
        <v>130</v>
      </c>
      <c r="D86" s="157" t="s">
        <v>56</v>
      </c>
      <c r="E86" s="157" t="s">
        <v>52</v>
      </c>
      <c r="F86" s="157" t="s">
        <v>53</v>
      </c>
      <c r="G86" s="157" t="s">
        <v>131</v>
      </c>
      <c r="H86" s="157" t="s">
        <v>132</v>
      </c>
      <c r="I86" s="158" t="s">
        <v>133</v>
      </c>
      <c r="J86" s="157" t="s">
        <v>118</v>
      </c>
      <c r="K86" s="159" t="s">
        <v>134</v>
      </c>
      <c r="L86" s="160"/>
      <c r="M86" s="63" t="s">
        <v>1</v>
      </c>
      <c r="N86" s="64" t="s">
        <v>41</v>
      </c>
      <c r="O86" s="64" t="s">
        <v>135</v>
      </c>
      <c r="P86" s="64" t="s">
        <v>136</v>
      </c>
      <c r="Q86" s="64" t="s">
        <v>137</v>
      </c>
      <c r="R86" s="64" t="s">
        <v>138</v>
      </c>
      <c r="S86" s="64" t="s">
        <v>139</v>
      </c>
      <c r="T86" s="65" t="s">
        <v>140</v>
      </c>
    </row>
    <row r="87" spans="2:65" s="1" customFormat="1" ht="22.9" customHeight="1">
      <c r="B87" s="33"/>
      <c r="C87" s="70" t="s">
        <v>141</v>
      </c>
      <c r="D87" s="34"/>
      <c r="E87" s="34"/>
      <c r="F87" s="34"/>
      <c r="G87" s="34"/>
      <c r="H87" s="34"/>
      <c r="I87" s="111"/>
      <c r="J87" s="161">
        <f>BK87</f>
        <v>0</v>
      </c>
      <c r="K87" s="34"/>
      <c r="L87" s="37"/>
      <c r="M87" s="66"/>
      <c r="N87" s="67"/>
      <c r="O87" s="67"/>
      <c r="P87" s="162">
        <f>P88+P115</f>
        <v>0</v>
      </c>
      <c r="Q87" s="67"/>
      <c r="R87" s="162">
        <f>R88+R115</f>
        <v>7.3717419199999998</v>
      </c>
      <c r="S87" s="67"/>
      <c r="T87" s="163">
        <f>T88+T115</f>
        <v>0</v>
      </c>
      <c r="AT87" s="16" t="s">
        <v>70</v>
      </c>
      <c r="AU87" s="16" t="s">
        <v>120</v>
      </c>
      <c r="BK87" s="164">
        <f>BK88+BK115</f>
        <v>0</v>
      </c>
    </row>
    <row r="88" spans="2:65" s="11" customFormat="1" ht="25.9" customHeight="1">
      <c r="B88" s="165"/>
      <c r="C88" s="166"/>
      <c r="D88" s="167" t="s">
        <v>70</v>
      </c>
      <c r="E88" s="168" t="s">
        <v>142</v>
      </c>
      <c r="F88" s="168" t="s">
        <v>942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P89+P93+P100+P111</f>
        <v>0</v>
      </c>
      <c r="Q88" s="173"/>
      <c r="R88" s="174">
        <f>R89+R93+R100+R111</f>
        <v>5.1301419199999998</v>
      </c>
      <c r="S88" s="173"/>
      <c r="T88" s="175">
        <f>T89+T93+T100+T111</f>
        <v>0</v>
      </c>
      <c r="AR88" s="176" t="s">
        <v>78</v>
      </c>
      <c r="AT88" s="177" t="s">
        <v>70</v>
      </c>
      <c r="AU88" s="177" t="s">
        <v>71</v>
      </c>
      <c r="AY88" s="176" t="s">
        <v>144</v>
      </c>
      <c r="BK88" s="178">
        <f>BK89+BK93+BK100+BK111</f>
        <v>0</v>
      </c>
    </row>
    <row r="89" spans="2:65" s="11" customFormat="1" ht="22.9" customHeight="1">
      <c r="B89" s="165"/>
      <c r="C89" s="166"/>
      <c r="D89" s="167" t="s">
        <v>70</v>
      </c>
      <c r="E89" s="179" t="s">
        <v>78</v>
      </c>
      <c r="F89" s="179" t="s">
        <v>76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SUM(P90:P92)</f>
        <v>0</v>
      </c>
      <c r="Q89" s="173"/>
      <c r="R89" s="174">
        <f>SUM(R90:R92)</f>
        <v>0</v>
      </c>
      <c r="S89" s="173"/>
      <c r="T89" s="175">
        <f>SUM(T90:T92)</f>
        <v>0</v>
      </c>
      <c r="AR89" s="176" t="s">
        <v>78</v>
      </c>
      <c r="AT89" s="177" t="s">
        <v>70</v>
      </c>
      <c r="AU89" s="177" t="s">
        <v>78</v>
      </c>
      <c r="AY89" s="176" t="s">
        <v>144</v>
      </c>
      <c r="BK89" s="178">
        <f>SUM(BK90:BK92)</f>
        <v>0</v>
      </c>
    </row>
    <row r="90" spans="2:65" s="1" customFormat="1" ht="16.5" customHeight="1">
      <c r="B90" s="33"/>
      <c r="C90" s="181" t="s">
        <v>78</v>
      </c>
      <c r="D90" s="181" t="s">
        <v>145</v>
      </c>
      <c r="E90" s="182" t="s">
        <v>164</v>
      </c>
      <c r="F90" s="183" t="s">
        <v>165</v>
      </c>
      <c r="G90" s="184" t="s">
        <v>166</v>
      </c>
      <c r="H90" s="185">
        <v>48</v>
      </c>
      <c r="I90" s="186"/>
      <c r="J90" s="187">
        <f>ROUND(I90*H90,2)</f>
        <v>0</v>
      </c>
      <c r="K90" s="183" t="s">
        <v>159</v>
      </c>
      <c r="L90" s="37"/>
      <c r="M90" s="188" t="s">
        <v>1</v>
      </c>
      <c r="N90" s="189" t="s">
        <v>42</v>
      </c>
      <c r="O90" s="59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16" t="s">
        <v>149</v>
      </c>
      <c r="AT90" s="16" t="s">
        <v>145</v>
      </c>
      <c r="AU90" s="16" t="s">
        <v>80</v>
      </c>
      <c r="AY90" s="16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6" t="s">
        <v>78</v>
      </c>
      <c r="BK90" s="192">
        <f>ROUND(I90*H90,2)</f>
        <v>0</v>
      </c>
      <c r="BL90" s="16" t="s">
        <v>149</v>
      </c>
      <c r="BM90" s="16" t="s">
        <v>1068</v>
      </c>
    </row>
    <row r="91" spans="2:65" s="1" customFormat="1" ht="11.25">
      <c r="B91" s="33"/>
      <c r="C91" s="34"/>
      <c r="D91" s="193" t="s">
        <v>151</v>
      </c>
      <c r="E91" s="34"/>
      <c r="F91" s="194" t="s">
        <v>168</v>
      </c>
      <c r="G91" s="34"/>
      <c r="H91" s="34"/>
      <c r="I91" s="111"/>
      <c r="J91" s="34"/>
      <c r="K91" s="34"/>
      <c r="L91" s="37"/>
      <c r="M91" s="195"/>
      <c r="N91" s="59"/>
      <c r="O91" s="59"/>
      <c r="P91" s="59"/>
      <c r="Q91" s="59"/>
      <c r="R91" s="59"/>
      <c r="S91" s="59"/>
      <c r="T91" s="60"/>
      <c r="AT91" s="16" t="s">
        <v>151</v>
      </c>
      <c r="AU91" s="16" t="s">
        <v>80</v>
      </c>
    </row>
    <row r="92" spans="2:65" s="1" customFormat="1" ht="19.5">
      <c r="B92" s="33"/>
      <c r="C92" s="34"/>
      <c r="D92" s="193" t="s">
        <v>153</v>
      </c>
      <c r="E92" s="34"/>
      <c r="F92" s="196" t="s">
        <v>1069</v>
      </c>
      <c r="G92" s="34"/>
      <c r="H92" s="34"/>
      <c r="I92" s="111"/>
      <c r="J92" s="34"/>
      <c r="K92" s="34"/>
      <c r="L92" s="37"/>
      <c r="M92" s="195"/>
      <c r="N92" s="59"/>
      <c r="O92" s="59"/>
      <c r="P92" s="59"/>
      <c r="Q92" s="59"/>
      <c r="R92" s="59"/>
      <c r="S92" s="59"/>
      <c r="T92" s="60"/>
      <c r="AT92" s="16" t="s">
        <v>153</v>
      </c>
      <c r="AU92" s="16" t="s">
        <v>80</v>
      </c>
    </row>
    <row r="93" spans="2:65" s="11" customFormat="1" ht="22.9" customHeight="1">
      <c r="B93" s="165"/>
      <c r="C93" s="166"/>
      <c r="D93" s="167" t="s">
        <v>70</v>
      </c>
      <c r="E93" s="179" t="s">
        <v>80</v>
      </c>
      <c r="F93" s="179" t="s">
        <v>1070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SUM(P94:P99)</f>
        <v>0</v>
      </c>
      <c r="Q93" s="173"/>
      <c r="R93" s="174">
        <f>SUM(R94:R99)</f>
        <v>0</v>
      </c>
      <c r="S93" s="173"/>
      <c r="T93" s="175">
        <f>SUM(T94:T99)</f>
        <v>0</v>
      </c>
      <c r="AR93" s="176" t="s">
        <v>78</v>
      </c>
      <c r="AT93" s="177" t="s">
        <v>70</v>
      </c>
      <c r="AU93" s="177" t="s">
        <v>78</v>
      </c>
      <c r="AY93" s="176" t="s">
        <v>144</v>
      </c>
      <c r="BK93" s="178">
        <f>SUM(BK94:BK99)</f>
        <v>0</v>
      </c>
    </row>
    <row r="94" spans="2:65" s="1" customFormat="1" ht="16.5" customHeight="1">
      <c r="B94" s="33"/>
      <c r="C94" s="181" t="s">
        <v>80</v>
      </c>
      <c r="D94" s="181" t="s">
        <v>145</v>
      </c>
      <c r="E94" s="182" t="s">
        <v>1071</v>
      </c>
      <c r="F94" s="183" t="s">
        <v>1072</v>
      </c>
      <c r="G94" s="184" t="s">
        <v>355</v>
      </c>
      <c r="H94" s="185">
        <v>31.6</v>
      </c>
      <c r="I94" s="186"/>
      <c r="J94" s="187">
        <f>ROUND(I94*H94,2)</f>
        <v>0</v>
      </c>
      <c r="K94" s="183" t="s">
        <v>159</v>
      </c>
      <c r="L94" s="37"/>
      <c r="M94" s="188" t="s">
        <v>1</v>
      </c>
      <c r="N94" s="189" t="s">
        <v>42</v>
      </c>
      <c r="O94" s="59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149</v>
      </c>
      <c r="AT94" s="16" t="s">
        <v>145</v>
      </c>
      <c r="AU94" s="16" t="s">
        <v>80</v>
      </c>
      <c r="AY94" s="16" t="s">
        <v>144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78</v>
      </c>
      <c r="BK94" s="192">
        <f>ROUND(I94*H94,2)</f>
        <v>0</v>
      </c>
      <c r="BL94" s="16" t="s">
        <v>149</v>
      </c>
      <c r="BM94" s="16" t="s">
        <v>1073</v>
      </c>
    </row>
    <row r="95" spans="2:65" s="1" customFormat="1" ht="11.25">
      <c r="B95" s="33"/>
      <c r="C95" s="34"/>
      <c r="D95" s="193" t="s">
        <v>151</v>
      </c>
      <c r="E95" s="34"/>
      <c r="F95" s="194" t="s">
        <v>1074</v>
      </c>
      <c r="G95" s="34"/>
      <c r="H95" s="34"/>
      <c r="I95" s="111"/>
      <c r="J95" s="34"/>
      <c r="K95" s="34"/>
      <c r="L95" s="37"/>
      <c r="M95" s="195"/>
      <c r="N95" s="59"/>
      <c r="O95" s="59"/>
      <c r="P95" s="59"/>
      <c r="Q95" s="59"/>
      <c r="R95" s="59"/>
      <c r="S95" s="59"/>
      <c r="T95" s="60"/>
      <c r="AT95" s="16" t="s">
        <v>151</v>
      </c>
      <c r="AU95" s="16" t="s">
        <v>80</v>
      </c>
    </row>
    <row r="96" spans="2:65" s="1" customFormat="1" ht="19.5">
      <c r="B96" s="33"/>
      <c r="C96" s="34"/>
      <c r="D96" s="193" t="s">
        <v>153</v>
      </c>
      <c r="E96" s="34"/>
      <c r="F96" s="196" t="s">
        <v>1075</v>
      </c>
      <c r="G96" s="34"/>
      <c r="H96" s="34"/>
      <c r="I96" s="111"/>
      <c r="J96" s="34"/>
      <c r="K96" s="34"/>
      <c r="L96" s="37"/>
      <c r="M96" s="195"/>
      <c r="N96" s="59"/>
      <c r="O96" s="59"/>
      <c r="P96" s="59"/>
      <c r="Q96" s="59"/>
      <c r="R96" s="59"/>
      <c r="S96" s="59"/>
      <c r="T96" s="60"/>
      <c r="AT96" s="16" t="s">
        <v>153</v>
      </c>
      <c r="AU96" s="16" t="s">
        <v>80</v>
      </c>
    </row>
    <row r="97" spans="2:65" s="12" customFormat="1" ht="11.25">
      <c r="B97" s="197"/>
      <c r="C97" s="198"/>
      <c r="D97" s="193" t="s">
        <v>155</v>
      </c>
      <c r="E97" s="199" t="s">
        <v>1</v>
      </c>
      <c r="F97" s="200" t="s">
        <v>1076</v>
      </c>
      <c r="G97" s="198"/>
      <c r="H97" s="201">
        <v>15.6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155</v>
      </c>
      <c r="AU97" s="207" t="s">
        <v>80</v>
      </c>
      <c r="AV97" s="12" t="s">
        <v>80</v>
      </c>
      <c r="AW97" s="12" t="s">
        <v>32</v>
      </c>
      <c r="AX97" s="12" t="s">
        <v>71</v>
      </c>
      <c r="AY97" s="207" t="s">
        <v>144</v>
      </c>
    </row>
    <row r="98" spans="2:65" s="12" customFormat="1" ht="11.25">
      <c r="B98" s="197"/>
      <c r="C98" s="198"/>
      <c r="D98" s="193" t="s">
        <v>155</v>
      </c>
      <c r="E98" s="199" t="s">
        <v>1</v>
      </c>
      <c r="F98" s="200" t="s">
        <v>1077</v>
      </c>
      <c r="G98" s="198"/>
      <c r="H98" s="201">
        <v>16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155</v>
      </c>
      <c r="AU98" s="207" t="s">
        <v>80</v>
      </c>
      <c r="AV98" s="12" t="s">
        <v>80</v>
      </c>
      <c r="AW98" s="12" t="s">
        <v>32</v>
      </c>
      <c r="AX98" s="12" t="s">
        <v>71</v>
      </c>
      <c r="AY98" s="207" t="s">
        <v>144</v>
      </c>
    </row>
    <row r="99" spans="2:65" s="13" customFormat="1" ht="11.25">
      <c r="B99" s="208"/>
      <c r="C99" s="209"/>
      <c r="D99" s="193" t="s">
        <v>155</v>
      </c>
      <c r="E99" s="210" t="s">
        <v>1</v>
      </c>
      <c r="F99" s="211" t="s">
        <v>211</v>
      </c>
      <c r="G99" s="209"/>
      <c r="H99" s="212">
        <v>31.6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155</v>
      </c>
      <c r="AU99" s="218" t="s">
        <v>80</v>
      </c>
      <c r="AV99" s="13" t="s">
        <v>149</v>
      </c>
      <c r="AW99" s="13" t="s">
        <v>32</v>
      </c>
      <c r="AX99" s="13" t="s">
        <v>78</v>
      </c>
      <c r="AY99" s="218" t="s">
        <v>144</v>
      </c>
    </row>
    <row r="100" spans="2:65" s="11" customFormat="1" ht="22.9" customHeight="1">
      <c r="B100" s="165"/>
      <c r="C100" s="166"/>
      <c r="D100" s="167" t="s">
        <v>70</v>
      </c>
      <c r="E100" s="179" t="s">
        <v>149</v>
      </c>
      <c r="F100" s="179" t="s">
        <v>297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SUM(P101:P110)</f>
        <v>0</v>
      </c>
      <c r="Q100" s="173"/>
      <c r="R100" s="174">
        <f>SUM(R101:R110)</f>
        <v>4.6443819199999998</v>
      </c>
      <c r="S100" s="173"/>
      <c r="T100" s="175">
        <f>SUM(T101:T110)</f>
        <v>0</v>
      </c>
      <c r="AR100" s="176" t="s">
        <v>78</v>
      </c>
      <c r="AT100" s="177" t="s">
        <v>70</v>
      </c>
      <c r="AU100" s="177" t="s">
        <v>78</v>
      </c>
      <c r="AY100" s="176" t="s">
        <v>144</v>
      </c>
      <c r="BK100" s="178">
        <f>SUM(BK101:BK110)</f>
        <v>0</v>
      </c>
    </row>
    <row r="101" spans="2:65" s="1" customFormat="1" ht="16.5" customHeight="1">
      <c r="B101" s="33"/>
      <c r="C101" s="181" t="s">
        <v>163</v>
      </c>
      <c r="D101" s="181" t="s">
        <v>145</v>
      </c>
      <c r="E101" s="182" t="s">
        <v>1078</v>
      </c>
      <c r="F101" s="183" t="s">
        <v>1079</v>
      </c>
      <c r="G101" s="184" t="s">
        <v>148</v>
      </c>
      <c r="H101" s="185">
        <v>7.2</v>
      </c>
      <c r="I101" s="186"/>
      <c r="J101" s="187">
        <f>ROUND(I101*H101,2)</f>
        <v>0</v>
      </c>
      <c r="K101" s="183" t="s">
        <v>159</v>
      </c>
      <c r="L101" s="37"/>
      <c r="M101" s="188" t="s">
        <v>1</v>
      </c>
      <c r="N101" s="189" t="s">
        <v>42</v>
      </c>
      <c r="O101" s="59"/>
      <c r="P101" s="190">
        <f>O101*H101</f>
        <v>0</v>
      </c>
      <c r="Q101" s="190">
        <v>2.786E-4</v>
      </c>
      <c r="R101" s="190">
        <f>Q101*H101</f>
        <v>2.00592E-3</v>
      </c>
      <c r="S101" s="190">
        <v>0</v>
      </c>
      <c r="T101" s="191">
        <f>S101*H101</f>
        <v>0</v>
      </c>
      <c r="AR101" s="16" t="s">
        <v>149</v>
      </c>
      <c r="AT101" s="16" t="s">
        <v>145</v>
      </c>
      <c r="AU101" s="16" t="s">
        <v>80</v>
      </c>
      <c r="AY101" s="16" t="s">
        <v>144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78</v>
      </c>
      <c r="BK101" s="192">
        <f>ROUND(I101*H101,2)</f>
        <v>0</v>
      </c>
      <c r="BL101" s="16" t="s">
        <v>149</v>
      </c>
      <c r="BM101" s="16" t="s">
        <v>1080</v>
      </c>
    </row>
    <row r="102" spans="2:65" s="1" customFormat="1" ht="19.5">
      <c r="B102" s="33"/>
      <c r="C102" s="34"/>
      <c r="D102" s="193" t="s">
        <v>151</v>
      </c>
      <c r="E102" s="34"/>
      <c r="F102" s="194" t="s">
        <v>1081</v>
      </c>
      <c r="G102" s="34"/>
      <c r="H102" s="34"/>
      <c r="I102" s="111"/>
      <c r="J102" s="34"/>
      <c r="K102" s="34"/>
      <c r="L102" s="37"/>
      <c r="M102" s="195"/>
      <c r="N102" s="59"/>
      <c r="O102" s="59"/>
      <c r="P102" s="59"/>
      <c r="Q102" s="59"/>
      <c r="R102" s="59"/>
      <c r="S102" s="59"/>
      <c r="T102" s="60"/>
      <c r="AT102" s="16" t="s">
        <v>151</v>
      </c>
      <c r="AU102" s="16" t="s">
        <v>80</v>
      </c>
    </row>
    <row r="103" spans="2:65" s="1" customFormat="1" ht="19.5">
      <c r="B103" s="33"/>
      <c r="C103" s="34"/>
      <c r="D103" s="193" t="s">
        <v>153</v>
      </c>
      <c r="E103" s="34"/>
      <c r="F103" s="196" t="s">
        <v>1082</v>
      </c>
      <c r="G103" s="34"/>
      <c r="H103" s="34"/>
      <c r="I103" s="111"/>
      <c r="J103" s="34"/>
      <c r="K103" s="34"/>
      <c r="L103" s="37"/>
      <c r="M103" s="195"/>
      <c r="N103" s="59"/>
      <c r="O103" s="59"/>
      <c r="P103" s="59"/>
      <c r="Q103" s="59"/>
      <c r="R103" s="59"/>
      <c r="S103" s="59"/>
      <c r="T103" s="60"/>
      <c r="AT103" s="16" t="s">
        <v>153</v>
      </c>
      <c r="AU103" s="16" t="s">
        <v>80</v>
      </c>
    </row>
    <row r="104" spans="2:65" s="12" customFormat="1" ht="11.25">
      <c r="B104" s="197"/>
      <c r="C104" s="198"/>
      <c r="D104" s="193" t="s">
        <v>155</v>
      </c>
      <c r="E104" s="199" t="s">
        <v>1</v>
      </c>
      <c r="F104" s="200" t="s">
        <v>1083</v>
      </c>
      <c r="G104" s="198"/>
      <c r="H104" s="201">
        <v>7.2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155</v>
      </c>
      <c r="AU104" s="207" t="s">
        <v>80</v>
      </c>
      <c r="AV104" s="12" t="s">
        <v>80</v>
      </c>
      <c r="AW104" s="12" t="s">
        <v>32</v>
      </c>
      <c r="AX104" s="12" t="s">
        <v>78</v>
      </c>
      <c r="AY104" s="207" t="s">
        <v>144</v>
      </c>
    </row>
    <row r="105" spans="2:65" s="1" customFormat="1" ht="16.5" customHeight="1">
      <c r="B105" s="33"/>
      <c r="C105" s="219" t="s">
        <v>149</v>
      </c>
      <c r="D105" s="219" t="s">
        <v>306</v>
      </c>
      <c r="E105" s="220" t="s">
        <v>1084</v>
      </c>
      <c r="F105" s="221" t="s">
        <v>1085</v>
      </c>
      <c r="G105" s="222" t="s">
        <v>148</v>
      </c>
      <c r="H105" s="223">
        <v>7.92</v>
      </c>
      <c r="I105" s="224"/>
      <c r="J105" s="225">
        <f>ROUND(I105*H105,2)</f>
        <v>0</v>
      </c>
      <c r="K105" s="221" t="s">
        <v>159</v>
      </c>
      <c r="L105" s="226"/>
      <c r="M105" s="227" t="s">
        <v>1</v>
      </c>
      <c r="N105" s="228" t="s">
        <v>42</v>
      </c>
      <c r="O105" s="59"/>
      <c r="P105" s="190">
        <f>O105*H105</f>
        <v>0</v>
      </c>
      <c r="Q105" s="190">
        <v>2.9999999999999997E-4</v>
      </c>
      <c r="R105" s="190">
        <f>Q105*H105</f>
        <v>2.3759999999999996E-3</v>
      </c>
      <c r="S105" s="190">
        <v>0</v>
      </c>
      <c r="T105" s="191">
        <f>S105*H105</f>
        <v>0</v>
      </c>
      <c r="AR105" s="16" t="s">
        <v>198</v>
      </c>
      <c r="AT105" s="16" t="s">
        <v>306</v>
      </c>
      <c r="AU105" s="16" t="s">
        <v>80</v>
      </c>
      <c r="AY105" s="16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78</v>
      </c>
      <c r="BK105" s="192">
        <f>ROUND(I105*H105,2)</f>
        <v>0</v>
      </c>
      <c r="BL105" s="16" t="s">
        <v>149</v>
      </c>
      <c r="BM105" s="16" t="s">
        <v>1086</v>
      </c>
    </row>
    <row r="106" spans="2:65" s="1" customFormat="1" ht="11.25">
      <c r="B106" s="33"/>
      <c r="C106" s="34"/>
      <c r="D106" s="193" t="s">
        <v>151</v>
      </c>
      <c r="E106" s="34"/>
      <c r="F106" s="194" t="s">
        <v>1085</v>
      </c>
      <c r="G106" s="34"/>
      <c r="H106" s="34"/>
      <c r="I106" s="111"/>
      <c r="J106" s="34"/>
      <c r="K106" s="34"/>
      <c r="L106" s="37"/>
      <c r="M106" s="195"/>
      <c r="N106" s="59"/>
      <c r="O106" s="59"/>
      <c r="P106" s="59"/>
      <c r="Q106" s="59"/>
      <c r="R106" s="59"/>
      <c r="S106" s="59"/>
      <c r="T106" s="60"/>
      <c r="AT106" s="16" t="s">
        <v>151</v>
      </c>
      <c r="AU106" s="16" t="s">
        <v>80</v>
      </c>
    </row>
    <row r="107" spans="2:65" s="12" customFormat="1" ht="11.25">
      <c r="B107" s="197"/>
      <c r="C107" s="198"/>
      <c r="D107" s="193" t="s">
        <v>155</v>
      </c>
      <c r="E107" s="198"/>
      <c r="F107" s="200" t="s">
        <v>1087</v>
      </c>
      <c r="G107" s="198"/>
      <c r="H107" s="201">
        <v>7.92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155</v>
      </c>
      <c r="AU107" s="207" t="s">
        <v>80</v>
      </c>
      <c r="AV107" s="12" t="s">
        <v>80</v>
      </c>
      <c r="AW107" s="12" t="s">
        <v>4</v>
      </c>
      <c r="AX107" s="12" t="s">
        <v>78</v>
      </c>
      <c r="AY107" s="207" t="s">
        <v>144</v>
      </c>
    </row>
    <row r="108" spans="2:65" s="1" customFormat="1" ht="16.5" customHeight="1">
      <c r="B108" s="33"/>
      <c r="C108" s="181" t="s">
        <v>177</v>
      </c>
      <c r="D108" s="181" t="s">
        <v>145</v>
      </c>
      <c r="E108" s="182" t="s">
        <v>1088</v>
      </c>
      <c r="F108" s="183" t="s">
        <v>1089</v>
      </c>
      <c r="G108" s="184" t="s">
        <v>148</v>
      </c>
      <c r="H108" s="185">
        <v>2.3199999999999998</v>
      </c>
      <c r="I108" s="186"/>
      <c r="J108" s="187">
        <f>ROUND(I108*H108,2)</f>
        <v>0</v>
      </c>
      <c r="K108" s="183" t="s">
        <v>1</v>
      </c>
      <c r="L108" s="37"/>
      <c r="M108" s="188" t="s">
        <v>1</v>
      </c>
      <c r="N108" s="189" t="s">
        <v>42</v>
      </c>
      <c r="O108" s="59"/>
      <c r="P108" s="190">
        <f>O108*H108</f>
        <v>0</v>
      </c>
      <c r="Q108" s="190">
        <v>2</v>
      </c>
      <c r="R108" s="190">
        <f>Q108*H108</f>
        <v>4.6399999999999997</v>
      </c>
      <c r="S108" s="190">
        <v>0</v>
      </c>
      <c r="T108" s="191">
        <f>S108*H108</f>
        <v>0</v>
      </c>
      <c r="AR108" s="16" t="s">
        <v>149</v>
      </c>
      <c r="AT108" s="16" t="s">
        <v>145</v>
      </c>
      <c r="AU108" s="16" t="s">
        <v>80</v>
      </c>
      <c r="AY108" s="16" t="s">
        <v>144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78</v>
      </c>
      <c r="BK108" s="192">
        <f>ROUND(I108*H108,2)</f>
        <v>0</v>
      </c>
      <c r="BL108" s="16" t="s">
        <v>149</v>
      </c>
      <c r="BM108" s="16" t="s">
        <v>1090</v>
      </c>
    </row>
    <row r="109" spans="2:65" s="1" customFormat="1" ht="11.25">
      <c r="B109" s="33"/>
      <c r="C109" s="34"/>
      <c r="D109" s="193" t="s">
        <v>151</v>
      </c>
      <c r="E109" s="34"/>
      <c r="F109" s="194" t="s">
        <v>1091</v>
      </c>
      <c r="G109" s="34"/>
      <c r="H109" s="34"/>
      <c r="I109" s="111"/>
      <c r="J109" s="34"/>
      <c r="K109" s="34"/>
      <c r="L109" s="37"/>
      <c r="M109" s="195"/>
      <c r="N109" s="59"/>
      <c r="O109" s="59"/>
      <c r="P109" s="59"/>
      <c r="Q109" s="59"/>
      <c r="R109" s="59"/>
      <c r="S109" s="59"/>
      <c r="T109" s="60"/>
      <c r="AT109" s="16" t="s">
        <v>151</v>
      </c>
      <c r="AU109" s="16" t="s">
        <v>80</v>
      </c>
    </row>
    <row r="110" spans="2:65" s="1" customFormat="1" ht="19.5">
      <c r="B110" s="33"/>
      <c r="C110" s="34"/>
      <c r="D110" s="193" t="s">
        <v>153</v>
      </c>
      <c r="E110" s="34"/>
      <c r="F110" s="196" t="s">
        <v>1092</v>
      </c>
      <c r="G110" s="34"/>
      <c r="H110" s="34"/>
      <c r="I110" s="111"/>
      <c r="J110" s="34"/>
      <c r="K110" s="34"/>
      <c r="L110" s="37"/>
      <c r="M110" s="195"/>
      <c r="N110" s="59"/>
      <c r="O110" s="59"/>
      <c r="P110" s="59"/>
      <c r="Q110" s="59"/>
      <c r="R110" s="59"/>
      <c r="S110" s="59"/>
      <c r="T110" s="60"/>
      <c r="AT110" s="16" t="s">
        <v>153</v>
      </c>
      <c r="AU110" s="16" t="s">
        <v>80</v>
      </c>
    </row>
    <row r="111" spans="2:65" s="11" customFormat="1" ht="22.9" customHeight="1">
      <c r="B111" s="165"/>
      <c r="C111" s="166"/>
      <c r="D111" s="167" t="s">
        <v>70</v>
      </c>
      <c r="E111" s="179" t="s">
        <v>177</v>
      </c>
      <c r="F111" s="179" t="s">
        <v>332</v>
      </c>
      <c r="G111" s="166"/>
      <c r="H111" s="166"/>
      <c r="I111" s="169"/>
      <c r="J111" s="180">
        <f>BK111</f>
        <v>0</v>
      </c>
      <c r="K111" s="166"/>
      <c r="L111" s="171"/>
      <c r="M111" s="172"/>
      <c r="N111" s="173"/>
      <c r="O111" s="173"/>
      <c r="P111" s="174">
        <f>SUM(P112:P114)</f>
        <v>0</v>
      </c>
      <c r="Q111" s="173"/>
      <c r="R111" s="174">
        <f>SUM(R112:R114)</f>
        <v>0.48575999999999997</v>
      </c>
      <c r="S111" s="173"/>
      <c r="T111" s="175">
        <f>SUM(T112:T114)</f>
        <v>0</v>
      </c>
      <c r="AR111" s="176" t="s">
        <v>78</v>
      </c>
      <c r="AT111" s="177" t="s">
        <v>70</v>
      </c>
      <c r="AU111" s="177" t="s">
        <v>78</v>
      </c>
      <c r="AY111" s="176" t="s">
        <v>144</v>
      </c>
      <c r="BK111" s="178">
        <f>SUM(BK112:BK114)</f>
        <v>0</v>
      </c>
    </row>
    <row r="112" spans="2:65" s="1" customFormat="1" ht="16.5" customHeight="1">
      <c r="B112" s="33"/>
      <c r="C112" s="181" t="s">
        <v>184</v>
      </c>
      <c r="D112" s="181" t="s">
        <v>145</v>
      </c>
      <c r="E112" s="182" t="s">
        <v>1093</v>
      </c>
      <c r="F112" s="183" t="s">
        <v>1094</v>
      </c>
      <c r="G112" s="184" t="s">
        <v>148</v>
      </c>
      <c r="H112" s="185">
        <v>2.4</v>
      </c>
      <c r="I112" s="186"/>
      <c r="J112" s="187">
        <f>ROUND(I112*H112,2)</f>
        <v>0</v>
      </c>
      <c r="K112" s="183" t="s">
        <v>159</v>
      </c>
      <c r="L112" s="37"/>
      <c r="M112" s="188" t="s">
        <v>1</v>
      </c>
      <c r="N112" s="189" t="s">
        <v>42</v>
      </c>
      <c r="O112" s="59"/>
      <c r="P112" s="190">
        <f>O112*H112</f>
        <v>0</v>
      </c>
      <c r="Q112" s="190">
        <v>0.2024</v>
      </c>
      <c r="R112" s="190">
        <f>Q112*H112</f>
        <v>0.48575999999999997</v>
      </c>
      <c r="S112" s="190">
        <v>0</v>
      </c>
      <c r="T112" s="191">
        <f>S112*H112</f>
        <v>0</v>
      </c>
      <c r="AR112" s="16" t="s">
        <v>149</v>
      </c>
      <c r="AT112" s="16" t="s">
        <v>145</v>
      </c>
      <c r="AU112" s="16" t="s">
        <v>80</v>
      </c>
      <c r="AY112" s="16" t="s">
        <v>144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78</v>
      </c>
      <c r="BK112" s="192">
        <f>ROUND(I112*H112,2)</f>
        <v>0</v>
      </c>
      <c r="BL112" s="16" t="s">
        <v>149</v>
      </c>
      <c r="BM112" s="16" t="s">
        <v>1095</v>
      </c>
    </row>
    <row r="113" spans="2:65" s="1" customFormat="1" ht="11.25">
      <c r="B113" s="33"/>
      <c r="C113" s="34"/>
      <c r="D113" s="193" t="s">
        <v>151</v>
      </c>
      <c r="E113" s="34"/>
      <c r="F113" s="194" t="s">
        <v>1096</v>
      </c>
      <c r="G113" s="34"/>
      <c r="H113" s="34"/>
      <c r="I113" s="111"/>
      <c r="J113" s="34"/>
      <c r="K113" s="34"/>
      <c r="L113" s="37"/>
      <c r="M113" s="195"/>
      <c r="N113" s="59"/>
      <c r="O113" s="59"/>
      <c r="P113" s="59"/>
      <c r="Q113" s="59"/>
      <c r="R113" s="59"/>
      <c r="S113" s="59"/>
      <c r="T113" s="60"/>
      <c r="AT113" s="16" t="s">
        <v>151</v>
      </c>
      <c r="AU113" s="16" t="s">
        <v>80</v>
      </c>
    </row>
    <row r="114" spans="2:65" s="1" customFormat="1" ht="19.5">
      <c r="B114" s="33"/>
      <c r="C114" s="34"/>
      <c r="D114" s="193" t="s">
        <v>153</v>
      </c>
      <c r="E114" s="34"/>
      <c r="F114" s="196" t="s">
        <v>1097</v>
      </c>
      <c r="G114" s="34"/>
      <c r="H114" s="34"/>
      <c r="I114" s="111"/>
      <c r="J114" s="34"/>
      <c r="K114" s="34"/>
      <c r="L114" s="37"/>
      <c r="M114" s="195"/>
      <c r="N114" s="59"/>
      <c r="O114" s="59"/>
      <c r="P114" s="59"/>
      <c r="Q114" s="59"/>
      <c r="R114" s="59"/>
      <c r="S114" s="59"/>
      <c r="T114" s="60"/>
      <c r="AT114" s="16" t="s">
        <v>153</v>
      </c>
      <c r="AU114" s="16" t="s">
        <v>80</v>
      </c>
    </row>
    <row r="115" spans="2:65" s="11" customFormat="1" ht="25.9" customHeight="1">
      <c r="B115" s="165"/>
      <c r="C115" s="166"/>
      <c r="D115" s="167" t="s">
        <v>70</v>
      </c>
      <c r="E115" s="168" t="s">
        <v>1098</v>
      </c>
      <c r="F115" s="168" t="s">
        <v>1099</v>
      </c>
      <c r="G115" s="166"/>
      <c r="H115" s="166"/>
      <c r="I115" s="169"/>
      <c r="J115" s="170">
        <f>BK115</f>
        <v>0</v>
      </c>
      <c r="K115" s="166"/>
      <c r="L115" s="171"/>
      <c r="M115" s="172"/>
      <c r="N115" s="173"/>
      <c r="O115" s="173"/>
      <c r="P115" s="174">
        <f>P116</f>
        <v>0</v>
      </c>
      <c r="Q115" s="173"/>
      <c r="R115" s="174">
        <f>R116</f>
        <v>2.2416</v>
      </c>
      <c r="S115" s="173"/>
      <c r="T115" s="175">
        <f>T116</f>
        <v>0</v>
      </c>
      <c r="AR115" s="176" t="s">
        <v>80</v>
      </c>
      <c r="AT115" s="177" t="s">
        <v>70</v>
      </c>
      <c r="AU115" s="177" t="s">
        <v>71</v>
      </c>
      <c r="AY115" s="176" t="s">
        <v>144</v>
      </c>
      <c r="BK115" s="178">
        <f>BK116</f>
        <v>0</v>
      </c>
    </row>
    <row r="116" spans="2:65" s="11" customFormat="1" ht="22.9" customHeight="1">
      <c r="B116" s="165"/>
      <c r="C116" s="166"/>
      <c r="D116" s="167" t="s">
        <v>70</v>
      </c>
      <c r="E116" s="179" t="s">
        <v>1100</v>
      </c>
      <c r="F116" s="179" t="s">
        <v>1101</v>
      </c>
      <c r="G116" s="166"/>
      <c r="H116" s="166"/>
      <c r="I116" s="169"/>
      <c r="J116" s="180">
        <f>BK116</f>
        <v>0</v>
      </c>
      <c r="K116" s="166"/>
      <c r="L116" s="171"/>
      <c r="M116" s="172"/>
      <c r="N116" s="173"/>
      <c r="O116" s="173"/>
      <c r="P116" s="174">
        <f>P117+SUM(P118:P144)</f>
        <v>0</v>
      </c>
      <c r="Q116" s="173"/>
      <c r="R116" s="174">
        <f>R117+SUM(R118:R144)</f>
        <v>2.2416</v>
      </c>
      <c r="S116" s="173"/>
      <c r="T116" s="175">
        <f>T117+SUM(T118:T144)</f>
        <v>0</v>
      </c>
      <c r="AR116" s="176" t="s">
        <v>80</v>
      </c>
      <c r="AT116" s="177" t="s">
        <v>70</v>
      </c>
      <c r="AU116" s="177" t="s">
        <v>78</v>
      </c>
      <c r="AY116" s="176" t="s">
        <v>144</v>
      </c>
      <c r="BK116" s="178">
        <f>BK117+SUM(BK118:BK144)</f>
        <v>0</v>
      </c>
    </row>
    <row r="117" spans="2:65" s="1" customFormat="1" ht="16.5" customHeight="1">
      <c r="B117" s="33"/>
      <c r="C117" s="181" t="s">
        <v>191</v>
      </c>
      <c r="D117" s="181" t="s">
        <v>145</v>
      </c>
      <c r="E117" s="182" t="s">
        <v>1102</v>
      </c>
      <c r="F117" s="183" t="s">
        <v>1103</v>
      </c>
      <c r="G117" s="184" t="s">
        <v>355</v>
      </c>
      <c r="H117" s="185">
        <v>28.72</v>
      </c>
      <c r="I117" s="186"/>
      <c r="J117" s="187">
        <f>ROUND(I117*H117,2)</f>
        <v>0</v>
      </c>
      <c r="K117" s="183" t="s">
        <v>1</v>
      </c>
      <c r="L117" s="37"/>
      <c r="M117" s="188" t="s">
        <v>1</v>
      </c>
      <c r="N117" s="189" t="s">
        <v>42</v>
      </c>
      <c r="O117" s="59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149</v>
      </c>
      <c r="AT117" s="16" t="s">
        <v>145</v>
      </c>
      <c r="AU117" s="16" t="s">
        <v>80</v>
      </c>
      <c r="AY117" s="16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78</v>
      </c>
      <c r="BK117" s="192">
        <f>ROUND(I117*H117,2)</f>
        <v>0</v>
      </c>
      <c r="BL117" s="16" t="s">
        <v>149</v>
      </c>
      <c r="BM117" s="16" t="s">
        <v>1104</v>
      </c>
    </row>
    <row r="118" spans="2:65" s="1" customFormat="1" ht="11.25">
      <c r="B118" s="33"/>
      <c r="C118" s="34"/>
      <c r="D118" s="193" t="s">
        <v>151</v>
      </c>
      <c r="E118" s="34"/>
      <c r="F118" s="194" t="s">
        <v>1103</v>
      </c>
      <c r="G118" s="34"/>
      <c r="H118" s="34"/>
      <c r="I118" s="111"/>
      <c r="J118" s="34"/>
      <c r="K118" s="34"/>
      <c r="L118" s="37"/>
      <c r="M118" s="195"/>
      <c r="N118" s="59"/>
      <c r="O118" s="59"/>
      <c r="P118" s="59"/>
      <c r="Q118" s="59"/>
      <c r="R118" s="59"/>
      <c r="S118" s="59"/>
      <c r="T118" s="60"/>
      <c r="AT118" s="16" t="s">
        <v>151</v>
      </c>
      <c r="AU118" s="16" t="s">
        <v>80</v>
      </c>
    </row>
    <row r="119" spans="2:65" s="1" customFormat="1" ht="19.5">
      <c r="B119" s="33"/>
      <c r="C119" s="34"/>
      <c r="D119" s="193" t="s">
        <v>153</v>
      </c>
      <c r="E119" s="34"/>
      <c r="F119" s="196" t="s">
        <v>1105</v>
      </c>
      <c r="G119" s="34"/>
      <c r="H119" s="34"/>
      <c r="I119" s="111"/>
      <c r="J119" s="34"/>
      <c r="K119" s="34"/>
      <c r="L119" s="37"/>
      <c r="M119" s="195"/>
      <c r="N119" s="59"/>
      <c r="O119" s="59"/>
      <c r="P119" s="59"/>
      <c r="Q119" s="59"/>
      <c r="R119" s="59"/>
      <c r="S119" s="59"/>
      <c r="T119" s="60"/>
      <c r="AT119" s="16" t="s">
        <v>153</v>
      </c>
      <c r="AU119" s="16" t="s">
        <v>80</v>
      </c>
    </row>
    <row r="120" spans="2:65" s="12" customFormat="1" ht="11.25">
      <c r="B120" s="197"/>
      <c r="C120" s="198"/>
      <c r="D120" s="193" t="s">
        <v>155</v>
      </c>
      <c r="E120" s="199" t="s">
        <v>1</v>
      </c>
      <c r="F120" s="200" t="s">
        <v>1106</v>
      </c>
      <c r="G120" s="198"/>
      <c r="H120" s="201">
        <v>28.72</v>
      </c>
      <c r="I120" s="202"/>
      <c r="J120" s="198"/>
      <c r="K120" s="198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155</v>
      </c>
      <c r="AU120" s="207" t="s">
        <v>80</v>
      </c>
      <c r="AV120" s="12" t="s">
        <v>80</v>
      </c>
      <c r="AW120" s="12" t="s">
        <v>32</v>
      </c>
      <c r="AX120" s="12" t="s">
        <v>78</v>
      </c>
      <c r="AY120" s="207" t="s">
        <v>144</v>
      </c>
    </row>
    <row r="121" spans="2:65" s="1" customFormat="1" ht="16.5" customHeight="1">
      <c r="B121" s="33"/>
      <c r="C121" s="219" t="s">
        <v>198</v>
      </c>
      <c r="D121" s="219" t="s">
        <v>306</v>
      </c>
      <c r="E121" s="220" t="s">
        <v>1107</v>
      </c>
      <c r="F121" s="221" t="s">
        <v>1108</v>
      </c>
      <c r="G121" s="222" t="s">
        <v>172</v>
      </c>
      <c r="H121" s="223">
        <v>2.0099999999999998</v>
      </c>
      <c r="I121" s="224"/>
      <c r="J121" s="225">
        <f>ROUND(I121*H121,2)</f>
        <v>0</v>
      </c>
      <c r="K121" s="221" t="s">
        <v>1</v>
      </c>
      <c r="L121" s="226"/>
      <c r="M121" s="227" t="s">
        <v>1</v>
      </c>
      <c r="N121" s="228" t="s">
        <v>42</v>
      </c>
      <c r="O121" s="59"/>
      <c r="P121" s="190">
        <f>O121*H121</f>
        <v>0</v>
      </c>
      <c r="Q121" s="190">
        <v>0.76</v>
      </c>
      <c r="R121" s="190">
        <f>Q121*H121</f>
        <v>1.5275999999999998</v>
      </c>
      <c r="S121" s="190">
        <v>0</v>
      </c>
      <c r="T121" s="191">
        <f>S121*H121</f>
        <v>0</v>
      </c>
      <c r="AR121" s="16" t="s">
        <v>198</v>
      </c>
      <c r="AT121" s="16" t="s">
        <v>306</v>
      </c>
      <c r="AU121" s="16" t="s">
        <v>80</v>
      </c>
      <c r="AY121" s="16" t="s">
        <v>144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78</v>
      </c>
      <c r="BK121" s="192">
        <f>ROUND(I121*H121,2)</f>
        <v>0</v>
      </c>
      <c r="BL121" s="16" t="s">
        <v>149</v>
      </c>
      <c r="BM121" s="16" t="s">
        <v>1109</v>
      </c>
    </row>
    <row r="122" spans="2:65" s="1" customFormat="1" ht="11.25">
      <c r="B122" s="33"/>
      <c r="C122" s="34"/>
      <c r="D122" s="193" t="s">
        <v>151</v>
      </c>
      <c r="E122" s="34"/>
      <c r="F122" s="194" t="s">
        <v>1108</v>
      </c>
      <c r="G122" s="34"/>
      <c r="H122" s="34"/>
      <c r="I122" s="111"/>
      <c r="J122" s="34"/>
      <c r="K122" s="34"/>
      <c r="L122" s="37"/>
      <c r="M122" s="195"/>
      <c r="N122" s="59"/>
      <c r="O122" s="59"/>
      <c r="P122" s="59"/>
      <c r="Q122" s="59"/>
      <c r="R122" s="59"/>
      <c r="S122" s="59"/>
      <c r="T122" s="60"/>
      <c r="AT122" s="16" t="s">
        <v>151</v>
      </c>
      <c r="AU122" s="16" t="s">
        <v>80</v>
      </c>
    </row>
    <row r="123" spans="2:65" s="1" customFormat="1" ht="29.25">
      <c r="B123" s="33"/>
      <c r="C123" s="34"/>
      <c r="D123" s="193" t="s">
        <v>153</v>
      </c>
      <c r="E123" s="34"/>
      <c r="F123" s="196" t="s">
        <v>1110</v>
      </c>
      <c r="G123" s="34"/>
      <c r="H123" s="34"/>
      <c r="I123" s="111"/>
      <c r="J123" s="34"/>
      <c r="K123" s="34"/>
      <c r="L123" s="37"/>
      <c r="M123" s="195"/>
      <c r="N123" s="59"/>
      <c r="O123" s="59"/>
      <c r="P123" s="59"/>
      <c r="Q123" s="59"/>
      <c r="R123" s="59"/>
      <c r="S123" s="59"/>
      <c r="T123" s="60"/>
      <c r="AT123" s="16" t="s">
        <v>153</v>
      </c>
      <c r="AU123" s="16" t="s">
        <v>80</v>
      </c>
    </row>
    <row r="124" spans="2:65" s="12" customFormat="1" ht="11.25">
      <c r="B124" s="197"/>
      <c r="C124" s="198"/>
      <c r="D124" s="193" t="s">
        <v>155</v>
      </c>
      <c r="E124" s="199" t="s">
        <v>1</v>
      </c>
      <c r="F124" s="200" t="s">
        <v>1111</v>
      </c>
      <c r="G124" s="198"/>
      <c r="H124" s="201">
        <v>1.1519999999999999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155</v>
      </c>
      <c r="AU124" s="207" t="s">
        <v>80</v>
      </c>
      <c r="AV124" s="12" t="s">
        <v>80</v>
      </c>
      <c r="AW124" s="12" t="s">
        <v>32</v>
      </c>
      <c r="AX124" s="12" t="s">
        <v>71</v>
      </c>
      <c r="AY124" s="207" t="s">
        <v>144</v>
      </c>
    </row>
    <row r="125" spans="2:65" s="12" customFormat="1" ht="11.25">
      <c r="B125" s="197"/>
      <c r="C125" s="198"/>
      <c r="D125" s="193" t="s">
        <v>155</v>
      </c>
      <c r="E125" s="199" t="s">
        <v>1</v>
      </c>
      <c r="F125" s="200" t="s">
        <v>1112</v>
      </c>
      <c r="G125" s="198"/>
      <c r="H125" s="201">
        <v>0.67500000000000004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155</v>
      </c>
      <c r="AU125" s="207" t="s">
        <v>80</v>
      </c>
      <c r="AV125" s="12" t="s">
        <v>80</v>
      </c>
      <c r="AW125" s="12" t="s">
        <v>32</v>
      </c>
      <c r="AX125" s="12" t="s">
        <v>71</v>
      </c>
      <c r="AY125" s="207" t="s">
        <v>144</v>
      </c>
    </row>
    <row r="126" spans="2:65" s="13" customFormat="1" ht="11.25">
      <c r="B126" s="208"/>
      <c r="C126" s="209"/>
      <c r="D126" s="193" t="s">
        <v>155</v>
      </c>
      <c r="E126" s="210" t="s">
        <v>1</v>
      </c>
      <c r="F126" s="211" t="s">
        <v>211</v>
      </c>
      <c r="G126" s="209"/>
      <c r="H126" s="212">
        <v>1.827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155</v>
      </c>
      <c r="AU126" s="218" t="s">
        <v>80</v>
      </c>
      <c r="AV126" s="13" t="s">
        <v>149</v>
      </c>
      <c r="AW126" s="13" t="s">
        <v>32</v>
      </c>
      <c r="AX126" s="13" t="s">
        <v>78</v>
      </c>
      <c r="AY126" s="218" t="s">
        <v>144</v>
      </c>
    </row>
    <row r="127" spans="2:65" s="12" customFormat="1" ht="11.25">
      <c r="B127" s="197"/>
      <c r="C127" s="198"/>
      <c r="D127" s="193" t="s">
        <v>155</v>
      </c>
      <c r="E127" s="198"/>
      <c r="F127" s="200" t="s">
        <v>1113</v>
      </c>
      <c r="G127" s="198"/>
      <c r="H127" s="201">
        <v>2.0099999999999998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155</v>
      </c>
      <c r="AU127" s="207" t="s">
        <v>80</v>
      </c>
      <c r="AV127" s="12" t="s">
        <v>80</v>
      </c>
      <c r="AW127" s="12" t="s">
        <v>4</v>
      </c>
      <c r="AX127" s="12" t="s">
        <v>78</v>
      </c>
      <c r="AY127" s="207" t="s">
        <v>144</v>
      </c>
    </row>
    <row r="128" spans="2:65" s="1" customFormat="1" ht="16.5" customHeight="1">
      <c r="B128" s="33"/>
      <c r="C128" s="181" t="s">
        <v>204</v>
      </c>
      <c r="D128" s="181" t="s">
        <v>145</v>
      </c>
      <c r="E128" s="182" t="s">
        <v>1114</v>
      </c>
      <c r="F128" s="183" t="s">
        <v>1115</v>
      </c>
      <c r="G128" s="184" t="s">
        <v>341</v>
      </c>
      <c r="H128" s="185">
        <v>16</v>
      </c>
      <c r="I128" s="186"/>
      <c r="J128" s="187">
        <f>ROUND(I128*H128,2)</f>
        <v>0</v>
      </c>
      <c r="K128" s="183" t="s">
        <v>1</v>
      </c>
      <c r="L128" s="37"/>
      <c r="M128" s="188" t="s">
        <v>1</v>
      </c>
      <c r="N128" s="189" t="s">
        <v>42</v>
      </c>
      <c r="O128" s="5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149</v>
      </c>
      <c r="AT128" s="16" t="s">
        <v>145</v>
      </c>
      <c r="AU128" s="16" t="s">
        <v>80</v>
      </c>
      <c r="AY128" s="16" t="s">
        <v>144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78</v>
      </c>
      <c r="BK128" s="192">
        <f>ROUND(I128*H128,2)</f>
        <v>0</v>
      </c>
      <c r="BL128" s="16" t="s">
        <v>149</v>
      </c>
      <c r="BM128" s="16" t="s">
        <v>1116</v>
      </c>
    </row>
    <row r="129" spans="2:65" s="1" customFormat="1" ht="11.25">
      <c r="B129" s="33"/>
      <c r="C129" s="34"/>
      <c r="D129" s="193" t="s">
        <v>151</v>
      </c>
      <c r="E129" s="34"/>
      <c r="F129" s="194" t="s">
        <v>1117</v>
      </c>
      <c r="G129" s="34"/>
      <c r="H129" s="34"/>
      <c r="I129" s="111"/>
      <c r="J129" s="34"/>
      <c r="K129" s="34"/>
      <c r="L129" s="37"/>
      <c r="M129" s="195"/>
      <c r="N129" s="59"/>
      <c r="O129" s="59"/>
      <c r="P129" s="59"/>
      <c r="Q129" s="59"/>
      <c r="R129" s="59"/>
      <c r="S129" s="59"/>
      <c r="T129" s="60"/>
      <c r="AT129" s="16" t="s">
        <v>151</v>
      </c>
      <c r="AU129" s="16" t="s">
        <v>80</v>
      </c>
    </row>
    <row r="130" spans="2:65" s="1" customFormat="1" ht="19.5">
      <c r="B130" s="33"/>
      <c r="C130" s="34"/>
      <c r="D130" s="193" t="s">
        <v>153</v>
      </c>
      <c r="E130" s="34"/>
      <c r="F130" s="196" t="s">
        <v>1118</v>
      </c>
      <c r="G130" s="34"/>
      <c r="H130" s="34"/>
      <c r="I130" s="111"/>
      <c r="J130" s="34"/>
      <c r="K130" s="34"/>
      <c r="L130" s="37"/>
      <c r="M130" s="195"/>
      <c r="N130" s="59"/>
      <c r="O130" s="59"/>
      <c r="P130" s="59"/>
      <c r="Q130" s="59"/>
      <c r="R130" s="59"/>
      <c r="S130" s="59"/>
      <c r="T130" s="60"/>
      <c r="AT130" s="16" t="s">
        <v>153</v>
      </c>
      <c r="AU130" s="16" t="s">
        <v>80</v>
      </c>
    </row>
    <row r="131" spans="2:65" s="1" customFormat="1" ht="16.5" customHeight="1">
      <c r="B131" s="33"/>
      <c r="C131" s="219" t="s">
        <v>212</v>
      </c>
      <c r="D131" s="219" t="s">
        <v>306</v>
      </c>
      <c r="E131" s="220" t="s">
        <v>1119</v>
      </c>
      <c r="F131" s="221" t="s">
        <v>1120</v>
      </c>
      <c r="G131" s="222" t="s">
        <v>341</v>
      </c>
      <c r="H131" s="223">
        <v>16</v>
      </c>
      <c r="I131" s="224"/>
      <c r="J131" s="225">
        <f>ROUND(I131*H131,2)</f>
        <v>0</v>
      </c>
      <c r="K131" s="221" t="s">
        <v>1</v>
      </c>
      <c r="L131" s="226"/>
      <c r="M131" s="227" t="s">
        <v>1</v>
      </c>
      <c r="N131" s="228" t="s">
        <v>42</v>
      </c>
      <c r="O131" s="59"/>
      <c r="P131" s="190">
        <f>O131*H131</f>
        <v>0</v>
      </c>
      <c r="Q131" s="190">
        <v>3.0000000000000001E-3</v>
      </c>
      <c r="R131" s="190">
        <f>Q131*H131</f>
        <v>4.8000000000000001E-2</v>
      </c>
      <c r="S131" s="190">
        <v>0</v>
      </c>
      <c r="T131" s="191">
        <f>S131*H131</f>
        <v>0</v>
      </c>
      <c r="AR131" s="16" t="s">
        <v>198</v>
      </c>
      <c r="AT131" s="16" t="s">
        <v>306</v>
      </c>
      <c r="AU131" s="16" t="s">
        <v>80</v>
      </c>
      <c r="AY131" s="16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78</v>
      </c>
      <c r="BK131" s="192">
        <f>ROUND(I131*H131,2)</f>
        <v>0</v>
      </c>
      <c r="BL131" s="16" t="s">
        <v>149</v>
      </c>
      <c r="BM131" s="16" t="s">
        <v>1121</v>
      </c>
    </row>
    <row r="132" spans="2:65" s="1" customFormat="1" ht="11.25">
      <c r="B132" s="33"/>
      <c r="C132" s="34"/>
      <c r="D132" s="193" t="s">
        <v>151</v>
      </c>
      <c r="E132" s="34"/>
      <c r="F132" s="194" t="s">
        <v>1120</v>
      </c>
      <c r="G132" s="34"/>
      <c r="H132" s="34"/>
      <c r="I132" s="111"/>
      <c r="J132" s="34"/>
      <c r="K132" s="34"/>
      <c r="L132" s="37"/>
      <c r="M132" s="195"/>
      <c r="N132" s="59"/>
      <c r="O132" s="59"/>
      <c r="P132" s="59"/>
      <c r="Q132" s="59"/>
      <c r="R132" s="59"/>
      <c r="S132" s="59"/>
      <c r="T132" s="60"/>
      <c r="AT132" s="16" t="s">
        <v>151</v>
      </c>
      <c r="AU132" s="16" t="s">
        <v>80</v>
      </c>
    </row>
    <row r="133" spans="2:65" s="1" customFormat="1" ht="19.5">
      <c r="B133" s="33"/>
      <c r="C133" s="34"/>
      <c r="D133" s="193" t="s">
        <v>153</v>
      </c>
      <c r="E133" s="34"/>
      <c r="F133" s="196" t="s">
        <v>1122</v>
      </c>
      <c r="G133" s="34"/>
      <c r="H133" s="34"/>
      <c r="I133" s="111"/>
      <c r="J133" s="34"/>
      <c r="K133" s="34"/>
      <c r="L133" s="37"/>
      <c r="M133" s="195"/>
      <c r="N133" s="59"/>
      <c r="O133" s="59"/>
      <c r="P133" s="59"/>
      <c r="Q133" s="59"/>
      <c r="R133" s="59"/>
      <c r="S133" s="59"/>
      <c r="T133" s="60"/>
      <c r="AT133" s="16" t="s">
        <v>153</v>
      </c>
      <c r="AU133" s="16" t="s">
        <v>80</v>
      </c>
    </row>
    <row r="134" spans="2:65" s="1" customFormat="1" ht="16.5" customHeight="1">
      <c r="B134" s="33"/>
      <c r="C134" s="181" t="s">
        <v>219</v>
      </c>
      <c r="D134" s="181" t="s">
        <v>145</v>
      </c>
      <c r="E134" s="182" t="s">
        <v>1123</v>
      </c>
      <c r="F134" s="183" t="s">
        <v>1124</v>
      </c>
      <c r="G134" s="184" t="s">
        <v>148</v>
      </c>
      <c r="H134" s="185">
        <v>16.872</v>
      </c>
      <c r="I134" s="186"/>
      <c r="J134" s="187">
        <f>ROUND(I134*H134,2)</f>
        <v>0</v>
      </c>
      <c r="K134" s="183" t="s">
        <v>1</v>
      </c>
      <c r="L134" s="37"/>
      <c r="M134" s="188" t="s">
        <v>1</v>
      </c>
      <c r="N134" s="189" t="s">
        <v>42</v>
      </c>
      <c r="O134" s="5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16" t="s">
        <v>149</v>
      </c>
      <c r="AT134" s="16" t="s">
        <v>145</v>
      </c>
      <c r="AU134" s="16" t="s">
        <v>80</v>
      </c>
      <c r="AY134" s="16" t="s">
        <v>144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78</v>
      </c>
      <c r="BK134" s="192">
        <f>ROUND(I134*H134,2)</f>
        <v>0</v>
      </c>
      <c r="BL134" s="16" t="s">
        <v>149</v>
      </c>
      <c r="BM134" s="16" t="s">
        <v>1125</v>
      </c>
    </row>
    <row r="135" spans="2:65" s="1" customFormat="1" ht="11.25">
      <c r="B135" s="33"/>
      <c r="C135" s="34"/>
      <c r="D135" s="193" t="s">
        <v>151</v>
      </c>
      <c r="E135" s="34"/>
      <c r="F135" s="194" t="s">
        <v>1124</v>
      </c>
      <c r="G135" s="34"/>
      <c r="H135" s="34"/>
      <c r="I135" s="111"/>
      <c r="J135" s="34"/>
      <c r="K135" s="34"/>
      <c r="L135" s="37"/>
      <c r="M135" s="195"/>
      <c r="N135" s="59"/>
      <c r="O135" s="59"/>
      <c r="P135" s="59"/>
      <c r="Q135" s="59"/>
      <c r="R135" s="59"/>
      <c r="S135" s="59"/>
      <c r="T135" s="60"/>
      <c r="AT135" s="16" t="s">
        <v>151</v>
      </c>
      <c r="AU135" s="16" t="s">
        <v>80</v>
      </c>
    </row>
    <row r="136" spans="2:65" s="1" customFormat="1" ht="19.5">
      <c r="B136" s="33"/>
      <c r="C136" s="34"/>
      <c r="D136" s="193" t="s">
        <v>153</v>
      </c>
      <c r="E136" s="34"/>
      <c r="F136" s="196" t="s">
        <v>1126</v>
      </c>
      <c r="G136" s="34"/>
      <c r="H136" s="34"/>
      <c r="I136" s="111"/>
      <c r="J136" s="34"/>
      <c r="K136" s="34"/>
      <c r="L136" s="37"/>
      <c r="M136" s="195"/>
      <c r="N136" s="59"/>
      <c r="O136" s="59"/>
      <c r="P136" s="59"/>
      <c r="Q136" s="59"/>
      <c r="R136" s="59"/>
      <c r="S136" s="59"/>
      <c r="T136" s="60"/>
      <c r="AT136" s="16" t="s">
        <v>153</v>
      </c>
      <c r="AU136" s="16" t="s">
        <v>80</v>
      </c>
    </row>
    <row r="137" spans="2:65" s="12" customFormat="1" ht="11.25">
      <c r="B137" s="197"/>
      <c r="C137" s="198"/>
      <c r="D137" s="193" t="s">
        <v>155</v>
      </c>
      <c r="E137" s="199" t="s">
        <v>1</v>
      </c>
      <c r="F137" s="200" t="s">
        <v>1127</v>
      </c>
      <c r="G137" s="198"/>
      <c r="H137" s="201">
        <v>16.872</v>
      </c>
      <c r="I137" s="202"/>
      <c r="J137" s="198"/>
      <c r="K137" s="198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155</v>
      </c>
      <c r="AU137" s="207" t="s">
        <v>80</v>
      </c>
      <c r="AV137" s="12" t="s">
        <v>80</v>
      </c>
      <c r="AW137" s="12" t="s">
        <v>32</v>
      </c>
      <c r="AX137" s="12" t="s">
        <v>78</v>
      </c>
      <c r="AY137" s="207" t="s">
        <v>144</v>
      </c>
    </row>
    <row r="138" spans="2:65" s="1" customFormat="1" ht="16.5" customHeight="1">
      <c r="B138" s="33"/>
      <c r="C138" s="219" t="s">
        <v>230</v>
      </c>
      <c r="D138" s="219" t="s">
        <v>306</v>
      </c>
      <c r="E138" s="220" t="s">
        <v>1128</v>
      </c>
      <c r="F138" s="221" t="s">
        <v>1129</v>
      </c>
      <c r="G138" s="222" t="s">
        <v>172</v>
      </c>
      <c r="H138" s="223">
        <v>0.85</v>
      </c>
      <c r="I138" s="224"/>
      <c r="J138" s="225">
        <f>ROUND(I138*H138,2)</f>
        <v>0</v>
      </c>
      <c r="K138" s="221" t="s">
        <v>1</v>
      </c>
      <c r="L138" s="226"/>
      <c r="M138" s="227" t="s">
        <v>1</v>
      </c>
      <c r="N138" s="228" t="s">
        <v>42</v>
      </c>
      <c r="O138" s="59"/>
      <c r="P138" s="190">
        <f>O138*H138</f>
        <v>0</v>
      </c>
      <c r="Q138" s="190">
        <v>0.76</v>
      </c>
      <c r="R138" s="190">
        <f>Q138*H138</f>
        <v>0.64600000000000002</v>
      </c>
      <c r="S138" s="190">
        <v>0</v>
      </c>
      <c r="T138" s="191">
        <f>S138*H138</f>
        <v>0</v>
      </c>
      <c r="AR138" s="16" t="s">
        <v>198</v>
      </c>
      <c r="AT138" s="16" t="s">
        <v>306</v>
      </c>
      <c r="AU138" s="16" t="s">
        <v>80</v>
      </c>
      <c r="AY138" s="16" t="s">
        <v>144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78</v>
      </c>
      <c r="BK138" s="192">
        <f>ROUND(I138*H138,2)</f>
        <v>0</v>
      </c>
      <c r="BL138" s="16" t="s">
        <v>149</v>
      </c>
      <c r="BM138" s="16" t="s">
        <v>1130</v>
      </c>
    </row>
    <row r="139" spans="2:65" s="1" customFormat="1" ht="11.25">
      <c r="B139" s="33"/>
      <c r="C139" s="34"/>
      <c r="D139" s="193" t="s">
        <v>151</v>
      </c>
      <c r="E139" s="34"/>
      <c r="F139" s="194" t="s">
        <v>1129</v>
      </c>
      <c r="G139" s="34"/>
      <c r="H139" s="34"/>
      <c r="I139" s="111"/>
      <c r="J139" s="34"/>
      <c r="K139" s="34"/>
      <c r="L139" s="37"/>
      <c r="M139" s="195"/>
      <c r="N139" s="59"/>
      <c r="O139" s="59"/>
      <c r="P139" s="59"/>
      <c r="Q139" s="59"/>
      <c r="R139" s="59"/>
      <c r="S139" s="59"/>
      <c r="T139" s="60"/>
      <c r="AT139" s="16" t="s">
        <v>151</v>
      </c>
      <c r="AU139" s="16" t="s">
        <v>80</v>
      </c>
    </row>
    <row r="140" spans="2:65" s="1" customFormat="1" ht="19.5">
      <c r="B140" s="33"/>
      <c r="C140" s="34"/>
      <c r="D140" s="193" t="s">
        <v>153</v>
      </c>
      <c r="E140" s="34"/>
      <c r="F140" s="196" t="s">
        <v>1131</v>
      </c>
      <c r="G140" s="34"/>
      <c r="H140" s="34"/>
      <c r="I140" s="111"/>
      <c r="J140" s="34"/>
      <c r="K140" s="34"/>
      <c r="L140" s="37"/>
      <c r="M140" s="195"/>
      <c r="N140" s="59"/>
      <c r="O140" s="59"/>
      <c r="P140" s="59"/>
      <c r="Q140" s="59"/>
      <c r="R140" s="59"/>
      <c r="S140" s="59"/>
      <c r="T140" s="60"/>
      <c r="AT140" s="16" t="s">
        <v>153</v>
      </c>
      <c r="AU140" s="16" t="s">
        <v>80</v>
      </c>
    </row>
    <row r="141" spans="2:65" s="1" customFormat="1" ht="16.5" customHeight="1">
      <c r="B141" s="33"/>
      <c r="C141" s="181" t="s">
        <v>237</v>
      </c>
      <c r="D141" s="181" t="s">
        <v>145</v>
      </c>
      <c r="E141" s="182" t="s">
        <v>1132</v>
      </c>
      <c r="F141" s="183" t="s">
        <v>1133</v>
      </c>
      <c r="G141" s="184" t="s">
        <v>1</v>
      </c>
      <c r="H141" s="185">
        <v>1</v>
      </c>
      <c r="I141" s="186"/>
      <c r="J141" s="187">
        <f>ROUND(I141*H141,2)</f>
        <v>0</v>
      </c>
      <c r="K141" s="183" t="s">
        <v>1</v>
      </c>
      <c r="L141" s="37"/>
      <c r="M141" s="188" t="s">
        <v>1</v>
      </c>
      <c r="N141" s="189" t="s">
        <v>42</v>
      </c>
      <c r="O141" s="59"/>
      <c r="P141" s="190">
        <f>O141*H141</f>
        <v>0</v>
      </c>
      <c r="Q141" s="190">
        <v>0.02</v>
      </c>
      <c r="R141" s="190">
        <f>Q141*H141</f>
        <v>0.02</v>
      </c>
      <c r="S141" s="190">
        <v>0</v>
      </c>
      <c r="T141" s="191">
        <f>S141*H141</f>
        <v>0</v>
      </c>
      <c r="AR141" s="16" t="s">
        <v>149</v>
      </c>
      <c r="AT141" s="16" t="s">
        <v>145</v>
      </c>
      <c r="AU141" s="16" t="s">
        <v>80</v>
      </c>
      <c r="AY141" s="16" t="s">
        <v>144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78</v>
      </c>
      <c r="BK141" s="192">
        <f>ROUND(I141*H141,2)</f>
        <v>0</v>
      </c>
      <c r="BL141" s="16" t="s">
        <v>149</v>
      </c>
      <c r="BM141" s="16" t="s">
        <v>1134</v>
      </c>
    </row>
    <row r="142" spans="2:65" s="1" customFormat="1" ht="11.25">
      <c r="B142" s="33"/>
      <c r="C142" s="34"/>
      <c r="D142" s="193" t="s">
        <v>151</v>
      </c>
      <c r="E142" s="34"/>
      <c r="F142" s="194" t="s">
        <v>1133</v>
      </c>
      <c r="G142" s="34"/>
      <c r="H142" s="34"/>
      <c r="I142" s="111"/>
      <c r="J142" s="34"/>
      <c r="K142" s="34"/>
      <c r="L142" s="37"/>
      <c r="M142" s="195"/>
      <c r="N142" s="59"/>
      <c r="O142" s="59"/>
      <c r="P142" s="59"/>
      <c r="Q142" s="59"/>
      <c r="R142" s="59"/>
      <c r="S142" s="59"/>
      <c r="T142" s="60"/>
      <c r="AT142" s="16" t="s">
        <v>151</v>
      </c>
      <c r="AU142" s="16" t="s">
        <v>80</v>
      </c>
    </row>
    <row r="143" spans="2:65" s="1" customFormat="1" ht="29.25">
      <c r="B143" s="33"/>
      <c r="C143" s="34"/>
      <c r="D143" s="193" t="s">
        <v>153</v>
      </c>
      <c r="E143" s="34"/>
      <c r="F143" s="196" t="s">
        <v>1135</v>
      </c>
      <c r="G143" s="34"/>
      <c r="H143" s="34"/>
      <c r="I143" s="111"/>
      <c r="J143" s="34"/>
      <c r="K143" s="34"/>
      <c r="L143" s="37"/>
      <c r="M143" s="195"/>
      <c r="N143" s="59"/>
      <c r="O143" s="59"/>
      <c r="P143" s="59"/>
      <c r="Q143" s="59"/>
      <c r="R143" s="59"/>
      <c r="S143" s="59"/>
      <c r="T143" s="60"/>
      <c r="AT143" s="16" t="s">
        <v>153</v>
      </c>
      <c r="AU143" s="16" t="s">
        <v>80</v>
      </c>
    </row>
    <row r="144" spans="2:65" s="11" customFormat="1" ht="20.85" customHeight="1">
      <c r="B144" s="165"/>
      <c r="C144" s="166"/>
      <c r="D144" s="167" t="s">
        <v>70</v>
      </c>
      <c r="E144" s="179" t="s">
        <v>391</v>
      </c>
      <c r="F144" s="179" t="s">
        <v>392</v>
      </c>
      <c r="G144" s="166"/>
      <c r="H144" s="166"/>
      <c r="I144" s="169"/>
      <c r="J144" s="180">
        <f>BK144</f>
        <v>0</v>
      </c>
      <c r="K144" s="166"/>
      <c r="L144" s="171"/>
      <c r="M144" s="172"/>
      <c r="N144" s="173"/>
      <c r="O144" s="173"/>
      <c r="P144" s="174">
        <f>SUM(P145:P146)</f>
        <v>0</v>
      </c>
      <c r="Q144" s="173"/>
      <c r="R144" s="174">
        <f>SUM(R145:R146)</f>
        <v>0</v>
      </c>
      <c r="S144" s="173"/>
      <c r="T144" s="175">
        <f>SUM(T145:T146)</f>
        <v>0</v>
      </c>
      <c r="AR144" s="176" t="s">
        <v>78</v>
      </c>
      <c r="AT144" s="177" t="s">
        <v>70</v>
      </c>
      <c r="AU144" s="177" t="s">
        <v>80</v>
      </c>
      <c r="AY144" s="176" t="s">
        <v>144</v>
      </c>
      <c r="BK144" s="178">
        <f>SUM(BK145:BK146)</f>
        <v>0</v>
      </c>
    </row>
    <row r="145" spans="2:65" s="1" customFormat="1" ht="16.5" customHeight="1">
      <c r="B145" s="33"/>
      <c r="C145" s="181" t="s">
        <v>245</v>
      </c>
      <c r="D145" s="181" t="s">
        <v>145</v>
      </c>
      <c r="E145" s="182" t="s">
        <v>491</v>
      </c>
      <c r="F145" s="183" t="s">
        <v>492</v>
      </c>
      <c r="G145" s="184" t="s">
        <v>309</v>
      </c>
      <c r="H145" s="185">
        <v>7.3719999999999999</v>
      </c>
      <c r="I145" s="186"/>
      <c r="J145" s="187">
        <f>ROUND(I145*H145,2)</f>
        <v>0</v>
      </c>
      <c r="K145" s="183" t="s">
        <v>159</v>
      </c>
      <c r="L145" s="37"/>
      <c r="M145" s="188" t="s">
        <v>1</v>
      </c>
      <c r="N145" s="189" t="s">
        <v>42</v>
      </c>
      <c r="O145" s="59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149</v>
      </c>
      <c r="AT145" s="16" t="s">
        <v>145</v>
      </c>
      <c r="AU145" s="16" t="s">
        <v>163</v>
      </c>
      <c r="AY145" s="16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78</v>
      </c>
      <c r="BK145" s="192">
        <f>ROUND(I145*H145,2)</f>
        <v>0</v>
      </c>
      <c r="BL145" s="16" t="s">
        <v>149</v>
      </c>
      <c r="BM145" s="16" t="s">
        <v>1136</v>
      </c>
    </row>
    <row r="146" spans="2:65" s="1" customFormat="1" ht="11.25">
      <c r="B146" s="33"/>
      <c r="C146" s="34"/>
      <c r="D146" s="193" t="s">
        <v>151</v>
      </c>
      <c r="E146" s="34"/>
      <c r="F146" s="194" t="s">
        <v>494</v>
      </c>
      <c r="G146" s="34"/>
      <c r="H146" s="34"/>
      <c r="I146" s="111"/>
      <c r="J146" s="34"/>
      <c r="K146" s="34"/>
      <c r="L146" s="37"/>
      <c r="M146" s="249"/>
      <c r="N146" s="250"/>
      <c r="O146" s="250"/>
      <c r="P146" s="250"/>
      <c r="Q146" s="250"/>
      <c r="R146" s="250"/>
      <c r="S146" s="250"/>
      <c r="T146" s="251"/>
      <c r="AT146" s="16" t="s">
        <v>151</v>
      </c>
      <c r="AU146" s="16" t="s">
        <v>163</v>
      </c>
    </row>
    <row r="147" spans="2:65" s="1" customFormat="1" ht="6.95" customHeight="1">
      <c r="B147" s="45"/>
      <c r="C147" s="46"/>
      <c r="D147" s="46"/>
      <c r="E147" s="46"/>
      <c r="F147" s="46"/>
      <c r="G147" s="46"/>
      <c r="H147" s="46"/>
      <c r="I147" s="133"/>
      <c r="J147" s="46"/>
      <c r="K147" s="46"/>
      <c r="L147" s="37"/>
    </row>
  </sheetData>
  <sheetProtection algorithmName="SHA-512" hashValue="MoNuKYaS7Qd65M7dJwzDu5Y1YlyTjvb95imXE9BUe0yhsfRXKsv4axvSkDw9hVEvQIfxnmCUWKFGOhQT4eoHuA==" saltValue="fV0uI+/i6WPVdQeKlNf2X9520bryM9iwL3SUq5OxERYZY6CVkBsyvS8uYmaVzCHdfHpHt15vJeHKrV1jtELF3g==" spinCount="100000" sheet="1" objects="1" scenarios="1" formatColumns="0" formatRows="0" autoFilter="0"/>
  <autoFilter ref="C86:K14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108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ht="12" customHeight="1">
      <c r="B8" s="19"/>
      <c r="D8" s="110" t="s">
        <v>112</v>
      </c>
      <c r="L8" s="19"/>
    </row>
    <row r="9" spans="2:46" s="1" customFormat="1" ht="16.5" customHeight="1">
      <c r="B9" s="37"/>
      <c r="E9" s="296" t="s">
        <v>1137</v>
      </c>
      <c r="F9" s="298"/>
      <c r="G9" s="298"/>
      <c r="H9" s="298"/>
      <c r="I9" s="111"/>
      <c r="L9" s="37"/>
    </row>
    <row r="10" spans="2:46" s="1" customFormat="1" ht="12" customHeight="1">
      <c r="B10" s="37"/>
      <c r="D10" s="110" t="s">
        <v>114</v>
      </c>
      <c r="I10" s="111"/>
      <c r="L10" s="37"/>
    </row>
    <row r="11" spans="2:46" s="1" customFormat="1" ht="36.950000000000003" customHeight="1">
      <c r="B11" s="37"/>
      <c r="E11" s="299" t="s">
        <v>1138</v>
      </c>
      <c r="F11" s="298"/>
      <c r="G11" s="298"/>
      <c r="H11" s="298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</v>
      </c>
      <c r="I13" s="112" t="s">
        <v>19</v>
      </c>
      <c r="J13" s="16" t="s">
        <v>1</v>
      </c>
      <c r="L13" s="37"/>
    </row>
    <row r="14" spans="2:46" s="1" customFormat="1" ht="12" customHeight="1">
      <c r="B14" s="37"/>
      <c r="D14" s="110" t="s">
        <v>20</v>
      </c>
      <c r="F14" s="16" t="s">
        <v>21</v>
      </c>
      <c r="I14" s="112" t="s">
        <v>22</v>
      </c>
      <c r="J14" s="113" t="str">
        <f>'Rekapitulace stavby'!AN8</f>
        <v>19. 9. 2018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24</v>
      </c>
      <c r="I16" s="112" t="s">
        <v>25</v>
      </c>
      <c r="J16" s="16" t="s">
        <v>26</v>
      </c>
      <c r="L16" s="37"/>
    </row>
    <row r="17" spans="2:12" s="1" customFormat="1" ht="18" customHeight="1">
      <c r="B17" s="37"/>
      <c r="E17" s="16" t="s">
        <v>27</v>
      </c>
      <c r="I17" s="112" t="s">
        <v>28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29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00" t="str">
        <f>'Rekapitulace stavby'!E14</f>
        <v>Vyplň údaj</v>
      </c>
      <c r="F20" s="301"/>
      <c r="G20" s="301"/>
      <c r="H20" s="301"/>
      <c r="I20" s="112" t="s">
        <v>28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31</v>
      </c>
      <c r="I22" s="112" t="s">
        <v>25</v>
      </c>
      <c r="J22" s="16" t="str">
        <f>IF('Rekapitulace stavby'!AN16="","",'Rekapitulace stavby'!AN16)</f>
        <v/>
      </c>
      <c r="L22" s="37"/>
    </row>
    <row r="23" spans="2:12" s="1" customFormat="1" ht="18" customHeight="1">
      <c r="B23" s="37"/>
      <c r="E23" s="16" t="str">
        <f>IF('Rekapitulace stavby'!E17="","",'Rekapitulace stavby'!E17)</f>
        <v xml:space="preserve"> </v>
      </c>
      <c r="I23" s="112" t="s">
        <v>28</v>
      </c>
      <c r="J23" s="16" t="str">
        <f>IF('Rekapitulace stavby'!AN17="","",'Rekapitulace stavby'!AN17)</f>
        <v/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">
        <v>34</v>
      </c>
      <c r="L25" s="37"/>
    </row>
    <row r="26" spans="2:12" s="1" customFormat="1" ht="18" customHeight="1">
      <c r="B26" s="37"/>
      <c r="E26" s="16" t="s">
        <v>35</v>
      </c>
      <c r="I26" s="112" t="s">
        <v>28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36</v>
      </c>
      <c r="I28" s="111"/>
      <c r="L28" s="37"/>
    </row>
    <row r="29" spans="2:12" s="7" customFormat="1" ht="16.5" customHeight="1">
      <c r="B29" s="114"/>
      <c r="E29" s="302" t="s">
        <v>1</v>
      </c>
      <c r="F29" s="302"/>
      <c r="G29" s="302"/>
      <c r="H29" s="302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ROUND(J88,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ROUND((SUM(BE88:BE117)),  2)</f>
        <v>0</v>
      </c>
      <c r="I35" s="122">
        <v>0.21</v>
      </c>
      <c r="J35" s="121">
        <f>ROUND(((SUM(BE88:BE117))*I35),  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ROUND((SUM(BF88:BF117)),  2)</f>
        <v>0</v>
      </c>
      <c r="I36" s="122">
        <v>0.15</v>
      </c>
      <c r="J36" s="121">
        <f>ROUND(((SUM(BF88:BF117))*I36),  2)</f>
        <v>0</v>
      </c>
      <c r="L36" s="37"/>
    </row>
    <row r="37" spans="2:12" s="1" customFormat="1" ht="14.45" hidden="1" customHeight="1">
      <c r="B37" s="37"/>
      <c r="E37" s="110" t="s">
        <v>44</v>
      </c>
      <c r="F37" s="121">
        <f>ROUND((SUM(BG88:BG117)),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ROUND((SUM(BH88:BH117)),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ROUND((SUM(BI88:BI117)),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03" t="str">
        <f>E7</f>
        <v>Lesopark Na Panském v Bohumíně</v>
      </c>
      <c r="F50" s="304"/>
      <c r="G50" s="304"/>
      <c r="H50" s="304"/>
      <c r="I50" s="111"/>
      <c r="J50" s="34"/>
      <c r="K50" s="34"/>
      <c r="L50" s="37"/>
    </row>
    <row r="51" spans="2:47" ht="12" customHeight="1">
      <c r="B51" s="20"/>
      <c r="C51" s="28" t="s">
        <v>112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03" t="s">
        <v>1137</v>
      </c>
      <c r="F52" s="270"/>
      <c r="G52" s="270"/>
      <c r="H52" s="270"/>
      <c r="I52" s="111"/>
      <c r="J52" s="34"/>
      <c r="K52" s="34"/>
      <c r="L52" s="37"/>
    </row>
    <row r="53" spans="2:47" s="1" customFormat="1" ht="12" customHeight="1">
      <c r="B53" s="33"/>
      <c r="C53" s="28" t="s">
        <v>114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71" t="str">
        <f>E11</f>
        <v>VRN.01 - Uznatelné náklady</v>
      </c>
      <c r="F54" s="270"/>
      <c r="G54" s="270"/>
      <c r="H54" s="270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20</v>
      </c>
      <c r="D56" s="34"/>
      <c r="E56" s="34"/>
      <c r="F56" s="26" t="str">
        <f>F14</f>
        <v xml:space="preserve"> </v>
      </c>
      <c r="G56" s="34"/>
      <c r="H56" s="34"/>
      <c r="I56" s="112" t="s">
        <v>22</v>
      </c>
      <c r="J56" s="54" t="str">
        <f>IF(J14="","",J14)</f>
        <v>19. 9. 2018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13.7" customHeight="1">
      <c r="B58" s="33"/>
      <c r="C58" s="28" t="s">
        <v>24</v>
      </c>
      <c r="D58" s="34"/>
      <c r="E58" s="34"/>
      <c r="F58" s="26" t="str">
        <f>E17</f>
        <v>Město Bohumín</v>
      </c>
      <c r="G58" s="34"/>
      <c r="H58" s="34"/>
      <c r="I58" s="112" t="s">
        <v>31</v>
      </c>
      <c r="J58" s="31" t="str">
        <f>E23</f>
        <v xml:space="preserve"> </v>
      </c>
      <c r="K58" s="34"/>
      <c r="L58" s="37"/>
    </row>
    <row r="59" spans="2:47" s="1" customFormat="1" ht="13.7" customHeight="1">
      <c r="B59" s="33"/>
      <c r="C59" s="28" t="s">
        <v>29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Atelier Fontes,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117</v>
      </c>
      <c r="D61" s="138"/>
      <c r="E61" s="138"/>
      <c r="F61" s="138"/>
      <c r="G61" s="138"/>
      <c r="H61" s="138"/>
      <c r="I61" s="139"/>
      <c r="J61" s="140" t="s">
        <v>118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119</v>
      </c>
      <c r="D63" s="34"/>
      <c r="E63" s="34"/>
      <c r="F63" s="34"/>
      <c r="G63" s="34"/>
      <c r="H63" s="34"/>
      <c r="I63" s="111"/>
      <c r="J63" s="72">
        <f>J88</f>
        <v>0</v>
      </c>
      <c r="K63" s="34"/>
      <c r="L63" s="37"/>
      <c r="AU63" s="16" t="s">
        <v>120</v>
      </c>
    </row>
    <row r="64" spans="2:47" s="8" customFormat="1" ht="24.95" customHeight="1">
      <c r="B64" s="142"/>
      <c r="C64" s="143"/>
      <c r="D64" s="144" t="s">
        <v>1137</v>
      </c>
      <c r="E64" s="145"/>
      <c r="F64" s="145"/>
      <c r="G64" s="145"/>
      <c r="H64" s="145"/>
      <c r="I64" s="146"/>
      <c r="J64" s="147">
        <f>J89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1139</v>
      </c>
      <c r="E65" s="151"/>
      <c r="F65" s="151"/>
      <c r="G65" s="151"/>
      <c r="H65" s="151"/>
      <c r="I65" s="152"/>
      <c r="J65" s="153">
        <f>J90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1140</v>
      </c>
      <c r="E66" s="151"/>
      <c r="F66" s="151"/>
      <c r="G66" s="151"/>
      <c r="H66" s="151"/>
      <c r="I66" s="152"/>
      <c r="J66" s="153">
        <f>J101</f>
        <v>0</v>
      </c>
      <c r="K66" s="93"/>
      <c r="L66" s="154"/>
    </row>
    <row r="67" spans="2:12" s="1" customFormat="1" ht="21.75" customHeight="1">
      <c r="B67" s="33"/>
      <c r="C67" s="34"/>
      <c r="D67" s="34"/>
      <c r="E67" s="34"/>
      <c r="F67" s="34"/>
      <c r="G67" s="34"/>
      <c r="H67" s="34"/>
      <c r="I67" s="111"/>
      <c r="J67" s="34"/>
      <c r="K67" s="34"/>
      <c r="L67" s="37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33"/>
      <c r="J68" s="46"/>
      <c r="K68" s="46"/>
      <c r="L68" s="37"/>
    </row>
    <row r="72" spans="2:12" s="1" customFormat="1" ht="6.95" customHeight="1">
      <c r="B72" s="47"/>
      <c r="C72" s="48"/>
      <c r="D72" s="48"/>
      <c r="E72" s="48"/>
      <c r="F72" s="48"/>
      <c r="G72" s="48"/>
      <c r="H72" s="48"/>
      <c r="I72" s="136"/>
      <c r="J72" s="48"/>
      <c r="K72" s="48"/>
      <c r="L72" s="37"/>
    </row>
    <row r="73" spans="2:12" s="1" customFormat="1" ht="24.95" customHeight="1">
      <c r="B73" s="33"/>
      <c r="C73" s="22" t="s">
        <v>129</v>
      </c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2" customHeight="1">
      <c r="B75" s="33"/>
      <c r="C75" s="28" t="s">
        <v>16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16.5" customHeight="1">
      <c r="B76" s="33"/>
      <c r="C76" s="34"/>
      <c r="D76" s="34"/>
      <c r="E76" s="303" t="str">
        <f>E7</f>
        <v>Lesopark Na Panském v Bohumíně</v>
      </c>
      <c r="F76" s="304"/>
      <c r="G76" s="304"/>
      <c r="H76" s="304"/>
      <c r="I76" s="111"/>
      <c r="J76" s="34"/>
      <c r="K76" s="34"/>
      <c r="L76" s="37"/>
    </row>
    <row r="77" spans="2:12" ht="12" customHeight="1">
      <c r="B77" s="20"/>
      <c r="C77" s="28" t="s">
        <v>112</v>
      </c>
      <c r="D77" s="21"/>
      <c r="E77" s="21"/>
      <c r="F77" s="21"/>
      <c r="G77" s="21"/>
      <c r="H77" s="21"/>
      <c r="J77" s="21"/>
      <c r="K77" s="21"/>
      <c r="L77" s="19"/>
    </row>
    <row r="78" spans="2:12" s="1" customFormat="1" ht="16.5" customHeight="1">
      <c r="B78" s="33"/>
      <c r="C78" s="34"/>
      <c r="D78" s="34"/>
      <c r="E78" s="303" t="s">
        <v>1137</v>
      </c>
      <c r="F78" s="270"/>
      <c r="G78" s="270"/>
      <c r="H78" s="270"/>
      <c r="I78" s="111"/>
      <c r="J78" s="34"/>
      <c r="K78" s="34"/>
      <c r="L78" s="37"/>
    </row>
    <row r="79" spans="2:12" s="1" customFormat="1" ht="12" customHeight="1">
      <c r="B79" s="33"/>
      <c r="C79" s="28" t="s">
        <v>114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6.5" customHeight="1">
      <c r="B80" s="33"/>
      <c r="C80" s="34"/>
      <c r="D80" s="34"/>
      <c r="E80" s="271" t="str">
        <f>E11</f>
        <v>VRN.01 - Uznatelné náklady</v>
      </c>
      <c r="F80" s="270"/>
      <c r="G80" s="270"/>
      <c r="H80" s="270"/>
      <c r="I80" s="111"/>
      <c r="J80" s="34"/>
      <c r="K80" s="34"/>
      <c r="L80" s="37"/>
    </row>
    <row r="81" spans="2:65" s="1" customFormat="1" ht="6.95" customHeight="1">
      <c r="B81" s="33"/>
      <c r="C81" s="34"/>
      <c r="D81" s="34"/>
      <c r="E81" s="34"/>
      <c r="F81" s="34"/>
      <c r="G81" s="34"/>
      <c r="H81" s="34"/>
      <c r="I81" s="111"/>
      <c r="J81" s="34"/>
      <c r="K81" s="34"/>
      <c r="L81" s="37"/>
    </row>
    <row r="82" spans="2:65" s="1" customFormat="1" ht="12" customHeight="1">
      <c r="B82" s="33"/>
      <c r="C82" s="28" t="s">
        <v>20</v>
      </c>
      <c r="D82" s="34"/>
      <c r="E82" s="34"/>
      <c r="F82" s="26" t="str">
        <f>F14</f>
        <v xml:space="preserve"> </v>
      </c>
      <c r="G82" s="34"/>
      <c r="H82" s="34"/>
      <c r="I82" s="112" t="s">
        <v>22</v>
      </c>
      <c r="J82" s="54" t="str">
        <f>IF(J14="","",J14)</f>
        <v>19. 9. 2018</v>
      </c>
      <c r="K82" s="34"/>
      <c r="L82" s="37"/>
    </row>
    <row r="83" spans="2:65" s="1" customFormat="1" ht="6.95" customHeight="1">
      <c r="B83" s="33"/>
      <c r="C83" s="34"/>
      <c r="D83" s="34"/>
      <c r="E83" s="34"/>
      <c r="F83" s="34"/>
      <c r="G83" s="34"/>
      <c r="H83" s="34"/>
      <c r="I83" s="111"/>
      <c r="J83" s="34"/>
      <c r="K83" s="34"/>
      <c r="L83" s="37"/>
    </row>
    <row r="84" spans="2:65" s="1" customFormat="1" ht="13.7" customHeight="1">
      <c r="B84" s="33"/>
      <c r="C84" s="28" t="s">
        <v>24</v>
      </c>
      <c r="D84" s="34"/>
      <c r="E84" s="34"/>
      <c r="F84" s="26" t="str">
        <f>E17</f>
        <v>Město Bohumín</v>
      </c>
      <c r="G84" s="34"/>
      <c r="H84" s="34"/>
      <c r="I84" s="112" t="s">
        <v>31</v>
      </c>
      <c r="J84" s="31" t="str">
        <f>E23</f>
        <v xml:space="preserve"> </v>
      </c>
      <c r="K84" s="34"/>
      <c r="L84" s="37"/>
    </row>
    <row r="85" spans="2:65" s="1" customFormat="1" ht="13.7" customHeight="1">
      <c r="B85" s="33"/>
      <c r="C85" s="28" t="s">
        <v>29</v>
      </c>
      <c r="D85" s="34"/>
      <c r="E85" s="34"/>
      <c r="F85" s="26" t="str">
        <f>IF(E20="","",E20)</f>
        <v>Vyplň údaj</v>
      </c>
      <c r="G85" s="34"/>
      <c r="H85" s="34"/>
      <c r="I85" s="112" t="s">
        <v>33</v>
      </c>
      <c r="J85" s="31" t="str">
        <f>E26</f>
        <v>Atelier Fontes, s.r.o.</v>
      </c>
      <c r="K85" s="34"/>
      <c r="L85" s="37"/>
    </row>
    <row r="86" spans="2:65" s="1" customFormat="1" ht="10.3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0" customFormat="1" ht="29.25" customHeight="1">
      <c r="B87" s="155"/>
      <c r="C87" s="156" t="s">
        <v>130</v>
      </c>
      <c r="D87" s="157" t="s">
        <v>56</v>
      </c>
      <c r="E87" s="157" t="s">
        <v>52</v>
      </c>
      <c r="F87" s="157" t="s">
        <v>53</v>
      </c>
      <c r="G87" s="157" t="s">
        <v>131</v>
      </c>
      <c r="H87" s="157" t="s">
        <v>132</v>
      </c>
      <c r="I87" s="158" t="s">
        <v>133</v>
      </c>
      <c r="J87" s="157" t="s">
        <v>118</v>
      </c>
      <c r="K87" s="159" t="s">
        <v>134</v>
      </c>
      <c r="L87" s="160"/>
      <c r="M87" s="63" t="s">
        <v>1</v>
      </c>
      <c r="N87" s="64" t="s">
        <v>41</v>
      </c>
      <c r="O87" s="64" t="s">
        <v>135</v>
      </c>
      <c r="P87" s="64" t="s">
        <v>136</v>
      </c>
      <c r="Q87" s="64" t="s">
        <v>137</v>
      </c>
      <c r="R87" s="64" t="s">
        <v>138</v>
      </c>
      <c r="S87" s="64" t="s">
        <v>139</v>
      </c>
      <c r="T87" s="65" t="s">
        <v>140</v>
      </c>
    </row>
    <row r="88" spans="2:65" s="1" customFormat="1" ht="22.9" customHeight="1">
      <c r="B88" s="33"/>
      <c r="C88" s="70" t="s">
        <v>141</v>
      </c>
      <c r="D88" s="34"/>
      <c r="E88" s="34"/>
      <c r="F88" s="34"/>
      <c r="G88" s="34"/>
      <c r="H88" s="34"/>
      <c r="I88" s="111"/>
      <c r="J88" s="161">
        <f>BK88</f>
        <v>0</v>
      </c>
      <c r="K88" s="34"/>
      <c r="L88" s="37"/>
      <c r="M88" s="66"/>
      <c r="N88" s="67"/>
      <c r="O88" s="67"/>
      <c r="P88" s="162">
        <f>P89</f>
        <v>0</v>
      </c>
      <c r="Q88" s="67"/>
      <c r="R88" s="162">
        <f>R89</f>
        <v>0</v>
      </c>
      <c r="S88" s="67"/>
      <c r="T88" s="163">
        <f>T89</f>
        <v>0</v>
      </c>
      <c r="AT88" s="16" t="s">
        <v>70</v>
      </c>
      <c r="AU88" s="16" t="s">
        <v>120</v>
      </c>
      <c r="BK88" s="164">
        <f>BK89</f>
        <v>0</v>
      </c>
    </row>
    <row r="89" spans="2:65" s="11" customFormat="1" ht="25.9" customHeight="1">
      <c r="B89" s="165"/>
      <c r="C89" s="166"/>
      <c r="D89" s="167" t="s">
        <v>70</v>
      </c>
      <c r="E89" s="168" t="s">
        <v>104</v>
      </c>
      <c r="F89" s="168" t="s">
        <v>105</v>
      </c>
      <c r="G89" s="166"/>
      <c r="H89" s="166"/>
      <c r="I89" s="169"/>
      <c r="J89" s="170">
        <f>BK89</f>
        <v>0</v>
      </c>
      <c r="K89" s="166"/>
      <c r="L89" s="171"/>
      <c r="M89" s="172"/>
      <c r="N89" s="173"/>
      <c r="O89" s="173"/>
      <c r="P89" s="174">
        <f>P90+P101</f>
        <v>0</v>
      </c>
      <c r="Q89" s="173"/>
      <c r="R89" s="174">
        <f>R90+R101</f>
        <v>0</v>
      </c>
      <c r="S89" s="173"/>
      <c r="T89" s="175">
        <f>T90+T101</f>
        <v>0</v>
      </c>
      <c r="AR89" s="176" t="s">
        <v>177</v>
      </c>
      <c r="AT89" s="177" t="s">
        <v>70</v>
      </c>
      <c r="AU89" s="177" t="s">
        <v>71</v>
      </c>
      <c r="AY89" s="176" t="s">
        <v>144</v>
      </c>
      <c r="BK89" s="178">
        <f>BK90+BK101</f>
        <v>0</v>
      </c>
    </row>
    <row r="90" spans="2:65" s="11" customFormat="1" ht="22.9" customHeight="1">
      <c r="B90" s="165"/>
      <c r="C90" s="166"/>
      <c r="D90" s="167" t="s">
        <v>70</v>
      </c>
      <c r="E90" s="179" t="s">
        <v>1141</v>
      </c>
      <c r="F90" s="179" t="s">
        <v>1142</v>
      </c>
      <c r="G90" s="166"/>
      <c r="H90" s="166"/>
      <c r="I90" s="169"/>
      <c r="J90" s="180">
        <f>BK90</f>
        <v>0</v>
      </c>
      <c r="K90" s="166"/>
      <c r="L90" s="171"/>
      <c r="M90" s="172"/>
      <c r="N90" s="173"/>
      <c r="O90" s="173"/>
      <c r="P90" s="174">
        <f>SUM(P91:P100)</f>
        <v>0</v>
      </c>
      <c r="Q90" s="173"/>
      <c r="R90" s="174">
        <f>SUM(R91:R100)</f>
        <v>0</v>
      </c>
      <c r="S90" s="173"/>
      <c r="T90" s="175">
        <f>SUM(T91:T100)</f>
        <v>0</v>
      </c>
      <c r="AR90" s="176" t="s">
        <v>177</v>
      </c>
      <c r="AT90" s="177" t="s">
        <v>70</v>
      </c>
      <c r="AU90" s="177" t="s">
        <v>78</v>
      </c>
      <c r="AY90" s="176" t="s">
        <v>144</v>
      </c>
      <c r="BK90" s="178">
        <f>SUM(BK91:BK100)</f>
        <v>0</v>
      </c>
    </row>
    <row r="91" spans="2:65" s="1" customFormat="1" ht="16.5" customHeight="1">
      <c r="B91" s="33"/>
      <c r="C91" s="181" t="s">
        <v>78</v>
      </c>
      <c r="D91" s="181" t="s">
        <v>145</v>
      </c>
      <c r="E91" s="182" t="s">
        <v>1143</v>
      </c>
      <c r="F91" s="183" t="s">
        <v>1144</v>
      </c>
      <c r="G91" s="184" t="s">
        <v>1145</v>
      </c>
      <c r="H91" s="185">
        <v>360</v>
      </c>
      <c r="I91" s="186"/>
      <c r="J91" s="187">
        <f>ROUND(I91*H91,2)</f>
        <v>0</v>
      </c>
      <c r="K91" s="183" t="s">
        <v>159</v>
      </c>
      <c r="L91" s="37"/>
      <c r="M91" s="188" t="s">
        <v>1</v>
      </c>
      <c r="N91" s="189" t="s">
        <v>42</v>
      </c>
      <c r="O91" s="59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16" t="s">
        <v>1146</v>
      </c>
      <c r="AT91" s="16" t="s">
        <v>145</v>
      </c>
      <c r="AU91" s="16" t="s">
        <v>80</v>
      </c>
      <c r="AY91" s="16" t="s">
        <v>144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6" t="s">
        <v>78</v>
      </c>
      <c r="BK91" s="192">
        <f>ROUND(I91*H91,2)</f>
        <v>0</v>
      </c>
      <c r="BL91" s="16" t="s">
        <v>1146</v>
      </c>
      <c r="BM91" s="16" t="s">
        <v>1147</v>
      </c>
    </row>
    <row r="92" spans="2:65" s="1" customFormat="1" ht="11.25">
      <c r="B92" s="33"/>
      <c r="C92" s="34"/>
      <c r="D92" s="193" t="s">
        <v>151</v>
      </c>
      <c r="E92" s="34"/>
      <c r="F92" s="194" t="s">
        <v>1144</v>
      </c>
      <c r="G92" s="34"/>
      <c r="H92" s="34"/>
      <c r="I92" s="111"/>
      <c r="J92" s="34"/>
      <c r="K92" s="34"/>
      <c r="L92" s="37"/>
      <c r="M92" s="195"/>
      <c r="N92" s="59"/>
      <c r="O92" s="59"/>
      <c r="P92" s="59"/>
      <c r="Q92" s="59"/>
      <c r="R92" s="59"/>
      <c r="S92" s="59"/>
      <c r="T92" s="60"/>
      <c r="AT92" s="16" t="s">
        <v>151</v>
      </c>
      <c r="AU92" s="16" t="s">
        <v>80</v>
      </c>
    </row>
    <row r="93" spans="2:65" s="1" customFormat="1" ht="19.5">
      <c r="B93" s="33"/>
      <c r="C93" s="34"/>
      <c r="D93" s="193" t="s">
        <v>153</v>
      </c>
      <c r="E93" s="34"/>
      <c r="F93" s="196" t="s">
        <v>1148</v>
      </c>
      <c r="G93" s="34"/>
      <c r="H93" s="34"/>
      <c r="I93" s="111"/>
      <c r="J93" s="34"/>
      <c r="K93" s="34"/>
      <c r="L93" s="37"/>
      <c r="M93" s="195"/>
      <c r="N93" s="59"/>
      <c r="O93" s="59"/>
      <c r="P93" s="59"/>
      <c r="Q93" s="59"/>
      <c r="R93" s="59"/>
      <c r="S93" s="59"/>
      <c r="T93" s="60"/>
      <c r="AT93" s="16" t="s">
        <v>153</v>
      </c>
      <c r="AU93" s="16" t="s">
        <v>80</v>
      </c>
    </row>
    <row r="94" spans="2:65" s="12" customFormat="1" ht="11.25">
      <c r="B94" s="197"/>
      <c r="C94" s="198"/>
      <c r="D94" s="193" t="s">
        <v>155</v>
      </c>
      <c r="E94" s="199" t="s">
        <v>1</v>
      </c>
      <c r="F94" s="200" t="s">
        <v>1149</v>
      </c>
      <c r="G94" s="198"/>
      <c r="H94" s="201">
        <v>9</v>
      </c>
      <c r="I94" s="202"/>
      <c r="J94" s="198"/>
      <c r="K94" s="198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155</v>
      </c>
      <c r="AU94" s="207" t="s">
        <v>80</v>
      </c>
      <c r="AV94" s="12" t="s">
        <v>80</v>
      </c>
      <c r="AW94" s="12" t="s">
        <v>32</v>
      </c>
      <c r="AX94" s="12" t="s">
        <v>71</v>
      </c>
      <c r="AY94" s="207" t="s">
        <v>144</v>
      </c>
    </row>
    <row r="95" spans="2:65" s="12" customFormat="1" ht="11.25">
      <c r="B95" s="197"/>
      <c r="C95" s="198"/>
      <c r="D95" s="193" t="s">
        <v>155</v>
      </c>
      <c r="E95" s="199" t="s">
        <v>1</v>
      </c>
      <c r="F95" s="200" t="s">
        <v>1150</v>
      </c>
      <c r="G95" s="198"/>
      <c r="H95" s="201">
        <v>241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155</v>
      </c>
      <c r="AU95" s="207" t="s">
        <v>80</v>
      </c>
      <c r="AV95" s="12" t="s">
        <v>80</v>
      </c>
      <c r="AW95" s="12" t="s">
        <v>32</v>
      </c>
      <c r="AX95" s="12" t="s">
        <v>71</v>
      </c>
      <c r="AY95" s="207" t="s">
        <v>144</v>
      </c>
    </row>
    <row r="96" spans="2:65" s="12" customFormat="1" ht="22.5">
      <c r="B96" s="197"/>
      <c r="C96" s="198"/>
      <c r="D96" s="193" t="s">
        <v>155</v>
      </c>
      <c r="E96" s="199" t="s">
        <v>1</v>
      </c>
      <c r="F96" s="200" t="s">
        <v>1151</v>
      </c>
      <c r="G96" s="198"/>
      <c r="H96" s="201">
        <v>110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155</v>
      </c>
      <c r="AU96" s="207" t="s">
        <v>80</v>
      </c>
      <c r="AV96" s="12" t="s">
        <v>80</v>
      </c>
      <c r="AW96" s="12" t="s">
        <v>32</v>
      </c>
      <c r="AX96" s="12" t="s">
        <v>71</v>
      </c>
      <c r="AY96" s="207" t="s">
        <v>144</v>
      </c>
    </row>
    <row r="97" spans="2:65" s="13" customFormat="1" ht="11.25">
      <c r="B97" s="208"/>
      <c r="C97" s="209"/>
      <c r="D97" s="193" t="s">
        <v>155</v>
      </c>
      <c r="E97" s="210" t="s">
        <v>1</v>
      </c>
      <c r="F97" s="211" t="s">
        <v>211</v>
      </c>
      <c r="G97" s="209"/>
      <c r="H97" s="212">
        <v>360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155</v>
      </c>
      <c r="AU97" s="218" t="s">
        <v>80</v>
      </c>
      <c r="AV97" s="13" t="s">
        <v>149</v>
      </c>
      <c r="AW97" s="13" t="s">
        <v>32</v>
      </c>
      <c r="AX97" s="13" t="s">
        <v>78</v>
      </c>
      <c r="AY97" s="218" t="s">
        <v>144</v>
      </c>
    </row>
    <row r="98" spans="2:65" s="1" customFormat="1" ht="16.5" customHeight="1">
      <c r="B98" s="33"/>
      <c r="C98" s="181" t="s">
        <v>80</v>
      </c>
      <c r="D98" s="181" t="s">
        <v>145</v>
      </c>
      <c r="E98" s="182" t="s">
        <v>1152</v>
      </c>
      <c r="F98" s="183" t="s">
        <v>1153</v>
      </c>
      <c r="G98" s="184" t="s">
        <v>355</v>
      </c>
      <c r="H98" s="185">
        <v>500</v>
      </c>
      <c r="I98" s="186"/>
      <c r="J98" s="187">
        <f>ROUND(I98*H98,2)</f>
        <v>0</v>
      </c>
      <c r="K98" s="183" t="s">
        <v>159</v>
      </c>
      <c r="L98" s="37"/>
      <c r="M98" s="188" t="s">
        <v>1</v>
      </c>
      <c r="N98" s="189" t="s">
        <v>42</v>
      </c>
      <c r="O98" s="59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1146</v>
      </c>
      <c r="AT98" s="16" t="s">
        <v>145</v>
      </c>
      <c r="AU98" s="16" t="s">
        <v>80</v>
      </c>
      <c r="AY98" s="16" t="s">
        <v>144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78</v>
      </c>
      <c r="BK98" s="192">
        <f>ROUND(I98*H98,2)</f>
        <v>0</v>
      </c>
      <c r="BL98" s="16" t="s">
        <v>1146</v>
      </c>
      <c r="BM98" s="16" t="s">
        <v>1154</v>
      </c>
    </row>
    <row r="99" spans="2:65" s="1" customFormat="1" ht="11.25">
      <c r="B99" s="33"/>
      <c r="C99" s="34"/>
      <c r="D99" s="193" t="s">
        <v>151</v>
      </c>
      <c r="E99" s="34"/>
      <c r="F99" s="194" t="s">
        <v>1153</v>
      </c>
      <c r="G99" s="34"/>
      <c r="H99" s="34"/>
      <c r="I99" s="111"/>
      <c r="J99" s="34"/>
      <c r="K99" s="34"/>
      <c r="L99" s="37"/>
      <c r="M99" s="195"/>
      <c r="N99" s="59"/>
      <c r="O99" s="59"/>
      <c r="P99" s="59"/>
      <c r="Q99" s="59"/>
      <c r="R99" s="59"/>
      <c r="S99" s="59"/>
      <c r="T99" s="60"/>
      <c r="AT99" s="16" t="s">
        <v>151</v>
      </c>
      <c r="AU99" s="16" t="s">
        <v>80</v>
      </c>
    </row>
    <row r="100" spans="2:65" s="1" customFormat="1" ht="19.5">
      <c r="B100" s="33"/>
      <c r="C100" s="34"/>
      <c r="D100" s="193" t="s">
        <v>153</v>
      </c>
      <c r="E100" s="34"/>
      <c r="F100" s="196" t="s">
        <v>1155</v>
      </c>
      <c r="G100" s="34"/>
      <c r="H100" s="34"/>
      <c r="I100" s="111"/>
      <c r="J100" s="34"/>
      <c r="K100" s="34"/>
      <c r="L100" s="37"/>
      <c r="M100" s="195"/>
      <c r="N100" s="59"/>
      <c r="O100" s="59"/>
      <c r="P100" s="59"/>
      <c r="Q100" s="59"/>
      <c r="R100" s="59"/>
      <c r="S100" s="59"/>
      <c r="T100" s="60"/>
      <c r="AT100" s="16" t="s">
        <v>153</v>
      </c>
      <c r="AU100" s="16" t="s">
        <v>80</v>
      </c>
    </row>
    <row r="101" spans="2:65" s="11" customFormat="1" ht="22.9" customHeight="1">
      <c r="B101" s="165"/>
      <c r="C101" s="166"/>
      <c r="D101" s="167" t="s">
        <v>70</v>
      </c>
      <c r="E101" s="179" t="s">
        <v>1156</v>
      </c>
      <c r="F101" s="179" t="s">
        <v>1157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SUM(P102:P117)</f>
        <v>0</v>
      </c>
      <c r="Q101" s="173"/>
      <c r="R101" s="174">
        <f>SUM(R102:R117)</f>
        <v>0</v>
      </c>
      <c r="S101" s="173"/>
      <c r="T101" s="175">
        <f>SUM(T102:T117)</f>
        <v>0</v>
      </c>
      <c r="AR101" s="176" t="s">
        <v>177</v>
      </c>
      <c r="AT101" s="177" t="s">
        <v>70</v>
      </c>
      <c r="AU101" s="177" t="s">
        <v>78</v>
      </c>
      <c r="AY101" s="176" t="s">
        <v>144</v>
      </c>
      <c r="BK101" s="178">
        <f>SUM(BK102:BK117)</f>
        <v>0</v>
      </c>
    </row>
    <row r="102" spans="2:65" s="1" customFormat="1" ht="16.5" customHeight="1">
      <c r="B102" s="33"/>
      <c r="C102" s="181" t="s">
        <v>163</v>
      </c>
      <c r="D102" s="181" t="s">
        <v>145</v>
      </c>
      <c r="E102" s="182" t="s">
        <v>1158</v>
      </c>
      <c r="F102" s="183" t="s">
        <v>1159</v>
      </c>
      <c r="G102" s="184" t="s">
        <v>341</v>
      </c>
      <c r="H102" s="185">
        <v>1</v>
      </c>
      <c r="I102" s="186"/>
      <c r="J102" s="187">
        <f>ROUND(I102*H102,2)</f>
        <v>0</v>
      </c>
      <c r="K102" s="183" t="s">
        <v>159</v>
      </c>
      <c r="L102" s="37"/>
      <c r="M102" s="188" t="s">
        <v>1</v>
      </c>
      <c r="N102" s="189" t="s">
        <v>42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1146</v>
      </c>
      <c r="AT102" s="16" t="s">
        <v>145</v>
      </c>
      <c r="AU102" s="16" t="s">
        <v>80</v>
      </c>
      <c r="AY102" s="16" t="s">
        <v>144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78</v>
      </c>
      <c r="BK102" s="192">
        <f>ROUND(I102*H102,2)</f>
        <v>0</v>
      </c>
      <c r="BL102" s="16" t="s">
        <v>1146</v>
      </c>
      <c r="BM102" s="16" t="s">
        <v>1160</v>
      </c>
    </row>
    <row r="103" spans="2:65" s="1" customFormat="1" ht="11.25">
      <c r="B103" s="33"/>
      <c r="C103" s="34"/>
      <c r="D103" s="193" t="s">
        <v>151</v>
      </c>
      <c r="E103" s="34"/>
      <c r="F103" s="194" t="s">
        <v>1159</v>
      </c>
      <c r="G103" s="34"/>
      <c r="H103" s="34"/>
      <c r="I103" s="111"/>
      <c r="J103" s="34"/>
      <c r="K103" s="34"/>
      <c r="L103" s="37"/>
      <c r="M103" s="195"/>
      <c r="N103" s="59"/>
      <c r="O103" s="59"/>
      <c r="P103" s="59"/>
      <c r="Q103" s="59"/>
      <c r="R103" s="59"/>
      <c r="S103" s="59"/>
      <c r="T103" s="60"/>
      <c r="AT103" s="16" t="s">
        <v>151</v>
      </c>
      <c r="AU103" s="16" t="s">
        <v>80</v>
      </c>
    </row>
    <row r="104" spans="2:65" s="1" customFormat="1" ht="19.5">
      <c r="B104" s="33"/>
      <c r="C104" s="34"/>
      <c r="D104" s="193" t="s">
        <v>153</v>
      </c>
      <c r="E104" s="34"/>
      <c r="F104" s="196" t="s">
        <v>1161</v>
      </c>
      <c r="G104" s="34"/>
      <c r="H104" s="34"/>
      <c r="I104" s="111"/>
      <c r="J104" s="34"/>
      <c r="K104" s="34"/>
      <c r="L104" s="37"/>
      <c r="M104" s="195"/>
      <c r="N104" s="59"/>
      <c r="O104" s="59"/>
      <c r="P104" s="59"/>
      <c r="Q104" s="59"/>
      <c r="R104" s="59"/>
      <c r="S104" s="59"/>
      <c r="T104" s="60"/>
      <c r="AT104" s="16" t="s">
        <v>153</v>
      </c>
      <c r="AU104" s="16" t="s">
        <v>80</v>
      </c>
    </row>
    <row r="105" spans="2:65" s="1" customFormat="1" ht="16.5" customHeight="1">
      <c r="B105" s="33"/>
      <c r="C105" s="181" t="s">
        <v>149</v>
      </c>
      <c r="D105" s="181" t="s">
        <v>145</v>
      </c>
      <c r="E105" s="182" t="s">
        <v>1162</v>
      </c>
      <c r="F105" s="183" t="s">
        <v>1163</v>
      </c>
      <c r="G105" s="184" t="s">
        <v>341</v>
      </c>
      <c r="H105" s="185">
        <v>5</v>
      </c>
      <c r="I105" s="186"/>
      <c r="J105" s="187">
        <f>ROUND(I105*H105,2)</f>
        <v>0</v>
      </c>
      <c r="K105" s="183" t="s">
        <v>1</v>
      </c>
      <c r="L105" s="37"/>
      <c r="M105" s="188" t="s">
        <v>1</v>
      </c>
      <c r="N105" s="189" t="s">
        <v>42</v>
      </c>
      <c r="O105" s="59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16" t="s">
        <v>1146</v>
      </c>
      <c r="AT105" s="16" t="s">
        <v>145</v>
      </c>
      <c r="AU105" s="16" t="s">
        <v>80</v>
      </c>
      <c r="AY105" s="16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78</v>
      </c>
      <c r="BK105" s="192">
        <f>ROUND(I105*H105,2)</f>
        <v>0</v>
      </c>
      <c r="BL105" s="16" t="s">
        <v>1146</v>
      </c>
      <c r="BM105" s="16" t="s">
        <v>1164</v>
      </c>
    </row>
    <row r="106" spans="2:65" s="1" customFormat="1" ht="11.25">
      <c r="B106" s="33"/>
      <c r="C106" s="34"/>
      <c r="D106" s="193" t="s">
        <v>151</v>
      </c>
      <c r="E106" s="34"/>
      <c r="F106" s="194" t="s">
        <v>1165</v>
      </c>
      <c r="G106" s="34"/>
      <c r="H106" s="34"/>
      <c r="I106" s="111"/>
      <c r="J106" s="34"/>
      <c r="K106" s="34"/>
      <c r="L106" s="37"/>
      <c r="M106" s="195"/>
      <c r="N106" s="59"/>
      <c r="O106" s="59"/>
      <c r="P106" s="59"/>
      <c r="Q106" s="59"/>
      <c r="R106" s="59"/>
      <c r="S106" s="59"/>
      <c r="T106" s="60"/>
      <c r="AT106" s="16" t="s">
        <v>151</v>
      </c>
      <c r="AU106" s="16" t="s">
        <v>80</v>
      </c>
    </row>
    <row r="107" spans="2:65" s="1" customFormat="1" ht="16.5" customHeight="1">
      <c r="B107" s="33"/>
      <c r="C107" s="181" t="s">
        <v>177</v>
      </c>
      <c r="D107" s="181" t="s">
        <v>145</v>
      </c>
      <c r="E107" s="182" t="s">
        <v>1166</v>
      </c>
      <c r="F107" s="183" t="s">
        <v>1167</v>
      </c>
      <c r="G107" s="184" t="s">
        <v>341</v>
      </c>
      <c r="H107" s="185">
        <v>3</v>
      </c>
      <c r="I107" s="186"/>
      <c r="J107" s="187">
        <f>ROUND(I107*H107,2)</f>
        <v>0</v>
      </c>
      <c r="K107" s="183" t="s">
        <v>1</v>
      </c>
      <c r="L107" s="37"/>
      <c r="M107" s="188" t="s">
        <v>1</v>
      </c>
      <c r="N107" s="189" t="s">
        <v>42</v>
      </c>
      <c r="O107" s="5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1146</v>
      </c>
      <c r="AT107" s="16" t="s">
        <v>145</v>
      </c>
      <c r="AU107" s="16" t="s">
        <v>80</v>
      </c>
      <c r="AY107" s="16" t="s">
        <v>144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78</v>
      </c>
      <c r="BK107" s="192">
        <f>ROUND(I107*H107,2)</f>
        <v>0</v>
      </c>
      <c r="BL107" s="16" t="s">
        <v>1146</v>
      </c>
      <c r="BM107" s="16" t="s">
        <v>1168</v>
      </c>
    </row>
    <row r="108" spans="2:65" s="1" customFormat="1" ht="11.25">
      <c r="B108" s="33"/>
      <c r="C108" s="34"/>
      <c r="D108" s="193" t="s">
        <v>151</v>
      </c>
      <c r="E108" s="34"/>
      <c r="F108" s="194" t="s">
        <v>1169</v>
      </c>
      <c r="G108" s="34"/>
      <c r="H108" s="34"/>
      <c r="I108" s="111"/>
      <c r="J108" s="34"/>
      <c r="K108" s="34"/>
      <c r="L108" s="37"/>
      <c r="M108" s="195"/>
      <c r="N108" s="59"/>
      <c r="O108" s="59"/>
      <c r="P108" s="59"/>
      <c r="Q108" s="59"/>
      <c r="R108" s="59"/>
      <c r="S108" s="59"/>
      <c r="T108" s="60"/>
      <c r="AT108" s="16" t="s">
        <v>151</v>
      </c>
      <c r="AU108" s="16" t="s">
        <v>80</v>
      </c>
    </row>
    <row r="109" spans="2:65" s="1" customFormat="1" ht="19.5">
      <c r="B109" s="33"/>
      <c r="C109" s="34"/>
      <c r="D109" s="193" t="s">
        <v>153</v>
      </c>
      <c r="E109" s="34"/>
      <c r="F109" s="196" t="s">
        <v>1170</v>
      </c>
      <c r="G109" s="34"/>
      <c r="H109" s="34"/>
      <c r="I109" s="111"/>
      <c r="J109" s="34"/>
      <c r="K109" s="34"/>
      <c r="L109" s="37"/>
      <c r="M109" s="195"/>
      <c r="N109" s="59"/>
      <c r="O109" s="59"/>
      <c r="P109" s="59"/>
      <c r="Q109" s="59"/>
      <c r="R109" s="59"/>
      <c r="S109" s="59"/>
      <c r="T109" s="60"/>
      <c r="AT109" s="16" t="s">
        <v>153</v>
      </c>
      <c r="AU109" s="16" t="s">
        <v>80</v>
      </c>
    </row>
    <row r="110" spans="2:65" s="1" customFormat="1" ht="16.5" customHeight="1">
      <c r="B110" s="33"/>
      <c r="C110" s="181" t="s">
        <v>184</v>
      </c>
      <c r="D110" s="181" t="s">
        <v>145</v>
      </c>
      <c r="E110" s="182" t="s">
        <v>1171</v>
      </c>
      <c r="F110" s="183" t="s">
        <v>1172</v>
      </c>
      <c r="G110" s="184" t="s">
        <v>341</v>
      </c>
      <c r="H110" s="185">
        <v>2</v>
      </c>
      <c r="I110" s="186"/>
      <c r="J110" s="187">
        <f>ROUND(I110*H110,2)</f>
        <v>0</v>
      </c>
      <c r="K110" s="183" t="s">
        <v>1</v>
      </c>
      <c r="L110" s="37"/>
      <c r="M110" s="188" t="s">
        <v>1</v>
      </c>
      <c r="N110" s="189" t="s">
        <v>42</v>
      </c>
      <c r="O110" s="59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16" t="s">
        <v>1146</v>
      </c>
      <c r="AT110" s="16" t="s">
        <v>145</v>
      </c>
      <c r="AU110" s="16" t="s">
        <v>80</v>
      </c>
      <c r="AY110" s="16" t="s">
        <v>144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78</v>
      </c>
      <c r="BK110" s="192">
        <f>ROUND(I110*H110,2)</f>
        <v>0</v>
      </c>
      <c r="BL110" s="16" t="s">
        <v>1146</v>
      </c>
      <c r="BM110" s="16" t="s">
        <v>1173</v>
      </c>
    </row>
    <row r="111" spans="2:65" s="1" customFormat="1" ht="11.25">
      <c r="B111" s="33"/>
      <c r="C111" s="34"/>
      <c r="D111" s="193" t="s">
        <v>151</v>
      </c>
      <c r="E111" s="34"/>
      <c r="F111" s="194" t="s">
        <v>1172</v>
      </c>
      <c r="G111" s="34"/>
      <c r="H111" s="34"/>
      <c r="I111" s="111"/>
      <c r="J111" s="34"/>
      <c r="K111" s="34"/>
      <c r="L111" s="37"/>
      <c r="M111" s="195"/>
      <c r="N111" s="59"/>
      <c r="O111" s="59"/>
      <c r="P111" s="59"/>
      <c r="Q111" s="59"/>
      <c r="R111" s="59"/>
      <c r="S111" s="59"/>
      <c r="T111" s="60"/>
      <c r="AT111" s="16" t="s">
        <v>151</v>
      </c>
      <c r="AU111" s="16" t="s">
        <v>80</v>
      </c>
    </row>
    <row r="112" spans="2:65" s="1" customFormat="1" ht="19.5">
      <c r="B112" s="33"/>
      <c r="C112" s="34"/>
      <c r="D112" s="193" t="s">
        <v>153</v>
      </c>
      <c r="E112" s="34"/>
      <c r="F112" s="196" t="s">
        <v>1170</v>
      </c>
      <c r="G112" s="34"/>
      <c r="H112" s="34"/>
      <c r="I112" s="111"/>
      <c r="J112" s="34"/>
      <c r="K112" s="34"/>
      <c r="L112" s="37"/>
      <c r="M112" s="195"/>
      <c r="N112" s="59"/>
      <c r="O112" s="59"/>
      <c r="P112" s="59"/>
      <c r="Q112" s="59"/>
      <c r="R112" s="59"/>
      <c r="S112" s="59"/>
      <c r="T112" s="60"/>
      <c r="AT112" s="16" t="s">
        <v>153</v>
      </c>
      <c r="AU112" s="16" t="s">
        <v>80</v>
      </c>
    </row>
    <row r="113" spans="2:65" s="1" customFormat="1" ht="16.5" customHeight="1">
      <c r="B113" s="33"/>
      <c r="C113" s="181" t="s">
        <v>191</v>
      </c>
      <c r="D113" s="181" t="s">
        <v>145</v>
      </c>
      <c r="E113" s="182" t="s">
        <v>1174</v>
      </c>
      <c r="F113" s="183" t="s">
        <v>1175</v>
      </c>
      <c r="G113" s="184" t="s">
        <v>341</v>
      </c>
      <c r="H113" s="185">
        <v>6</v>
      </c>
      <c r="I113" s="186"/>
      <c r="J113" s="187">
        <f>ROUND(I113*H113,2)</f>
        <v>0</v>
      </c>
      <c r="K113" s="183" t="s">
        <v>1</v>
      </c>
      <c r="L113" s="37"/>
      <c r="M113" s="188" t="s">
        <v>1</v>
      </c>
      <c r="N113" s="189" t="s">
        <v>42</v>
      </c>
      <c r="O113" s="5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6" t="s">
        <v>1146</v>
      </c>
      <c r="AT113" s="16" t="s">
        <v>145</v>
      </c>
      <c r="AU113" s="16" t="s">
        <v>80</v>
      </c>
      <c r="AY113" s="16" t="s">
        <v>144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78</v>
      </c>
      <c r="BK113" s="192">
        <f>ROUND(I113*H113,2)</f>
        <v>0</v>
      </c>
      <c r="BL113" s="16" t="s">
        <v>1146</v>
      </c>
      <c r="BM113" s="16" t="s">
        <v>1176</v>
      </c>
    </row>
    <row r="114" spans="2:65" s="1" customFormat="1" ht="11.25">
      <c r="B114" s="33"/>
      <c r="C114" s="34"/>
      <c r="D114" s="193" t="s">
        <v>151</v>
      </c>
      <c r="E114" s="34"/>
      <c r="F114" s="194" t="s">
        <v>1175</v>
      </c>
      <c r="G114" s="34"/>
      <c r="H114" s="34"/>
      <c r="I114" s="111"/>
      <c r="J114" s="34"/>
      <c r="K114" s="34"/>
      <c r="L114" s="37"/>
      <c r="M114" s="195"/>
      <c r="N114" s="59"/>
      <c r="O114" s="59"/>
      <c r="P114" s="59"/>
      <c r="Q114" s="59"/>
      <c r="R114" s="59"/>
      <c r="S114" s="59"/>
      <c r="T114" s="60"/>
      <c r="AT114" s="16" t="s">
        <v>151</v>
      </c>
      <c r="AU114" s="16" t="s">
        <v>80</v>
      </c>
    </row>
    <row r="115" spans="2:65" s="1" customFormat="1" ht="19.5">
      <c r="B115" s="33"/>
      <c r="C115" s="34"/>
      <c r="D115" s="193" t="s">
        <v>153</v>
      </c>
      <c r="E115" s="34"/>
      <c r="F115" s="196" t="s">
        <v>1170</v>
      </c>
      <c r="G115" s="34"/>
      <c r="H115" s="34"/>
      <c r="I115" s="111"/>
      <c r="J115" s="34"/>
      <c r="K115" s="34"/>
      <c r="L115" s="37"/>
      <c r="M115" s="195"/>
      <c r="N115" s="59"/>
      <c r="O115" s="59"/>
      <c r="P115" s="59"/>
      <c r="Q115" s="59"/>
      <c r="R115" s="59"/>
      <c r="S115" s="59"/>
      <c r="T115" s="60"/>
      <c r="AT115" s="16" t="s">
        <v>153</v>
      </c>
      <c r="AU115" s="16" t="s">
        <v>80</v>
      </c>
    </row>
    <row r="116" spans="2:65" s="1" customFormat="1" ht="16.5" customHeight="1">
      <c r="B116" s="33"/>
      <c r="C116" s="181" t="s">
        <v>198</v>
      </c>
      <c r="D116" s="181" t="s">
        <v>145</v>
      </c>
      <c r="E116" s="182" t="s">
        <v>1177</v>
      </c>
      <c r="F116" s="183" t="s">
        <v>1178</v>
      </c>
      <c r="G116" s="184" t="s">
        <v>341</v>
      </c>
      <c r="H116" s="185">
        <v>2</v>
      </c>
      <c r="I116" s="186"/>
      <c r="J116" s="187">
        <f>ROUND(I116*H116,2)</f>
        <v>0</v>
      </c>
      <c r="K116" s="183" t="s">
        <v>1</v>
      </c>
      <c r="L116" s="37"/>
      <c r="M116" s="188" t="s">
        <v>1</v>
      </c>
      <c r="N116" s="189" t="s">
        <v>42</v>
      </c>
      <c r="O116" s="59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1146</v>
      </c>
      <c r="AT116" s="16" t="s">
        <v>145</v>
      </c>
      <c r="AU116" s="16" t="s">
        <v>80</v>
      </c>
      <c r="AY116" s="16" t="s">
        <v>144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78</v>
      </c>
      <c r="BK116" s="192">
        <f>ROUND(I116*H116,2)</f>
        <v>0</v>
      </c>
      <c r="BL116" s="16" t="s">
        <v>1146</v>
      </c>
      <c r="BM116" s="16" t="s">
        <v>1179</v>
      </c>
    </row>
    <row r="117" spans="2:65" s="1" customFormat="1" ht="11.25">
      <c r="B117" s="33"/>
      <c r="C117" s="34"/>
      <c r="D117" s="193" t="s">
        <v>151</v>
      </c>
      <c r="E117" s="34"/>
      <c r="F117" s="194" t="s">
        <v>1178</v>
      </c>
      <c r="G117" s="34"/>
      <c r="H117" s="34"/>
      <c r="I117" s="111"/>
      <c r="J117" s="34"/>
      <c r="K117" s="34"/>
      <c r="L117" s="37"/>
      <c r="M117" s="249"/>
      <c r="N117" s="250"/>
      <c r="O117" s="250"/>
      <c r="P117" s="250"/>
      <c r="Q117" s="250"/>
      <c r="R117" s="250"/>
      <c r="S117" s="250"/>
      <c r="T117" s="251"/>
      <c r="AT117" s="16" t="s">
        <v>151</v>
      </c>
      <c r="AU117" s="16" t="s">
        <v>80</v>
      </c>
    </row>
    <row r="118" spans="2:65" s="1" customFormat="1" ht="6.95" customHeight="1">
      <c r="B118" s="45"/>
      <c r="C118" s="46"/>
      <c r="D118" s="46"/>
      <c r="E118" s="46"/>
      <c r="F118" s="46"/>
      <c r="G118" s="46"/>
      <c r="H118" s="46"/>
      <c r="I118" s="133"/>
      <c r="J118" s="46"/>
      <c r="K118" s="46"/>
      <c r="L118" s="37"/>
    </row>
  </sheetData>
  <sheetProtection algorithmName="SHA-512" hashValue="lHSqqAjKYxujSEtECzJJgnm9u1OzvIQQUgWx0Lw1XdErd5Tcbq7YaSlx4OUwsLFZPRu7cmZr7Am0799cVPRcCQ==" saltValue="qq6j1XoL8NIyiEYaYVYCA9GvykHevi0YTIEroQGZipzmFEW+ehTd4eY3+YU5zdniZdeJ1alS3IPEHuyoQHiZHg==" spinCount="100000" sheet="1" objects="1" scenarios="1" formatColumns="0" formatRows="0" autoFilter="0"/>
  <autoFilter ref="C87:K1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2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110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80</v>
      </c>
    </row>
    <row r="4" spans="2:46" ht="24.95" customHeight="1">
      <c r="B4" s="19"/>
      <c r="D4" s="109" t="s">
        <v>111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296" t="str">
        <f>'Rekapitulace stavby'!K6</f>
        <v>Lesopark Na Panském v Bohumíně</v>
      </c>
      <c r="F7" s="297"/>
      <c r="G7" s="297"/>
      <c r="H7" s="297"/>
      <c r="L7" s="19"/>
    </row>
    <row r="8" spans="2:46" ht="12" customHeight="1">
      <c r="B8" s="19"/>
      <c r="D8" s="110" t="s">
        <v>112</v>
      </c>
      <c r="L8" s="19"/>
    </row>
    <row r="9" spans="2:46" s="1" customFormat="1" ht="16.5" customHeight="1">
      <c r="B9" s="37"/>
      <c r="E9" s="296" t="s">
        <v>1137</v>
      </c>
      <c r="F9" s="298"/>
      <c r="G9" s="298"/>
      <c r="H9" s="298"/>
      <c r="I9" s="111"/>
      <c r="L9" s="37"/>
    </row>
    <row r="10" spans="2:46" s="1" customFormat="1" ht="12" customHeight="1">
      <c r="B10" s="37"/>
      <c r="D10" s="110" t="s">
        <v>114</v>
      </c>
      <c r="I10" s="111"/>
      <c r="L10" s="37"/>
    </row>
    <row r="11" spans="2:46" s="1" customFormat="1" ht="36.950000000000003" customHeight="1">
      <c r="B11" s="37"/>
      <c r="E11" s="299" t="s">
        <v>1180</v>
      </c>
      <c r="F11" s="298"/>
      <c r="G11" s="298"/>
      <c r="H11" s="298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</v>
      </c>
      <c r="I13" s="112" t="s">
        <v>19</v>
      </c>
      <c r="J13" s="16" t="s">
        <v>1</v>
      </c>
      <c r="L13" s="37"/>
    </row>
    <row r="14" spans="2:46" s="1" customFormat="1" ht="12" customHeight="1">
      <c r="B14" s="37"/>
      <c r="D14" s="110" t="s">
        <v>20</v>
      </c>
      <c r="F14" s="16" t="s">
        <v>21</v>
      </c>
      <c r="I14" s="112" t="s">
        <v>22</v>
      </c>
      <c r="J14" s="113" t="str">
        <f>'Rekapitulace stavby'!AN8</f>
        <v>19. 9. 2018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24</v>
      </c>
      <c r="I16" s="112" t="s">
        <v>25</v>
      </c>
      <c r="J16" s="16" t="s">
        <v>26</v>
      </c>
      <c r="L16" s="37"/>
    </row>
    <row r="17" spans="2:12" s="1" customFormat="1" ht="18" customHeight="1">
      <c r="B17" s="37"/>
      <c r="E17" s="16" t="s">
        <v>27</v>
      </c>
      <c r="I17" s="112" t="s">
        <v>28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29</v>
      </c>
      <c r="I19" s="112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00" t="str">
        <f>'Rekapitulace stavby'!E14</f>
        <v>Vyplň údaj</v>
      </c>
      <c r="F20" s="301"/>
      <c r="G20" s="301"/>
      <c r="H20" s="301"/>
      <c r="I20" s="112" t="s">
        <v>28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31</v>
      </c>
      <c r="I22" s="112" t="s">
        <v>25</v>
      </c>
      <c r="J22" s="16" t="str">
        <f>IF('Rekapitulace stavby'!AN16="","",'Rekapitulace stavby'!AN16)</f>
        <v/>
      </c>
      <c r="L22" s="37"/>
    </row>
    <row r="23" spans="2:12" s="1" customFormat="1" ht="18" customHeight="1">
      <c r="B23" s="37"/>
      <c r="E23" s="16" t="str">
        <f>IF('Rekapitulace stavby'!E17="","",'Rekapitulace stavby'!E17)</f>
        <v xml:space="preserve"> </v>
      </c>
      <c r="I23" s="112" t="s">
        <v>28</v>
      </c>
      <c r="J23" s="16" t="str">
        <f>IF('Rekapitulace stavby'!AN17="","",'Rekapitulace stavby'!AN17)</f>
        <v/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33</v>
      </c>
      <c r="I25" s="112" t="s">
        <v>25</v>
      </c>
      <c r="J25" s="16" t="s">
        <v>34</v>
      </c>
      <c r="L25" s="37"/>
    </row>
    <row r="26" spans="2:12" s="1" customFormat="1" ht="18" customHeight="1">
      <c r="B26" s="37"/>
      <c r="E26" s="16" t="s">
        <v>35</v>
      </c>
      <c r="I26" s="112" t="s">
        <v>28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36</v>
      </c>
      <c r="I28" s="111"/>
      <c r="L28" s="37"/>
    </row>
    <row r="29" spans="2:12" s="7" customFormat="1" ht="16.5" customHeight="1">
      <c r="B29" s="114"/>
      <c r="E29" s="302" t="s">
        <v>1</v>
      </c>
      <c r="F29" s="302"/>
      <c r="G29" s="302"/>
      <c r="H29" s="302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37</v>
      </c>
      <c r="I32" s="111"/>
      <c r="J32" s="118">
        <f>ROUND(J90,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39</v>
      </c>
      <c r="I34" s="120" t="s">
        <v>38</v>
      </c>
      <c r="J34" s="119" t="s">
        <v>40</v>
      </c>
      <c r="L34" s="37"/>
    </row>
    <row r="35" spans="2:12" s="1" customFormat="1" ht="14.45" customHeight="1">
      <c r="B35" s="37"/>
      <c r="D35" s="110" t="s">
        <v>41</v>
      </c>
      <c r="E35" s="110" t="s">
        <v>42</v>
      </c>
      <c r="F35" s="121">
        <f>ROUND((SUM(BE90:BE131)),  2)</f>
        <v>0</v>
      </c>
      <c r="I35" s="122">
        <v>0.21</v>
      </c>
      <c r="J35" s="121">
        <f>ROUND(((SUM(BE90:BE131))*I35),  2)</f>
        <v>0</v>
      </c>
      <c r="L35" s="37"/>
    </row>
    <row r="36" spans="2:12" s="1" customFormat="1" ht="14.45" customHeight="1">
      <c r="B36" s="37"/>
      <c r="E36" s="110" t="s">
        <v>43</v>
      </c>
      <c r="F36" s="121">
        <f>ROUND((SUM(BF90:BF131)),  2)</f>
        <v>0</v>
      </c>
      <c r="I36" s="122">
        <v>0.15</v>
      </c>
      <c r="J36" s="121">
        <f>ROUND(((SUM(BF90:BF131))*I36),  2)</f>
        <v>0</v>
      </c>
      <c r="L36" s="37"/>
    </row>
    <row r="37" spans="2:12" s="1" customFormat="1" ht="14.45" hidden="1" customHeight="1">
      <c r="B37" s="37"/>
      <c r="E37" s="110" t="s">
        <v>44</v>
      </c>
      <c r="F37" s="121">
        <f>ROUND((SUM(BG90:BG131)),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ROUND((SUM(BH90:BH131)),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ROUND((SUM(BI90:BI131)),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47</v>
      </c>
      <c r="E41" s="125"/>
      <c r="F41" s="125"/>
      <c r="G41" s="126" t="s">
        <v>48</v>
      </c>
      <c r="H41" s="127" t="s">
        <v>49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03" t="str">
        <f>E7</f>
        <v>Lesopark Na Panském v Bohumíně</v>
      </c>
      <c r="F50" s="304"/>
      <c r="G50" s="304"/>
      <c r="H50" s="304"/>
      <c r="I50" s="111"/>
      <c r="J50" s="34"/>
      <c r="K50" s="34"/>
      <c r="L50" s="37"/>
    </row>
    <row r="51" spans="2:47" ht="12" customHeight="1">
      <c r="B51" s="20"/>
      <c r="C51" s="28" t="s">
        <v>112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03" t="s">
        <v>1137</v>
      </c>
      <c r="F52" s="270"/>
      <c r="G52" s="270"/>
      <c r="H52" s="270"/>
      <c r="I52" s="111"/>
      <c r="J52" s="34"/>
      <c r="K52" s="34"/>
      <c r="L52" s="37"/>
    </row>
    <row r="53" spans="2:47" s="1" customFormat="1" ht="12" customHeight="1">
      <c r="B53" s="33"/>
      <c r="C53" s="28" t="s">
        <v>114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71" t="str">
        <f>E11</f>
        <v>VRN.02 - Neuznatelné náklady</v>
      </c>
      <c r="F54" s="270"/>
      <c r="G54" s="270"/>
      <c r="H54" s="270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20</v>
      </c>
      <c r="D56" s="34"/>
      <c r="E56" s="34"/>
      <c r="F56" s="26" t="str">
        <f>F14</f>
        <v xml:space="preserve"> </v>
      </c>
      <c r="G56" s="34"/>
      <c r="H56" s="34"/>
      <c r="I56" s="112" t="s">
        <v>22</v>
      </c>
      <c r="J56" s="54" t="str">
        <f>IF(J14="","",J14)</f>
        <v>19. 9. 2018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13.7" customHeight="1">
      <c r="B58" s="33"/>
      <c r="C58" s="28" t="s">
        <v>24</v>
      </c>
      <c r="D58" s="34"/>
      <c r="E58" s="34"/>
      <c r="F58" s="26" t="str">
        <f>E17</f>
        <v>Město Bohumín</v>
      </c>
      <c r="G58" s="34"/>
      <c r="H58" s="34"/>
      <c r="I58" s="112" t="s">
        <v>31</v>
      </c>
      <c r="J58" s="31" t="str">
        <f>E23</f>
        <v xml:space="preserve"> </v>
      </c>
      <c r="K58" s="34"/>
      <c r="L58" s="37"/>
    </row>
    <row r="59" spans="2:47" s="1" customFormat="1" ht="13.7" customHeight="1">
      <c r="B59" s="33"/>
      <c r="C59" s="28" t="s">
        <v>29</v>
      </c>
      <c r="D59" s="34"/>
      <c r="E59" s="34"/>
      <c r="F59" s="26" t="str">
        <f>IF(E20="","",E20)</f>
        <v>Vyplň údaj</v>
      </c>
      <c r="G59" s="34"/>
      <c r="H59" s="34"/>
      <c r="I59" s="112" t="s">
        <v>33</v>
      </c>
      <c r="J59" s="31" t="str">
        <f>E26</f>
        <v>Atelier Fontes,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117</v>
      </c>
      <c r="D61" s="138"/>
      <c r="E61" s="138"/>
      <c r="F61" s="138"/>
      <c r="G61" s="138"/>
      <c r="H61" s="138"/>
      <c r="I61" s="139"/>
      <c r="J61" s="140" t="s">
        <v>118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119</v>
      </c>
      <c r="D63" s="34"/>
      <c r="E63" s="34"/>
      <c r="F63" s="34"/>
      <c r="G63" s="34"/>
      <c r="H63" s="34"/>
      <c r="I63" s="111"/>
      <c r="J63" s="72">
        <f>J90</f>
        <v>0</v>
      </c>
      <c r="K63" s="34"/>
      <c r="L63" s="37"/>
      <c r="AU63" s="16" t="s">
        <v>120</v>
      </c>
    </row>
    <row r="64" spans="2:47" s="8" customFormat="1" ht="24.95" customHeight="1">
      <c r="B64" s="142"/>
      <c r="C64" s="143"/>
      <c r="D64" s="144" t="s">
        <v>1137</v>
      </c>
      <c r="E64" s="145"/>
      <c r="F64" s="145"/>
      <c r="G64" s="145"/>
      <c r="H64" s="145"/>
      <c r="I64" s="146"/>
      <c r="J64" s="147">
        <f>J91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1139</v>
      </c>
      <c r="E65" s="151"/>
      <c r="F65" s="151"/>
      <c r="G65" s="151"/>
      <c r="H65" s="151"/>
      <c r="I65" s="152"/>
      <c r="J65" s="153">
        <f>J92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1181</v>
      </c>
      <c r="E66" s="151"/>
      <c r="F66" s="151"/>
      <c r="G66" s="151"/>
      <c r="H66" s="151"/>
      <c r="I66" s="152"/>
      <c r="J66" s="153">
        <f>J101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1182</v>
      </c>
      <c r="E67" s="151"/>
      <c r="F67" s="151"/>
      <c r="G67" s="151"/>
      <c r="H67" s="151"/>
      <c r="I67" s="152"/>
      <c r="J67" s="153">
        <f>J124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1183</v>
      </c>
      <c r="E68" s="151"/>
      <c r="F68" s="151"/>
      <c r="G68" s="151"/>
      <c r="H68" s="151"/>
      <c r="I68" s="152"/>
      <c r="J68" s="153">
        <f>J128</f>
        <v>0</v>
      </c>
      <c r="K68" s="93"/>
      <c r="L68" s="154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11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33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36"/>
      <c r="J74" s="48"/>
      <c r="K74" s="48"/>
      <c r="L74" s="37"/>
    </row>
    <row r="75" spans="2:12" s="1" customFormat="1" ht="24.95" customHeight="1">
      <c r="B75" s="33"/>
      <c r="C75" s="22" t="s">
        <v>129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6.5" customHeight="1">
      <c r="B78" s="33"/>
      <c r="C78" s="34"/>
      <c r="D78" s="34"/>
      <c r="E78" s="303" t="str">
        <f>E7</f>
        <v>Lesopark Na Panském v Bohumíně</v>
      </c>
      <c r="F78" s="304"/>
      <c r="G78" s="304"/>
      <c r="H78" s="304"/>
      <c r="I78" s="111"/>
      <c r="J78" s="34"/>
      <c r="K78" s="34"/>
      <c r="L78" s="37"/>
    </row>
    <row r="79" spans="2:12" ht="12" customHeight="1">
      <c r="B79" s="20"/>
      <c r="C79" s="28" t="s">
        <v>112</v>
      </c>
      <c r="D79" s="21"/>
      <c r="E79" s="21"/>
      <c r="F79" s="21"/>
      <c r="G79" s="21"/>
      <c r="H79" s="21"/>
      <c r="J79" s="21"/>
      <c r="K79" s="21"/>
      <c r="L79" s="19"/>
    </row>
    <row r="80" spans="2:12" s="1" customFormat="1" ht="16.5" customHeight="1">
      <c r="B80" s="33"/>
      <c r="C80" s="34"/>
      <c r="D80" s="34"/>
      <c r="E80" s="303" t="s">
        <v>1137</v>
      </c>
      <c r="F80" s="270"/>
      <c r="G80" s="270"/>
      <c r="H80" s="270"/>
      <c r="I80" s="111"/>
      <c r="J80" s="34"/>
      <c r="K80" s="34"/>
      <c r="L80" s="37"/>
    </row>
    <row r="81" spans="2:65" s="1" customFormat="1" ht="12" customHeight="1">
      <c r="B81" s="33"/>
      <c r="C81" s="28" t="s">
        <v>114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5" s="1" customFormat="1" ht="16.5" customHeight="1">
      <c r="B82" s="33"/>
      <c r="C82" s="34"/>
      <c r="D82" s="34"/>
      <c r="E82" s="271" t="str">
        <f>E11</f>
        <v>VRN.02 - Neuznatelné náklady</v>
      </c>
      <c r="F82" s="270"/>
      <c r="G82" s="270"/>
      <c r="H82" s="270"/>
      <c r="I82" s="111"/>
      <c r="J82" s="34"/>
      <c r="K82" s="34"/>
      <c r="L82" s="37"/>
    </row>
    <row r="83" spans="2:65" s="1" customFormat="1" ht="6.95" customHeight="1">
      <c r="B83" s="33"/>
      <c r="C83" s="34"/>
      <c r="D83" s="34"/>
      <c r="E83" s="34"/>
      <c r="F83" s="34"/>
      <c r="G83" s="34"/>
      <c r="H83" s="34"/>
      <c r="I83" s="111"/>
      <c r="J83" s="34"/>
      <c r="K83" s="34"/>
      <c r="L83" s="37"/>
    </row>
    <row r="84" spans="2:65" s="1" customFormat="1" ht="12" customHeight="1">
      <c r="B84" s="33"/>
      <c r="C84" s="28" t="s">
        <v>20</v>
      </c>
      <c r="D84" s="34"/>
      <c r="E84" s="34"/>
      <c r="F84" s="26" t="str">
        <f>F14</f>
        <v xml:space="preserve"> </v>
      </c>
      <c r="G84" s="34"/>
      <c r="H84" s="34"/>
      <c r="I84" s="112" t="s">
        <v>22</v>
      </c>
      <c r="J84" s="54" t="str">
        <f>IF(J14="","",J14)</f>
        <v>19. 9. 2018</v>
      </c>
      <c r="K84" s="34"/>
      <c r="L84" s="37"/>
    </row>
    <row r="85" spans="2:65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" customFormat="1" ht="13.7" customHeight="1">
      <c r="B86" s="33"/>
      <c r="C86" s="28" t="s">
        <v>24</v>
      </c>
      <c r="D86" s="34"/>
      <c r="E86" s="34"/>
      <c r="F86" s="26" t="str">
        <f>E17</f>
        <v>Město Bohumín</v>
      </c>
      <c r="G86" s="34"/>
      <c r="H86" s="34"/>
      <c r="I86" s="112" t="s">
        <v>31</v>
      </c>
      <c r="J86" s="31" t="str">
        <f>E23</f>
        <v xml:space="preserve"> </v>
      </c>
      <c r="K86" s="34"/>
      <c r="L86" s="37"/>
    </row>
    <row r="87" spans="2:65" s="1" customFormat="1" ht="13.7" customHeight="1">
      <c r="B87" s="33"/>
      <c r="C87" s="28" t="s">
        <v>29</v>
      </c>
      <c r="D87" s="34"/>
      <c r="E87" s="34"/>
      <c r="F87" s="26" t="str">
        <f>IF(E20="","",E20)</f>
        <v>Vyplň údaj</v>
      </c>
      <c r="G87" s="34"/>
      <c r="H87" s="34"/>
      <c r="I87" s="112" t="s">
        <v>33</v>
      </c>
      <c r="J87" s="31" t="str">
        <f>E26</f>
        <v>Atelier Fontes, s.r.o.</v>
      </c>
      <c r="K87" s="34"/>
      <c r="L87" s="37"/>
    </row>
    <row r="88" spans="2:65" s="1" customFormat="1" ht="10.3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0" customFormat="1" ht="29.25" customHeight="1">
      <c r="B89" s="155"/>
      <c r="C89" s="156" t="s">
        <v>130</v>
      </c>
      <c r="D89" s="157" t="s">
        <v>56</v>
      </c>
      <c r="E89" s="157" t="s">
        <v>52</v>
      </c>
      <c r="F89" s="157" t="s">
        <v>53</v>
      </c>
      <c r="G89" s="157" t="s">
        <v>131</v>
      </c>
      <c r="H89" s="157" t="s">
        <v>132</v>
      </c>
      <c r="I89" s="158" t="s">
        <v>133</v>
      </c>
      <c r="J89" s="157" t="s">
        <v>118</v>
      </c>
      <c r="K89" s="159" t="s">
        <v>134</v>
      </c>
      <c r="L89" s="160"/>
      <c r="M89" s="63" t="s">
        <v>1</v>
      </c>
      <c r="N89" s="64" t="s">
        <v>41</v>
      </c>
      <c r="O89" s="64" t="s">
        <v>135</v>
      </c>
      <c r="P89" s="64" t="s">
        <v>136</v>
      </c>
      <c r="Q89" s="64" t="s">
        <v>137</v>
      </c>
      <c r="R89" s="64" t="s">
        <v>138</v>
      </c>
      <c r="S89" s="64" t="s">
        <v>139</v>
      </c>
      <c r="T89" s="65" t="s">
        <v>140</v>
      </c>
    </row>
    <row r="90" spans="2:65" s="1" customFormat="1" ht="22.9" customHeight="1">
      <c r="B90" s="33"/>
      <c r="C90" s="70" t="s">
        <v>141</v>
      </c>
      <c r="D90" s="34"/>
      <c r="E90" s="34"/>
      <c r="F90" s="34"/>
      <c r="G90" s="34"/>
      <c r="H90" s="34"/>
      <c r="I90" s="111"/>
      <c r="J90" s="161">
        <f>BK90</f>
        <v>0</v>
      </c>
      <c r="K90" s="34"/>
      <c r="L90" s="37"/>
      <c r="M90" s="66"/>
      <c r="N90" s="67"/>
      <c r="O90" s="67"/>
      <c r="P90" s="162">
        <f>P91</f>
        <v>0</v>
      </c>
      <c r="Q90" s="67"/>
      <c r="R90" s="162">
        <f>R91</f>
        <v>0</v>
      </c>
      <c r="S90" s="67"/>
      <c r="T90" s="163">
        <f>T91</f>
        <v>0</v>
      </c>
      <c r="AT90" s="16" t="s">
        <v>70</v>
      </c>
      <c r="AU90" s="16" t="s">
        <v>120</v>
      </c>
      <c r="BK90" s="164">
        <f>BK91</f>
        <v>0</v>
      </c>
    </row>
    <row r="91" spans="2:65" s="11" customFormat="1" ht="25.9" customHeight="1">
      <c r="B91" s="165"/>
      <c r="C91" s="166"/>
      <c r="D91" s="167" t="s">
        <v>70</v>
      </c>
      <c r="E91" s="168" t="s">
        <v>104</v>
      </c>
      <c r="F91" s="168" t="s">
        <v>105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P92+P101+P124+P128</f>
        <v>0</v>
      </c>
      <c r="Q91" s="173"/>
      <c r="R91" s="174">
        <f>R92+R101+R124+R128</f>
        <v>0</v>
      </c>
      <c r="S91" s="173"/>
      <c r="T91" s="175">
        <f>T92+T101+T124+T128</f>
        <v>0</v>
      </c>
      <c r="AR91" s="176" t="s">
        <v>177</v>
      </c>
      <c r="AT91" s="177" t="s">
        <v>70</v>
      </c>
      <c r="AU91" s="177" t="s">
        <v>71</v>
      </c>
      <c r="AY91" s="176" t="s">
        <v>144</v>
      </c>
      <c r="BK91" s="178">
        <f>BK92+BK101+BK124+BK128</f>
        <v>0</v>
      </c>
    </row>
    <row r="92" spans="2:65" s="11" customFormat="1" ht="22.9" customHeight="1">
      <c r="B92" s="165"/>
      <c r="C92" s="166"/>
      <c r="D92" s="167" t="s">
        <v>70</v>
      </c>
      <c r="E92" s="179" t="s">
        <v>1141</v>
      </c>
      <c r="F92" s="179" t="s">
        <v>1142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SUM(P93:P100)</f>
        <v>0</v>
      </c>
      <c r="Q92" s="173"/>
      <c r="R92" s="174">
        <f>SUM(R93:R100)</f>
        <v>0</v>
      </c>
      <c r="S92" s="173"/>
      <c r="T92" s="175">
        <f>SUM(T93:T100)</f>
        <v>0</v>
      </c>
      <c r="AR92" s="176" t="s">
        <v>177</v>
      </c>
      <c r="AT92" s="177" t="s">
        <v>70</v>
      </c>
      <c r="AU92" s="177" t="s">
        <v>78</v>
      </c>
      <c r="AY92" s="176" t="s">
        <v>144</v>
      </c>
      <c r="BK92" s="178">
        <f>SUM(BK93:BK100)</f>
        <v>0</v>
      </c>
    </row>
    <row r="93" spans="2:65" s="1" customFormat="1" ht="16.5" customHeight="1">
      <c r="B93" s="33"/>
      <c r="C93" s="181" t="s">
        <v>191</v>
      </c>
      <c r="D93" s="181" t="s">
        <v>145</v>
      </c>
      <c r="E93" s="182" t="s">
        <v>1184</v>
      </c>
      <c r="F93" s="183" t="s">
        <v>1185</v>
      </c>
      <c r="G93" s="184" t="s">
        <v>341</v>
      </c>
      <c r="H93" s="185">
        <v>1</v>
      </c>
      <c r="I93" s="186"/>
      <c r="J93" s="187">
        <f>ROUND(I93*H93,2)</f>
        <v>0</v>
      </c>
      <c r="K93" s="183" t="s">
        <v>159</v>
      </c>
      <c r="L93" s="37"/>
      <c r="M93" s="188" t="s">
        <v>1</v>
      </c>
      <c r="N93" s="189" t="s">
        <v>42</v>
      </c>
      <c r="O93" s="59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16" t="s">
        <v>1146</v>
      </c>
      <c r="AT93" s="16" t="s">
        <v>145</v>
      </c>
      <c r="AU93" s="16" t="s">
        <v>80</v>
      </c>
      <c r="AY93" s="16" t="s">
        <v>144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6" t="s">
        <v>78</v>
      </c>
      <c r="BK93" s="192">
        <f>ROUND(I93*H93,2)</f>
        <v>0</v>
      </c>
      <c r="BL93" s="16" t="s">
        <v>1146</v>
      </c>
      <c r="BM93" s="16" t="s">
        <v>1186</v>
      </c>
    </row>
    <row r="94" spans="2:65" s="1" customFormat="1" ht="11.25">
      <c r="B94" s="33"/>
      <c r="C94" s="34"/>
      <c r="D94" s="193" t="s">
        <v>151</v>
      </c>
      <c r="E94" s="34"/>
      <c r="F94" s="194" t="s">
        <v>1185</v>
      </c>
      <c r="G94" s="34"/>
      <c r="H94" s="34"/>
      <c r="I94" s="111"/>
      <c r="J94" s="34"/>
      <c r="K94" s="34"/>
      <c r="L94" s="37"/>
      <c r="M94" s="195"/>
      <c r="N94" s="59"/>
      <c r="O94" s="59"/>
      <c r="P94" s="59"/>
      <c r="Q94" s="59"/>
      <c r="R94" s="59"/>
      <c r="S94" s="59"/>
      <c r="T94" s="60"/>
      <c r="AT94" s="16" t="s">
        <v>151</v>
      </c>
      <c r="AU94" s="16" t="s">
        <v>80</v>
      </c>
    </row>
    <row r="95" spans="2:65" s="1" customFormat="1" ht="19.5">
      <c r="B95" s="33"/>
      <c r="C95" s="34"/>
      <c r="D95" s="193" t="s">
        <v>153</v>
      </c>
      <c r="E95" s="34"/>
      <c r="F95" s="196" t="s">
        <v>1187</v>
      </c>
      <c r="G95" s="34"/>
      <c r="H95" s="34"/>
      <c r="I95" s="111"/>
      <c r="J95" s="34"/>
      <c r="K95" s="34"/>
      <c r="L95" s="37"/>
      <c r="M95" s="195"/>
      <c r="N95" s="59"/>
      <c r="O95" s="59"/>
      <c r="P95" s="59"/>
      <c r="Q95" s="59"/>
      <c r="R95" s="59"/>
      <c r="S95" s="59"/>
      <c r="T95" s="60"/>
      <c r="AT95" s="16" t="s">
        <v>153</v>
      </c>
      <c r="AU95" s="16" t="s">
        <v>80</v>
      </c>
    </row>
    <row r="96" spans="2:65" s="1" customFormat="1" ht="16.5" customHeight="1">
      <c r="B96" s="33"/>
      <c r="C96" s="181" t="s">
        <v>198</v>
      </c>
      <c r="D96" s="181" t="s">
        <v>145</v>
      </c>
      <c r="E96" s="182" t="s">
        <v>1188</v>
      </c>
      <c r="F96" s="183" t="s">
        <v>1189</v>
      </c>
      <c r="G96" s="184" t="s">
        <v>341</v>
      </c>
      <c r="H96" s="185">
        <v>1</v>
      </c>
      <c r="I96" s="186"/>
      <c r="J96" s="187">
        <f>ROUND(I96*H96,2)</f>
        <v>0</v>
      </c>
      <c r="K96" s="183" t="s">
        <v>159</v>
      </c>
      <c r="L96" s="37"/>
      <c r="M96" s="188" t="s">
        <v>1</v>
      </c>
      <c r="N96" s="189" t="s">
        <v>42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16" t="s">
        <v>1146</v>
      </c>
      <c r="AT96" s="16" t="s">
        <v>145</v>
      </c>
      <c r="AU96" s="16" t="s">
        <v>80</v>
      </c>
      <c r="AY96" s="16" t="s">
        <v>144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78</v>
      </c>
      <c r="BK96" s="192">
        <f>ROUND(I96*H96,2)</f>
        <v>0</v>
      </c>
      <c r="BL96" s="16" t="s">
        <v>1146</v>
      </c>
      <c r="BM96" s="16" t="s">
        <v>1190</v>
      </c>
    </row>
    <row r="97" spans="2:65" s="1" customFormat="1" ht="11.25">
      <c r="B97" s="33"/>
      <c r="C97" s="34"/>
      <c r="D97" s="193" t="s">
        <v>151</v>
      </c>
      <c r="E97" s="34"/>
      <c r="F97" s="194" t="s">
        <v>1189</v>
      </c>
      <c r="G97" s="34"/>
      <c r="H97" s="34"/>
      <c r="I97" s="111"/>
      <c r="J97" s="34"/>
      <c r="K97" s="34"/>
      <c r="L97" s="37"/>
      <c r="M97" s="195"/>
      <c r="N97" s="59"/>
      <c r="O97" s="59"/>
      <c r="P97" s="59"/>
      <c r="Q97" s="59"/>
      <c r="R97" s="59"/>
      <c r="S97" s="59"/>
      <c r="T97" s="60"/>
      <c r="AT97" s="16" t="s">
        <v>151</v>
      </c>
      <c r="AU97" s="16" t="s">
        <v>80</v>
      </c>
    </row>
    <row r="98" spans="2:65" s="1" customFormat="1" ht="19.5">
      <c r="B98" s="33"/>
      <c r="C98" s="34"/>
      <c r="D98" s="193" t="s">
        <v>153</v>
      </c>
      <c r="E98" s="34"/>
      <c r="F98" s="196" t="s">
        <v>1191</v>
      </c>
      <c r="G98" s="34"/>
      <c r="H98" s="34"/>
      <c r="I98" s="111"/>
      <c r="J98" s="34"/>
      <c r="K98" s="34"/>
      <c r="L98" s="37"/>
      <c r="M98" s="195"/>
      <c r="N98" s="59"/>
      <c r="O98" s="59"/>
      <c r="P98" s="59"/>
      <c r="Q98" s="59"/>
      <c r="R98" s="59"/>
      <c r="S98" s="59"/>
      <c r="T98" s="60"/>
      <c r="AT98" s="16" t="s">
        <v>153</v>
      </c>
      <c r="AU98" s="16" t="s">
        <v>80</v>
      </c>
    </row>
    <row r="99" spans="2:65" s="1" customFormat="1" ht="16.5" customHeight="1">
      <c r="B99" s="33"/>
      <c r="C99" s="181" t="s">
        <v>204</v>
      </c>
      <c r="D99" s="181" t="s">
        <v>145</v>
      </c>
      <c r="E99" s="182" t="s">
        <v>1192</v>
      </c>
      <c r="F99" s="183" t="s">
        <v>1193</v>
      </c>
      <c r="G99" s="184" t="s">
        <v>341</v>
      </c>
      <c r="H99" s="185">
        <v>1</v>
      </c>
      <c r="I99" s="186"/>
      <c r="J99" s="187">
        <f>ROUND(I99*H99,2)</f>
        <v>0</v>
      </c>
      <c r="K99" s="183" t="s">
        <v>159</v>
      </c>
      <c r="L99" s="37"/>
      <c r="M99" s="188" t="s">
        <v>1</v>
      </c>
      <c r="N99" s="189" t="s">
        <v>42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1146</v>
      </c>
      <c r="AT99" s="16" t="s">
        <v>145</v>
      </c>
      <c r="AU99" s="16" t="s">
        <v>80</v>
      </c>
      <c r="AY99" s="16" t="s">
        <v>144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78</v>
      </c>
      <c r="BK99" s="192">
        <f>ROUND(I99*H99,2)</f>
        <v>0</v>
      </c>
      <c r="BL99" s="16" t="s">
        <v>1146</v>
      </c>
      <c r="BM99" s="16" t="s">
        <v>1194</v>
      </c>
    </row>
    <row r="100" spans="2:65" s="1" customFormat="1" ht="11.25">
      <c r="B100" s="33"/>
      <c r="C100" s="34"/>
      <c r="D100" s="193" t="s">
        <v>151</v>
      </c>
      <c r="E100" s="34"/>
      <c r="F100" s="194" t="s">
        <v>1193</v>
      </c>
      <c r="G100" s="34"/>
      <c r="H100" s="34"/>
      <c r="I100" s="111"/>
      <c r="J100" s="34"/>
      <c r="K100" s="34"/>
      <c r="L100" s="37"/>
      <c r="M100" s="195"/>
      <c r="N100" s="59"/>
      <c r="O100" s="59"/>
      <c r="P100" s="59"/>
      <c r="Q100" s="59"/>
      <c r="R100" s="59"/>
      <c r="S100" s="59"/>
      <c r="T100" s="60"/>
      <c r="AT100" s="16" t="s">
        <v>151</v>
      </c>
      <c r="AU100" s="16" t="s">
        <v>80</v>
      </c>
    </row>
    <row r="101" spans="2:65" s="11" customFormat="1" ht="22.9" customHeight="1">
      <c r="B101" s="165"/>
      <c r="C101" s="166"/>
      <c r="D101" s="167" t="s">
        <v>70</v>
      </c>
      <c r="E101" s="179" t="s">
        <v>1195</v>
      </c>
      <c r="F101" s="179" t="s">
        <v>1196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SUM(P102:P123)</f>
        <v>0</v>
      </c>
      <c r="Q101" s="173"/>
      <c r="R101" s="174">
        <f>SUM(R102:R123)</f>
        <v>0</v>
      </c>
      <c r="S101" s="173"/>
      <c r="T101" s="175">
        <f>SUM(T102:T123)</f>
        <v>0</v>
      </c>
      <c r="AR101" s="176" t="s">
        <v>177</v>
      </c>
      <c r="AT101" s="177" t="s">
        <v>70</v>
      </c>
      <c r="AU101" s="177" t="s">
        <v>78</v>
      </c>
      <c r="AY101" s="176" t="s">
        <v>144</v>
      </c>
      <c r="BK101" s="178">
        <f>SUM(BK102:BK123)</f>
        <v>0</v>
      </c>
    </row>
    <row r="102" spans="2:65" s="1" customFormat="1" ht="16.5" customHeight="1">
      <c r="B102" s="33"/>
      <c r="C102" s="181" t="s">
        <v>212</v>
      </c>
      <c r="D102" s="181" t="s">
        <v>145</v>
      </c>
      <c r="E102" s="182" t="s">
        <v>1197</v>
      </c>
      <c r="F102" s="183" t="s">
        <v>1198</v>
      </c>
      <c r="G102" s="184" t="s">
        <v>341</v>
      </c>
      <c r="H102" s="185">
        <v>1</v>
      </c>
      <c r="I102" s="186"/>
      <c r="J102" s="187">
        <f>ROUND(I102*H102,2)</f>
        <v>0</v>
      </c>
      <c r="K102" s="183" t="s">
        <v>159</v>
      </c>
      <c r="L102" s="37"/>
      <c r="M102" s="188" t="s">
        <v>1</v>
      </c>
      <c r="N102" s="189" t="s">
        <v>42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1146</v>
      </c>
      <c r="AT102" s="16" t="s">
        <v>145</v>
      </c>
      <c r="AU102" s="16" t="s">
        <v>80</v>
      </c>
      <c r="AY102" s="16" t="s">
        <v>144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78</v>
      </c>
      <c r="BK102" s="192">
        <f>ROUND(I102*H102,2)</f>
        <v>0</v>
      </c>
      <c r="BL102" s="16" t="s">
        <v>1146</v>
      </c>
      <c r="BM102" s="16" t="s">
        <v>1199</v>
      </c>
    </row>
    <row r="103" spans="2:65" s="1" customFormat="1" ht="11.25">
      <c r="B103" s="33"/>
      <c r="C103" s="34"/>
      <c r="D103" s="193" t="s">
        <v>151</v>
      </c>
      <c r="E103" s="34"/>
      <c r="F103" s="194" t="s">
        <v>1198</v>
      </c>
      <c r="G103" s="34"/>
      <c r="H103" s="34"/>
      <c r="I103" s="111"/>
      <c r="J103" s="34"/>
      <c r="K103" s="34"/>
      <c r="L103" s="37"/>
      <c r="M103" s="195"/>
      <c r="N103" s="59"/>
      <c r="O103" s="59"/>
      <c r="P103" s="59"/>
      <c r="Q103" s="59"/>
      <c r="R103" s="59"/>
      <c r="S103" s="59"/>
      <c r="T103" s="60"/>
      <c r="AT103" s="16" t="s">
        <v>151</v>
      </c>
      <c r="AU103" s="16" t="s">
        <v>80</v>
      </c>
    </row>
    <row r="104" spans="2:65" s="1" customFormat="1" ht="16.5" customHeight="1">
      <c r="B104" s="33"/>
      <c r="C104" s="181" t="s">
        <v>80</v>
      </c>
      <c r="D104" s="181" t="s">
        <v>145</v>
      </c>
      <c r="E104" s="182" t="s">
        <v>1200</v>
      </c>
      <c r="F104" s="183" t="s">
        <v>1201</v>
      </c>
      <c r="G104" s="184" t="s">
        <v>341</v>
      </c>
      <c r="H104" s="185">
        <v>1</v>
      </c>
      <c r="I104" s="186"/>
      <c r="J104" s="187">
        <f>ROUND(I104*H104,2)</f>
        <v>0</v>
      </c>
      <c r="K104" s="183" t="s">
        <v>159</v>
      </c>
      <c r="L104" s="37"/>
      <c r="M104" s="188" t="s">
        <v>1</v>
      </c>
      <c r="N104" s="189" t="s">
        <v>42</v>
      </c>
      <c r="O104" s="5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1146</v>
      </c>
      <c r="AT104" s="16" t="s">
        <v>145</v>
      </c>
      <c r="AU104" s="16" t="s">
        <v>80</v>
      </c>
      <c r="AY104" s="16" t="s">
        <v>144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78</v>
      </c>
      <c r="BK104" s="192">
        <f>ROUND(I104*H104,2)</f>
        <v>0</v>
      </c>
      <c r="BL104" s="16" t="s">
        <v>1146</v>
      </c>
      <c r="BM104" s="16" t="s">
        <v>1202</v>
      </c>
    </row>
    <row r="105" spans="2:65" s="1" customFormat="1" ht="11.25">
      <c r="B105" s="33"/>
      <c r="C105" s="34"/>
      <c r="D105" s="193" t="s">
        <v>151</v>
      </c>
      <c r="E105" s="34"/>
      <c r="F105" s="194" t="s">
        <v>1201</v>
      </c>
      <c r="G105" s="34"/>
      <c r="H105" s="34"/>
      <c r="I105" s="111"/>
      <c r="J105" s="34"/>
      <c r="K105" s="34"/>
      <c r="L105" s="37"/>
      <c r="M105" s="195"/>
      <c r="N105" s="59"/>
      <c r="O105" s="59"/>
      <c r="P105" s="59"/>
      <c r="Q105" s="59"/>
      <c r="R105" s="59"/>
      <c r="S105" s="59"/>
      <c r="T105" s="60"/>
      <c r="AT105" s="16" t="s">
        <v>151</v>
      </c>
      <c r="AU105" s="16" t="s">
        <v>80</v>
      </c>
    </row>
    <row r="106" spans="2:65" s="1" customFormat="1" ht="16.5" customHeight="1">
      <c r="B106" s="33"/>
      <c r="C106" s="181" t="s">
        <v>184</v>
      </c>
      <c r="D106" s="181" t="s">
        <v>145</v>
      </c>
      <c r="E106" s="182" t="s">
        <v>1203</v>
      </c>
      <c r="F106" s="183" t="s">
        <v>1204</v>
      </c>
      <c r="G106" s="184" t="s">
        <v>341</v>
      </c>
      <c r="H106" s="185">
        <v>1</v>
      </c>
      <c r="I106" s="186"/>
      <c r="J106" s="187">
        <f>ROUND(I106*H106,2)</f>
        <v>0</v>
      </c>
      <c r="K106" s="183" t="s">
        <v>159</v>
      </c>
      <c r="L106" s="37"/>
      <c r="M106" s="188" t="s">
        <v>1</v>
      </c>
      <c r="N106" s="189" t="s">
        <v>42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1146</v>
      </c>
      <c r="AT106" s="16" t="s">
        <v>145</v>
      </c>
      <c r="AU106" s="16" t="s">
        <v>80</v>
      </c>
      <c r="AY106" s="16" t="s">
        <v>144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78</v>
      </c>
      <c r="BK106" s="192">
        <f>ROUND(I106*H106,2)</f>
        <v>0</v>
      </c>
      <c r="BL106" s="16" t="s">
        <v>1146</v>
      </c>
      <c r="BM106" s="16" t="s">
        <v>1205</v>
      </c>
    </row>
    <row r="107" spans="2:65" s="1" customFormat="1" ht="11.25">
      <c r="B107" s="33"/>
      <c r="C107" s="34"/>
      <c r="D107" s="193" t="s">
        <v>151</v>
      </c>
      <c r="E107" s="34"/>
      <c r="F107" s="194" t="s">
        <v>1204</v>
      </c>
      <c r="G107" s="34"/>
      <c r="H107" s="34"/>
      <c r="I107" s="111"/>
      <c r="J107" s="34"/>
      <c r="K107" s="34"/>
      <c r="L107" s="37"/>
      <c r="M107" s="195"/>
      <c r="N107" s="59"/>
      <c r="O107" s="59"/>
      <c r="P107" s="59"/>
      <c r="Q107" s="59"/>
      <c r="R107" s="59"/>
      <c r="S107" s="59"/>
      <c r="T107" s="60"/>
      <c r="AT107" s="16" t="s">
        <v>151</v>
      </c>
      <c r="AU107" s="16" t="s">
        <v>80</v>
      </c>
    </row>
    <row r="108" spans="2:65" s="1" customFormat="1" ht="19.5">
      <c r="B108" s="33"/>
      <c r="C108" s="34"/>
      <c r="D108" s="193" t="s">
        <v>153</v>
      </c>
      <c r="E108" s="34"/>
      <c r="F108" s="196" t="s">
        <v>1206</v>
      </c>
      <c r="G108" s="34"/>
      <c r="H108" s="34"/>
      <c r="I108" s="111"/>
      <c r="J108" s="34"/>
      <c r="K108" s="34"/>
      <c r="L108" s="37"/>
      <c r="M108" s="195"/>
      <c r="N108" s="59"/>
      <c r="O108" s="59"/>
      <c r="P108" s="59"/>
      <c r="Q108" s="59"/>
      <c r="R108" s="59"/>
      <c r="S108" s="59"/>
      <c r="T108" s="60"/>
      <c r="AT108" s="16" t="s">
        <v>153</v>
      </c>
      <c r="AU108" s="16" t="s">
        <v>80</v>
      </c>
    </row>
    <row r="109" spans="2:65" s="1" customFormat="1" ht="16.5" customHeight="1">
      <c r="B109" s="33"/>
      <c r="C109" s="181" t="s">
        <v>219</v>
      </c>
      <c r="D109" s="181" t="s">
        <v>145</v>
      </c>
      <c r="E109" s="182" t="s">
        <v>1207</v>
      </c>
      <c r="F109" s="183" t="s">
        <v>1208</v>
      </c>
      <c r="G109" s="184" t="s">
        <v>341</v>
      </c>
      <c r="H109" s="185">
        <v>1</v>
      </c>
      <c r="I109" s="186"/>
      <c r="J109" s="187">
        <f>ROUND(I109*H109,2)</f>
        <v>0</v>
      </c>
      <c r="K109" s="183" t="s">
        <v>159</v>
      </c>
      <c r="L109" s="37"/>
      <c r="M109" s="188" t="s">
        <v>1</v>
      </c>
      <c r="N109" s="189" t="s">
        <v>42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1146</v>
      </c>
      <c r="AT109" s="16" t="s">
        <v>145</v>
      </c>
      <c r="AU109" s="16" t="s">
        <v>80</v>
      </c>
      <c r="AY109" s="16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78</v>
      </c>
      <c r="BK109" s="192">
        <f>ROUND(I109*H109,2)</f>
        <v>0</v>
      </c>
      <c r="BL109" s="16" t="s">
        <v>1146</v>
      </c>
      <c r="BM109" s="16" t="s">
        <v>1209</v>
      </c>
    </row>
    <row r="110" spans="2:65" s="1" customFormat="1" ht="11.25">
      <c r="B110" s="33"/>
      <c r="C110" s="34"/>
      <c r="D110" s="193" t="s">
        <v>151</v>
      </c>
      <c r="E110" s="34"/>
      <c r="F110" s="194" t="s">
        <v>1208</v>
      </c>
      <c r="G110" s="34"/>
      <c r="H110" s="34"/>
      <c r="I110" s="111"/>
      <c r="J110" s="34"/>
      <c r="K110" s="34"/>
      <c r="L110" s="37"/>
      <c r="M110" s="195"/>
      <c r="N110" s="59"/>
      <c r="O110" s="59"/>
      <c r="P110" s="59"/>
      <c r="Q110" s="59"/>
      <c r="R110" s="59"/>
      <c r="S110" s="59"/>
      <c r="T110" s="60"/>
      <c r="AT110" s="16" t="s">
        <v>151</v>
      </c>
      <c r="AU110" s="16" t="s">
        <v>80</v>
      </c>
    </row>
    <row r="111" spans="2:65" s="1" customFormat="1" ht="16.5" customHeight="1">
      <c r="B111" s="33"/>
      <c r="C111" s="181" t="s">
        <v>230</v>
      </c>
      <c r="D111" s="181" t="s">
        <v>145</v>
      </c>
      <c r="E111" s="182" t="s">
        <v>1210</v>
      </c>
      <c r="F111" s="183" t="s">
        <v>1211</v>
      </c>
      <c r="G111" s="184" t="s">
        <v>341</v>
      </c>
      <c r="H111" s="185">
        <v>1</v>
      </c>
      <c r="I111" s="186"/>
      <c r="J111" s="187">
        <f>ROUND(I111*H111,2)</f>
        <v>0</v>
      </c>
      <c r="K111" s="183" t="s">
        <v>159</v>
      </c>
      <c r="L111" s="37"/>
      <c r="M111" s="188" t="s">
        <v>1</v>
      </c>
      <c r="N111" s="189" t="s">
        <v>42</v>
      </c>
      <c r="O111" s="5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1146</v>
      </c>
      <c r="AT111" s="16" t="s">
        <v>145</v>
      </c>
      <c r="AU111" s="16" t="s">
        <v>80</v>
      </c>
      <c r="AY111" s="16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78</v>
      </c>
      <c r="BK111" s="192">
        <f>ROUND(I111*H111,2)</f>
        <v>0</v>
      </c>
      <c r="BL111" s="16" t="s">
        <v>1146</v>
      </c>
      <c r="BM111" s="16" t="s">
        <v>1212</v>
      </c>
    </row>
    <row r="112" spans="2:65" s="1" customFormat="1" ht="11.25">
      <c r="B112" s="33"/>
      <c r="C112" s="34"/>
      <c r="D112" s="193" t="s">
        <v>151</v>
      </c>
      <c r="E112" s="34"/>
      <c r="F112" s="194" t="s">
        <v>1211</v>
      </c>
      <c r="G112" s="34"/>
      <c r="H112" s="34"/>
      <c r="I112" s="111"/>
      <c r="J112" s="34"/>
      <c r="K112" s="34"/>
      <c r="L112" s="37"/>
      <c r="M112" s="195"/>
      <c r="N112" s="59"/>
      <c r="O112" s="59"/>
      <c r="P112" s="59"/>
      <c r="Q112" s="59"/>
      <c r="R112" s="59"/>
      <c r="S112" s="59"/>
      <c r="T112" s="60"/>
      <c r="AT112" s="16" t="s">
        <v>151</v>
      </c>
      <c r="AU112" s="16" t="s">
        <v>80</v>
      </c>
    </row>
    <row r="113" spans="2:65" s="1" customFormat="1" ht="16.5" customHeight="1">
      <c r="B113" s="33"/>
      <c r="C113" s="181" t="s">
        <v>237</v>
      </c>
      <c r="D113" s="181" t="s">
        <v>145</v>
      </c>
      <c r="E113" s="182" t="s">
        <v>1213</v>
      </c>
      <c r="F113" s="183" t="s">
        <v>1214</v>
      </c>
      <c r="G113" s="184" t="s">
        <v>341</v>
      </c>
      <c r="H113" s="185">
        <v>1</v>
      </c>
      <c r="I113" s="186"/>
      <c r="J113" s="187">
        <f>ROUND(I113*H113,2)</f>
        <v>0</v>
      </c>
      <c r="K113" s="183" t="s">
        <v>159</v>
      </c>
      <c r="L113" s="37"/>
      <c r="M113" s="188" t="s">
        <v>1</v>
      </c>
      <c r="N113" s="189" t="s">
        <v>42</v>
      </c>
      <c r="O113" s="5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6" t="s">
        <v>1146</v>
      </c>
      <c r="AT113" s="16" t="s">
        <v>145</v>
      </c>
      <c r="AU113" s="16" t="s">
        <v>80</v>
      </c>
      <c r="AY113" s="16" t="s">
        <v>144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78</v>
      </c>
      <c r="BK113" s="192">
        <f>ROUND(I113*H113,2)</f>
        <v>0</v>
      </c>
      <c r="BL113" s="16" t="s">
        <v>1146</v>
      </c>
      <c r="BM113" s="16" t="s">
        <v>1215</v>
      </c>
    </row>
    <row r="114" spans="2:65" s="1" customFormat="1" ht="11.25">
      <c r="B114" s="33"/>
      <c r="C114" s="34"/>
      <c r="D114" s="193" t="s">
        <v>151</v>
      </c>
      <c r="E114" s="34"/>
      <c r="F114" s="194" t="s">
        <v>1214</v>
      </c>
      <c r="G114" s="34"/>
      <c r="H114" s="34"/>
      <c r="I114" s="111"/>
      <c r="J114" s="34"/>
      <c r="K114" s="34"/>
      <c r="L114" s="37"/>
      <c r="M114" s="195"/>
      <c r="N114" s="59"/>
      <c r="O114" s="59"/>
      <c r="P114" s="59"/>
      <c r="Q114" s="59"/>
      <c r="R114" s="59"/>
      <c r="S114" s="59"/>
      <c r="T114" s="60"/>
      <c r="AT114" s="16" t="s">
        <v>151</v>
      </c>
      <c r="AU114" s="16" t="s">
        <v>80</v>
      </c>
    </row>
    <row r="115" spans="2:65" s="1" customFormat="1" ht="19.5">
      <c r="B115" s="33"/>
      <c r="C115" s="34"/>
      <c r="D115" s="193" t="s">
        <v>153</v>
      </c>
      <c r="E115" s="34"/>
      <c r="F115" s="196" t="s">
        <v>1216</v>
      </c>
      <c r="G115" s="34"/>
      <c r="H115" s="34"/>
      <c r="I115" s="111"/>
      <c r="J115" s="34"/>
      <c r="K115" s="34"/>
      <c r="L115" s="37"/>
      <c r="M115" s="195"/>
      <c r="N115" s="59"/>
      <c r="O115" s="59"/>
      <c r="P115" s="59"/>
      <c r="Q115" s="59"/>
      <c r="R115" s="59"/>
      <c r="S115" s="59"/>
      <c r="T115" s="60"/>
      <c r="AT115" s="16" t="s">
        <v>153</v>
      </c>
      <c r="AU115" s="16" t="s">
        <v>80</v>
      </c>
    </row>
    <row r="116" spans="2:65" s="1" customFormat="1" ht="16.5" customHeight="1">
      <c r="B116" s="33"/>
      <c r="C116" s="181" t="s">
        <v>163</v>
      </c>
      <c r="D116" s="181" t="s">
        <v>145</v>
      </c>
      <c r="E116" s="182" t="s">
        <v>1217</v>
      </c>
      <c r="F116" s="183" t="s">
        <v>1218</v>
      </c>
      <c r="G116" s="184" t="s">
        <v>341</v>
      </c>
      <c r="H116" s="185">
        <v>1</v>
      </c>
      <c r="I116" s="186"/>
      <c r="J116" s="187">
        <f>ROUND(I116*H116,2)</f>
        <v>0</v>
      </c>
      <c r="K116" s="183" t="s">
        <v>159</v>
      </c>
      <c r="L116" s="37"/>
      <c r="M116" s="188" t="s">
        <v>1</v>
      </c>
      <c r="N116" s="189" t="s">
        <v>42</v>
      </c>
      <c r="O116" s="59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1146</v>
      </c>
      <c r="AT116" s="16" t="s">
        <v>145</v>
      </c>
      <c r="AU116" s="16" t="s">
        <v>80</v>
      </c>
      <c r="AY116" s="16" t="s">
        <v>144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78</v>
      </c>
      <c r="BK116" s="192">
        <f>ROUND(I116*H116,2)</f>
        <v>0</v>
      </c>
      <c r="BL116" s="16" t="s">
        <v>1146</v>
      </c>
      <c r="BM116" s="16" t="s">
        <v>1219</v>
      </c>
    </row>
    <row r="117" spans="2:65" s="1" customFormat="1" ht="11.25">
      <c r="B117" s="33"/>
      <c r="C117" s="34"/>
      <c r="D117" s="193" t="s">
        <v>151</v>
      </c>
      <c r="E117" s="34"/>
      <c r="F117" s="194" t="s">
        <v>1218</v>
      </c>
      <c r="G117" s="34"/>
      <c r="H117" s="34"/>
      <c r="I117" s="111"/>
      <c r="J117" s="34"/>
      <c r="K117" s="34"/>
      <c r="L117" s="37"/>
      <c r="M117" s="195"/>
      <c r="N117" s="59"/>
      <c r="O117" s="59"/>
      <c r="P117" s="59"/>
      <c r="Q117" s="59"/>
      <c r="R117" s="59"/>
      <c r="S117" s="59"/>
      <c r="T117" s="60"/>
      <c r="AT117" s="16" t="s">
        <v>151</v>
      </c>
      <c r="AU117" s="16" t="s">
        <v>80</v>
      </c>
    </row>
    <row r="118" spans="2:65" s="1" customFormat="1" ht="16.5" customHeight="1">
      <c r="B118" s="33"/>
      <c r="C118" s="181" t="s">
        <v>245</v>
      </c>
      <c r="D118" s="181" t="s">
        <v>145</v>
      </c>
      <c r="E118" s="182" t="s">
        <v>1220</v>
      </c>
      <c r="F118" s="183" t="s">
        <v>1221</v>
      </c>
      <c r="G118" s="184" t="s">
        <v>341</v>
      </c>
      <c r="H118" s="185">
        <v>1</v>
      </c>
      <c r="I118" s="186"/>
      <c r="J118" s="187">
        <f>ROUND(I118*H118,2)</f>
        <v>0</v>
      </c>
      <c r="K118" s="183" t="s">
        <v>159</v>
      </c>
      <c r="L118" s="37"/>
      <c r="M118" s="188" t="s">
        <v>1</v>
      </c>
      <c r="N118" s="189" t="s">
        <v>42</v>
      </c>
      <c r="O118" s="59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16" t="s">
        <v>1146</v>
      </c>
      <c r="AT118" s="16" t="s">
        <v>145</v>
      </c>
      <c r="AU118" s="16" t="s">
        <v>80</v>
      </c>
      <c r="AY118" s="16" t="s">
        <v>144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78</v>
      </c>
      <c r="BK118" s="192">
        <f>ROUND(I118*H118,2)</f>
        <v>0</v>
      </c>
      <c r="BL118" s="16" t="s">
        <v>1146</v>
      </c>
      <c r="BM118" s="16" t="s">
        <v>1222</v>
      </c>
    </row>
    <row r="119" spans="2:65" s="1" customFormat="1" ht="11.25">
      <c r="B119" s="33"/>
      <c r="C119" s="34"/>
      <c r="D119" s="193" t="s">
        <v>151</v>
      </c>
      <c r="E119" s="34"/>
      <c r="F119" s="194" t="s">
        <v>1221</v>
      </c>
      <c r="G119" s="34"/>
      <c r="H119" s="34"/>
      <c r="I119" s="111"/>
      <c r="J119" s="34"/>
      <c r="K119" s="34"/>
      <c r="L119" s="37"/>
      <c r="M119" s="195"/>
      <c r="N119" s="59"/>
      <c r="O119" s="59"/>
      <c r="P119" s="59"/>
      <c r="Q119" s="59"/>
      <c r="R119" s="59"/>
      <c r="S119" s="59"/>
      <c r="T119" s="60"/>
      <c r="AT119" s="16" t="s">
        <v>151</v>
      </c>
      <c r="AU119" s="16" t="s">
        <v>80</v>
      </c>
    </row>
    <row r="120" spans="2:65" s="1" customFormat="1" ht="16.5" customHeight="1">
      <c r="B120" s="33"/>
      <c r="C120" s="181" t="s">
        <v>8</v>
      </c>
      <c r="D120" s="181" t="s">
        <v>145</v>
      </c>
      <c r="E120" s="182" t="s">
        <v>1223</v>
      </c>
      <c r="F120" s="183" t="s">
        <v>1224</v>
      </c>
      <c r="G120" s="184" t="s">
        <v>341</v>
      </c>
      <c r="H120" s="185">
        <v>1</v>
      </c>
      <c r="I120" s="186"/>
      <c r="J120" s="187">
        <f>ROUND(I120*H120,2)</f>
        <v>0</v>
      </c>
      <c r="K120" s="183" t="s">
        <v>159</v>
      </c>
      <c r="L120" s="37"/>
      <c r="M120" s="188" t="s">
        <v>1</v>
      </c>
      <c r="N120" s="189" t="s">
        <v>42</v>
      </c>
      <c r="O120" s="59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16" t="s">
        <v>1146</v>
      </c>
      <c r="AT120" s="16" t="s">
        <v>145</v>
      </c>
      <c r="AU120" s="16" t="s">
        <v>80</v>
      </c>
      <c r="AY120" s="16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6" t="s">
        <v>78</v>
      </c>
      <c r="BK120" s="192">
        <f>ROUND(I120*H120,2)</f>
        <v>0</v>
      </c>
      <c r="BL120" s="16" t="s">
        <v>1146</v>
      </c>
      <c r="BM120" s="16" t="s">
        <v>1225</v>
      </c>
    </row>
    <row r="121" spans="2:65" s="1" customFormat="1" ht="11.25">
      <c r="B121" s="33"/>
      <c r="C121" s="34"/>
      <c r="D121" s="193" t="s">
        <v>151</v>
      </c>
      <c r="E121" s="34"/>
      <c r="F121" s="194" t="s">
        <v>1224</v>
      </c>
      <c r="G121" s="34"/>
      <c r="H121" s="34"/>
      <c r="I121" s="111"/>
      <c r="J121" s="34"/>
      <c r="K121" s="34"/>
      <c r="L121" s="37"/>
      <c r="M121" s="195"/>
      <c r="N121" s="59"/>
      <c r="O121" s="59"/>
      <c r="P121" s="59"/>
      <c r="Q121" s="59"/>
      <c r="R121" s="59"/>
      <c r="S121" s="59"/>
      <c r="T121" s="60"/>
      <c r="AT121" s="16" t="s">
        <v>151</v>
      </c>
      <c r="AU121" s="16" t="s">
        <v>80</v>
      </c>
    </row>
    <row r="122" spans="2:65" s="1" customFormat="1" ht="16.5" customHeight="1">
      <c r="B122" s="33"/>
      <c r="C122" s="181" t="s">
        <v>149</v>
      </c>
      <c r="D122" s="181" t="s">
        <v>145</v>
      </c>
      <c r="E122" s="182" t="s">
        <v>1226</v>
      </c>
      <c r="F122" s="183" t="s">
        <v>1227</v>
      </c>
      <c r="G122" s="184" t="s">
        <v>341</v>
      </c>
      <c r="H122" s="185">
        <v>1</v>
      </c>
      <c r="I122" s="186"/>
      <c r="J122" s="187">
        <f>ROUND(I122*H122,2)</f>
        <v>0</v>
      </c>
      <c r="K122" s="183" t="s">
        <v>159</v>
      </c>
      <c r="L122" s="37"/>
      <c r="M122" s="188" t="s">
        <v>1</v>
      </c>
      <c r="N122" s="189" t="s">
        <v>42</v>
      </c>
      <c r="O122" s="59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16" t="s">
        <v>1146</v>
      </c>
      <c r="AT122" s="16" t="s">
        <v>145</v>
      </c>
      <c r="AU122" s="16" t="s">
        <v>80</v>
      </c>
      <c r="AY122" s="16" t="s">
        <v>144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78</v>
      </c>
      <c r="BK122" s="192">
        <f>ROUND(I122*H122,2)</f>
        <v>0</v>
      </c>
      <c r="BL122" s="16" t="s">
        <v>1146</v>
      </c>
      <c r="BM122" s="16" t="s">
        <v>1228</v>
      </c>
    </row>
    <row r="123" spans="2:65" s="1" customFormat="1" ht="11.25">
      <c r="B123" s="33"/>
      <c r="C123" s="34"/>
      <c r="D123" s="193" t="s">
        <v>151</v>
      </c>
      <c r="E123" s="34"/>
      <c r="F123" s="194" t="s">
        <v>1227</v>
      </c>
      <c r="G123" s="34"/>
      <c r="H123" s="34"/>
      <c r="I123" s="111"/>
      <c r="J123" s="34"/>
      <c r="K123" s="34"/>
      <c r="L123" s="37"/>
      <c r="M123" s="195"/>
      <c r="N123" s="59"/>
      <c r="O123" s="59"/>
      <c r="P123" s="59"/>
      <c r="Q123" s="59"/>
      <c r="R123" s="59"/>
      <c r="S123" s="59"/>
      <c r="T123" s="60"/>
      <c r="AT123" s="16" t="s">
        <v>151</v>
      </c>
      <c r="AU123" s="16" t="s">
        <v>80</v>
      </c>
    </row>
    <row r="124" spans="2:65" s="11" customFormat="1" ht="22.9" customHeight="1">
      <c r="B124" s="165"/>
      <c r="C124" s="166"/>
      <c r="D124" s="167" t="s">
        <v>70</v>
      </c>
      <c r="E124" s="179" t="s">
        <v>1229</v>
      </c>
      <c r="F124" s="179" t="s">
        <v>1230</v>
      </c>
      <c r="G124" s="166"/>
      <c r="H124" s="166"/>
      <c r="I124" s="169"/>
      <c r="J124" s="180">
        <f>BK124</f>
        <v>0</v>
      </c>
      <c r="K124" s="166"/>
      <c r="L124" s="171"/>
      <c r="M124" s="172"/>
      <c r="N124" s="173"/>
      <c r="O124" s="173"/>
      <c r="P124" s="174">
        <f>SUM(P125:P127)</f>
        <v>0</v>
      </c>
      <c r="Q124" s="173"/>
      <c r="R124" s="174">
        <f>SUM(R125:R127)</f>
        <v>0</v>
      </c>
      <c r="S124" s="173"/>
      <c r="T124" s="175">
        <f>SUM(T125:T127)</f>
        <v>0</v>
      </c>
      <c r="AR124" s="176" t="s">
        <v>177</v>
      </c>
      <c r="AT124" s="177" t="s">
        <v>70</v>
      </c>
      <c r="AU124" s="177" t="s">
        <v>78</v>
      </c>
      <c r="AY124" s="176" t="s">
        <v>144</v>
      </c>
      <c r="BK124" s="178">
        <f>SUM(BK125:BK127)</f>
        <v>0</v>
      </c>
    </row>
    <row r="125" spans="2:65" s="1" customFormat="1" ht="16.5" customHeight="1">
      <c r="B125" s="33"/>
      <c r="C125" s="181" t="s">
        <v>256</v>
      </c>
      <c r="D125" s="181" t="s">
        <v>145</v>
      </c>
      <c r="E125" s="182" t="s">
        <v>1231</v>
      </c>
      <c r="F125" s="183" t="s">
        <v>1232</v>
      </c>
      <c r="G125" s="184" t="s">
        <v>341</v>
      </c>
      <c r="H125" s="185">
        <v>1</v>
      </c>
      <c r="I125" s="186"/>
      <c r="J125" s="187">
        <f>ROUND(I125*H125,2)</f>
        <v>0</v>
      </c>
      <c r="K125" s="183" t="s">
        <v>159</v>
      </c>
      <c r="L125" s="37"/>
      <c r="M125" s="188" t="s">
        <v>1</v>
      </c>
      <c r="N125" s="189" t="s">
        <v>42</v>
      </c>
      <c r="O125" s="59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1146</v>
      </c>
      <c r="AT125" s="16" t="s">
        <v>145</v>
      </c>
      <c r="AU125" s="16" t="s">
        <v>80</v>
      </c>
      <c r="AY125" s="16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78</v>
      </c>
      <c r="BK125" s="192">
        <f>ROUND(I125*H125,2)</f>
        <v>0</v>
      </c>
      <c r="BL125" s="16" t="s">
        <v>1146</v>
      </c>
      <c r="BM125" s="16" t="s">
        <v>1233</v>
      </c>
    </row>
    <row r="126" spans="2:65" s="1" customFormat="1" ht="11.25">
      <c r="B126" s="33"/>
      <c r="C126" s="34"/>
      <c r="D126" s="193" t="s">
        <v>151</v>
      </c>
      <c r="E126" s="34"/>
      <c r="F126" s="194" t="s">
        <v>1232</v>
      </c>
      <c r="G126" s="34"/>
      <c r="H126" s="34"/>
      <c r="I126" s="111"/>
      <c r="J126" s="34"/>
      <c r="K126" s="34"/>
      <c r="L126" s="37"/>
      <c r="M126" s="195"/>
      <c r="N126" s="59"/>
      <c r="O126" s="59"/>
      <c r="P126" s="59"/>
      <c r="Q126" s="59"/>
      <c r="R126" s="59"/>
      <c r="S126" s="59"/>
      <c r="T126" s="60"/>
      <c r="AT126" s="16" t="s">
        <v>151</v>
      </c>
      <c r="AU126" s="16" t="s">
        <v>80</v>
      </c>
    </row>
    <row r="127" spans="2:65" s="1" customFormat="1" ht="19.5">
      <c r="B127" s="33"/>
      <c r="C127" s="34"/>
      <c r="D127" s="193" t="s">
        <v>153</v>
      </c>
      <c r="E127" s="34"/>
      <c r="F127" s="196" t="s">
        <v>1234</v>
      </c>
      <c r="G127" s="34"/>
      <c r="H127" s="34"/>
      <c r="I127" s="111"/>
      <c r="J127" s="34"/>
      <c r="K127" s="34"/>
      <c r="L127" s="37"/>
      <c r="M127" s="195"/>
      <c r="N127" s="59"/>
      <c r="O127" s="59"/>
      <c r="P127" s="59"/>
      <c r="Q127" s="59"/>
      <c r="R127" s="59"/>
      <c r="S127" s="59"/>
      <c r="T127" s="60"/>
      <c r="AT127" s="16" t="s">
        <v>153</v>
      </c>
      <c r="AU127" s="16" t="s">
        <v>80</v>
      </c>
    </row>
    <row r="128" spans="2:65" s="11" customFormat="1" ht="22.9" customHeight="1">
      <c r="B128" s="165"/>
      <c r="C128" s="166"/>
      <c r="D128" s="167" t="s">
        <v>70</v>
      </c>
      <c r="E128" s="179" t="s">
        <v>1235</v>
      </c>
      <c r="F128" s="179" t="s">
        <v>1236</v>
      </c>
      <c r="G128" s="166"/>
      <c r="H128" s="166"/>
      <c r="I128" s="169"/>
      <c r="J128" s="180">
        <f>BK128</f>
        <v>0</v>
      </c>
      <c r="K128" s="166"/>
      <c r="L128" s="171"/>
      <c r="M128" s="172"/>
      <c r="N128" s="173"/>
      <c r="O128" s="173"/>
      <c r="P128" s="174">
        <f>SUM(P129:P131)</f>
        <v>0</v>
      </c>
      <c r="Q128" s="173"/>
      <c r="R128" s="174">
        <f>SUM(R129:R131)</f>
        <v>0</v>
      </c>
      <c r="S128" s="173"/>
      <c r="T128" s="175">
        <f>SUM(T129:T131)</f>
        <v>0</v>
      </c>
      <c r="AR128" s="176" t="s">
        <v>177</v>
      </c>
      <c r="AT128" s="177" t="s">
        <v>70</v>
      </c>
      <c r="AU128" s="177" t="s">
        <v>78</v>
      </c>
      <c r="AY128" s="176" t="s">
        <v>144</v>
      </c>
      <c r="BK128" s="178">
        <f>SUM(BK129:BK131)</f>
        <v>0</v>
      </c>
    </row>
    <row r="129" spans="2:65" s="1" customFormat="1" ht="16.5" customHeight="1">
      <c r="B129" s="33"/>
      <c r="C129" s="181" t="s">
        <v>263</v>
      </c>
      <c r="D129" s="181" t="s">
        <v>145</v>
      </c>
      <c r="E129" s="182" t="s">
        <v>1237</v>
      </c>
      <c r="F129" s="183" t="s">
        <v>1238</v>
      </c>
      <c r="G129" s="184" t="s">
        <v>341</v>
      </c>
      <c r="H129" s="185">
        <v>1</v>
      </c>
      <c r="I129" s="186"/>
      <c r="J129" s="187">
        <f>ROUND(I129*H129,2)</f>
        <v>0</v>
      </c>
      <c r="K129" s="183" t="s">
        <v>159</v>
      </c>
      <c r="L129" s="37"/>
      <c r="M129" s="188" t="s">
        <v>1</v>
      </c>
      <c r="N129" s="189" t="s">
        <v>42</v>
      </c>
      <c r="O129" s="5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1146</v>
      </c>
      <c r="AT129" s="16" t="s">
        <v>145</v>
      </c>
      <c r="AU129" s="16" t="s">
        <v>80</v>
      </c>
      <c r="AY129" s="16" t="s">
        <v>144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78</v>
      </c>
      <c r="BK129" s="192">
        <f>ROUND(I129*H129,2)</f>
        <v>0</v>
      </c>
      <c r="BL129" s="16" t="s">
        <v>1146</v>
      </c>
      <c r="BM129" s="16" t="s">
        <v>1239</v>
      </c>
    </row>
    <row r="130" spans="2:65" s="1" customFormat="1" ht="11.25">
      <c r="B130" s="33"/>
      <c r="C130" s="34"/>
      <c r="D130" s="193" t="s">
        <v>151</v>
      </c>
      <c r="E130" s="34"/>
      <c r="F130" s="194" t="s">
        <v>1238</v>
      </c>
      <c r="G130" s="34"/>
      <c r="H130" s="34"/>
      <c r="I130" s="111"/>
      <c r="J130" s="34"/>
      <c r="K130" s="34"/>
      <c r="L130" s="37"/>
      <c r="M130" s="195"/>
      <c r="N130" s="59"/>
      <c r="O130" s="59"/>
      <c r="P130" s="59"/>
      <c r="Q130" s="59"/>
      <c r="R130" s="59"/>
      <c r="S130" s="59"/>
      <c r="T130" s="60"/>
      <c r="AT130" s="16" t="s">
        <v>151</v>
      </c>
      <c r="AU130" s="16" t="s">
        <v>80</v>
      </c>
    </row>
    <row r="131" spans="2:65" s="1" customFormat="1" ht="29.25">
      <c r="B131" s="33"/>
      <c r="C131" s="34"/>
      <c r="D131" s="193" t="s">
        <v>153</v>
      </c>
      <c r="E131" s="34"/>
      <c r="F131" s="196" t="s">
        <v>1240</v>
      </c>
      <c r="G131" s="34"/>
      <c r="H131" s="34"/>
      <c r="I131" s="111"/>
      <c r="J131" s="34"/>
      <c r="K131" s="34"/>
      <c r="L131" s="37"/>
      <c r="M131" s="249"/>
      <c r="N131" s="250"/>
      <c r="O131" s="250"/>
      <c r="P131" s="250"/>
      <c r="Q131" s="250"/>
      <c r="R131" s="250"/>
      <c r="S131" s="250"/>
      <c r="T131" s="251"/>
      <c r="AT131" s="16" t="s">
        <v>153</v>
      </c>
      <c r="AU131" s="16" t="s">
        <v>80</v>
      </c>
    </row>
    <row r="132" spans="2:65" s="1" customFormat="1" ht="6.95" customHeight="1">
      <c r="B132" s="45"/>
      <c r="C132" s="46"/>
      <c r="D132" s="46"/>
      <c r="E132" s="46"/>
      <c r="F132" s="46"/>
      <c r="G132" s="46"/>
      <c r="H132" s="46"/>
      <c r="I132" s="133"/>
      <c r="J132" s="46"/>
      <c r="K132" s="46"/>
      <c r="L132" s="37"/>
    </row>
  </sheetData>
  <sheetProtection algorithmName="SHA-512" hashValue="5JSxzwhcUgRNGp4G3ocDs9GTQMXnty9wSgKSEllhQXm9RsRofyHY+68BrgVZI5rhdaLCDx0DX3BbMb7ywnqE5A==" saltValue="jgPO/oyyC665RenC+2uVcFEGBj35Ygv4tLYUDqrrvDfF3+uAxVLYQpd7+geCQ6zh1PsUj3zs9t5Vs94iT1X20w==" spinCount="100000" sheet="1" objects="1" scenarios="1" formatColumns="0" formatRows="0" autoFilter="0"/>
  <autoFilter ref="C89:K13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.19685039370078741"/>
  <pageSetup paperSize="9" scale="87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SO-01.01 - Uznatelné nákl...</vt:lpstr>
      <vt:lpstr>SO-01.02 - Neuznatelné ná...</vt:lpstr>
      <vt:lpstr>SO-02.01 - Uznatelné náklady</vt:lpstr>
      <vt:lpstr>SO-02.02 - Neuznatelné ná...</vt:lpstr>
      <vt:lpstr>SO-03 - Zpevněné povrchy</vt:lpstr>
      <vt:lpstr>SO-04 - Molo</vt:lpstr>
      <vt:lpstr>VRN.01 - Uznatelné náklady</vt:lpstr>
      <vt:lpstr>VRN.02 - Neuznatelné náklady</vt:lpstr>
      <vt:lpstr>'Rekapitulace stavby'!Názvy_tisku</vt:lpstr>
      <vt:lpstr>'SO-01.01 - Uznatelné nákl...'!Názvy_tisku</vt:lpstr>
      <vt:lpstr>'SO-01.02 - Neuznatelné ná...'!Názvy_tisku</vt:lpstr>
      <vt:lpstr>'SO-02.01 - Uznatelné náklady'!Názvy_tisku</vt:lpstr>
      <vt:lpstr>'SO-02.02 - Neuznatelné ná...'!Názvy_tisku</vt:lpstr>
      <vt:lpstr>'SO-03 - Zpevněné povrchy'!Názvy_tisku</vt:lpstr>
      <vt:lpstr>'SO-04 - Molo'!Názvy_tisku</vt:lpstr>
      <vt:lpstr>'VRN.01 - Uznatelné náklady'!Názvy_tisku</vt:lpstr>
      <vt:lpstr>'VRN.02 - Neuznatelné náklady'!Názvy_tisku</vt:lpstr>
      <vt:lpstr>'Rekapitulace stavby'!Oblast_tisku</vt:lpstr>
      <vt:lpstr>'SO-01.01 - Uznatelné nákl...'!Oblast_tisku</vt:lpstr>
      <vt:lpstr>'SO-01.02 - Neuznatelné ná...'!Oblast_tisku</vt:lpstr>
      <vt:lpstr>'SO-02.01 - Uznatelné náklady'!Oblast_tisku</vt:lpstr>
      <vt:lpstr>'SO-02.02 - Neuznatelné ná...'!Oblast_tisku</vt:lpstr>
      <vt:lpstr>'SO-03 - Zpevněné povrchy'!Oblast_tisku</vt:lpstr>
      <vt:lpstr>'SO-04 - Molo'!Oblast_tisku</vt:lpstr>
      <vt:lpstr>'VRN.01 - Uznatelné náklady'!Oblast_tisku</vt:lpstr>
      <vt:lpstr>'VRN.02 - Neuznatelné náklady'!Oblast_tisku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T</dc:creator>
  <cp:lastModifiedBy>HanaT</cp:lastModifiedBy>
  <cp:lastPrinted>2019-06-27T11:16:46Z</cp:lastPrinted>
  <dcterms:created xsi:type="dcterms:W3CDTF">2019-06-27T10:57:32Z</dcterms:created>
  <dcterms:modified xsi:type="dcterms:W3CDTF">2019-06-27T11:17:17Z</dcterms:modified>
</cp:coreProperties>
</file>