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13 - Dešťová a splaš..." sheetId="2" r:id="rId2"/>
  </sheets>
  <definedNames>
    <definedName name="_xlnm.Print_Area" localSheetId="0">'Rekapitulace stavby'!$D$4:$AO$76,'Rekapitulace stavby'!$C$82:$AQ$96</definedName>
    <definedName name="_xlnm._FilterDatabase" localSheetId="1" hidden="1">'2023-13 - Dešťová a splaš...'!$C$126:$K$357</definedName>
    <definedName name="_xlnm.Print_Area" localSheetId="1">'2023-13 - Dešťová a splaš...'!$C$4:$J$37,'2023-13 - Dešťová a splaš...'!$C$50:$J$76,'2023-13 - Dešťová a splaš...'!$C$82:$J$110,'2023-13 - Dešťová a splaš...'!$C$116:$J$357</definedName>
    <definedName name="_xlnm.Print_Titles" localSheetId="0">'Rekapitulace stavby'!$92:$92</definedName>
    <definedName name="_xlnm.Print_Titles" localSheetId="1">'2023-13 - Dešťová a splaš...'!$126:$126</definedName>
  </definedNames>
  <calcPr fullCalcOnLoad="1"/>
</workbook>
</file>

<file path=xl/sharedStrings.xml><?xml version="1.0" encoding="utf-8"?>
<sst xmlns="http://schemas.openxmlformats.org/spreadsheetml/2006/main" count="2356" uniqueCount="474">
  <si>
    <t>Export Komplet</t>
  </si>
  <si>
    <t/>
  </si>
  <si>
    <t>2.0</t>
  </si>
  <si>
    <t>ZAMOK</t>
  </si>
  <si>
    <t>False</t>
  </si>
  <si>
    <t>{3f225cf1-b015-4b8e-b69f-fcf17a7b35c3}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</si>
  <si>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</si>
  <si>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</si>
  <si>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</si>
  <si>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</si>
  <si>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</si>
  <si>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</si>
  <si>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</si>
  <si>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</si>
  <si>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</si>
  <si>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</si>
  <si>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</si>
  <si>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Dešťová a splašková vnější kanalizace objektu ZŠ Starý Bohumín, Sokolovská 90</t>
  </si>
  <si>
    <t>KSO:</t>
  </si>
  <si>
    <t>CC-CZ:</t>
  </si>
  <si>
    <t>Místo:</t>
  </si>
  <si>
    <t>č.p. 90, 742 01 Bohumín</t>
  </si>
  <si>
    <t>Datum:</t>
  </si>
  <si>
    <t>29. 5. 2023</t>
  </si>
  <si>
    <t>Zadavatel:</t>
  </si>
  <si>
    <t>IČ:</t>
  </si>
  <si>
    <t>Město Bohumín, Masarykova 158, 735 81 Bohumín</t>
  </si>
  <si>
    <t>DIČ:</t>
  </si>
  <si>
    <t>Uchazeč:</t>
  </si>
  <si>
    <t>Vyplň údaj</t>
  </si>
  <si>
    <t>Projektant:</t>
  </si>
  <si>
    <t>14095084</t>
  </si>
  <si>
    <t>VBS projekce s.r.o.</t>
  </si>
  <si>
    <t>True</t>
  </si>
  <si>
    <t>Zpracovatel:</t>
  </si>
  <si>
    <t>08886750</t>
  </si>
  <si>
    <t>Michal Kupka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</si>
  <si>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</si>
  <si>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</si>
  <si>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</si>
  <si>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</si>
  <si>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</si>
  <si>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</si>
  <si>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</si>
  <si>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</si>
  <si>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</si>
  <si>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</si>
  <si>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</si>
  <si>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</si>
  <si>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</si>
  <si>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</si>
  <si>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</si>
  <si>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</si>
  <si>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</si>
  <si>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</si>
  <si>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</si>
  <si>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</si>
  <si>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</si>
  <si>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</si>
  <si>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</si>
  <si>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</si>
  <si>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</si>
  <si>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</si>
  <si>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</si>
  <si>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</si>
  <si>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</si>
  <si>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</si>
  <si>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</si>
  <si>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</si>
  <si>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</si>
  <si>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</si>
  <si>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</si>
  <si>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</si>
  <si>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</si>
  <si>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</si>
  <si>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</si>
  <si>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</si>
  <si>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</si>
  <si>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</si>
  <si>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</si>
  <si>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</si>
  <si>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</si>
  <si>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</si>
  <si>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</si>
  <si>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</si>
  <si>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</si>
  <si>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</si>
  <si>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</si>
  <si>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</si>
  <si>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</si>
  <si>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</si>
  <si>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</si>
  <si>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</si>
  <si>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</si>
  <si>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</si>
  <si>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</si>
  <si>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</si>
  <si>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</si>
  <si>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</si>
  <si>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</si>
  <si>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</si>
  <si>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</si>
  <si>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</si>
  <si>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</si>
  <si>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VRN7 - Provozní vlivy</t>
  </si>
  <si>
    <t xml:space="preserve">    VRN9 - Ostatní náklady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</si>
  <si>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</si>
  <si>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</si>
  <si>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</si>
  <si>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</si>
  <si>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</si>
  <si>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</si>
  <si>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</si>
  <si>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</si>
  <si>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</si>
  <si>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</si>
  <si>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</si>
  <si>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</si>
  <si>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</si>
  <si>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</si>
  <si>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</si>
  <si>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</si>
  <si>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</si>
  <si>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</si>
  <si>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</si>
  <si>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</si>
  <si>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</si>
  <si>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</si>
  <si>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</si>
  <si>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-1912917892</t>
  </si>
  <si>
    <t>PP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</si>
  <si>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</si>
  <si>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VV</t>
  </si>
  <si>
    <t>"Rozebrání stávající betonové dlažby pro účely provedení nových inženýrských sítí v pruhu 2m"</t>
  </si>
  <si>
    <t>2*(15,5+14,85+8,25+10,9+6+6+12)</t>
  </si>
  <si>
    <t>121151124</t>
  </si>
  <si>
    <t>Sejmutí ornice plochy přes 500 m2 tl vrstvy přes 200 do 250 mm strojně</t>
  </si>
  <si>
    <t>-807468520</t>
  </si>
  <si>
    <t>Sejmutí ornice strojně při souvislé ploše přes 500 m2, tl. vrstvy přes 200 do 250 mm</t>
  </si>
  <si>
    <t>"Sejmutí ornice v místě stavby, výměra orientační"</t>
  </si>
  <si>
    <t>30*18</t>
  </si>
  <si>
    <t>3</t>
  </si>
  <si>
    <t>131251203</t>
  </si>
  <si>
    <t>Hloubení jam zapažených v hornině třídy těžitelnosti I skupiny 3 objem do 100 m3 strojně</t>
  </si>
  <si>
    <t>m3</t>
  </si>
  <si>
    <t>553689145</t>
  </si>
  <si>
    <t>Hloubení zapažených jam a zářezů strojně s urovnáním dna do předepsaného profilu a spádu v hornině třídy těžitelnosti I skupiny 3 přes 50 do 100 m3</t>
  </si>
  <si>
    <t>"Výkop v pásu 1,5m po obvodu stávajícího septiku za účelem jeho vybourání"</t>
  </si>
  <si>
    <t>1,5*((2*5,475+2*4,75)*2,5)</t>
  </si>
  <si>
    <t>132254204</t>
  </si>
  <si>
    <t>Hloubení zapažených rýh š do 2000 mm v hornině třídy těžitelnosti I skupiny 3 objem do 500 m3</t>
  </si>
  <si>
    <t>-483740265</t>
  </si>
  <si>
    <t>Hloubení zapažených rýh šířky přes 800 do 2 000 mm strojně s urovnáním dna do předepsaného profilu a spádu v hornině třídy těžitelnosti I skupiny 3 přes 100 do 500 m3</t>
  </si>
  <si>
    <t>"Hloubení rýhy pro vybourání stávající splaškové kanalizace"</t>
  </si>
  <si>
    <t>20*0,85*2,5</t>
  </si>
  <si>
    <t>"Hloubení rýhy pro navrženou přípojku splaškové kanalizace"</t>
  </si>
  <si>
    <t>41,62*0,85*1,5</t>
  </si>
  <si>
    <t>"Hloubení rýhy pro navržené rozvody dešťové kanalizace"</t>
  </si>
  <si>
    <t>101,87*0,85*1,5</t>
  </si>
  <si>
    <t>Součet</t>
  </si>
  <si>
    <t>5</t>
  </si>
  <si>
    <t>151101201</t>
  </si>
  <si>
    <t>Zřízení příložného pažení stěn výkopu hl do 4 m</t>
  </si>
  <si>
    <t>-1291948130</t>
  </si>
  <si>
    <t>Zřízení pažení stěn výkopu bez rozepření nebo vzepření příložné, hloubky do 4 m</t>
  </si>
  <si>
    <t>"Zřízení pažení bouraných a nově navržených inženýrských sítí"</t>
  </si>
  <si>
    <t>1,5*(20+41,62+101,87)</t>
  </si>
  <si>
    <t>"Zřízení pažení stěn výkopu okolo bouraného septiku"</t>
  </si>
  <si>
    <t>20,45*2,5</t>
  </si>
  <si>
    <t>6</t>
  </si>
  <si>
    <t>151101211</t>
  </si>
  <si>
    <t>Odstranění příložného pažení stěn hl do 4 m</t>
  </si>
  <si>
    <t>-392001734</t>
  </si>
  <si>
    <t>Odstranění pažení stěn výkopu bez rozepření nebo vzepření s uložením pažin na vzdálenost do 3 m od okraje výkopu příložné, hloubky do 4 m</t>
  </si>
  <si>
    <t>"Odstranění příložného pažení"</t>
  </si>
  <si>
    <t>296,360</t>
  </si>
  <si>
    <t>7</t>
  </si>
  <si>
    <t>151101301</t>
  </si>
  <si>
    <t>Zřízení rozepření stěn při pažení příložném hl do 4 m</t>
  </si>
  <si>
    <t>-1719551163</t>
  </si>
  <si>
    <t>Zřízení rozepření zapažených stěn výkopů s potřebným přepažováním při pažení příložném, hloubky do 4 m</t>
  </si>
  <si>
    <t>"Rozepření stěn pažení"</t>
  </si>
  <si>
    <t>76,688+129,884</t>
  </si>
  <si>
    <t>8</t>
  </si>
  <si>
    <t>151101311</t>
  </si>
  <si>
    <t>Odstranění rozepření stěn při pažení příložném hl do 4 m</t>
  </si>
  <si>
    <t>-672109475</t>
  </si>
  <si>
    <t>Odstranění rozepření stěn výkopů s uložením materiálu na vzdálenost do 3 m od okraje výkopu pažení příložného, hloubky do 4 m</t>
  </si>
  <si>
    <t>"Odstranění rozepření stěn pažení"</t>
  </si>
  <si>
    <t>206,572</t>
  </si>
  <si>
    <t>52</t>
  </si>
  <si>
    <t>162351103</t>
  </si>
  <si>
    <t>Vodorovné přemístění přes 50 do 500 m výkopku/sypaniny z horniny třídy těžitelnosti I skupiny 1 až 3</t>
  </si>
  <si>
    <t>-1656501812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</si>
  <si>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</si>
  <si>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"Přemístění vytěžené zeminy, která bude dále využita, na mezideponii"</t>
  </si>
  <si>
    <t>125,64</t>
  </si>
  <si>
    <t>9</t>
  </si>
  <si>
    <t>162751117</t>
  </si>
  <si>
    <t>Vodorovné přemístění přes 9 000 do 10000 m výkopku/sypaniny z horniny třídy těžitelnosti I skupiny 1 až 3</t>
  </si>
  <si>
    <t>372474083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</si>
  <si>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</si>
  <si>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"Odvoz vytěžené zeminy nevyužité ke zpětnému zásypu"</t>
  </si>
  <si>
    <t>76,688+225,45-125,64</t>
  </si>
  <si>
    <t>10</t>
  </si>
  <si>
    <t>162751119</t>
  </si>
  <si>
    <t>Příplatek k vodorovnému přemístění výkopku/sypaniny z horniny třídy těžitelnosti I skupiny 1 až 3 ZKD 1000 m přes 10000 m</t>
  </si>
  <si>
    <t>-938608973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</si>
  <si>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</si>
  <si>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"Vzdálenost skládky do 20km - 10km příplatek"</t>
  </si>
  <si>
    <t>176,498*10</t>
  </si>
  <si>
    <t>11</t>
  </si>
  <si>
    <t>171201231</t>
  </si>
  <si>
    <t>Poplatek za uložení zeminy a kamení na recyklační skládce (skládkovné) kód odpadu 17 05 04</t>
  </si>
  <si>
    <t>t</t>
  </si>
  <si>
    <t>1337022828</t>
  </si>
  <si>
    <t>Poplatek za uložení stavebního odpadu na recyklační skládce (skládkovné) zeminy a kamení zatříděného do Katalogu odpadů pod kódem 17 05 04</t>
  </si>
  <si>
    <t>"Objemová hmotnost pro výpočet 1,5t/m3"</t>
  </si>
  <si>
    <t>176,498*1,5</t>
  </si>
  <si>
    <t>12</t>
  </si>
  <si>
    <t>171251201</t>
  </si>
  <si>
    <t>Uložení sypaniny na skládky nebo meziskládky</t>
  </si>
  <si>
    <t>729833639</t>
  </si>
  <si>
    <t>Uložení sypaniny na skládky nebo meziskládky bez hutnění s upravením uložené sypaniny do předepsaného tvaru</t>
  </si>
  <si>
    <t>"Uložení vytěžené zeminy na skládky nebo meziskládky"</t>
  </si>
  <si>
    <t>"Uložení sejmuté ornice"</t>
  </si>
  <si>
    <t>540*0,25</t>
  </si>
  <si>
    <t>13</t>
  </si>
  <si>
    <t>174151101</t>
  </si>
  <si>
    <t>Zásyp jam, šachet rýh nebo kolem objektů sypaninou se zhutněním</t>
  </si>
  <si>
    <t>580855233</t>
  </si>
  <si>
    <t>Zásyp sypaninou z jakékoliv horniny strojně s uložením výkopku ve vrstvách se zhutněním jam, šachet, rýh nebo kolem objektů v těchto vykopávkách</t>
  </si>
  <si>
    <t>"Zpětný zásyp dešťové kanalizace vytěženou zeminou se zhutněním"</t>
  </si>
  <si>
    <t>1,1*0,85*(97,1+4,68)</t>
  </si>
  <si>
    <t>"Terénní úpravy vytěženou zeminou"</t>
  </si>
  <si>
    <t>30</t>
  </si>
  <si>
    <t>14</t>
  </si>
  <si>
    <t>1335084601</t>
  </si>
  <si>
    <t>"Zásyp splaškové kanalizace štěrkem 16-32 se zhutněním"</t>
  </si>
  <si>
    <t>41,62*1*0,85</t>
  </si>
  <si>
    <t>M</t>
  </si>
  <si>
    <t>58343930</t>
  </si>
  <si>
    <t>kamenivo drcené hrubé frakce 16/32</t>
  </si>
  <si>
    <t>1458037426</t>
  </si>
  <si>
    <t>35,377*2 'Přepočtené koeficientem množství</t>
  </si>
  <si>
    <t>16</t>
  </si>
  <si>
    <t>175111101</t>
  </si>
  <si>
    <t>Obsypání potrubí ručně sypaninou bez prohození, uloženou do 3 m</t>
  </si>
  <si>
    <t>1677815357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</si>
  <si>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</si>
  <si>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"Obsyp potrubí dešťové kanalizace"</t>
  </si>
  <si>
    <t>0,85*0,3*(97,1+4,68)</t>
  </si>
  <si>
    <t>17</t>
  </si>
  <si>
    <t>58337303</t>
  </si>
  <si>
    <t>štěrkopísek frakce 0/8</t>
  </si>
  <si>
    <t>-2031765314</t>
  </si>
  <si>
    <t>25,954*2 'Přepočtené koeficientem množství</t>
  </si>
  <si>
    <t>18</t>
  </si>
  <si>
    <t>1668647559</t>
  </si>
  <si>
    <t>"Obsyp splaškové kanalizace"</t>
  </si>
  <si>
    <t>0,3*0,85*41,62</t>
  </si>
  <si>
    <t>19</t>
  </si>
  <si>
    <t>58337310</t>
  </si>
  <si>
    <t>štěrkopísek frakce 0/4</t>
  </si>
  <si>
    <t>-182331581</t>
  </si>
  <si>
    <t>10,613*2 'Přepočtené koeficientem množství</t>
  </si>
  <si>
    <t>20</t>
  </si>
  <si>
    <t>175111109</t>
  </si>
  <si>
    <t>Příplatek k obsypání potrubí za ruční prohození sypaniny, uložené do 3 m</t>
  </si>
  <si>
    <t>-652211397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</si>
  <si>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</si>
  <si>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25,954</t>
  </si>
  <si>
    <t>181351114</t>
  </si>
  <si>
    <t>Rozprostření ornice tl vrstvy přes 200 do 250 mm pl přes 500 m2 v rovině nebo ve svahu do 1:5 strojně</t>
  </si>
  <si>
    <t>-990733499</t>
  </si>
  <si>
    <t>Rozprostření a urovnání ornice v rovině nebo ve svahu sklonu do 1:5 strojně při souvislé ploše přes 500 m2, tl. vrstvy přes 200 do 250 mm</t>
  </si>
  <si>
    <t>"Rozprostření ornice po provedení stavebních prací"</t>
  </si>
  <si>
    <t>540</t>
  </si>
  <si>
    <t>22</t>
  </si>
  <si>
    <t>181411131</t>
  </si>
  <si>
    <t>Založení parkového trávníku výsevem pl do 1000 m2 v rovině a ve svahu do 1:5</t>
  </si>
  <si>
    <t>-677900150</t>
  </si>
  <si>
    <t>Založení trávníku na půdě předem připravené plochy do 1000 m2 výsevem včetně utažení parkového v rovině nebo na svahu do 1:5</t>
  </si>
  <si>
    <t>"Založení trávníku po provedení stavebních prací"</t>
  </si>
  <si>
    <t>23</t>
  </si>
  <si>
    <t>00572410</t>
  </si>
  <si>
    <t>osivo směs travní parková</t>
  </si>
  <si>
    <t>kg</t>
  </si>
  <si>
    <t>-298125163</t>
  </si>
  <si>
    <t>540*0,02 'Přepočtené koeficientem množství</t>
  </si>
  <si>
    <t>Svislé a kompletní konstrukce</t>
  </si>
  <si>
    <t>24</t>
  </si>
  <si>
    <t>358.SEP.RR01</t>
  </si>
  <si>
    <t>Bourání septiku z železobetonu</t>
  </si>
  <si>
    <t>1903927948</t>
  </si>
  <si>
    <t>"Bourání stávajícího septiku z železobetonu"</t>
  </si>
  <si>
    <t>"Kompletní provedení demolice septiku - vybourání, potřebné čištění, naložení, odvoz a uložení na skládce, dle zákona o nakládání s odpady"</t>
  </si>
  <si>
    <t>4,75*5,475*2,5</t>
  </si>
  <si>
    <t>Vodorovné konstrukce</t>
  </si>
  <si>
    <t>25</t>
  </si>
  <si>
    <t>451573111.RR02</t>
  </si>
  <si>
    <t>Lože pod potrubí otevřený výkop ze štěrkopísku 0-8mm</t>
  </si>
  <si>
    <t>-310369810</t>
  </si>
  <si>
    <t>Lože pod potrubí, stoky a drobné objekty v otevřeném výkopu z písku a štěrkopísku do 63 mm</t>
  </si>
  <si>
    <t>"Lože pod dešťovou kanalizaci tl 100mm"</t>
  </si>
  <si>
    <t>0,1*0,85*(97,1+4,68)</t>
  </si>
  <si>
    <t>26</t>
  </si>
  <si>
    <t>451573111.RR01</t>
  </si>
  <si>
    <t>Lože pod potrubí otevřený výkop ze štěrkopísku 0-4mm</t>
  </si>
  <si>
    <t>-68337150</t>
  </si>
  <si>
    <t>"Lože pod splaškovou kanalizaci"</t>
  </si>
  <si>
    <t>0,1*0,85*41,62</t>
  </si>
  <si>
    <t>Komunikace pozemní</t>
  </si>
  <si>
    <t>27</t>
  </si>
  <si>
    <t>596811121</t>
  </si>
  <si>
    <t>Kladení betonové dlažby komunikací pro pěší do lože z kameniva velikosti do 0,09 m2 pl přes 50 do 100 m2</t>
  </si>
  <si>
    <t>1356353841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</si>
  <si>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přes 50 do 100 m2</t>
  </si>
  <si>
    <t>"Zpětné zadláždění povrchů zpevněných ploch"</t>
  </si>
  <si>
    <t>147</t>
  </si>
  <si>
    <t>Trubní vedení</t>
  </si>
  <si>
    <t>28</t>
  </si>
  <si>
    <t>871315211.RR01</t>
  </si>
  <si>
    <t xml:space="preserve">Kanalizační potrubí z tvrdého PVC KGEM-160 </t>
  </si>
  <si>
    <t>m</t>
  </si>
  <si>
    <t>304916581</t>
  </si>
  <si>
    <t>Kanalizační potrubí z tvrdého PVC v otevřeném výkopu ve sklonu do 20 %, hladkého plnostěnného jednovrstvého, tuhost třídy SN 4 DN 160</t>
  </si>
  <si>
    <t>"Dešťová kanalizace PVC KG 160, položka vč veškerých kolen, odboček, tvarovek a systémových prvků, vč veškerých dopojení"</t>
  </si>
  <si>
    <t>97,1</t>
  </si>
  <si>
    <t>29</t>
  </si>
  <si>
    <t>871355211.RR01</t>
  </si>
  <si>
    <t>Kanalizační potrubí z tvrdého PVC KGEM-200</t>
  </si>
  <si>
    <t>403485840</t>
  </si>
  <si>
    <t>Kanalizační potrubí z tvrdého PVC v otevřeném výkopu ve sklonu do 20 %, hladkého plnostěnného jednovrstvého, tuhost třídy SN 4 DN 200</t>
  </si>
  <si>
    <t>"Dešťová kanalizace PVC KG 200, položka vč veškerých kolen, odboček, tvarovek a systémových prvků, vč veškerých dopojení"</t>
  </si>
  <si>
    <t>4,68</t>
  </si>
  <si>
    <t>"Splašková kanalizace PVC KG 200, položka vč veškerých kolen, odbočen, tvarovek a systémových prvků, vč veškerých dopojení"</t>
  </si>
  <si>
    <t>41,62</t>
  </si>
  <si>
    <t>877265271.RR01</t>
  </si>
  <si>
    <t>Montáž lapače střešních splavenin z tvrdého PVC-systém KG DN 125</t>
  </si>
  <si>
    <t>kus</t>
  </si>
  <si>
    <t>-1360918235</t>
  </si>
  <si>
    <t>Montáž tvarovek na kanalizačním potrubí z trub z plastu z tvrdého PVC nebo z polypropylenu v otevřeném výkopu lapačů střešních splavenin DN 100</t>
  </si>
  <si>
    <t>"Lapače střešních splavenin osazení ke stávajícím svodům DN125"</t>
  </si>
  <si>
    <t>31</t>
  </si>
  <si>
    <t>28341110.RR01</t>
  </si>
  <si>
    <t>lapače střešních splavenin s kulovým kloubem pro osazení ke svodu DN125, okapová vpusť s klapkou+inspekční poklop z PP</t>
  </si>
  <si>
    <t>1504015162</t>
  </si>
  <si>
    <t>lapače střešních splavenin okapová vpusť s klapkou+inspekční poklop z PP</t>
  </si>
  <si>
    <t>32</t>
  </si>
  <si>
    <t>890111812</t>
  </si>
  <si>
    <t>Bourání šachet ze zdiva cihelného ručně obestavěného prostoru do 1,5 m3</t>
  </si>
  <si>
    <t>752776033</t>
  </si>
  <si>
    <t>Bourání šachet a jímek ručně velikosti obestavěného prostoru do 1,5 m3 ze zdiva cihelného</t>
  </si>
  <si>
    <t>"Bourání stávající cihelné šachty"</t>
  </si>
  <si>
    <t>0,45*0,45*1,3</t>
  </si>
  <si>
    <t>33</t>
  </si>
  <si>
    <t>891395321.RR01</t>
  </si>
  <si>
    <t>Montáž šachet vč zpětných klapek DN 400</t>
  </si>
  <si>
    <t>990534498</t>
  </si>
  <si>
    <t>Montáž vodovodních armatur na potrubí zpětných klapek DN 400</t>
  </si>
  <si>
    <t>"Zpětná klapka včetně šachty 400/KG200, s hliníkovou tyčí zakončenou pákou pro vyjmutí při revizi"</t>
  </si>
  <si>
    <t>34</t>
  </si>
  <si>
    <t>42285031.RR01</t>
  </si>
  <si>
    <t>šachta s klapkou zpětnou přírubovou s hliníkovou tyčí a pákou a závažím 400/KG200</t>
  </si>
  <si>
    <t>1683634640</t>
  </si>
  <si>
    <t>klapka zpětná přírubová litinová s pákou a závažím PN 10 pro vodu DN 400</t>
  </si>
  <si>
    <t>35</t>
  </si>
  <si>
    <t>894.EKOPLASTIK.RR01</t>
  </si>
  <si>
    <t>D+M Kanalizační šachta WAVIN EKOPLASTIK typ 3 (pravý přítok)</t>
  </si>
  <si>
    <t>-1283608463</t>
  </si>
  <si>
    <t>"Včetně obsypu, dopojení a veškerého příslušenství a systémových prvků"</t>
  </si>
  <si>
    <t>36</t>
  </si>
  <si>
    <t>894812201.WVN.RR01</t>
  </si>
  <si>
    <t>Revizní a čistící šachta TEGRA z PP šachtové dno DN 425/160</t>
  </si>
  <si>
    <t>1842370159</t>
  </si>
  <si>
    <t>Revizní a čistící šachta TEGRA z PP šachtové dno DN 425/150 průtočné</t>
  </si>
  <si>
    <t>"Nově navržené revizní a čistící šachty"</t>
  </si>
  <si>
    <t>37</t>
  </si>
  <si>
    <t>894812231.WVN</t>
  </si>
  <si>
    <t>Revizní a čistící šachta TEGRA z PP DN 425 šachtová roura korugovaná bez hrdla světlé hloubky 1500 mm</t>
  </si>
  <si>
    <t>505244095</t>
  </si>
  <si>
    <t>38</t>
  </si>
  <si>
    <t>894812232.WVN</t>
  </si>
  <si>
    <t>Revizní a čistící šachta TEGRA z PP DN 425 šachtová roura korugovaná bez hrdla světlé hloubky 2000 mm</t>
  </si>
  <si>
    <t>-142589372</t>
  </si>
  <si>
    <t>39</t>
  </si>
  <si>
    <t>894812233.WVN</t>
  </si>
  <si>
    <t>Revizní a čistící šachta TEGRA z PP DN 425 šachtová roura korugovaná bez hrdla světlé hloubky 3000 mm</t>
  </si>
  <si>
    <t>-1627389710</t>
  </si>
  <si>
    <t>40</t>
  </si>
  <si>
    <t>894812249</t>
  </si>
  <si>
    <t>Příplatek k rourám revizní a čistící šachty z PP DN 425 za uříznutí šachtové roury</t>
  </si>
  <si>
    <t>1719048858</t>
  </si>
  <si>
    <t>Revizní a čistící šachta z polypropylenu PP pro hladké trouby DN 425 roura šachtová korugovaná Příplatek k cenám 2231 - 2242 za uříznutí šachtové roury</t>
  </si>
  <si>
    <t>"Zkrácení šachtových rour na požadovanou světlou hloubku"</t>
  </si>
  <si>
    <t>41</t>
  </si>
  <si>
    <t>894812261.WVN</t>
  </si>
  <si>
    <t>Revizní a čistící šachta TEGRA z PP DN 425 poklop litinový s teleskopickou rourou pro zatížení 3 t</t>
  </si>
  <si>
    <t>-1804684630</t>
  </si>
  <si>
    <t>42</t>
  </si>
  <si>
    <t>899.ZAS.RR01</t>
  </si>
  <si>
    <t>Zaslepení potrubí DN do 400 bezvýkopovou technologií</t>
  </si>
  <si>
    <t>-1028277268</t>
  </si>
  <si>
    <t>Koncové uzavírací manžety chrániček DN potrubí x DN chráničky DN 200 x 400</t>
  </si>
  <si>
    <t>"Zaslepení stávající rušené splaškové kanalizace bezvýkopovou technologií"</t>
  </si>
  <si>
    <t>43</t>
  </si>
  <si>
    <t>899721112</t>
  </si>
  <si>
    <t>Signalizační vodič DN přes 150 mm na potrubí</t>
  </si>
  <si>
    <t>-914587632</t>
  </si>
  <si>
    <t>Signalizační vodič na potrubí DN nad 150 mm</t>
  </si>
  <si>
    <t>"Opatření potrubí signalizačním vodičem"</t>
  </si>
  <si>
    <t>143,4</t>
  </si>
  <si>
    <t>44</t>
  </si>
  <si>
    <t>899722112</t>
  </si>
  <si>
    <t>Krytí potrubí z plastů výstražnou fólií z PVC 25 cm</t>
  </si>
  <si>
    <t>1415840604</t>
  </si>
  <si>
    <t>Krytí potrubí z plastů výstražnou fólií z PVC šířky 25 cm</t>
  </si>
  <si>
    <t>"Krytí potrubí výstražnou folií"</t>
  </si>
  <si>
    <t>97,1+46,3</t>
  </si>
  <si>
    <t>997</t>
  </si>
  <si>
    <t>Přesun sutě</t>
  </si>
  <si>
    <t>53</t>
  </si>
  <si>
    <t>997221571</t>
  </si>
  <si>
    <t>Vodorovná doprava vybouraných hmot do 1 km</t>
  </si>
  <si>
    <t>1495332451</t>
  </si>
  <si>
    <t>Vodorovná doprava vybouraných hmot bez naložení, ale se složením a s hrubým urovnáním na vzdálenost do 1 km</t>
  </si>
  <si>
    <t>"Přesun vybourané dlažby na mezideponii, dlažba následně využita ke zpětnému zadláždění"</t>
  </si>
  <si>
    <t>37,485</t>
  </si>
  <si>
    <t>998</t>
  </si>
  <si>
    <t>Přesun hmot</t>
  </si>
  <si>
    <t>45</t>
  </si>
  <si>
    <t>998276101</t>
  </si>
  <si>
    <t>Přesun hmot pro trubní vedení z trub z plastických hmot otevřený výkop</t>
  </si>
  <si>
    <t>2003631631</t>
  </si>
  <si>
    <t>Přesun hmot pro trubní vedení hloubené z trub z plastických hmot nebo sklolaminátových pro vodovody nebo kanalizace v otevřeném výkopu dopravní vzdálenost do 15 m</t>
  </si>
  <si>
    <t>VRN</t>
  </si>
  <si>
    <t>Vedlejší rozpočtové náklady</t>
  </si>
  <si>
    <t>VRN1</t>
  </si>
  <si>
    <t>Průzkumné, geodetické a projektové práce</t>
  </si>
  <si>
    <t>46</t>
  </si>
  <si>
    <t>010001000</t>
  </si>
  <si>
    <t>…</t>
  </si>
  <si>
    <t>1024</t>
  </si>
  <si>
    <t>-861307414</t>
  </si>
  <si>
    <t>VRN2</t>
  </si>
  <si>
    <t>Příprava staveniště</t>
  </si>
  <si>
    <t>47</t>
  </si>
  <si>
    <t>020001000</t>
  </si>
  <si>
    <t>-1791783309</t>
  </si>
  <si>
    <t>VRN3</t>
  </si>
  <si>
    <t>Zařízení staveniště</t>
  </si>
  <si>
    <t>48</t>
  </si>
  <si>
    <t>030001000</t>
  </si>
  <si>
    <t>-1778214130</t>
  </si>
  <si>
    <t>VRN7</t>
  </si>
  <si>
    <t>Provozní vlivy</t>
  </si>
  <si>
    <t>49</t>
  </si>
  <si>
    <t>070001000</t>
  </si>
  <si>
    <t>-1689518678</t>
  </si>
  <si>
    <t>VRN9</t>
  </si>
  <si>
    <t>Ostatní náklady</t>
  </si>
  <si>
    <t>50</t>
  </si>
  <si>
    <t>090001000</t>
  </si>
  <si>
    <t>1641843680</t>
  </si>
  <si>
    <t>"Ostatní náklady, náklady na zkoušky, revize, atp."</t>
  </si>
  <si>
    <t>51</t>
  </si>
  <si>
    <t>VRN.VYD.RR01</t>
  </si>
  <si>
    <t>Neočekávané výdaje</t>
  </si>
  <si>
    <t>komplet</t>
  </si>
  <si>
    <t>1097138587</t>
  </si>
  <si>
    <t>VP</t>
  </si>
  <si>
    <t xml:space="preserve"> 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</si>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</sst>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35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2023-13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Dešťová a splašková vnější kanalizace objektu ZŠ Starý Bohumín, Sokolovská 90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č.p. 90, 742 01 Bohumín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29. 5. 2023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Bohumín, Masarykova 158, 735 81 Bohumín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VBS projekce s.r.o.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Michal Kupka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77</v>
      </c>
      <c r="BT94" s="117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0" s="7" customFormat="1" ht="37.5" customHeight="1">
      <c r="A95" s="118" t="s">
        <v>81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'2023-13 - Dešťová a splaš...'!J28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'2023-13 - Dešťová a splaš...'!P127</f>
        <v>0</v>
      </c>
      <c r="AV95" s="127">
        <f>'2023-13 - Dešťová a splaš...'!J31</f>
        <v>0</v>
      </c>
      <c r="AW95" s="127">
        <f>'2023-13 - Dešťová a splaš...'!J32</f>
        <v>0</v>
      </c>
      <c r="AX95" s="127">
        <f>'2023-13 - Dešťová a splaš...'!J33</f>
        <v>0</v>
      </c>
      <c r="AY95" s="127">
        <f>'2023-13 - Dešťová a splaš...'!J34</f>
        <v>0</v>
      </c>
      <c r="AZ95" s="127">
        <f>'2023-13 - Dešťová a splaš...'!F31</f>
        <v>0</v>
      </c>
      <c r="BA95" s="127">
        <f>'2023-13 - Dešťová a splaš...'!F32</f>
        <v>0</v>
      </c>
      <c r="BB95" s="127">
        <f>'2023-13 - Dešťová a splaš...'!F33</f>
        <v>0</v>
      </c>
      <c r="BC95" s="127">
        <f>'2023-13 - Dešťová a splaš...'!F34</f>
        <v>0</v>
      </c>
      <c r="BD95" s="129">
        <f>'2023-13 - Dešťová a splaš...'!F35</f>
        <v>0</v>
      </c>
      <c r="BE95" s="7"/>
      <c r="BT95" s="130" t="s">
        <v>83</v>
      </c>
      <c r="BU95" s="130" t="s">
        <v>84</v>
      </c>
      <c r="BV95" s="130" t="s">
        <v>79</v>
      </c>
      <c r="BW95" s="130" t="s">
        <v>5</v>
      </c>
      <c r="BX95" s="130" t="s">
        <v>80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-13 - Dešťová a spla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85</v>
      </c>
    </row>
    <row r="4" spans="2:46" s="1" customFormat="1" ht="24.95" customHeight="1">
      <c r="B4" s="20"/>
      <c r="D4" s="133" t="s">
        <v>86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29. 5. 2023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31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32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34</v>
      </c>
      <c r="E21" s="38"/>
      <c r="F21" s="38"/>
      <c r="G21" s="38"/>
      <c r="H21" s="38"/>
      <c r="I21" s="135" t="s">
        <v>25</v>
      </c>
      <c r="J21" s="137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36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37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38</v>
      </c>
      <c r="E28" s="38"/>
      <c r="F28" s="38"/>
      <c r="G28" s="38"/>
      <c r="H28" s="38"/>
      <c r="I28" s="38"/>
      <c r="J28" s="145">
        <f>ROUND(J127,2)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40</v>
      </c>
      <c r="G30" s="38"/>
      <c r="H30" s="38"/>
      <c r="I30" s="146" t="s">
        <v>39</v>
      </c>
      <c r="J30" s="146" t="s">
        <v>41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42</v>
      </c>
      <c r="E31" s="135" t="s">
        <v>43</v>
      </c>
      <c r="F31" s="148">
        <f>ROUND((ROUND((SUM(BE127:BE346)),2)+SUM(BE348:BE357)),2)</f>
        <v>0</v>
      </c>
      <c r="G31" s="38"/>
      <c r="H31" s="38"/>
      <c r="I31" s="149">
        <v>0.21</v>
      </c>
      <c r="J31" s="148">
        <f>ROUND((ROUND(((SUM(BE127:BE346))*I31),2)+(SUM(BE348:BE357)*I31)),2)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44</v>
      </c>
      <c r="F32" s="148">
        <f>ROUND((ROUND((SUM(BF127:BF346)),2)+SUM(BF348:BF357)),2)</f>
        <v>0</v>
      </c>
      <c r="G32" s="38"/>
      <c r="H32" s="38"/>
      <c r="I32" s="149">
        <v>0.15</v>
      </c>
      <c r="J32" s="148">
        <f>ROUND((ROUND(((SUM(BF127:BF346))*I32),2)+(SUM(BF348:BF357)*I32)),2)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45</v>
      </c>
      <c r="F33" s="148">
        <f>ROUND((ROUND((SUM(BG127:BG346)),2)+SUM(BG348:BG357)),2)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46</v>
      </c>
      <c r="F34" s="148">
        <f>ROUND((ROUND((SUM(BH127:BH346)),2)+SUM(BH348:BH357)),2)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47</v>
      </c>
      <c r="F35" s="148">
        <f>ROUND((ROUND((SUM(BI127:BI346)),2)+SUM(BI348:BI357)),2)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48</v>
      </c>
      <c r="E37" s="152"/>
      <c r="F37" s="152"/>
      <c r="G37" s="153" t="s">
        <v>49</v>
      </c>
      <c r="H37" s="154" t="s">
        <v>50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51</v>
      </c>
      <c r="E50" s="158"/>
      <c r="F50" s="158"/>
      <c r="G50" s="157" t="s">
        <v>52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53</v>
      </c>
      <c r="E61" s="160"/>
      <c r="F61" s="161" t="s">
        <v>54</v>
      </c>
      <c r="G61" s="159" t="s">
        <v>53</v>
      </c>
      <c r="H61" s="160"/>
      <c r="I61" s="160"/>
      <c r="J61" s="162" t="s">
        <v>54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55</v>
      </c>
      <c r="E65" s="163"/>
      <c r="F65" s="163"/>
      <c r="G65" s="157" t="s">
        <v>56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53</v>
      </c>
      <c r="E76" s="160"/>
      <c r="F76" s="161" t="s">
        <v>54</v>
      </c>
      <c r="G76" s="159" t="s">
        <v>53</v>
      </c>
      <c r="H76" s="160"/>
      <c r="I76" s="160"/>
      <c r="J76" s="162" t="s">
        <v>54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87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Dešťová a splašková vnější kanalizace objektu ZŠ Starý Bohumín, Sokolovská 90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č.p. 90, 742 01 Bohumín</v>
      </c>
      <c r="G87" s="40"/>
      <c r="H87" s="40"/>
      <c r="I87" s="32" t="s">
        <v>22</v>
      </c>
      <c r="J87" s="79" t="str">
        <f>IF(J10="","",J10)</f>
        <v>29. 5. 2023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Město Bohumín, Masarykova 158, 735 81 Bohumín</v>
      </c>
      <c r="G89" s="40"/>
      <c r="H89" s="40"/>
      <c r="I89" s="32" t="s">
        <v>30</v>
      </c>
      <c r="J89" s="36" t="str">
        <f>E19</f>
        <v>VBS projekce s.r.o.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34</v>
      </c>
      <c r="J90" s="36" t="str">
        <f>E22</f>
        <v>Michal Kupka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88</v>
      </c>
      <c r="D92" s="169"/>
      <c r="E92" s="169"/>
      <c r="F92" s="169"/>
      <c r="G92" s="169"/>
      <c r="H92" s="169"/>
      <c r="I92" s="169"/>
      <c r="J92" s="170" t="s">
        <v>89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90</v>
      </c>
      <c r="D94" s="40"/>
      <c r="E94" s="40"/>
      <c r="F94" s="40"/>
      <c r="G94" s="40"/>
      <c r="H94" s="40"/>
      <c r="I94" s="40"/>
      <c r="J94" s="110">
        <f>J127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91</v>
      </c>
    </row>
    <row r="95" spans="1:31" s="9" customFormat="1" ht="24.95" customHeight="1">
      <c r="A95" s="9"/>
      <c r="B95" s="172"/>
      <c r="C95" s="173"/>
      <c r="D95" s="174" t="s">
        <v>92</v>
      </c>
      <c r="E95" s="175"/>
      <c r="F95" s="175"/>
      <c r="G95" s="175"/>
      <c r="H95" s="175"/>
      <c r="I95" s="175"/>
      <c r="J95" s="176">
        <f>J128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93</v>
      </c>
      <c r="E96" s="181"/>
      <c r="F96" s="181"/>
      <c r="G96" s="181"/>
      <c r="H96" s="181"/>
      <c r="I96" s="181"/>
      <c r="J96" s="182">
        <f>J129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94</v>
      </c>
      <c r="E97" s="181"/>
      <c r="F97" s="181"/>
      <c r="G97" s="181"/>
      <c r="H97" s="181"/>
      <c r="I97" s="181"/>
      <c r="J97" s="182">
        <f>J235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95</v>
      </c>
      <c r="E98" s="181"/>
      <c r="F98" s="181"/>
      <c r="G98" s="181"/>
      <c r="H98" s="181"/>
      <c r="I98" s="181"/>
      <c r="J98" s="182">
        <f>J241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96</v>
      </c>
      <c r="E99" s="181"/>
      <c r="F99" s="181"/>
      <c r="G99" s="181"/>
      <c r="H99" s="181"/>
      <c r="I99" s="181"/>
      <c r="J99" s="182">
        <f>J250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97</v>
      </c>
      <c r="E100" s="181"/>
      <c r="F100" s="181"/>
      <c r="G100" s="181"/>
      <c r="H100" s="181"/>
      <c r="I100" s="181"/>
      <c r="J100" s="182">
        <f>J255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98</v>
      </c>
      <c r="E101" s="181"/>
      <c r="F101" s="181"/>
      <c r="G101" s="181"/>
      <c r="H101" s="181"/>
      <c r="I101" s="181"/>
      <c r="J101" s="182">
        <f>J319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99</v>
      </c>
      <c r="E102" s="181"/>
      <c r="F102" s="181"/>
      <c r="G102" s="181"/>
      <c r="H102" s="181"/>
      <c r="I102" s="181"/>
      <c r="J102" s="182">
        <f>J324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2"/>
      <c r="C103" s="173"/>
      <c r="D103" s="174" t="s">
        <v>100</v>
      </c>
      <c r="E103" s="175"/>
      <c r="F103" s="175"/>
      <c r="G103" s="175"/>
      <c r="H103" s="175"/>
      <c r="I103" s="175"/>
      <c r="J103" s="176">
        <f>J327</f>
        <v>0</v>
      </c>
      <c r="K103" s="173"/>
      <c r="L103" s="17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8"/>
      <c r="C104" s="179"/>
      <c r="D104" s="180" t="s">
        <v>101</v>
      </c>
      <c r="E104" s="181"/>
      <c r="F104" s="181"/>
      <c r="G104" s="181"/>
      <c r="H104" s="181"/>
      <c r="I104" s="181"/>
      <c r="J104" s="182">
        <f>J328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102</v>
      </c>
      <c r="E105" s="181"/>
      <c r="F105" s="181"/>
      <c r="G105" s="181"/>
      <c r="H105" s="181"/>
      <c r="I105" s="181"/>
      <c r="J105" s="182">
        <f>J331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103</v>
      </c>
      <c r="E106" s="181"/>
      <c r="F106" s="181"/>
      <c r="G106" s="181"/>
      <c r="H106" s="181"/>
      <c r="I106" s="181"/>
      <c r="J106" s="182">
        <f>J334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104</v>
      </c>
      <c r="E107" s="181"/>
      <c r="F107" s="181"/>
      <c r="G107" s="181"/>
      <c r="H107" s="181"/>
      <c r="I107" s="181"/>
      <c r="J107" s="182">
        <f>J337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105</v>
      </c>
      <c r="E108" s="181"/>
      <c r="F108" s="181"/>
      <c r="G108" s="181"/>
      <c r="H108" s="181"/>
      <c r="I108" s="181"/>
      <c r="J108" s="182">
        <f>J340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1.8" customHeight="1">
      <c r="A109" s="9"/>
      <c r="B109" s="172"/>
      <c r="C109" s="173"/>
      <c r="D109" s="184" t="s">
        <v>106</v>
      </c>
      <c r="E109" s="173"/>
      <c r="F109" s="173"/>
      <c r="G109" s="173"/>
      <c r="H109" s="173"/>
      <c r="I109" s="173"/>
      <c r="J109" s="185">
        <f>J347</f>
        <v>0</v>
      </c>
      <c r="K109" s="173"/>
      <c r="L109" s="17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pans="1:31" s="2" customFormat="1" ht="6.95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95" customHeight="1">
      <c r="A116" s="38"/>
      <c r="B116" s="39"/>
      <c r="C116" s="23" t="s">
        <v>107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E7</f>
        <v>Dešťová a splašková vnější kanalizace objektu ZŠ Starý Bohumín, Sokolovská 90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F10</f>
        <v>č.p. 90, 742 01 Bohumín</v>
      </c>
      <c r="G121" s="40"/>
      <c r="H121" s="40"/>
      <c r="I121" s="32" t="s">
        <v>22</v>
      </c>
      <c r="J121" s="79" t="str">
        <f>IF(J10="","",J10)</f>
        <v>29. 5. 2023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E13</f>
        <v>Město Bohumín, Masarykova 158, 735 81 Bohumín</v>
      </c>
      <c r="G123" s="40"/>
      <c r="H123" s="40"/>
      <c r="I123" s="32" t="s">
        <v>30</v>
      </c>
      <c r="J123" s="36" t="str">
        <f>E19</f>
        <v>VBS projekce s.r.o.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IF(E16="","",E16)</f>
        <v>Vyplň údaj</v>
      </c>
      <c r="G124" s="40"/>
      <c r="H124" s="40"/>
      <c r="I124" s="32" t="s">
        <v>34</v>
      </c>
      <c r="J124" s="36" t="str">
        <f>E22</f>
        <v>Michal Kupka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86"/>
      <c r="B126" s="187"/>
      <c r="C126" s="188" t="s">
        <v>108</v>
      </c>
      <c r="D126" s="189" t="s">
        <v>63</v>
      </c>
      <c r="E126" s="189" t="s">
        <v>59</v>
      </c>
      <c r="F126" s="189" t="s">
        <v>60</v>
      </c>
      <c r="G126" s="189" t="s">
        <v>109</v>
      </c>
      <c r="H126" s="189" t="s">
        <v>110</v>
      </c>
      <c r="I126" s="189" t="s">
        <v>111</v>
      </c>
      <c r="J126" s="190" t="s">
        <v>89</v>
      </c>
      <c r="K126" s="191" t="s">
        <v>112</v>
      </c>
      <c r="L126" s="192"/>
      <c r="M126" s="100" t="s">
        <v>1</v>
      </c>
      <c r="N126" s="101" t="s">
        <v>42</v>
      </c>
      <c r="O126" s="101" t="s">
        <v>113</v>
      </c>
      <c r="P126" s="101" t="s">
        <v>114</v>
      </c>
      <c r="Q126" s="101" t="s">
        <v>115</v>
      </c>
      <c r="R126" s="101" t="s">
        <v>116</v>
      </c>
      <c r="S126" s="101" t="s">
        <v>117</v>
      </c>
      <c r="T126" s="102" t="s">
        <v>118</v>
      </c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</row>
    <row r="127" spans="1:63" s="2" customFormat="1" ht="22.8" customHeight="1">
      <c r="A127" s="38"/>
      <c r="B127" s="39"/>
      <c r="C127" s="107" t="s">
        <v>119</v>
      </c>
      <c r="D127" s="40"/>
      <c r="E127" s="40"/>
      <c r="F127" s="40"/>
      <c r="G127" s="40"/>
      <c r="H127" s="40"/>
      <c r="I127" s="40"/>
      <c r="J127" s="193">
        <f>BK127</f>
        <v>0</v>
      </c>
      <c r="K127" s="40"/>
      <c r="L127" s="44"/>
      <c r="M127" s="103"/>
      <c r="N127" s="194"/>
      <c r="O127" s="104"/>
      <c r="P127" s="195">
        <f>P128+P327+P347</f>
        <v>0</v>
      </c>
      <c r="Q127" s="104"/>
      <c r="R127" s="195">
        <f>R128+R327+R347</f>
        <v>161.66394512</v>
      </c>
      <c r="S127" s="104"/>
      <c r="T127" s="196">
        <f>T128+T327+T347</f>
        <v>193.93367999999998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77</v>
      </c>
      <c r="AU127" s="17" t="s">
        <v>91</v>
      </c>
      <c r="BK127" s="197">
        <f>BK128+BK327+BK347</f>
        <v>0</v>
      </c>
    </row>
    <row r="128" spans="1:63" s="12" customFormat="1" ht="25.9" customHeight="1">
      <c r="A128" s="12"/>
      <c r="B128" s="198"/>
      <c r="C128" s="199"/>
      <c r="D128" s="200" t="s">
        <v>77</v>
      </c>
      <c r="E128" s="201" t="s">
        <v>120</v>
      </c>
      <c r="F128" s="201" t="s">
        <v>121</v>
      </c>
      <c r="G128" s="199"/>
      <c r="H128" s="199"/>
      <c r="I128" s="202"/>
      <c r="J128" s="185">
        <f>BK128</f>
        <v>0</v>
      </c>
      <c r="K128" s="199"/>
      <c r="L128" s="203"/>
      <c r="M128" s="204"/>
      <c r="N128" s="205"/>
      <c r="O128" s="205"/>
      <c r="P128" s="206">
        <f>P129+P235+P241+P250+P255+P319+P324</f>
        <v>0</v>
      </c>
      <c r="Q128" s="205"/>
      <c r="R128" s="206">
        <f>R129+R235+R241+R250+R255+R319+R324</f>
        <v>161.66394512</v>
      </c>
      <c r="S128" s="205"/>
      <c r="T128" s="207">
        <f>T129+T235+T241+T250+T255+T319+T324</f>
        <v>193.93367999999998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83</v>
      </c>
      <c r="AT128" s="209" t="s">
        <v>77</v>
      </c>
      <c r="AU128" s="209" t="s">
        <v>78</v>
      </c>
      <c r="AY128" s="208" t="s">
        <v>122</v>
      </c>
      <c r="BK128" s="210">
        <f>BK129+BK235+BK241+BK250+BK255+BK319+BK324</f>
        <v>0</v>
      </c>
    </row>
    <row r="129" spans="1:63" s="12" customFormat="1" ht="22.8" customHeight="1">
      <c r="A129" s="12"/>
      <c r="B129" s="198"/>
      <c r="C129" s="199"/>
      <c r="D129" s="200" t="s">
        <v>77</v>
      </c>
      <c r="E129" s="211" t="s">
        <v>83</v>
      </c>
      <c r="F129" s="211" t="s">
        <v>123</v>
      </c>
      <c r="G129" s="199"/>
      <c r="H129" s="199"/>
      <c r="I129" s="202"/>
      <c r="J129" s="212">
        <f>BK129</f>
        <v>0</v>
      </c>
      <c r="K129" s="199"/>
      <c r="L129" s="203"/>
      <c r="M129" s="204"/>
      <c r="N129" s="205"/>
      <c r="O129" s="205"/>
      <c r="P129" s="206">
        <f>SUM(P130:P234)</f>
        <v>0</v>
      </c>
      <c r="Q129" s="205"/>
      <c r="R129" s="206">
        <f>SUM(R130:R234)</f>
        <v>144.20127512</v>
      </c>
      <c r="S129" s="205"/>
      <c r="T129" s="207">
        <f>SUM(T130:T234)</f>
        <v>37.485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83</v>
      </c>
      <c r="AT129" s="209" t="s">
        <v>77</v>
      </c>
      <c r="AU129" s="209" t="s">
        <v>83</v>
      </c>
      <c r="AY129" s="208" t="s">
        <v>122</v>
      </c>
      <c r="BK129" s="210">
        <f>SUM(BK130:BK234)</f>
        <v>0</v>
      </c>
    </row>
    <row r="130" spans="1:65" s="2" customFormat="1" ht="16.5" customHeight="1">
      <c r="A130" s="38"/>
      <c r="B130" s="39"/>
      <c r="C130" s="213" t="s">
        <v>83</v>
      </c>
      <c r="D130" s="213" t="s">
        <v>124</v>
      </c>
      <c r="E130" s="214" t="s">
        <v>125</v>
      </c>
      <c r="F130" s="215" t="s">
        <v>126</v>
      </c>
      <c r="G130" s="216" t="s">
        <v>127</v>
      </c>
      <c r="H130" s="217">
        <v>147</v>
      </c>
      <c r="I130" s="218"/>
      <c r="J130" s="219">
        <f>ROUND(I130*H130,2)</f>
        <v>0</v>
      </c>
      <c r="K130" s="220"/>
      <c r="L130" s="44"/>
      <c r="M130" s="221" t="s">
        <v>1</v>
      </c>
      <c r="N130" s="222" t="s">
        <v>43</v>
      </c>
      <c r="O130" s="91"/>
      <c r="P130" s="223">
        <f>O130*H130</f>
        <v>0</v>
      </c>
      <c r="Q130" s="223">
        <v>0</v>
      </c>
      <c r="R130" s="223">
        <f>Q130*H130</f>
        <v>0</v>
      </c>
      <c r="S130" s="223">
        <v>0.255</v>
      </c>
      <c r="T130" s="224">
        <f>S130*H130</f>
        <v>37.485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5" t="s">
        <v>128</v>
      </c>
      <c r="AT130" s="225" t="s">
        <v>124</v>
      </c>
      <c r="AU130" s="225" t="s">
        <v>85</v>
      </c>
      <c r="AY130" s="17" t="s">
        <v>122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7" t="s">
        <v>83</v>
      </c>
      <c r="BK130" s="226">
        <f>ROUND(I130*H130,2)</f>
        <v>0</v>
      </c>
      <c r="BL130" s="17" t="s">
        <v>128</v>
      </c>
      <c r="BM130" s="225" t="s">
        <v>129</v>
      </c>
    </row>
    <row r="131" spans="1:47" s="2" customFormat="1" ht="12">
      <c r="A131" s="38"/>
      <c r="B131" s="39"/>
      <c r="C131" s="40"/>
      <c r="D131" s="227" t="s">
        <v>130</v>
      </c>
      <c r="E131" s="40"/>
      <c r="F131" s="228" t="s">
        <v>131</v>
      </c>
      <c r="G131" s="40"/>
      <c r="H131" s="40"/>
      <c r="I131" s="229"/>
      <c r="J131" s="40"/>
      <c r="K131" s="40"/>
      <c r="L131" s="44"/>
      <c r="M131" s="230"/>
      <c r="N131" s="231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85</v>
      </c>
    </row>
    <row r="132" spans="1:51" s="13" customFormat="1" ht="12">
      <c r="A132" s="13"/>
      <c r="B132" s="232"/>
      <c r="C132" s="233"/>
      <c r="D132" s="227" t="s">
        <v>132</v>
      </c>
      <c r="E132" s="234" t="s">
        <v>1</v>
      </c>
      <c r="F132" s="235" t="s">
        <v>133</v>
      </c>
      <c r="G132" s="233"/>
      <c r="H132" s="234" t="s">
        <v>1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132</v>
      </c>
      <c r="AU132" s="241" t="s">
        <v>85</v>
      </c>
      <c r="AV132" s="13" t="s">
        <v>83</v>
      </c>
      <c r="AW132" s="13" t="s">
        <v>33</v>
      </c>
      <c r="AX132" s="13" t="s">
        <v>78</v>
      </c>
      <c r="AY132" s="241" t="s">
        <v>122</v>
      </c>
    </row>
    <row r="133" spans="1:51" s="14" customFormat="1" ht="12">
      <c r="A133" s="14"/>
      <c r="B133" s="242"/>
      <c r="C133" s="243"/>
      <c r="D133" s="227" t="s">
        <v>132</v>
      </c>
      <c r="E133" s="244" t="s">
        <v>1</v>
      </c>
      <c r="F133" s="245" t="s">
        <v>134</v>
      </c>
      <c r="G133" s="243"/>
      <c r="H133" s="246">
        <v>147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132</v>
      </c>
      <c r="AU133" s="252" t="s">
        <v>85</v>
      </c>
      <c r="AV133" s="14" t="s">
        <v>85</v>
      </c>
      <c r="AW133" s="14" t="s">
        <v>33</v>
      </c>
      <c r="AX133" s="14" t="s">
        <v>83</v>
      </c>
      <c r="AY133" s="252" t="s">
        <v>122</v>
      </c>
    </row>
    <row r="134" spans="1:65" s="2" customFormat="1" ht="16.5" customHeight="1">
      <c r="A134" s="38"/>
      <c r="B134" s="39"/>
      <c r="C134" s="213" t="s">
        <v>85</v>
      </c>
      <c r="D134" s="213" t="s">
        <v>124</v>
      </c>
      <c r="E134" s="214" t="s">
        <v>135</v>
      </c>
      <c r="F134" s="215" t="s">
        <v>136</v>
      </c>
      <c r="G134" s="216" t="s">
        <v>127</v>
      </c>
      <c r="H134" s="217">
        <v>540</v>
      </c>
      <c r="I134" s="218"/>
      <c r="J134" s="219">
        <f>ROUND(I134*H134,2)</f>
        <v>0</v>
      </c>
      <c r="K134" s="220"/>
      <c r="L134" s="44"/>
      <c r="M134" s="221" t="s">
        <v>1</v>
      </c>
      <c r="N134" s="222" t="s">
        <v>43</v>
      </c>
      <c r="O134" s="91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5" t="s">
        <v>128</v>
      </c>
      <c r="AT134" s="225" t="s">
        <v>124</v>
      </c>
      <c r="AU134" s="225" t="s">
        <v>85</v>
      </c>
      <c r="AY134" s="17" t="s">
        <v>122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7" t="s">
        <v>83</v>
      </c>
      <c r="BK134" s="226">
        <f>ROUND(I134*H134,2)</f>
        <v>0</v>
      </c>
      <c r="BL134" s="17" t="s">
        <v>128</v>
      </c>
      <c r="BM134" s="225" t="s">
        <v>137</v>
      </c>
    </row>
    <row r="135" spans="1:47" s="2" customFormat="1" ht="12">
      <c r="A135" s="38"/>
      <c r="B135" s="39"/>
      <c r="C135" s="40"/>
      <c r="D135" s="227" t="s">
        <v>130</v>
      </c>
      <c r="E135" s="40"/>
      <c r="F135" s="228" t="s">
        <v>138</v>
      </c>
      <c r="G135" s="40"/>
      <c r="H135" s="40"/>
      <c r="I135" s="229"/>
      <c r="J135" s="40"/>
      <c r="K135" s="40"/>
      <c r="L135" s="44"/>
      <c r="M135" s="230"/>
      <c r="N135" s="231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130</v>
      </c>
      <c r="AU135" s="17" t="s">
        <v>85</v>
      </c>
    </row>
    <row r="136" spans="1:51" s="13" customFormat="1" ht="12">
      <c r="A136" s="13"/>
      <c r="B136" s="232"/>
      <c r="C136" s="233"/>
      <c r="D136" s="227" t="s">
        <v>132</v>
      </c>
      <c r="E136" s="234" t="s">
        <v>1</v>
      </c>
      <c r="F136" s="235" t="s">
        <v>139</v>
      </c>
      <c r="G136" s="233"/>
      <c r="H136" s="234" t="s">
        <v>1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132</v>
      </c>
      <c r="AU136" s="241" t="s">
        <v>85</v>
      </c>
      <c r="AV136" s="13" t="s">
        <v>83</v>
      </c>
      <c r="AW136" s="13" t="s">
        <v>33</v>
      </c>
      <c r="AX136" s="13" t="s">
        <v>78</v>
      </c>
      <c r="AY136" s="241" t="s">
        <v>122</v>
      </c>
    </row>
    <row r="137" spans="1:51" s="14" customFormat="1" ht="12">
      <c r="A137" s="14"/>
      <c r="B137" s="242"/>
      <c r="C137" s="243"/>
      <c r="D137" s="227" t="s">
        <v>132</v>
      </c>
      <c r="E137" s="244" t="s">
        <v>1</v>
      </c>
      <c r="F137" s="245" t="s">
        <v>140</v>
      </c>
      <c r="G137" s="243"/>
      <c r="H137" s="246">
        <v>540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132</v>
      </c>
      <c r="AU137" s="252" t="s">
        <v>85</v>
      </c>
      <c r="AV137" s="14" t="s">
        <v>85</v>
      </c>
      <c r="AW137" s="14" t="s">
        <v>33</v>
      </c>
      <c r="AX137" s="14" t="s">
        <v>83</v>
      </c>
      <c r="AY137" s="252" t="s">
        <v>122</v>
      </c>
    </row>
    <row r="138" spans="1:65" s="2" customFormat="1" ht="16.5" customHeight="1">
      <c r="A138" s="38"/>
      <c r="B138" s="39"/>
      <c r="C138" s="213" t="s">
        <v>141</v>
      </c>
      <c r="D138" s="213" t="s">
        <v>124</v>
      </c>
      <c r="E138" s="214" t="s">
        <v>142</v>
      </c>
      <c r="F138" s="215" t="s">
        <v>143</v>
      </c>
      <c r="G138" s="216" t="s">
        <v>144</v>
      </c>
      <c r="H138" s="217">
        <v>76.688</v>
      </c>
      <c r="I138" s="218"/>
      <c r="J138" s="219">
        <f>ROUND(I138*H138,2)</f>
        <v>0</v>
      </c>
      <c r="K138" s="220"/>
      <c r="L138" s="44"/>
      <c r="M138" s="221" t="s">
        <v>1</v>
      </c>
      <c r="N138" s="222" t="s">
        <v>43</v>
      </c>
      <c r="O138" s="91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5" t="s">
        <v>128</v>
      </c>
      <c r="AT138" s="225" t="s">
        <v>124</v>
      </c>
      <c r="AU138" s="225" t="s">
        <v>85</v>
      </c>
      <c r="AY138" s="17" t="s">
        <v>122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7" t="s">
        <v>83</v>
      </c>
      <c r="BK138" s="226">
        <f>ROUND(I138*H138,2)</f>
        <v>0</v>
      </c>
      <c r="BL138" s="17" t="s">
        <v>128</v>
      </c>
      <c r="BM138" s="225" t="s">
        <v>145</v>
      </c>
    </row>
    <row r="139" spans="1:47" s="2" customFormat="1" ht="12">
      <c r="A139" s="38"/>
      <c r="B139" s="39"/>
      <c r="C139" s="40"/>
      <c r="D139" s="227" t="s">
        <v>130</v>
      </c>
      <c r="E139" s="40"/>
      <c r="F139" s="228" t="s">
        <v>146</v>
      </c>
      <c r="G139" s="40"/>
      <c r="H139" s="40"/>
      <c r="I139" s="229"/>
      <c r="J139" s="40"/>
      <c r="K139" s="40"/>
      <c r="L139" s="44"/>
      <c r="M139" s="230"/>
      <c r="N139" s="231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130</v>
      </c>
      <c r="AU139" s="17" t="s">
        <v>85</v>
      </c>
    </row>
    <row r="140" spans="1:51" s="13" customFormat="1" ht="12">
      <c r="A140" s="13"/>
      <c r="B140" s="232"/>
      <c r="C140" s="233"/>
      <c r="D140" s="227" t="s">
        <v>132</v>
      </c>
      <c r="E140" s="234" t="s">
        <v>1</v>
      </c>
      <c r="F140" s="235" t="s">
        <v>147</v>
      </c>
      <c r="G140" s="233"/>
      <c r="H140" s="234" t="s">
        <v>1</v>
      </c>
      <c r="I140" s="236"/>
      <c r="J140" s="233"/>
      <c r="K140" s="233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132</v>
      </c>
      <c r="AU140" s="241" t="s">
        <v>85</v>
      </c>
      <c r="AV140" s="13" t="s">
        <v>83</v>
      </c>
      <c r="AW140" s="13" t="s">
        <v>33</v>
      </c>
      <c r="AX140" s="13" t="s">
        <v>78</v>
      </c>
      <c r="AY140" s="241" t="s">
        <v>122</v>
      </c>
    </row>
    <row r="141" spans="1:51" s="14" customFormat="1" ht="12">
      <c r="A141" s="14"/>
      <c r="B141" s="242"/>
      <c r="C141" s="243"/>
      <c r="D141" s="227" t="s">
        <v>132</v>
      </c>
      <c r="E141" s="244" t="s">
        <v>1</v>
      </c>
      <c r="F141" s="245" t="s">
        <v>148</v>
      </c>
      <c r="G141" s="243"/>
      <c r="H141" s="246">
        <v>76.688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132</v>
      </c>
      <c r="AU141" s="252" t="s">
        <v>85</v>
      </c>
      <c r="AV141" s="14" t="s">
        <v>85</v>
      </c>
      <c r="AW141" s="14" t="s">
        <v>33</v>
      </c>
      <c r="AX141" s="14" t="s">
        <v>83</v>
      </c>
      <c r="AY141" s="252" t="s">
        <v>122</v>
      </c>
    </row>
    <row r="142" spans="1:65" s="2" customFormat="1" ht="21.75" customHeight="1">
      <c r="A142" s="38"/>
      <c r="B142" s="39"/>
      <c r="C142" s="213" t="s">
        <v>128</v>
      </c>
      <c r="D142" s="213" t="s">
        <v>124</v>
      </c>
      <c r="E142" s="214" t="s">
        <v>149</v>
      </c>
      <c r="F142" s="215" t="s">
        <v>150</v>
      </c>
      <c r="G142" s="216" t="s">
        <v>144</v>
      </c>
      <c r="H142" s="217">
        <v>225.45</v>
      </c>
      <c r="I142" s="218"/>
      <c r="J142" s="219">
        <f>ROUND(I142*H142,2)</f>
        <v>0</v>
      </c>
      <c r="K142" s="220"/>
      <c r="L142" s="44"/>
      <c r="M142" s="221" t="s">
        <v>1</v>
      </c>
      <c r="N142" s="222" t="s">
        <v>43</v>
      </c>
      <c r="O142" s="91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5" t="s">
        <v>128</v>
      </c>
      <c r="AT142" s="225" t="s">
        <v>124</v>
      </c>
      <c r="AU142" s="225" t="s">
        <v>85</v>
      </c>
      <c r="AY142" s="17" t="s">
        <v>122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7" t="s">
        <v>83</v>
      </c>
      <c r="BK142" s="226">
        <f>ROUND(I142*H142,2)</f>
        <v>0</v>
      </c>
      <c r="BL142" s="17" t="s">
        <v>128</v>
      </c>
      <c r="BM142" s="225" t="s">
        <v>151</v>
      </c>
    </row>
    <row r="143" spans="1:47" s="2" customFormat="1" ht="12">
      <c r="A143" s="38"/>
      <c r="B143" s="39"/>
      <c r="C143" s="40"/>
      <c r="D143" s="227" t="s">
        <v>130</v>
      </c>
      <c r="E143" s="40"/>
      <c r="F143" s="228" t="s">
        <v>152</v>
      </c>
      <c r="G143" s="40"/>
      <c r="H143" s="40"/>
      <c r="I143" s="229"/>
      <c r="J143" s="40"/>
      <c r="K143" s="40"/>
      <c r="L143" s="44"/>
      <c r="M143" s="230"/>
      <c r="N143" s="231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130</v>
      </c>
      <c r="AU143" s="17" t="s">
        <v>85</v>
      </c>
    </row>
    <row r="144" spans="1:51" s="13" customFormat="1" ht="12">
      <c r="A144" s="13"/>
      <c r="B144" s="232"/>
      <c r="C144" s="233"/>
      <c r="D144" s="227" t="s">
        <v>132</v>
      </c>
      <c r="E144" s="234" t="s">
        <v>1</v>
      </c>
      <c r="F144" s="235" t="s">
        <v>153</v>
      </c>
      <c r="G144" s="233"/>
      <c r="H144" s="234" t="s">
        <v>1</v>
      </c>
      <c r="I144" s="236"/>
      <c r="J144" s="233"/>
      <c r="K144" s="233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132</v>
      </c>
      <c r="AU144" s="241" t="s">
        <v>85</v>
      </c>
      <c r="AV144" s="13" t="s">
        <v>83</v>
      </c>
      <c r="AW144" s="13" t="s">
        <v>33</v>
      </c>
      <c r="AX144" s="13" t="s">
        <v>78</v>
      </c>
      <c r="AY144" s="241" t="s">
        <v>122</v>
      </c>
    </row>
    <row r="145" spans="1:51" s="14" customFormat="1" ht="12">
      <c r="A145" s="14"/>
      <c r="B145" s="242"/>
      <c r="C145" s="243"/>
      <c r="D145" s="227" t="s">
        <v>132</v>
      </c>
      <c r="E145" s="244" t="s">
        <v>1</v>
      </c>
      <c r="F145" s="245" t="s">
        <v>154</v>
      </c>
      <c r="G145" s="243"/>
      <c r="H145" s="246">
        <v>42.5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132</v>
      </c>
      <c r="AU145" s="252" t="s">
        <v>85</v>
      </c>
      <c r="AV145" s="14" t="s">
        <v>85</v>
      </c>
      <c r="AW145" s="14" t="s">
        <v>33</v>
      </c>
      <c r="AX145" s="14" t="s">
        <v>78</v>
      </c>
      <c r="AY145" s="252" t="s">
        <v>122</v>
      </c>
    </row>
    <row r="146" spans="1:51" s="13" customFormat="1" ht="12">
      <c r="A146" s="13"/>
      <c r="B146" s="232"/>
      <c r="C146" s="233"/>
      <c r="D146" s="227" t="s">
        <v>132</v>
      </c>
      <c r="E146" s="234" t="s">
        <v>1</v>
      </c>
      <c r="F146" s="235" t="s">
        <v>155</v>
      </c>
      <c r="G146" s="233"/>
      <c r="H146" s="234" t="s">
        <v>1</v>
      </c>
      <c r="I146" s="236"/>
      <c r="J146" s="233"/>
      <c r="K146" s="233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132</v>
      </c>
      <c r="AU146" s="241" t="s">
        <v>85</v>
      </c>
      <c r="AV146" s="13" t="s">
        <v>83</v>
      </c>
      <c r="AW146" s="13" t="s">
        <v>33</v>
      </c>
      <c r="AX146" s="13" t="s">
        <v>78</v>
      </c>
      <c r="AY146" s="241" t="s">
        <v>122</v>
      </c>
    </row>
    <row r="147" spans="1:51" s="14" customFormat="1" ht="12">
      <c r="A147" s="14"/>
      <c r="B147" s="242"/>
      <c r="C147" s="243"/>
      <c r="D147" s="227" t="s">
        <v>132</v>
      </c>
      <c r="E147" s="244" t="s">
        <v>1</v>
      </c>
      <c r="F147" s="245" t="s">
        <v>156</v>
      </c>
      <c r="G147" s="243"/>
      <c r="H147" s="246">
        <v>53.066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132</v>
      </c>
      <c r="AU147" s="252" t="s">
        <v>85</v>
      </c>
      <c r="AV147" s="14" t="s">
        <v>85</v>
      </c>
      <c r="AW147" s="14" t="s">
        <v>33</v>
      </c>
      <c r="AX147" s="14" t="s">
        <v>78</v>
      </c>
      <c r="AY147" s="252" t="s">
        <v>122</v>
      </c>
    </row>
    <row r="148" spans="1:51" s="13" customFormat="1" ht="12">
      <c r="A148" s="13"/>
      <c r="B148" s="232"/>
      <c r="C148" s="233"/>
      <c r="D148" s="227" t="s">
        <v>132</v>
      </c>
      <c r="E148" s="234" t="s">
        <v>1</v>
      </c>
      <c r="F148" s="235" t="s">
        <v>157</v>
      </c>
      <c r="G148" s="233"/>
      <c r="H148" s="234" t="s">
        <v>1</v>
      </c>
      <c r="I148" s="236"/>
      <c r="J148" s="233"/>
      <c r="K148" s="233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132</v>
      </c>
      <c r="AU148" s="241" t="s">
        <v>85</v>
      </c>
      <c r="AV148" s="13" t="s">
        <v>83</v>
      </c>
      <c r="AW148" s="13" t="s">
        <v>33</v>
      </c>
      <c r="AX148" s="13" t="s">
        <v>78</v>
      </c>
      <c r="AY148" s="241" t="s">
        <v>122</v>
      </c>
    </row>
    <row r="149" spans="1:51" s="14" customFormat="1" ht="12">
      <c r="A149" s="14"/>
      <c r="B149" s="242"/>
      <c r="C149" s="243"/>
      <c r="D149" s="227" t="s">
        <v>132</v>
      </c>
      <c r="E149" s="244" t="s">
        <v>1</v>
      </c>
      <c r="F149" s="245" t="s">
        <v>158</v>
      </c>
      <c r="G149" s="243"/>
      <c r="H149" s="246">
        <v>129.884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132</v>
      </c>
      <c r="AU149" s="252" t="s">
        <v>85</v>
      </c>
      <c r="AV149" s="14" t="s">
        <v>85</v>
      </c>
      <c r="AW149" s="14" t="s">
        <v>33</v>
      </c>
      <c r="AX149" s="14" t="s">
        <v>78</v>
      </c>
      <c r="AY149" s="252" t="s">
        <v>122</v>
      </c>
    </row>
    <row r="150" spans="1:51" s="15" customFormat="1" ht="12">
      <c r="A150" s="15"/>
      <c r="B150" s="253"/>
      <c r="C150" s="254"/>
      <c r="D150" s="227" t="s">
        <v>132</v>
      </c>
      <c r="E150" s="255" t="s">
        <v>1</v>
      </c>
      <c r="F150" s="256" t="s">
        <v>159</v>
      </c>
      <c r="G150" s="254"/>
      <c r="H150" s="257">
        <v>225.45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3" t="s">
        <v>132</v>
      </c>
      <c r="AU150" s="263" t="s">
        <v>85</v>
      </c>
      <c r="AV150" s="15" t="s">
        <v>128</v>
      </c>
      <c r="AW150" s="15" t="s">
        <v>33</v>
      </c>
      <c r="AX150" s="15" t="s">
        <v>83</v>
      </c>
      <c r="AY150" s="263" t="s">
        <v>122</v>
      </c>
    </row>
    <row r="151" spans="1:65" s="2" customFormat="1" ht="16.5" customHeight="1">
      <c r="A151" s="38"/>
      <c r="B151" s="39"/>
      <c r="C151" s="213" t="s">
        <v>160</v>
      </c>
      <c r="D151" s="213" t="s">
        <v>124</v>
      </c>
      <c r="E151" s="214" t="s">
        <v>161</v>
      </c>
      <c r="F151" s="215" t="s">
        <v>162</v>
      </c>
      <c r="G151" s="216" t="s">
        <v>127</v>
      </c>
      <c r="H151" s="217">
        <v>296.36</v>
      </c>
      <c r="I151" s="218"/>
      <c r="J151" s="219">
        <f>ROUND(I151*H151,2)</f>
        <v>0</v>
      </c>
      <c r="K151" s="220"/>
      <c r="L151" s="44"/>
      <c r="M151" s="221" t="s">
        <v>1</v>
      </c>
      <c r="N151" s="222" t="s">
        <v>43</v>
      </c>
      <c r="O151" s="91"/>
      <c r="P151" s="223">
        <f>O151*H151</f>
        <v>0</v>
      </c>
      <c r="Q151" s="223">
        <v>0.0007</v>
      </c>
      <c r="R151" s="223">
        <f>Q151*H151</f>
        <v>0.207452</v>
      </c>
      <c r="S151" s="223">
        <v>0</v>
      </c>
      <c r="T151" s="22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5" t="s">
        <v>128</v>
      </c>
      <c r="AT151" s="225" t="s">
        <v>124</v>
      </c>
      <c r="AU151" s="225" t="s">
        <v>85</v>
      </c>
      <c r="AY151" s="17" t="s">
        <v>122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7" t="s">
        <v>83</v>
      </c>
      <c r="BK151" s="226">
        <f>ROUND(I151*H151,2)</f>
        <v>0</v>
      </c>
      <c r="BL151" s="17" t="s">
        <v>128</v>
      </c>
      <c r="BM151" s="225" t="s">
        <v>163</v>
      </c>
    </row>
    <row r="152" spans="1:47" s="2" customFormat="1" ht="12">
      <c r="A152" s="38"/>
      <c r="B152" s="39"/>
      <c r="C152" s="40"/>
      <c r="D152" s="227" t="s">
        <v>130</v>
      </c>
      <c r="E152" s="40"/>
      <c r="F152" s="228" t="s">
        <v>164</v>
      </c>
      <c r="G152" s="40"/>
      <c r="H152" s="40"/>
      <c r="I152" s="229"/>
      <c r="J152" s="40"/>
      <c r="K152" s="40"/>
      <c r="L152" s="44"/>
      <c r="M152" s="230"/>
      <c r="N152" s="231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130</v>
      </c>
      <c r="AU152" s="17" t="s">
        <v>85</v>
      </c>
    </row>
    <row r="153" spans="1:51" s="13" customFormat="1" ht="12">
      <c r="A153" s="13"/>
      <c r="B153" s="232"/>
      <c r="C153" s="233"/>
      <c r="D153" s="227" t="s">
        <v>132</v>
      </c>
      <c r="E153" s="234" t="s">
        <v>1</v>
      </c>
      <c r="F153" s="235" t="s">
        <v>165</v>
      </c>
      <c r="G153" s="233"/>
      <c r="H153" s="234" t="s">
        <v>1</v>
      </c>
      <c r="I153" s="236"/>
      <c r="J153" s="233"/>
      <c r="K153" s="233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132</v>
      </c>
      <c r="AU153" s="241" t="s">
        <v>85</v>
      </c>
      <c r="AV153" s="13" t="s">
        <v>83</v>
      </c>
      <c r="AW153" s="13" t="s">
        <v>33</v>
      </c>
      <c r="AX153" s="13" t="s">
        <v>78</v>
      </c>
      <c r="AY153" s="241" t="s">
        <v>122</v>
      </c>
    </row>
    <row r="154" spans="1:51" s="14" customFormat="1" ht="12">
      <c r="A154" s="14"/>
      <c r="B154" s="242"/>
      <c r="C154" s="243"/>
      <c r="D154" s="227" t="s">
        <v>132</v>
      </c>
      <c r="E154" s="244" t="s">
        <v>1</v>
      </c>
      <c r="F154" s="245" t="s">
        <v>166</v>
      </c>
      <c r="G154" s="243"/>
      <c r="H154" s="246">
        <v>245.235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132</v>
      </c>
      <c r="AU154" s="252" t="s">
        <v>85</v>
      </c>
      <c r="AV154" s="14" t="s">
        <v>85</v>
      </c>
      <c r="AW154" s="14" t="s">
        <v>33</v>
      </c>
      <c r="AX154" s="14" t="s">
        <v>78</v>
      </c>
      <c r="AY154" s="252" t="s">
        <v>122</v>
      </c>
    </row>
    <row r="155" spans="1:51" s="13" customFormat="1" ht="12">
      <c r="A155" s="13"/>
      <c r="B155" s="232"/>
      <c r="C155" s="233"/>
      <c r="D155" s="227" t="s">
        <v>132</v>
      </c>
      <c r="E155" s="234" t="s">
        <v>1</v>
      </c>
      <c r="F155" s="235" t="s">
        <v>167</v>
      </c>
      <c r="G155" s="233"/>
      <c r="H155" s="234" t="s">
        <v>1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132</v>
      </c>
      <c r="AU155" s="241" t="s">
        <v>85</v>
      </c>
      <c r="AV155" s="13" t="s">
        <v>83</v>
      </c>
      <c r="AW155" s="13" t="s">
        <v>33</v>
      </c>
      <c r="AX155" s="13" t="s">
        <v>78</v>
      </c>
      <c r="AY155" s="241" t="s">
        <v>122</v>
      </c>
    </row>
    <row r="156" spans="1:51" s="14" customFormat="1" ht="12">
      <c r="A156" s="14"/>
      <c r="B156" s="242"/>
      <c r="C156" s="243"/>
      <c r="D156" s="227" t="s">
        <v>132</v>
      </c>
      <c r="E156" s="244" t="s">
        <v>1</v>
      </c>
      <c r="F156" s="245" t="s">
        <v>168</v>
      </c>
      <c r="G156" s="243"/>
      <c r="H156" s="246">
        <v>51.125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132</v>
      </c>
      <c r="AU156" s="252" t="s">
        <v>85</v>
      </c>
      <c r="AV156" s="14" t="s">
        <v>85</v>
      </c>
      <c r="AW156" s="14" t="s">
        <v>33</v>
      </c>
      <c r="AX156" s="14" t="s">
        <v>78</v>
      </c>
      <c r="AY156" s="252" t="s">
        <v>122</v>
      </c>
    </row>
    <row r="157" spans="1:51" s="15" customFormat="1" ht="12">
      <c r="A157" s="15"/>
      <c r="B157" s="253"/>
      <c r="C157" s="254"/>
      <c r="D157" s="227" t="s">
        <v>132</v>
      </c>
      <c r="E157" s="255" t="s">
        <v>1</v>
      </c>
      <c r="F157" s="256" t="s">
        <v>159</v>
      </c>
      <c r="G157" s="254"/>
      <c r="H157" s="257">
        <v>296.36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3" t="s">
        <v>132</v>
      </c>
      <c r="AU157" s="263" t="s">
        <v>85</v>
      </c>
      <c r="AV157" s="15" t="s">
        <v>128</v>
      </c>
      <c r="AW157" s="15" t="s">
        <v>33</v>
      </c>
      <c r="AX157" s="15" t="s">
        <v>83</v>
      </c>
      <c r="AY157" s="263" t="s">
        <v>122</v>
      </c>
    </row>
    <row r="158" spans="1:65" s="2" customFormat="1" ht="16.5" customHeight="1">
      <c r="A158" s="38"/>
      <c r="B158" s="39"/>
      <c r="C158" s="213" t="s">
        <v>169</v>
      </c>
      <c r="D158" s="213" t="s">
        <v>124</v>
      </c>
      <c r="E158" s="214" t="s">
        <v>170</v>
      </c>
      <c r="F158" s="215" t="s">
        <v>171</v>
      </c>
      <c r="G158" s="216" t="s">
        <v>127</v>
      </c>
      <c r="H158" s="217">
        <v>296.36</v>
      </c>
      <c r="I158" s="218"/>
      <c r="J158" s="219">
        <f>ROUND(I158*H158,2)</f>
        <v>0</v>
      </c>
      <c r="K158" s="220"/>
      <c r="L158" s="44"/>
      <c r="M158" s="221" t="s">
        <v>1</v>
      </c>
      <c r="N158" s="222" t="s">
        <v>43</v>
      </c>
      <c r="O158" s="91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5" t="s">
        <v>128</v>
      </c>
      <c r="AT158" s="225" t="s">
        <v>124</v>
      </c>
      <c r="AU158" s="225" t="s">
        <v>85</v>
      </c>
      <c r="AY158" s="17" t="s">
        <v>122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7" t="s">
        <v>83</v>
      </c>
      <c r="BK158" s="226">
        <f>ROUND(I158*H158,2)</f>
        <v>0</v>
      </c>
      <c r="BL158" s="17" t="s">
        <v>128</v>
      </c>
      <c r="BM158" s="225" t="s">
        <v>172</v>
      </c>
    </row>
    <row r="159" spans="1:47" s="2" customFormat="1" ht="12">
      <c r="A159" s="38"/>
      <c r="B159" s="39"/>
      <c r="C159" s="40"/>
      <c r="D159" s="227" t="s">
        <v>130</v>
      </c>
      <c r="E159" s="40"/>
      <c r="F159" s="228" t="s">
        <v>173</v>
      </c>
      <c r="G159" s="40"/>
      <c r="H159" s="40"/>
      <c r="I159" s="229"/>
      <c r="J159" s="40"/>
      <c r="K159" s="40"/>
      <c r="L159" s="44"/>
      <c r="M159" s="230"/>
      <c r="N159" s="231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130</v>
      </c>
      <c r="AU159" s="17" t="s">
        <v>85</v>
      </c>
    </row>
    <row r="160" spans="1:51" s="13" customFormat="1" ht="12">
      <c r="A160" s="13"/>
      <c r="B160" s="232"/>
      <c r="C160" s="233"/>
      <c r="D160" s="227" t="s">
        <v>132</v>
      </c>
      <c r="E160" s="234" t="s">
        <v>1</v>
      </c>
      <c r="F160" s="235" t="s">
        <v>174</v>
      </c>
      <c r="G160" s="233"/>
      <c r="H160" s="234" t="s">
        <v>1</v>
      </c>
      <c r="I160" s="236"/>
      <c r="J160" s="233"/>
      <c r="K160" s="233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132</v>
      </c>
      <c r="AU160" s="241" t="s">
        <v>85</v>
      </c>
      <c r="AV160" s="13" t="s">
        <v>83</v>
      </c>
      <c r="AW160" s="13" t="s">
        <v>33</v>
      </c>
      <c r="AX160" s="13" t="s">
        <v>78</v>
      </c>
      <c r="AY160" s="241" t="s">
        <v>122</v>
      </c>
    </row>
    <row r="161" spans="1:51" s="14" customFormat="1" ht="12">
      <c r="A161" s="14"/>
      <c r="B161" s="242"/>
      <c r="C161" s="243"/>
      <c r="D161" s="227" t="s">
        <v>132</v>
      </c>
      <c r="E161" s="244" t="s">
        <v>1</v>
      </c>
      <c r="F161" s="245" t="s">
        <v>175</v>
      </c>
      <c r="G161" s="243"/>
      <c r="H161" s="246">
        <v>296.36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132</v>
      </c>
      <c r="AU161" s="252" t="s">
        <v>85</v>
      </c>
      <c r="AV161" s="14" t="s">
        <v>85</v>
      </c>
      <c r="AW161" s="14" t="s">
        <v>33</v>
      </c>
      <c r="AX161" s="14" t="s">
        <v>83</v>
      </c>
      <c r="AY161" s="252" t="s">
        <v>122</v>
      </c>
    </row>
    <row r="162" spans="1:65" s="2" customFormat="1" ht="16.5" customHeight="1">
      <c r="A162" s="38"/>
      <c r="B162" s="39"/>
      <c r="C162" s="213" t="s">
        <v>176</v>
      </c>
      <c r="D162" s="213" t="s">
        <v>124</v>
      </c>
      <c r="E162" s="214" t="s">
        <v>177</v>
      </c>
      <c r="F162" s="215" t="s">
        <v>178</v>
      </c>
      <c r="G162" s="216" t="s">
        <v>144</v>
      </c>
      <c r="H162" s="217">
        <v>206.572</v>
      </c>
      <c r="I162" s="218"/>
      <c r="J162" s="219">
        <f>ROUND(I162*H162,2)</f>
        <v>0</v>
      </c>
      <c r="K162" s="220"/>
      <c r="L162" s="44"/>
      <c r="M162" s="221" t="s">
        <v>1</v>
      </c>
      <c r="N162" s="222" t="s">
        <v>43</v>
      </c>
      <c r="O162" s="91"/>
      <c r="P162" s="223">
        <f>O162*H162</f>
        <v>0</v>
      </c>
      <c r="Q162" s="223">
        <v>0.00046000000000000007</v>
      </c>
      <c r="R162" s="223">
        <f>Q162*H162</f>
        <v>0.09502312</v>
      </c>
      <c r="S162" s="223">
        <v>0</v>
      </c>
      <c r="T162" s="22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5" t="s">
        <v>128</v>
      </c>
      <c r="AT162" s="225" t="s">
        <v>124</v>
      </c>
      <c r="AU162" s="225" t="s">
        <v>85</v>
      </c>
      <c r="AY162" s="17" t="s">
        <v>122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7" t="s">
        <v>83</v>
      </c>
      <c r="BK162" s="226">
        <f>ROUND(I162*H162,2)</f>
        <v>0</v>
      </c>
      <c r="BL162" s="17" t="s">
        <v>128</v>
      </c>
      <c r="BM162" s="225" t="s">
        <v>179</v>
      </c>
    </row>
    <row r="163" spans="1:47" s="2" customFormat="1" ht="12">
      <c r="A163" s="38"/>
      <c r="B163" s="39"/>
      <c r="C163" s="40"/>
      <c r="D163" s="227" t="s">
        <v>130</v>
      </c>
      <c r="E163" s="40"/>
      <c r="F163" s="228" t="s">
        <v>180</v>
      </c>
      <c r="G163" s="40"/>
      <c r="H163" s="40"/>
      <c r="I163" s="229"/>
      <c r="J163" s="40"/>
      <c r="K163" s="40"/>
      <c r="L163" s="44"/>
      <c r="M163" s="230"/>
      <c r="N163" s="231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130</v>
      </c>
      <c r="AU163" s="17" t="s">
        <v>85</v>
      </c>
    </row>
    <row r="164" spans="1:51" s="13" customFormat="1" ht="12">
      <c r="A164" s="13"/>
      <c r="B164" s="232"/>
      <c r="C164" s="233"/>
      <c r="D164" s="227" t="s">
        <v>132</v>
      </c>
      <c r="E164" s="234" t="s">
        <v>1</v>
      </c>
      <c r="F164" s="235" t="s">
        <v>181</v>
      </c>
      <c r="G164" s="233"/>
      <c r="H164" s="234" t="s">
        <v>1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132</v>
      </c>
      <c r="AU164" s="241" t="s">
        <v>85</v>
      </c>
      <c r="AV164" s="13" t="s">
        <v>83</v>
      </c>
      <c r="AW164" s="13" t="s">
        <v>33</v>
      </c>
      <c r="AX164" s="13" t="s">
        <v>78</v>
      </c>
      <c r="AY164" s="241" t="s">
        <v>122</v>
      </c>
    </row>
    <row r="165" spans="1:51" s="14" customFormat="1" ht="12">
      <c r="A165" s="14"/>
      <c r="B165" s="242"/>
      <c r="C165" s="243"/>
      <c r="D165" s="227" t="s">
        <v>132</v>
      </c>
      <c r="E165" s="244" t="s">
        <v>1</v>
      </c>
      <c r="F165" s="245" t="s">
        <v>182</v>
      </c>
      <c r="G165" s="243"/>
      <c r="H165" s="246">
        <v>206.572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132</v>
      </c>
      <c r="AU165" s="252" t="s">
        <v>85</v>
      </c>
      <c r="AV165" s="14" t="s">
        <v>85</v>
      </c>
      <c r="AW165" s="14" t="s">
        <v>33</v>
      </c>
      <c r="AX165" s="14" t="s">
        <v>83</v>
      </c>
      <c r="AY165" s="252" t="s">
        <v>122</v>
      </c>
    </row>
    <row r="166" spans="1:65" s="2" customFormat="1" ht="16.5" customHeight="1">
      <c r="A166" s="38"/>
      <c r="B166" s="39"/>
      <c r="C166" s="213" t="s">
        <v>183</v>
      </c>
      <c r="D166" s="213" t="s">
        <v>124</v>
      </c>
      <c r="E166" s="214" t="s">
        <v>184</v>
      </c>
      <c r="F166" s="215" t="s">
        <v>185</v>
      </c>
      <c r="G166" s="216" t="s">
        <v>144</v>
      </c>
      <c r="H166" s="217">
        <v>206.572</v>
      </c>
      <c r="I166" s="218"/>
      <c r="J166" s="219">
        <f>ROUND(I166*H166,2)</f>
        <v>0</v>
      </c>
      <c r="K166" s="220"/>
      <c r="L166" s="44"/>
      <c r="M166" s="221" t="s">
        <v>1</v>
      </c>
      <c r="N166" s="222" t="s">
        <v>43</v>
      </c>
      <c r="O166" s="91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5" t="s">
        <v>128</v>
      </c>
      <c r="AT166" s="225" t="s">
        <v>124</v>
      </c>
      <c r="AU166" s="225" t="s">
        <v>85</v>
      </c>
      <c r="AY166" s="17" t="s">
        <v>122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7" t="s">
        <v>83</v>
      </c>
      <c r="BK166" s="226">
        <f>ROUND(I166*H166,2)</f>
        <v>0</v>
      </c>
      <c r="BL166" s="17" t="s">
        <v>128</v>
      </c>
      <c r="BM166" s="225" t="s">
        <v>186</v>
      </c>
    </row>
    <row r="167" spans="1:47" s="2" customFormat="1" ht="12">
      <c r="A167" s="38"/>
      <c r="B167" s="39"/>
      <c r="C167" s="40"/>
      <c r="D167" s="227" t="s">
        <v>130</v>
      </c>
      <c r="E167" s="40"/>
      <c r="F167" s="228" t="s">
        <v>187</v>
      </c>
      <c r="G167" s="40"/>
      <c r="H167" s="40"/>
      <c r="I167" s="229"/>
      <c r="J167" s="40"/>
      <c r="K167" s="40"/>
      <c r="L167" s="44"/>
      <c r="M167" s="230"/>
      <c r="N167" s="231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85</v>
      </c>
    </row>
    <row r="168" spans="1:51" s="13" customFormat="1" ht="12">
      <c r="A168" s="13"/>
      <c r="B168" s="232"/>
      <c r="C168" s="233"/>
      <c r="D168" s="227" t="s">
        <v>132</v>
      </c>
      <c r="E168" s="234" t="s">
        <v>1</v>
      </c>
      <c r="F168" s="235" t="s">
        <v>188</v>
      </c>
      <c r="G168" s="233"/>
      <c r="H168" s="234" t="s">
        <v>1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132</v>
      </c>
      <c r="AU168" s="241" t="s">
        <v>85</v>
      </c>
      <c r="AV168" s="13" t="s">
        <v>83</v>
      </c>
      <c r="AW168" s="13" t="s">
        <v>33</v>
      </c>
      <c r="AX168" s="13" t="s">
        <v>78</v>
      </c>
      <c r="AY168" s="241" t="s">
        <v>122</v>
      </c>
    </row>
    <row r="169" spans="1:51" s="14" customFormat="1" ht="12">
      <c r="A169" s="14"/>
      <c r="B169" s="242"/>
      <c r="C169" s="243"/>
      <c r="D169" s="227" t="s">
        <v>132</v>
      </c>
      <c r="E169" s="244" t="s">
        <v>1</v>
      </c>
      <c r="F169" s="245" t="s">
        <v>189</v>
      </c>
      <c r="G169" s="243"/>
      <c r="H169" s="246">
        <v>206.572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132</v>
      </c>
      <c r="AU169" s="252" t="s">
        <v>85</v>
      </c>
      <c r="AV169" s="14" t="s">
        <v>85</v>
      </c>
      <c r="AW169" s="14" t="s">
        <v>33</v>
      </c>
      <c r="AX169" s="14" t="s">
        <v>83</v>
      </c>
      <c r="AY169" s="252" t="s">
        <v>122</v>
      </c>
    </row>
    <row r="170" spans="1:65" s="2" customFormat="1" ht="21.75" customHeight="1">
      <c r="A170" s="38"/>
      <c r="B170" s="39"/>
      <c r="C170" s="213" t="s">
        <v>190</v>
      </c>
      <c r="D170" s="213" t="s">
        <v>124</v>
      </c>
      <c r="E170" s="214" t="s">
        <v>191</v>
      </c>
      <c r="F170" s="215" t="s">
        <v>192</v>
      </c>
      <c r="G170" s="216" t="s">
        <v>144</v>
      </c>
      <c r="H170" s="217">
        <v>125.64</v>
      </c>
      <c r="I170" s="218"/>
      <c r="J170" s="219">
        <f>ROUND(I170*H170,2)</f>
        <v>0</v>
      </c>
      <c r="K170" s="220"/>
      <c r="L170" s="44"/>
      <c r="M170" s="221" t="s">
        <v>1</v>
      </c>
      <c r="N170" s="222" t="s">
        <v>43</v>
      </c>
      <c r="O170" s="91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5" t="s">
        <v>128</v>
      </c>
      <c r="AT170" s="225" t="s">
        <v>124</v>
      </c>
      <c r="AU170" s="225" t="s">
        <v>85</v>
      </c>
      <c r="AY170" s="17" t="s">
        <v>122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7" t="s">
        <v>83</v>
      </c>
      <c r="BK170" s="226">
        <f>ROUND(I170*H170,2)</f>
        <v>0</v>
      </c>
      <c r="BL170" s="17" t="s">
        <v>128</v>
      </c>
      <c r="BM170" s="225" t="s">
        <v>193</v>
      </c>
    </row>
    <row r="171" spans="1:47" s="2" customFormat="1" ht="12">
      <c r="A171" s="38"/>
      <c r="B171" s="39"/>
      <c r="C171" s="40"/>
      <c r="D171" s="227" t="s">
        <v>130</v>
      </c>
      <c r="E171" s="40"/>
      <c r="F171" s="228" t="s">
        <v>194</v>
      </c>
      <c r="G171" s="40"/>
      <c r="H171" s="40"/>
      <c r="I171" s="229"/>
      <c r="J171" s="40"/>
      <c r="K171" s="40"/>
      <c r="L171" s="44"/>
      <c r="M171" s="230"/>
      <c r="N171" s="231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130</v>
      </c>
      <c r="AU171" s="17" t="s">
        <v>85</v>
      </c>
    </row>
    <row r="172" spans="1:51" s="13" customFormat="1" ht="12">
      <c r="A172" s="13"/>
      <c r="B172" s="232"/>
      <c r="C172" s="233"/>
      <c r="D172" s="227" t="s">
        <v>132</v>
      </c>
      <c r="E172" s="234" t="s">
        <v>1</v>
      </c>
      <c r="F172" s="235" t="s">
        <v>195</v>
      </c>
      <c r="G172" s="233"/>
      <c r="H172" s="234" t="s">
        <v>1</v>
      </c>
      <c r="I172" s="236"/>
      <c r="J172" s="233"/>
      <c r="K172" s="233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132</v>
      </c>
      <c r="AU172" s="241" t="s">
        <v>85</v>
      </c>
      <c r="AV172" s="13" t="s">
        <v>83</v>
      </c>
      <c r="AW172" s="13" t="s">
        <v>33</v>
      </c>
      <c r="AX172" s="13" t="s">
        <v>78</v>
      </c>
      <c r="AY172" s="241" t="s">
        <v>122</v>
      </c>
    </row>
    <row r="173" spans="1:51" s="14" customFormat="1" ht="12">
      <c r="A173" s="14"/>
      <c r="B173" s="242"/>
      <c r="C173" s="243"/>
      <c r="D173" s="227" t="s">
        <v>132</v>
      </c>
      <c r="E173" s="244" t="s">
        <v>1</v>
      </c>
      <c r="F173" s="245" t="s">
        <v>196</v>
      </c>
      <c r="G173" s="243"/>
      <c r="H173" s="246">
        <v>125.64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132</v>
      </c>
      <c r="AU173" s="252" t="s">
        <v>85</v>
      </c>
      <c r="AV173" s="14" t="s">
        <v>85</v>
      </c>
      <c r="AW173" s="14" t="s">
        <v>33</v>
      </c>
      <c r="AX173" s="14" t="s">
        <v>83</v>
      </c>
      <c r="AY173" s="252" t="s">
        <v>122</v>
      </c>
    </row>
    <row r="174" spans="1:65" s="2" customFormat="1" ht="21.75" customHeight="1">
      <c r="A174" s="38"/>
      <c r="B174" s="39"/>
      <c r="C174" s="213" t="s">
        <v>197</v>
      </c>
      <c r="D174" s="213" t="s">
        <v>124</v>
      </c>
      <c r="E174" s="214" t="s">
        <v>198</v>
      </c>
      <c r="F174" s="215" t="s">
        <v>199</v>
      </c>
      <c r="G174" s="216" t="s">
        <v>144</v>
      </c>
      <c r="H174" s="217">
        <v>176.498</v>
      </c>
      <c r="I174" s="218"/>
      <c r="J174" s="219">
        <f>ROUND(I174*H174,2)</f>
        <v>0</v>
      </c>
      <c r="K174" s="220"/>
      <c r="L174" s="44"/>
      <c r="M174" s="221" t="s">
        <v>1</v>
      </c>
      <c r="N174" s="222" t="s">
        <v>43</v>
      </c>
      <c r="O174" s="91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5" t="s">
        <v>128</v>
      </c>
      <c r="AT174" s="225" t="s">
        <v>124</v>
      </c>
      <c r="AU174" s="225" t="s">
        <v>85</v>
      </c>
      <c r="AY174" s="17" t="s">
        <v>122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7" t="s">
        <v>83</v>
      </c>
      <c r="BK174" s="226">
        <f>ROUND(I174*H174,2)</f>
        <v>0</v>
      </c>
      <c r="BL174" s="17" t="s">
        <v>128</v>
      </c>
      <c r="BM174" s="225" t="s">
        <v>200</v>
      </c>
    </row>
    <row r="175" spans="1:47" s="2" customFormat="1" ht="12">
      <c r="A175" s="38"/>
      <c r="B175" s="39"/>
      <c r="C175" s="40"/>
      <c r="D175" s="227" t="s">
        <v>130</v>
      </c>
      <c r="E175" s="40"/>
      <c r="F175" s="228" t="s">
        <v>201</v>
      </c>
      <c r="G175" s="40"/>
      <c r="H175" s="40"/>
      <c r="I175" s="229"/>
      <c r="J175" s="40"/>
      <c r="K175" s="40"/>
      <c r="L175" s="44"/>
      <c r="M175" s="230"/>
      <c r="N175" s="231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130</v>
      </c>
      <c r="AU175" s="17" t="s">
        <v>85</v>
      </c>
    </row>
    <row r="176" spans="1:51" s="13" customFormat="1" ht="12">
      <c r="A176" s="13"/>
      <c r="B176" s="232"/>
      <c r="C176" s="233"/>
      <c r="D176" s="227" t="s">
        <v>132</v>
      </c>
      <c r="E176" s="234" t="s">
        <v>1</v>
      </c>
      <c r="F176" s="235" t="s">
        <v>202</v>
      </c>
      <c r="G176" s="233"/>
      <c r="H176" s="234" t="s">
        <v>1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132</v>
      </c>
      <c r="AU176" s="241" t="s">
        <v>85</v>
      </c>
      <c r="AV176" s="13" t="s">
        <v>83</v>
      </c>
      <c r="AW176" s="13" t="s">
        <v>33</v>
      </c>
      <c r="AX176" s="13" t="s">
        <v>78</v>
      </c>
      <c r="AY176" s="241" t="s">
        <v>122</v>
      </c>
    </row>
    <row r="177" spans="1:51" s="14" customFormat="1" ht="12">
      <c r="A177" s="14"/>
      <c r="B177" s="242"/>
      <c r="C177" s="243"/>
      <c r="D177" s="227" t="s">
        <v>132</v>
      </c>
      <c r="E177" s="244" t="s">
        <v>1</v>
      </c>
      <c r="F177" s="245" t="s">
        <v>203</v>
      </c>
      <c r="G177" s="243"/>
      <c r="H177" s="246">
        <v>176.498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132</v>
      </c>
      <c r="AU177" s="252" t="s">
        <v>85</v>
      </c>
      <c r="AV177" s="14" t="s">
        <v>85</v>
      </c>
      <c r="AW177" s="14" t="s">
        <v>33</v>
      </c>
      <c r="AX177" s="14" t="s">
        <v>83</v>
      </c>
      <c r="AY177" s="252" t="s">
        <v>122</v>
      </c>
    </row>
    <row r="178" spans="1:65" s="2" customFormat="1" ht="24.15" customHeight="1">
      <c r="A178" s="38"/>
      <c r="B178" s="39"/>
      <c r="C178" s="213" t="s">
        <v>204</v>
      </c>
      <c r="D178" s="213" t="s">
        <v>124</v>
      </c>
      <c r="E178" s="214" t="s">
        <v>205</v>
      </c>
      <c r="F178" s="215" t="s">
        <v>206</v>
      </c>
      <c r="G178" s="216" t="s">
        <v>144</v>
      </c>
      <c r="H178" s="217">
        <v>1764.98</v>
      </c>
      <c r="I178" s="218"/>
      <c r="J178" s="219">
        <f>ROUND(I178*H178,2)</f>
        <v>0</v>
      </c>
      <c r="K178" s="220"/>
      <c r="L178" s="44"/>
      <c r="M178" s="221" t="s">
        <v>1</v>
      </c>
      <c r="N178" s="222" t="s">
        <v>43</v>
      </c>
      <c r="O178" s="91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5" t="s">
        <v>128</v>
      </c>
      <c r="AT178" s="225" t="s">
        <v>124</v>
      </c>
      <c r="AU178" s="225" t="s">
        <v>85</v>
      </c>
      <c r="AY178" s="17" t="s">
        <v>122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7" t="s">
        <v>83</v>
      </c>
      <c r="BK178" s="226">
        <f>ROUND(I178*H178,2)</f>
        <v>0</v>
      </c>
      <c r="BL178" s="17" t="s">
        <v>128</v>
      </c>
      <c r="BM178" s="225" t="s">
        <v>207</v>
      </c>
    </row>
    <row r="179" spans="1:47" s="2" customFormat="1" ht="12">
      <c r="A179" s="38"/>
      <c r="B179" s="39"/>
      <c r="C179" s="40"/>
      <c r="D179" s="227" t="s">
        <v>130</v>
      </c>
      <c r="E179" s="40"/>
      <c r="F179" s="228" t="s">
        <v>208</v>
      </c>
      <c r="G179" s="40"/>
      <c r="H179" s="40"/>
      <c r="I179" s="229"/>
      <c r="J179" s="40"/>
      <c r="K179" s="40"/>
      <c r="L179" s="44"/>
      <c r="M179" s="230"/>
      <c r="N179" s="231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130</v>
      </c>
      <c r="AU179" s="17" t="s">
        <v>85</v>
      </c>
    </row>
    <row r="180" spans="1:51" s="13" customFormat="1" ht="12">
      <c r="A180" s="13"/>
      <c r="B180" s="232"/>
      <c r="C180" s="233"/>
      <c r="D180" s="227" t="s">
        <v>132</v>
      </c>
      <c r="E180" s="234" t="s">
        <v>1</v>
      </c>
      <c r="F180" s="235" t="s">
        <v>209</v>
      </c>
      <c r="G180" s="233"/>
      <c r="H180" s="234" t="s">
        <v>1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132</v>
      </c>
      <c r="AU180" s="241" t="s">
        <v>85</v>
      </c>
      <c r="AV180" s="13" t="s">
        <v>83</v>
      </c>
      <c r="AW180" s="13" t="s">
        <v>33</v>
      </c>
      <c r="AX180" s="13" t="s">
        <v>78</v>
      </c>
      <c r="AY180" s="241" t="s">
        <v>122</v>
      </c>
    </row>
    <row r="181" spans="1:51" s="14" customFormat="1" ht="12">
      <c r="A181" s="14"/>
      <c r="B181" s="242"/>
      <c r="C181" s="243"/>
      <c r="D181" s="227" t="s">
        <v>132</v>
      </c>
      <c r="E181" s="244" t="s">
        <v>1</v>
      </c>
      <c r="F181" s="245" t="s">
        <v>210</v>
      </c>
      <c r="G181" s="243"/>
      <c r="H181" s="246">
        <v>1764.98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132</v>
      </c>
      <c r="AU181" s="252" t="s">
        <v>85</v>
      </c>
      <c r="AV181" s="14" t="s">
        <v>85</v>
      </c>
      <c r="AW181" s="14" t="s">
        <v>33</v>
      </c>
      <c r="AX181" s="14" t="s">
        <v>83</v>
      </c>
      <c r="AY181" s="252" t="s">
        <v>122</v>
      </c>
    </row>
    <row r="182" spans="1:65" s="2" customFormat="1" ht="16.5" customHeight="1">
      <c r="A182" s="38"/>
      <c r="B182" s="39"/>
      <c r="C182" s="213" t="s">
        <v>211</v>
      </c>
      <c r="D182" s="213" t="s">
        <v>124</v>
      </c>
      <c r="E182" s="214" t="s">
        <v>212</v>
      </c>
      <c r="F182" s="215" t="s">
        <v>213</v>
      </c>
      <c r="G182" s="216" t="s">
        <v>214</v>
      </c>
      <c r="H182" s="217">
        <v>264.747</v>
      </c>
      <c r="I182" s="218"/>
      <c r="J182" s="219">
        <f>ROUND(I182*H182,2)</f>
        <v>0</v>
      </c>
      <c r="K182" s="220"/>
      <c r="L182" s="44"/>
      <c r="M182" s="221" t="s">
        <v>1</v>
      </c>
      <c r="N182" s="222" t="s">
        <v>43</v>
      </c>
      <c r="O182" s="91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5" t="s">
        <v>128</v>
      </c>
      <c r="AT182" s="225" t="s">
        <v>124</v>
      </c>
      <c r="AU182" s="225" t="s">
        <v>85</v>
      </c>
      <c r="AY182" s="17" t="s">
        <v>122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7" t="s">
        <v>83</v>
      </c>
      <c r="BK182" s="226">
        <f>ROUND(I182*H182,2)</f>
        <v>0</v>
      </c>
      <c r="BL182" s="17" t="s">
        <v>128</v>
      </c>
      <c r="BM182" s="225" t="s">
        <v>215</v>
      </c>
    </row>
    <row r="183" spans="1:47" s="2" customFormat="1" ht="12">
      <c r="A183" s="38"/>
      <c r="B183" s="39"/>
      <c r="C183" s="40"/>
      <c r="D183" s="227" t="s">
        <v>130</v>
      </c>
      <c r="E183" s="40"/>
      <c r="F183" s="228" t="s">
        <v>216</v>
      </c>
      <c r="G183" s="40"/>
      <c r="H183" s="40"/>
      <c r="I183" s="229"/>
      <c r="J183" s="40"/>
      <c r="K183" s="40"/>
      <c r="L183" s="44"/>
      <c r="M183" s="230"/>
      <c r="N183" s="231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130</v>
      </c>
      <c r="AU183" s="17" t="s">
        <v>85</v>
      </c>
    </row>
    <row r="184" spans="1:51" s="13" customFormat="1" ht="12">
      <c r="A184" s="13"/>
      <c r="B184" s="232"/>
      <c r="C184" s="233"/>
      <c r="D184" s="227" t="s">
        <v>132</v>
      </c>
      <c r="E184" s="234" t="s">
        <v>1</v>
      </c>
      <c r="F184" s="235" t="s">
        <v>217</v>
      </c>
      <c r="G184" s="233"/>
      <c r="H184" s="234" t="s">
        <v>1</v>
      </c>
      <c r="I184" s="236"/>
      <c r="J184" s="233"/>
      <c r="K184" s="233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132</v>
      </c>
      <c r="AU184" s="241" t="s">
        <v>85</v>
      </c>
      <c r="AV184" s="13" t="s">
        <v>83</v>
      </c>
      <c r="AW184" s="13" t="s">
        <v>33</v>
      </c>
      <c r="AX184" s="13" t="s">
        <v>78</v>
      </c>
      <c r="AY184" s="241" t="s">
        <v>122</v>
      </c>
    </row>
    <row r="185" spans="1:51" s="14" customFormat="1" ht="12">
      <c r="A185" s="14"/>
      <c r="B185" s="242"/>
      <c r="C185" s="243"/>
      <c r="D185" s="227" t="s">
        <v>132</v>
      </c>
      <c r="E185" s="244" t="s">
        <v>1</v>
      </c>
      <c r="F185" s="245" t="s">
        <v>218</v>
      </c>
      <c r="G185" s="243"/>
      <c r="H185" s="246">
        <v>264.747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132</v>
      </c>
      <c r="AU185" s="252" t="s">
        <v>85</v>
      </c>
      <c r="AV185" s="14" t="s">
        <v>85</v>
      </c>
      <c r="AW185" s="14" t="s">
        <v>33</v>
      </c>
      <c r="AX185" s="14" t="s">
        <v>83</v>
      </c>
      <c r="AY185" s="252" t="s">
        <v>122</v>
      </c>
    </row>
    <row r="186" spans="1:65" s="2" customFormat="1" ht="16.5" customHeight="1">
      <c r="A186" s="38"/>
      <c r="B186" s="39"/>
      <c r="C186" s="213" t="s">
        <v>219</v>
      </c>
      <c r="D186" s="213" t="s">
        <v>124</v>
      </c>
      <c r="E186" s="214" t="s">
        <v>220</v>
      </c>
      <c r="F186" s="215" t="s">
        <v>221</v>
      </c>
      <c r="G186" s="216" t="s">
        <v>144</v>
      </c>
      <c r="H186" s="217">
        <v>341.572</v>
      </c>
      <c r="I186" s="218"/>
      <c r="J186" s="219">
        <f>ROUND(I186*H186,2)</f>
        <v>0</v>
      </c>
      <c r="K186" s="220"/>
      <c r="L186" s="44"/>
      <c r="M186" s="221" t="s">
        <v>1</v>
      </c>
      <c r="N186" s="222" t="s">
        <v>43</v>
      </c>
      <c r="O186" s="91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5" t="s">
        <v>128</v>
      </c>
      <c r="AT186" s="225" t="s">
        <v>124</v>
      </c>
      <c r="AU186" s="225" t="s">
        <v>85</v>
      </c>
      <c r="AY186" s="17" t="s">
        <v>122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7" t="s">
        <v>83</v>
      </c>
      <c r="BK186" s="226">
        <f>ROUND(I186*H186,2)</f>
        <v>0</v>
      </c>
      <c r="BL186" s="17" t="s">
        <v>128</v>
      </c>
      <c r="BM186" s="225" t="s">
        <v>222</v>
      </c>
    </row>
    <row r="187" spans="1:47" s="2" customFormat="1" ht="12">
      <c r="A187" s="38"/>
      <c r="B187" s="39"/>
      <c r="C187" s="40"/>
      <c r="D187" s="227" t="s">
        <v>130</v>
      </c>
      <c r="E187" s="40"/>
      <c r="F187" s="228" t="s">
        <v>223</v>
      </c>
      <c r="G187" s="40"/>
      <c r="H187" s="40"/>
      <c r="I187" s="229"/>
      <c r="J187" s="40"/>
      <c r="K187" s="40"/>
      <c r="L187" s="44"/>
      <c r="M187" s="230"/>
      <c r="N187" s="231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130</v>
      </c>
      <c r="AU187" s="17" t="s">
        <v>85</v>
      </c>
    </row>
    <row r="188" spans="1:51" s="13" customFormat="1" ht="12">
      <c r="A188" s="13"/>
      <c r="B188" s="232"/>
      <c r="C188" s="233"/>
      <c r="D188" s="227" t="s">
        <v>132</v>
      </c>
      <c r="E188" s="234" t="s">
        <v>1</v>
      </c>
      <c r="F188" s="235" t="s">
        <v>224</v>
      </c>
      <c r="G188" s="233"/>
      <c r="H188" s="234" t="s">
        <v>1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132</v>
      </c>
      <c r="AU188" s="241" t="s">
        <v>85</v>
      </c>
      <c r="AV188" s="13" t="s">
        <v>83</v>
      </c>
      <c r="AW188" s="13" t="s">
        <v>33</v>
      </c>
      <c r="AX188" s="13" t="s">
        <v>78</v>
      </c>
      <c r="AY188" s="241" t="s">
        <v>122</v>
      </c>
    </row>
    <row r="189" spans="1:51" s="14" customFormat="1" ht="12">
      <c r="A189" s="14"/>
      <c r="B189" s="242"/>
      <c r="C189" s="243"/>
      <c r="D189" s="227" t="s">
        <v>132</v>
      </c>
      <c r="E189" s="244" t="s">
        <v>1</v>
      </c>
      <c r="F189" s="245" t="s">
        <v>182</v>
      </c>
      <c r="G189" s="243"/>
      <c r="H189" s="246">
        <v>206.572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132</v>
      </c>
      <c r="AU189" s="252" t="s">
        <v>85</v>
      </c>
      <c r="AV189" s="14" t="s">
        <v>85</v>
      </c>
      <c r="AW189" s="14" t="s">
        <v>33</v>
      </c>
      <c r="AX189" s="14" t="s">
        <v>78</v>
      </c>
      <c r="AY189" s="252" t="s">
        <v>122</v>
      </c>
    </row>
    <row r="190" spans="1:51" s="13" customFormat="1" ht="12">
      <c r="A190" s="13"/>
      <c r="B190" s="232"/>
      <c r="C190" s="233"/>
      <c r="D190" s="227" t="s">
        <v>132</v>
      </c>
      <c r="E190" s="234" t="s">
        <v>1</v>
      </c>
      <c r="F190" s="235" t="s">
        <v>225</v>
      </c>
      <c r="G190" s="233"/>
      <c r="H190" s="234" t="s">
        <v>1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132</v>
      </c>
      <c r="AU190" s="241" t="s">
        <v>85</v>
      </c>
      <c r="AV190" s="13" t="s">
        <v>83</v>
      </c>
      <c r="AW190" s="13" t="s">
        <v>33</v>
      </c>
      <c r="AX190" s="13" t="s">
        <v>78</v>
      </c>
      <c r="AY190" s="241" t="s">
        <v>122</v>
      </c>
    </row>
    <row r="191" spans="1:51" s="14" customFormat="1" ht="12">
      <c r="A191" s="14"/>
      <c r="B191" s="242"/>
      <c r="C191" s="243"/>
      <c r="D191" s="227" t="s">
        <v>132</v>
      </c>
      <c r="E191" s="244" t="s">
        <v>1</v>
      </c>
      <c r="F191" s="245" t="s">
        <v>226</v>
      </c>
      <c r="G191" s="243"/>
      <c r="H191" s="246">
        <v>135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132</v>
      </c>
      <c r="AU191" s="252" t="s">
        <v>85</v>
      </c>
      <c r="AV191" s="14" t="s">
        <v>85</v>
      </c>
      <c r="AW191" s="14" t="s">
        <v>33</v>
      </c>
      <c r="AX191" s="14" t="s">
        <v>78</v>
      </c>
      <c r="AY191" s="252" t="s">
        <v>122</v>
      </c>
    </row>
    <row r="192" spans="1:51" s="15" customFormat="1" ht="12">
      <c r="A192" s="15"/>
      <c r="B192" s="253"/>
      <c r="C192" s="254"/>
      <c r="D192" s="227" t="s">
        <v>132</v>
      </c>
      <c r="E192" s="255" t="s">
        <v>1</v>
      </c>
      <c r="F192" s="256" t="s">
        <v>159</v>
      </c>
      <c r="G192" s="254"/>
      <c r="H192" s="257">
        <v>341.572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3" t="s">
        <v>132</v>
      </c>
      <c r="AU192" s="263" t="s">
        <v>85</v>
      </c>
      <c r="AV192" s="15" t="s">
        <v>128</v>
      </c>
      <c r="AW192" s="15" t="s">
        <v>33</v>
      </c>
      <c r="AX192" s="15" t="s">
        <v>83</v>
      </c>
      <c r="AY192" s="263" t="s">
        <v>122</v>
      </c>
    </row>
    <row r="193" spans="1:65" s="2" customFormat="1" ht="16.5" customHeight="1">
      <c r="A193" s="38"/>
      <c r="B193" s="39"/>
      <c r="C193" s="213" t="s">
        <v>227</v>
      </c>
      <c r="D193" s="213" t="s">
        <v>124</v>
      </c>
      <c r="E193" s="214" t="s">
        <v>228</v>
      </c>
      <c r="F193" s="215" t="s">
        <v>229</v>
      </c>
      <c r="G193" s="216" t="s">
        <v>144</v>
      </c>
      <c r="H193" s="217">
        <v>125.164</v>
      </c>
      <c r="I193" s="218"/>
      <c r="J193" s="219">
        <f>ROUND(I193*H193,2)</f>
        <v>0</v>
      </c>
      <c r="K193" s="220"/>
      <c r="L193" s="44"/>
      <c r="M193" s="221" t="s">
        <v>1</v>
      </c>
      <c r="N193" s="222" t="s">
        <v>43</v>
      </c>
      <c r="O193" s="91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5" t="s">
        <v>128</v>
      </c>
      <c r="AT193" s="225" t="s">
        <v>124</v>
      </c>
      <c r="AU193" s="225" t="s">
        <v>85</v>
      </c>
      <c r="AY193" s="17" t="s">
        <v>122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7" t="s">
        <v>83</v>
      </c>
      <c r="BK193" s="226">
        <f>ROUND(I193*H193,2)</f>
        <v>0</v>
      </c>
      <c r="BL193" s="17" t="s">
        <v>128</v>
      </c>
      <c r="BM193" s="225" t="s">
        <v>230</v>
      </c>
    </row>
    <row r="194" spans="1:47" s="2" customFormat="1" ht="12">
      <c r="A194" s="38"/>
      <c r="B194" s="39"/>
      <c r="C194" s="40"/>
      <c r="D194" s="227" t="s">
        <v>130</v>
      </c>
      <c r="E194" s="40"/>
      <c r="F194" s="228" t="s">
        <v>231</v>
      </c>
      <c r="G194" s="40"/>
      <c r="H194" s="40"/>
      <c r="I194" s="229"/>
      <c r="J194" s="40"/>
      <c r="K194" s="40"/>
      <c r="L194" s="44"/>
      <c r="M194" s="230"/>
      <c r="N194" s="231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130</v>
      </c>
      <c r="AU194" s="17" t="s">
        <v>85</v>
      </c>
    </row>
    <row r="195" spans="1:51" s="13" customFormat="1" ht="12">
      <c r="A195" s="13"/>
      <c r="B195" s="232"/>
      <c r="C195" s="233"/>
      <c r="D195" s="227" t="s">
        <v>132</v>
      </c>
      <c r="E195" s="234" t="s">
        <v>1</v>
      </c>
      <c r="F195" s="235" t="s">
        <v>232</v>
      </c>
      <c r="G195" s="233"/>
      <c r="H195" s="234" t="s">
        <v>1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132</v>
      </c>
      <c r="AU195" s="241" t="s">
        <v>85</v>
      </c>
      <c r="AV195" s="13" t="s">
        <v>83</v>
      </c>
      <c r="AW195" s="13" t="s">
        <v>33</v>
      </c>
      <c r="AX195" s="13" t="s">
        <v>78</v>
      </c>
      <c r="AY195" s="241" t="s">
        <v>122</v>
      </c>
    </row>
    <row r="196" spans="1:51" s="14" customFormat="1" ht="12">
      <c r="A196" s="14"/>
      <c r="B196" s="242"/>
      <c r="C196" s="243"/>
      <c r="D196" s="227" t="s">
        <v>132</v>
      </c>
      <c r="E196" s="244" t="s">
        <v>1</v>
      </c>
      <c r="F196" s="245" t="s">
        <v>233</v>
      </c>
      <c r="G196" s="243"/>
      <c r="H196" s="246">
        <v>95.164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132</v>
      </c>
      <c r="AU196" s="252" t="s">
        <v>85</v>
      </c>
      <c r="AV196" s="14" t="s">
        <v>85</v>
      </c>
      <c r="AW196" s="14" t="s">
        <v>33</v>
      </c>
      <c r="AX196" s="14" t="s">
        <v>78</v>
      </c>
      <c r="AY196" s="252" t="s">
        <v>122</v>
      </c>
    </row>
    <row r="197" spans="1:51" s="13" customFormat="1" ht="12">
      <c r="A197" s="13"/>
      <c r="B197" s="232"/>
      <c r="C197" s="233"/>
      <c r="D197" s="227" t="s">
        <v>132</v>
      </c>
      <c r="E197" s="234" t="s">
        <v>1</v>
      </c>
      <c r="F197" s="235" t="s">
        <v>234</v>
      </c>
      <c r="G197" s="233"/>
      <c r="H197" s="234" t="s">
        <v>1</v>
      </c>
      <c r="I197" s="236"/>
      <c r="J197" s="233"/>
      <c r="K197" s="233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132</v>
      </c>
      <c r="AU197" s="241" t="s">
        <v>85</v>
      </c>
      <c r="AV197" s="13" t="s">
        <v>83</v>
      </c>
      <c r="AW197" s="13" t="s">
        <v>33</v>
      </c>
      <c r="AX197" s="13" t="s">
        <v>78</v>
      </c>
      <c r="AY197" s="241" t="s">
        <v>122</v>
      </c>
    </row>
    <row r="198" spans="1:51" s="14" customFormat="1" ht="12">
      <c r="A198" s="14"/>
      <c r="B198" s="242"/>
      <c r="C198" s="243"/>
      <c r="D198" s="227" t="s">
        <v>132</v>
      </c>
      <c r="E198" s="244" t="s">
        <v>1</v>
      </c>
      <c r="F198" s="245" t="s">
        <v>235</v>
      </c>
      <c r="G198" s="243"/>
      <c r="H198" s="246">
        <v>30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132</v>
      </c>
      <c r="AU198" s="252" t="s">
        <v>85</v>
      </c>
      <c r="AV198" s="14" t="s">
        <v>85</v>
      </c>
      <c r="AW198" s="14" t="s">
        <v>33</v>
      </c>
      <c r="AX198" s="14" t="s">
        <v>78</v>
      </c>
      <c r="AY198" s="252" t="s">
        <v>122</v>
      </c>
    </row>
    <row r="199" spans="1:51" s="15" customFormat="1" ht="12">
      <c r="A199" s="15"/>
      <c r="B199" s="253"/>
      <c r="C199" s="254"/>
      <c r="D199" s="227" t="s">
        <v>132</v>
      </c>
      <c r="E199" s="255" t="s">
        <v>1</v>
      </c>
      <c r="F199" s="256" t="s">
        <v>159</v>
      </c>
      <c r="G199" s="254"/>
      <c r="H199" s="257">
        <v>125.164</v>
      </c>
      <c r="I199" s="258"/>
      <c r="J199" s="254"/>
      <c r="K199" s="254"/>
      <c r="L199" s="259"/>
      <c r="M199" s="260"/>
      <c r="N199" s="261"/>
      <c r="O199" s="261"/>
      <c r="P199" s="261"/>
      <c r="Q199" s="261"/>
      <c r="R199" s="261"/>
      <c r="S199" s="261"/>
      <c r="T199" s="26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3" t="s">
        <v>132</v>
      </c>
      <c r="AU199" s="263" t="s">
        <v>85</v>
      </c>
      <c r="AV199" s="15" t="s">
        <v>128</v>
      </c>
      <c r="AW199" s="15" t="s">
        <v>33</v>
      </c>
      <c r="AX199" s="15" t="s">
        <v>83</v>
      </c>
      <c r="AY199" s="263" t="s">
        <v>122</v>
      </c>
    </row>
    <row r="200" spans="1:65" s="2" customFormat="1" ht="16.5" customHeight="1">
      <c r="A200" s="38"/>
      <c r="B200" s="39"/>
      <c r="C200" s="213" t="s">
        <v>236</v>
      </c>
      <c r="D200" s="213" t="s">
        <v>124</v>
      </c>
      <c r="E200" s="214" t="s">
        <v>228</v>
      </c>
      <c r="F200" s="215" t="s">
        <v>229</v>
      </c>
      <c r="G200" s="216" t="s">
        <v>144</v>
      </c>
      <c r="H200" s="217">
        <v>35.377</v>
      </c>
      <c r="I200" s="218"/>
      <c r="J200" s="219">
        <f>ROUND(I200*H200,2)</f>
        <v>0</v>
      </c>
      <c r="K200" s="220"/>
      <c r="L200" s="44"/>
      <c r="M200" s="221" t="s">
        <v>1</v>
      </c>
      <c r="N200" s="222" t="s">
        <v>43</v>
      </c>
      <c r="O200" s="91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5" t="s">
        <v>128</v>
      </c>
      <c r="AT200" s="225" t="s">
        <v>124</v>
      </c>
      <c r="AU200" s="225" t="s">
        <v>85</v>
      </c>
      <c r="AY200" s="17" t="s">
        <v>122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7" t="s">
        <v>83</v>
      </c>
      <c r="BK200" s="226">
        <f>ROUND(I200*H200,2)</f>
        <v>0</v>
      </c>
      <c r="BL200" s="17" t="s">
        <v>128</v>
      </c>
      <c r="BM200" s="225" t="s">
        <v>237</v>
      </c>
    </row>
    <row r="201" spans="1:47" s="2" customFormat="1" ht="12">
      <c r="A201" s="38"/>
      <c r="B201" s="39"/>
      <c r="C201" s="40"/>
      <c r="D201" s="227" t="s">
        <v>130</v>
      </c>
      <c r="E201" s="40"/>
      <c r="F201" s="228" t="s">
        <v>231</v>
      </c>
      <c r="G201" s="40"/>
      <c r="H201" s="40"/>
      <c r="I201" s="229"/>
      <c r="J201" s="40"/>
      <c r="K201" s="40"/>
      <c r="L201" s="44"/>
      <c r="M201" s="230"/>
      <c r="N201" s="231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130</v>
      </c>
      <c r="AU201" s="17" t="s">
        <v>85</v>
      </c>
    </row>
    <row r="202" spans="1:51" s="13" customFormat="1" ht="12">
      <c r="A202" s="13"/>
      <c r="B202" s="232"/>
      <c r="C202" s="233"/>
      <c r="D202" s="227" t="s">
        <v>132</v>
      </c>
      <c r="E202" s="234" t="s">
        <v>1</v>
      </c>
      <c r="F202" s="235" t="s">
        <v>238</v>
      </c>
      <c r="G202" s="233"/>
      <c r="H202" s="234" t="s">
        <v>1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132</v>
      </c>
      <c r="AU202" s="241" t="s">
        <v>85</v>
      </c>
      <c r="AV202" s="13" t="s">
        <v>83</v>
      </c>
      <c r="AW202" s="13" t="s">
        <v>33</v>
      </c>
      <c r="AX202" s="13" t="s">
        <v>78</v>
      </c>
      <c r="AY202" s="241" t="s">
        <v>122</v>
      </c>
    </row>
    <row r="203" spans="1:51" s="14" customFormat="1" ht="12">
      <c r="A203" s="14"/>
      <c r="B203" s="242"/>
      <c r="C203" s="243"/>
      <c r="D203" s="227" t="s">
        <v>132</v>
      </c>
      <c r="E203" s="244" t="s">
        <v>1</v>
      </c>
      <c r="F203" s="245" t="s">
        <v>239</v>
      </c>
      <c r="G203" s="243"/>
      <c r="H203" s="246">
        <v>35.377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132</v>
      </c>
      <c r="AU203" s="252" t="s">
        <v>85</v>
      </c>
      <c r="AV203" s="14" t="s">
        <v>85</v>
      </c>
      <c r="AW203" s="14" t="s">
        <v>33</v>
      </c>
      <c r="AX203" s="14" t="s">
        <v>83</v>
      </c>
      <c r="AY203" s="252" t="s">
        <v>122</v>
      </c>
    </row>
    <row r="204" spans="1:65" s="2" customFormat="1" ht="16.5" customHeight="1">
      <c r="A204" s="38"/>
      <c r="B204" s="39"/>
      <c r="C204" s="264" t="s">
        <v>8</v>
      </c>
      <c r="D204" s="264" t="s">
        <v>240</v>
      </c>
      <c r="E204" s="265" t="s">
        <v>241</v>
      </c>
      <c r="F204" s="266" t="s">
        <v>242</v>
      </c>
      <c r="G204" s="267" t="s">
        <v>214</v>
      </c>
      <c r="H204" s="268">
        <v>70.754</v>
      </c>
      <c r="I204" s="269"/>
      <c r="J204" s="270">
        <f>ROUND(I204*H204,2)</f>
        <v>0</v>
      </c>
      <c r="K204" s="271"/>
      <c r="L204" s="272"/>
      <c r="M204" s="273" t="s">
        <v>1</v>
      </c>
      <c r="N204" s="274" t="s">
        <v>43</v>
      </c>
      <c r="O204" s="91"/>
      <c r="P204" s="223">
        <f>O204*H204</f>
        <v>0</v>
      </c>
      <c r="Q204" s="223">
        <v>1</v>
      </c>
      <c r="R204" s="223">
        <f>Q204*H204</f>
        <v>70.754</v>
      </c>
      <c r="S204" s="223">
        <v>0</v>
      </c>
      <c r="T204" s="22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5" t="s">
        <v>183</v>
      </c>
      <c r="AT204" s="225" t="s">
        <v>240</v>
      </c>
      <c r="AU204" s="225" t="s">
        <v>85</v>
      </c>
      <c r="AY204" s="17" t="s">
        <v>122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7" t="s">
        <v>83</v>
      </c>
      <c r="BK204" s="226">
        <f>ROUND(I204*H204,2)</f>
        <v>0</v>
      </c>
      <c r="BL204" s="17" t="s">
        <v>128</v>
      </c>
      <c r="BM204" s="225" t="s">
        <v>243</v>
      </c>
    </row>
    <row r="205" spans="1:47" s="2" customFormat="1" ht="12">
      <c r="A205" s="38"/>
      <c r="B205" s="39"/>
      <c r="C205" s="40"/>
      <c r="D205" s="227" t="s">
        <v>130</v>
      </c>
      <c r="E205" s="40"/>
      <c r="F205" s="228" t="s">
        <v>242</v>
      </c>
      <c r="G205" s="40"/>
      <c r="H205" s="40"/>
      <c r="I205" s="229"/>
      <c r="J205" s="40"/>
      <c r="K205" s="40"/>
      <c r="L205" s="44"/>
      <c r="M205" s="230"/>
      <c r="N205" s="231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130</v>
      </c>
      <c r="AU205" s="17" t="s">
        <v>85</v>
      </c>
    </row>
    <row r="206" spans="1:51" s="14" customFormat="1" ht="12">
      <c r="A206" s="14"/>
      <c r="B206" s="242"/>
      <c r="C206" s="243"/>
      <c r="D206" s="227" t="s">
        <v>132</v>
      </c>
      <c r="E206" s="243"/>
      <c r="F206" s="245" t="s">
        <v>244</v>
      </c>
      <c r="G206" s="243"/>
      <c r="H206" s="246">
        <v>70.754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132</v>
      </c>
      <c r="AU206" s="252" t="s">
        <v>85</v>
      </c>
      <c r="AV206" s="14" t="s">
        <v>85</v>
      </c>
      <c r="AW206" s="14" t="s">
        <v>4</v>
      </c>
      <c r="AX206" s="14" t="s">
        <v>83</v>
      </c>
      <c r="AY206" s="252" t="s">
        <v>122</v>
      </c>
    </row>
    <row r="207" spans="1:65" s="2" customFormat="1" ht="16.5" customHeight="1">
      <c r="A207" s="38"/>
      <c r="B207" s="39"/>
      <c r="C207" s="213" t="s">
        <v>245</v>
      </c>
      <c r="D207" s="213" t="s">
        <v>124</v>
      </c>
      <c r="E207" s="214" t="s">
        <v>246</v>
      </c>
      <c r="F207" s="215" t="s">
        <v>247</v>
      </c>
      <c r="G207" s="216" t="s">
        <v>144</v>
      </c>
      <c r="H207" s="217">
        <v>25.954</v>
      </c>
      <c r="I207" s="218"/>
      <c r="J207" s="219">
        <f>ROUND(I207*H207,2)</f>
        <v>0</v>
      </c>
      <c r="K207" s="220"/>
      <c r="L207" s="44"/>
      <c r="M207" s="221" t="s">
        <v>1</v>
      </c>
      <c r="N207" s="222" t="s">
        <v>43</v>
      </c>
      <c r="O207" s="91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5" t="s">
        <v>128</v>
      </c>
      <c r="AT207" s="225" t="s">
        <v>124</v>
      </c>
      <c r="AU207" s="225" t="s">
        <v>85</v>
      </c>
      <c r="AY207" s="17" t="s">
        <v>122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7" t="s">
        <v>83</v>
      </c>
      <c r="BK207" s="226">
        <f>ROUND(I207*H207,2)</f>
        <v>0</v>
      </c>
      <c r="BL207" s="17" t="s">
        <v>128</v>
      </c>
      <c r="BM207" s="225" t="s">
        <v>248</v>
      </c>
    </row>
    <row r="208" spans="1:47" s="2" customFormat="1" ht="12">
      <c r="A208" s="38"/>
      <c r="B208" s="39"/>
      <c r="C208" s="40"/>
      <c r="D208" s="227" t="s">
        <v>130</v>
      </c>
      <c r="E208" s="40"/>
      <c r="F208" s="228" t="s">
        <v>249</v>
      </c>
      <c r="G208" s="40"/>
      <c r="H208" s="40"/>
      <c r="I208" s="229"/>
      <c r="J208" s="40"/>
      <c r="K208" s="40"/>
      <c r="L208" s="44"/>
      <c r="M208" s="230"/>
      <c r="N208" s="231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130</v>
      </c>
      <c r="AU208" s="17" t="s">
        <v>85</v>
      </c>
    </row>
    <row r="209" spans="1:51" s="13" customFormat="1" ht="12">
      <c r="A209" s="13"/>
      <c r="B209" s="232"/>
      <c r="C209" s="233"/>
      <c r="D209" s="227" t="s">
        <v>132</v>
      </c>
      <c r="E209" s="234" t="s">
        <v>1</v>
      </c>
      <c r="F209" s="235" t="s">
        <v>250</v>
      </c>
      <c r="G209" s="233"/>
      <c r="H209" s="234" t="s">
        <v>1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132</v>
      </c>
      <c r="AU209" s="241" t="s">
        <v>85</v>
      </c>
      <c r="AV209" s="13" t="s">
        <v>83</v>
      </c>
      <c r="AW209" s="13" t="s">
        <v>33</v>
      </c>
      <c r="AX209" s="13" t="s">
        <v>78</v>
      </c>
      <c r="AY209" s="241" t="s">
        <v>122</v>
      </c>
    </row>
    <row r="210" spans="1:51" s="14" customFormat="1" ht="12">
      <c r="A210" s="14"/>
      <c r="B210" s="242"/>
      <c r="C210" s="243"/>
      <c r="D210" s="227" t="s">
        <v>132</v>
      </c>
      <c r="E210" s="244" t="s">
        <v>1</v>
      </c>
      <c r="F210" s="245" t="s">
        <v>251</v>
      </c>
      <c r="G210" s="243"/>
      <c r="H210" s="246">
        <v>25.954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132</v>
      </c>
      <c r="AU210" s="252" t="s">
        <v>85</v>
      </c>
      <c r="AV210" s="14" t="s">
        <v>85</v>
      </c>
      <c r="AW210" s="14" t="s">
        <v>33</v>
      </c>
      <c r="AX210" s="14" t="s">
        <v>83</v>
      </c>
      <c r="AY210" s="252" t="s">
        <v>122</v>
      </c>
    </row>
    <row r="211" spans="1:65" s="2" customFormat="1" ht="16.5" customHeight="1">
      <c r="A211" s="38"/>
      <c r="B211" s="39"/>
      <c r="C211" s="264" t="s">
        <v>252</v>
      </c>
      <c r="D211" s="264" t="s">
        <v>240</v>
      </c>
      <c r="E211" s="265" t="s">
        <v>253</v>
      </c>
      <c r="F211" s="266" t="s">
        <v>254</v>
      </c>
      <c r="G211" s="267" t="s">
        <v>214</v>
      </c>
      <c r="H211" s="268">
        <v>51.908</v>
      </c>
      <c r="I211" s="269"/>
      <c r="J211" s="270">
        <f>ROUND(I211*H211,2)</f>
        <v>0</v>
      </c>
      <c r="K211" s="271"/>
      <c r="L211" s="272"/>
      <c r="M211" s="273" t="s">
        <v>1</v>
      </c>
      <c r="N211" s="274" t="s">
        <v>43</v>
      </c>
      <c r="O211" s="91"/>
      <c r="P211" s="223">
        <f>O211*H211</f>
        <v>0</v>
      </c>
      <c r="Q211" s="223">
        <v>1</v>
      </c>
      <c r="R211" s="223">
        <f>Q211*H211</f>
        <v>51.908</v>
      </c>
      <c r="S211" s="223">
        <v>0</v>
      </c>
      <c r="T211" s="22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5" t="s">
        <v>183</v>
      </c>
      <c r="AT211" s="225" t="s">
        <v>240</v>
      </c>
      <c r="AU211" s="225" t="s">
        <v>85</v>
      </c>
      <c r="AY211" s="17" t="s">
        <v>122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7" t="s">
        <v>83</v>
      </c>
      <c r="BK211" s="226">
        <f>ROUND(I211*H211,2)</f>
        <v>0</v>
      </c>
      <c r="BL211" s="17" t="s">
        <v>128</v>
      </c>
      <c r="BM211" s="225" t="s">
        <v>255</v>
      </c>
    </row>
    <row r="212" spans="1:47" s="2" customFormat="1" ht="12">
      <c r="A212" s="38"/>
      <c r="B212" s="39"/>
      <c r="C212" s="40"/>
      <c r="D212" s="227" t="s">
        <v>130</v>
      </c>
      <c r="E212" s="40"/>
      <c r="F212" s="228" t="s">
        <v>254</v>
      </c>
      <c r="G212" s="40"/>
      <c r="H212" s="40"/>
      <c r="I212" s="229"/>
      <c r="J212" s="40"/>
      <c r="K212" s="40"/>
      <c r="L212" s="44"/>
      <c r="M212" s="230"/>
      <c r="N212" s="231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130</v>
      </c>
      <c r="AU212" s="17" t="s">
        <v>85</v>
      </c>
    </row>
    <row r="213" spans="1:51" s="14" customFormat="1" ht="12">
      <c r="A213" s="14"/>
      <c r="B213" s="242"/>
      <c r="C213" s="243"/>
      <c r="D213" s="227" t="s">
        <v>132</v>
      </c>
      <c r="E213" s="243"/>
      <c r="F213" s="245" t="s">
        <v>256</v>
      </c>
      <c r="G213" s="243"/>
      <c r="H213" s="246">
        <v>51.908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132</v>
      </c>
      <c r="AU213" s="252" t="s">
        <v>85</v>
      </c>
      <c r="AV213" s="14" t="s">
        <v>85</v>
      </c>
      <c r="AW213" s="14" t="s">
        <v>4</v>
      </c>
      <c r="AX213" s="14" t="s">
        <v>83</v>
      </c>
      <c r="AY213" s="252" t="s">
        <v>122</v>
      </c>
    </row>
    <row r="214" spans="1:65" s="2" customFormat="1" ht="16.5" customHeight="1">
      <c r="A214" s="38"/>
      <c r="B214" s="39"/>
      <c r="C214" s="213" t="s">
        <v>257</v>
      </c>
      <c r="D214" s="213" t="s">
        <v>124</v>
      </c>
      <c r="E214" s="214" t="s">
        <v>246</v>
      </c>
      <c r="F214" s="215" t="s">
        <v>247</v>
      </c>
      <c r="G214" s="216" t="s">
        <v>144</v>
      </c>
      <c r="H214" s="217">
        <v>10.613</v>
      </c>
      <c r="I214" s="218"/>
      <c r="J214" s="219">
        <f>ROUND(I214*H214,2)</f>
        <v>0</v>
      </c>
      <c r="K214" s="220"/>
      <c r="L214" s="44"/>
      <c r="M214" s="221" t="s">
        <v>1</v>
      </c>
      <c r="N214" s="222" t="s">
        <v>43</v>
      </c>
      <c r="O214" s="91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5" t="s">
        <v>128</v>
      </c>
      <c r="AT214" s="225" t="s">
        <v>124</v>
      </c>
      <c r="AU214" s="225" t="s">
        <v>85</v>
      </c>
      <c r="AY214" s="17" t="s">
        <v>122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7" t="s">
        <v>83</v>
      </c>
      <c r="BK214" s="226">
        <f>ROUND(I214*H214,2)</f>
        <v>0</v>
      </c>
      <c r="BL214" s="17" t="s">
        <v>128</v>
      </c>
      <c r="BM214" s="225" t="s">
        <v>258</v>
      </c>
    </row>
    <row r="215" spans="1:47" s="2" customFormat="1" ht="12">
      <c r="A215" s="38"/>
      <c r="B215" s="39"/>
      <c r="C215" s="40"/>
      <c r="D215" s="227" t="s">
        <v>130</v>
      </c>
      <c r="E215" s="40"/>
      <c r="F215" s="228" t="s">
        <v>249</v>
      </c>
      <c r="G215" s="40"/>
      <c r="H215" s="40"/>
      <c r="I215" s="229"/>
      <c r="J215" s="40"/>
      <c r="K215" s="40"/>
      <c r="L215" s="44"/>
      <c r="M215" s="230"/>
      <c r="N215" s="231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130</v>
      </c>
      <c r="AU215" s="17" t="s">
        <v>85</v>
      </c>
    </row>
    <row r="216" spans="1:51" s="13" customFormat="1" ht="12">
      <c r="A216" s="13"/>
      <c r="B216" s="232"/>
      <c r="C216" s="233"/>
      <c r="D216" s="227" t="s">
        <v>132</v>
      </c>
      <c r="E216" s="234" t="s">
        <v>1</v>
      </c>
      <c r="F216" s="235" t="s">
        <v>259</v>
      </c>
      <c r="G216" s="233"/>
      <c r="H216" s="234" t="s">
        <v>1</v>
      </c>
      <c r="I216" s="236"/>
      <c r="J216" s="233"/>
      <c r="K216" s="233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132</v>
      </c>
      <c r="AU216" s="241" t="s">
        <v>85</v>
      </c>
      <c r="AV216" s="13" t="s">
        <v>83</v>
      </c>
      <c r="AW216" s="13" t="s">
        <v>33</v>
      </c>
      <c r="AX216" s="13" t="s">
        <v>78</v>
      </c>
      <c r="AY216" s="241" t="s">
        <v>122</v>
      </c>
    </row>
    <row r="217" spans="1:51" s="14" customFormat="1" ht="12">
      <c r="A217" s="14"/>
      <c r="B217" s="242"/>
      <c r="C217" s="243"/>
      <c r="D217" s="227" t="s">
        <v>132</v>
      </c>
      <c r="E217" s="244" t="s">
        <v>1</v>
      </c>
      <c r="F217" s="245" t="s">
        <v>260</v>
      </c>
      <c r="G217" s="243"/>
      <c r="H217" s="246">
        <v>10.613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132</v>
      </c>
      <c r="AU217" s="252" t="s">
        <v>85</v>
      </c>
      <c r="AV217" s="14" t="s">
        <v>85</v>
      </c>
      <c r="AW217" s="14" t="s">
        <v>33</v>
      </c>
      <c r="AX217" s="14" t="s">
        <v>83</v>
      </c>
      <c r="AY217" s="252" t="s">
        <v>122</v>
      </c>
    </row>
    <row r="218" spans="1:65" s="2" customFormat="1" ht="16.5" customHeight="1">
      <c r="A218" s="38"/>
      <c r="B218" s="39"/>
      <c r="C218" s="264" t="s">
        <v>261</v>
      </c>
      <c r="D218" s="264" t="s">
        <v>240</v>
      </c>
      <c r="E218" s="265" t="s">
        <v>262</v>
      </c>
      <c r="F218" s="266" t="s">
        <v>263</v>
      </c>
      <c r="G218" s="267" t="s">
        <v>214</v>
      </c>
      <c r="H218" s="268">
        <v>21.226</v>
      </c>
      <c r="I218" s="269"/>
      <c r="J218" s="270">
        <f>ROUND(I218*H218,2)</f>
        <v>0</v>
      </c>
      <c r="K218" s="271"/>
      <c r="L218" s="272"/>
      <c r="M218" s="273" t="s">
        <v>1</v>
      </c>
      <c r="N218" s="274" t="s">
        <v>43</v>
      </c>
      <c r="O218" s="91"/>
      <c r="P218" s="223">
        <f>O218*H218</f>
        <v>0</v>
      </c>
      <c r="Q218" s="223">
        <v>1</v>
      </c>
      <c r="R218" s="223">
        <f>Q218*H218</f>
        <v>21.226</v>
      </c>
      <c r="S218" s="223">
        <v>0</v>
      </c>
      <c r="T218" s="22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5" t="s">
        <v>183</v>
      </c>
      <c r="AT218" s="225" t="s">
        <v>240</v>
      </c>
      <c r="AU218" s="225" t="s">
        <v>85</v>
      </c>
      <c r="AY218" s="17" t="s">
        <v>122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7" t="s">
        <v>83</v>
      </c>
      <c r="BK218" s="226">
        <f>ROUND(I218*H218,2)</f>
        <v>0</v>
      </c>
      <c r="BL218" s="17" t="s">
        <v>128</v>
      </c>
      <c r="BM218" s="225" t="s">
        <v>264</v>
      </c>
    </row>
    <row r="219" spans="1:47" s="2" customFormat="1" ht="12">
      <c r="A219" s="38"/>
      <c r="B219" s="39"/>
      <c r="C219" s="40"/>
      <c r="D219" s="227" t="s">
        <v>130</v>
      </c>
      <c r="E219" s="40"/>
      <c r="F219" s="228" t="s">
        <v>263</v>
      </c>
      <c r="G219" s="40"/>
      <c r="H219" s="40"/>
      <c r="I219" s="229"/>
      <c r="J219" s="40"/>
      <c r="K219" s="40"/>
      <c r="L219" s="44"/>
      <c r="M219" s="230"/>
      <c r="N219" s="231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130</v>
      </c>
      <c r="AU219" s="17" t="s">
        <v>85</v>
      </c>
    </row>
    <row r="220" spans="1:51" s="14" customFormat="1" ht="12">
      <c r="A220" s="14"/>
      <c r="B220" s="242"/>
      <c r="C220" s="243"/>
      <c r="D220" s="227" t="s">
        <v>132</v>
      </c>
      <c r="E220" s="243"/>
      <c r="F220" s="245" t="s">
        <v>265</v>
      </c>
      <c r="G220" s="243"/>
      <c r="H220" s="246">
        <v>21.226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132</v>
      </c>
      <c r="AU220" s="252" t="s">
        <v>85</v>
      </c>
      <c r="AV220" s="14" t="s">
        <v>85</v>
      </c>
      <c r="AW220" s="14" t="s">
        <v>4</v>
      </c>
      <c r="AX220" s="14" t="s">
        <v>83</v>
      </c>
      <c r="AY220" s="252" t="s">
        <v>122</v>
      </c>
    </row>
    <row r="221" spans="1:65" s="2" customFormat="1" ht="16.5" customHeight="1">
      <c r="A221" s="38"/>
      <c r="B221" s="39"/>
      <c r="C221" s="213" t="s">
        <v>266</v>
      </c>
      <c r="D221" s="213" t="s">
        <v>124</v>
      </c>
      <c r="E221" s="214" t="s">
        <v>267</v>
      </c>
      <c r="F221" s="215" t="s">
        <v>268</v>
      </c>
      <c r="G221" s="216" t="s">
        <v>144</v>
      </c>
      <c r="H221" s="217">
        <v>25.954</v>
      </c>
      <c r="I221" s="218"/>
      <c r="J221" s="219">
        <f>ROUND(I221*H221,2)</f>
        <v>0</v>
      </c>
      <c r="K221" s="220"/>
      <c r="L221" s="44"/>
      <c r="M221" s="221" t="s">
        <v>1</v>
      </c>
      <c r="N221" s="222" t="s">
        <v>43</v>
      </c>
      <c r="O221" s="91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5" t="s">
        <v>128</v>
      </c>
      <c r="AT221" s="225" t="s">
        <v>124</v>
      </c>
      <c r="AU221" s="225" t="s">
        <v>85</v>
      </c>
      <c r="AY221" s="17" t="s">
        <v>122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7" t="s">
        <v>83</v>
      </c>
      <c r="BK221" s="226">
        <f>ROUND(I221*H221,2)</f>
        <v>0</v>
      </c>
      <c r="BL221" s="17" t="s">
        <v>128</v>
      </c>
      <c r="BM221" s="225" t="s">
        <v>269</v>
      </c>
    </row>
    <row r="222" spans="1:47" s="2" customFormat="1" ht="12">
      <c r="A222" s="38"/>
      <c r="B222" s="39"/>
      <c r="C222" s="40"/>
      <c r="D222" s="227" t="s">
        <v>130</v>
      </c>
      <c r="E222" s="40"/>
      <c r="F222" s="228" t="s">
        <v>270</v>
      </c>
      <c r="G222" s="40"/>
      <c r="H222" s="40"/>
      <c r="I222" s="229"/>
      <c r="J222" s="40"/>
      <c r="K222" s="40"/>
      <c r="L222" s="44"/>
      <c r="M222" s="230"/>
      <c r="N222" s="231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130</v>
      </c>
      <c r="AU222" s="17" t="s">
        <v>85</v>
      </c>
    </row>
    <row r="223" spans="1:51" s="14" customFormat="1" ht="12">
      <c r="A223" s="14"/>
      <c r="B223" s="242"/>
      <c r="C223" s="243"/>
      <c r="D223" s="227" t="s">
        <v>132</v>
      </c>
      <c r="E223" s="244" t="s">
        <v>1</v>
      </c>
      <c r="F223" s="245" t="s">
        <v>271</v>
      </c>
      <c r="G223" s="243"/>
      <c r="H223" s="246">
        <v>25.954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132</v>
      </c>
      <c r="AU223" s="252" t="s">
        <v>85</v>
      </c>
      <c r="AV223" s="14" t="s">
        <v>85</v>
      </c>
      <c r="AW223" s="14" t="s">
        <v>33</v>
      </c>
      <c r="AX223" s="14" t="s">
        <v>83</v>
      </c>
      <c r="AY223" s="252" t="s">
        <v>122</v>
      </c>
    </row>
    <row r="224" spans="1:65" s="2" customFormat="1" ht="21.75" customHeight="1">
      <c r="A224" s="38"/>
      <c r="B224" s="39"/>
      <c r="C224" s="213" t="s">
        <v>7</v>
      </c>
      <c r="D224" s="213" t="s">
        <v>124</v>
      </c>
      <c r="E224" s="214" t="s">
        <v>272</v>
      </c>
      <c r="F224" s="215" t="s">
        <v>273</v>
      </c>
      <c r="G224" s="216" t="s">
        <v>127</v>
      </c>
      <c r="H224" s="217">
        <v>540</v>
      </c>
      <c r="I224" s="218"/>
      <c r="J224" s="219">
        <f>ROUND(I224*H224,2)</f>
        <v>0</v>
      </c>
      <c r="K224" s="220"/>
      <c r="L224" s="44"/>
      <c r="M224" s="221" t="s">
        <v>1</v>
      </c>
      <c r="N224" s="222" t="s">
        <v>43</v>
      </c>
      <c r="O224" s="91"/>
      <c r="P224" s="223">
        <f>O224*H224</f>
        <v>0</v>
      </c>
      <c r="Q224" s="223">
        <v>0</v>
      </c>
      <c r="R224" s="223">
        <f>Q224*H224</f>
        <v>0</v>
      </c>
      <c r="S224" s="223">
        <v>0</v>
      </c>
      <c r="T224" s="22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5" t="s">
        <v>128</v>
      </c>
      <c r="AT224" s="225" t="s">
        <v>124</v>
      </c>
      <c r="AU224" s="225" t="s">
        <v>85</v>
      </c>
      <c r="AY224" s="17" t="s">
        <v>122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7" t="s">
        <v>83</v>
      </c>
      <c r="BK224" s="226">
        <f>ROUND(I224*H224,2)</f>
        <v>0</v>
      </c>
      <c r="BL224" s="17" t="s">
        <v>128</v>
      </c>
      <c r="BM224" s="225" t="s">
        <v>274</v>
      </c>
    </row>
    <row r="225" spans="1:47" s="2" customFormat="1" ht="12">
      <c r="A225" s="38"/>
      <c r="B225" s="39"/>
      <c r="C225" s="40"/>
      <c r="D225" s="227" t="s">
        <v>130</v>
      </c>
      <c r="E225" s="40"/>
      <c r="F225" s="228" t="s">
        <v>275</v>
      </c>
      <c r="G225" s="40"/>
      <c r="H225" s="40"/>
      <c r="I225" s="229"/>
      <c r="J225" s="40"/>
      <c r="K225" s="40"/>
      <c r="L225" s="44"/>
      <c r="M225" s="230"/>
      <c r="N225" s="231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130</v>
      </c>
      <c r="AU225" s="17" t="s">
        <v>85</v>
      </c>
    </row>
    <row r="226" spans="1:51" s="13" customFormat="1" ht="12">
      <c r="A226" s="13"/>
      <c r="B226" s="232"/>
      <c r="C226" s="233"/>
      <c r="D226" s="227" t="s">
        <v>132</v>
      </c>
      <c r="E226" s="234" t="s">
        <v>1</v>
      </c>
      <c r="F226" s="235" t="s">
        <v>276</v>
      </c>
      <c r="G226" s="233"/>
      <c r="H226" s="234" t="s">
        <v>1</v>
      </c>
      <c r="I226" s="236"/>
      <c r="J226" s="233"/>
      <c r="K226" s="233"/>
      <c r="L226" s="237"/>
      <c r="M226" s="238"/>
      <c r="N226" s="239"/>
      <c r="O226" s="239"/>
      <c r="P226" s="239"/>
      <c r="Q226" s="239"/>
      <c r="R226" s="239"/>
      <c r="S226" s="239"/>
      <c r="T226" s="24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1" t="s">
        <v>132</v>
      </c>
      <c r="AU226" s="241" t="s">
        <v>85</v>
      </c>
      <c r="AV226" s="13" t="s">
        <v>83</v>
      </c>
      <c r="AW226" s="13" t="s">
        <v>33</v>
      </c>
      <c r="AX226" s="13" t="s">
        <v>78</v>
      </c>
      <c r="AY226" s="241" t="s">
        <v>122</v>
      </c>
    </row>
    <row r="227" spans="1:51" s="14" customFormat="1" ht="12">
      <c r="A227" s="14"/>
      <c r="B227" s="242"/>
      <c r="C227" s="243"/>
      <c r="D227" s="227" t="s">
        <v>132</v>
      </c>
      <c r="E227" s="244" t="s">
        <v>1</v>
      </c>
      <c r="F227" s="245" t="s">
        <v>277</v>
      </c>
      <c r="G227" s="243"/>
      <c r="H227" s="246">
        <v>540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132</v>
      </c>
      <c r="AU227" s="252" t="s">
        <v>85</v>
      </c>
      <c r="AV227" s="14" t="s">
        <v>85</v>
      </c>
      <c r="AW227" s="14" t="s">
        <v>33</v>
      </c>
      <c r="AX227" s="14" t="s">
        <v>83</v>
      </c>
      <c r="AY227" s="252" t="s">
        <v>122</v>
      </c>
    </row>
    <row r="228" spans="1:65" s="2" customFormat="1" ht="16.5" customHeight="1">
      <c r="A228" s="38"/>
      <c r="B228" s="39"/>
      <c r="C228" s="213" t="s">
        <v>278</v>
      </c>
      <c r="D228" s="213" t="s">
        <v>124</v>
      </c>
      <c r="E228" s="214" t="s">
        <v>279</v>
      </c>
      <c r="F228" s="215" t="s">
        <v>280</v>
      </c>
      <c r="G228" s="216" t="s">
        <v>127</v>
      </c>
      <c r="H228" s="217">
        <v>540</v>
      </c>
      <c r="I228" s="218"/>
      <c r="J228" s="219">
        <f>ROUND(I228*H228,2)</f>
        <v>0</v>
      </c>
      <c r="K228" s="220"/>
      <c r="L228" s="44"/>
      <c r="M228" s="221" t="s">
        <v>1</v>
      </c>
      <c r="N228" s="222" t="s">
        <v>43</v>
      </c>
      <c r="O228" s="91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5" t="s">
        <v>128</v>
      </c>
      <c r="AT228" s="225" t="s">
        <v>124</v>
      </c>
      <c r="AU228" s="225" t="s">
        <v>85</v>
      </c>
      <c r="AY228" s="17" t="s">
        <v>122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7" t="s">
        <v>83</v>
      </c>
      <c r="BK228" s="226">
        <f>ROUND(I228*H228,2)</f>
        <v>0</v>
      </c>
      <c r="BL228" s="17" t="s">
        <v>128</v>
      </c>
      <c r="BM228" s="225" t="s">
        <v>281</v>
      </c>
    </row>
    <row r="229" spans="1:47" s="2" customFormat="1" ht="12">
      <c r="A229" s="38"/>
      <c r="B229" s="39"/>
      <c r="C229" s="40"/>
      <c r="D229" s="227" t="s">
        <v>130</v>
      </c>
      <c r="E229" s="40"/>
      <c r="F229" s="228" t="s">
        <v>282</v>
      </c>
      <c r="G229" s="40"/>
      <c r="H229" s="40"/>
      <c r="I229" s="229"/>
      <c r="J229" s="40"/>
      <c r="K229" s="40"/>
      <c r="L229" s="44"/>
      <c r="M229" s="230"/>
      <c r="N229" s="231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130</v>
      </c>
      <c r="AU229" s="17" t="s">
        <v>85</v>
      </c>
    </row>
    <row r="230" spans="1:51" s="13" customFormat="1" ht="12">
      <c r="A230" s="13"/>
      <c r="B230" s="232"/>
      <c r="C230" s="233"/>
      <c r="D230" s="227" t="s">
        <v>132</v>
      </c>
      <c r="E230" s="234" t="s">
        <v>1</v>
      </c>
      <c r="F230" s="235" t="s">
        <v>283</v>
      </c>
      <c r="G230" s="233"/>
      <c r="H230" s="234" t="s">
        <v>1</v>
      </c>
      <c r="I230" s="236"/>
      <c r="J230" s="233"/>
      <c r="K230" s="233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132</v>
      </c>
      <c r="AU230" s="241" t="s">
        <v>85</v>
      </c>
      <c r="AV230" s="13" t="s">
        <v>83</v>
      </c>
      <c r="AW230" s="13" t="s">
        <v>33</v>
      </c>
      <c r="AX230" s="13" t="s">
        <v>78</v>
      </c>
      <c r="AY230" s="241" t="s">
        <v>122</v>
      </c>
    </row>
    <row r="231" spans="1:51" s="14" customFormat="1" ht="12">
      <c r="A231" s="14"/>
      <c r="B231" s="242"/>
      <c r="C231" s="243"/>
      <c r="D231" s="227" t="s">
        <v>132</v>
      </c>
      <c r="E231" s="244" t="s">
        <v>1</v>
      </c>
      <c r="F231" s="245" t="s">
        <v>277</v>
      </c>
      <c r="G231" s="243"/>
      <c r="H231" s="246">
        <v>540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132</v>
      </c>
      <c r="AU231" s="252" t="s">
        <v>85</v>
      </c>
      <c r="AV231" s="14" t="s">
        <v>85</v>
      </c>
      <c r="AW231" s="14" t="s">
        <v>33</v>
      </c>
      <c r="AX231" s="14" t="s">
        <v>83</v>
      </c>
      <c r="AY231" s="252" t="s">
        <v>122</v>
      </c>
    </row>
    <row r="232" spans="1:65" s="2" customFormat="1" ht="16.5" customHeight="1">
      <c r="A232" s="38"/>
      <c r="B232" s="39"/>
      <c r="C232" s="264" t="s">
        <v>284</v>
      </c>
      <c r="D232" s="264" t="s">
        <v>240</v>
      </c>
      <c r="E232" s="265" t="s">
        <v>285</v>
      </c>
      <c r="F232" s="266" t="s">
        <v>286</v>
      </c>
      <c r="G232" s="267" t="s">
        <v>287</v>
      </c>
      <c r="H232" s="268">
        <v>10.8</v>
      </c>
      <c r="I232" s="269"/>
      <c r="J232" s="270">
        <f>ROUND(I232*H232,2)</f>
        <v>0</v>
      </c>
      <c r="K232" s="271"/>
      <c r="L232" s="272"/>
      <c r="M232" s="273" t="s">
        <v>1</v>
      </c>
      <c r="N232" s="274" t="s">
        <v>43</v>
      </c>
      <c r="O232" s="91"/>
      <c r="P232" s="223">
        <f>O232*H232</f>
        <v>0</v>
      </c>
      <c r="Q232" s="223">
        <v>0.001</v>
      </c>
      <c r="R232" s="223">
        <f>Q232*H232</f>
        <v>0.0108</v>
      </c>
      <c r="S232" s="223">
        <v>0</v>
      </c>
      <c r="T232" s="22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5" t="s">
        <v>183</v>
      </c>
      <c r="AT232" s="225" t="s">
        <v>240</v>
      </c>
      <c r="AU232" s="225" t="s">
        <v>85</v>
      </c>
      <c r="AY232" s="17" t="s">
        <v>122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7" t="s">
        <v>83</v>
      </c>
      <c r="BK232" s="226">
        <f>ROUND(I232*H232,2)</f>
        <v>0</v>
      </c>
      <c r="BL232" s="17" t="s">
        <v>128</v>
      </c>
      <c r="BM232" s="225" t="s">
        <v>288</v>
      </c>
    </row>
    <row r="233" spans="1:47" s="2" customFormat="1" ht="12">
      <c r="A233" s="38"/>
      <c r="B233" s="39"/>
      <c r="C233" s="40"/>
      <c r="D233" s="227" t="s">
        <v>130</v>
      </c>
      <c r="E233" s="40"/>
      <c r="F233" s="228" t="s">
        <v>286</v>
      </c>
      <c r="G233" s="40"/>
      <c r="H233" s="40"/>
      <c r="I233" s="229"/>
      <c r="J233" s="40"/>
      <c r="K233" s="40"/>
      <c r="L233" s="44"/>
      <c r="M233" s="230"/>
      <c r="N233" s="231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130</v>
      </c>
      <c r="AU233" s="17" t="s">
        <v>85</v>
      </c>
    </row>
    <row r="234" spans="1:51" s="14" customFormat="1" ht="12">
      <c r="A234" s="14"/>
      <c r="B234" s="242"/>
      <c r="C234" s="243"/>
      <c r="D234" s="227" t="s">
        <v>132</v>
      </c>
      <c r="E234" s="243"/>
      <c r="F234" s="245" t="s">
        <v>289</v>
      </c>
      <c r="G234" s="243"/>
      <c r="H234" s="246">
        <v>10.8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132</v>
      </c>
      <c r="AU234" s="252" t="s">
        <v>85</v>
      </c>
      <c r="AV234" s="14" t="s">
        <v>85</v>
      </c>
      <c r="AW234" s="14" t="s">
        <v>4</v>
      </c>
      <c r="AX234" s="14" t="s">
        <v>83</v>
      </c>
      <c r="AY234" s="252" t="s">
        <v>122</v>
      </c>
    </row>
    <row r="235" spans="1:63" s="12" customFormat="1" ht="22.8" customHeight="1">
      <c r="A235" s="12"/>
      <c r="B235" s="198"/>
      <c r="C235" s="199"/>
      <c r="D235" s="200" t="s">
        <v>77</v>
      </c>
      <c r="E235" s="211" t="s">
        <v>141</v>
      </c>
      <c r="F235" s="211" t="s">
        <v>290</v>
      </c>
      <c r="G235" s="199"/>
      <c r="H235" s="199"/>
      <c r="I235" s="202"/>
      <c r="J235" s="212">
        <f>BK235</f>
        <v>0</v>
      </c>
      <c r="K235" s="199"/>
      <c r="L235" s="203"/>
      <c r="M235" s="204"/>
      <c r="N235" s="205"/>
      <c r="O235" s="205"/>
      <c r="P235" s="206">
        <f>SUM(P236:P240)</f>
        <v>0</v>
      </c>
      <c r="Q235" s="205"/>
      <c r="R235" s="206">
        <f>SUM(R236:R240)</f>
        <v>0</v>
      </c>
      <c r="S235" s="205"/>
      <c r="T235" s="207">
        <f>SUM(T236:T240)</f>
        <v>156.0384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8" t="s">
        <v>83</v>
      </c>
      <c r="AT235" s="209" t="s">
        <v>77</v>
      </c>
      <c r="AU235" s="209" t="s">
        <v>83</v>
      </c>
      <c r="AY235" s="208" t="s">
        <v>122</v>
      </c>
      <c r="BK235" s="210">
        <f>SUM(BK236:BK240)</f>
        <v>0</v>
      </c>
    </row>
    <row r="236" spans="1:65" s="2" customFormat="1" ht="16.5" customHeight="1">
      <c r="A236" s="38"/>
      <c r="B236" s="39"/>
      <c r="C236" s="213" t="s">
        <v>291</v>
      </c>
      <c r="D236" s="213" t="s">
        <v>124</v>
      </c>
      <c r="E236" s="214" t="s">
        <v>292</v>
      </c>
      <c r="F236" s="215" t="s">
        <v>293</v>
      </c>
      <c r="G236" s="216" t="s">
        <v>144</v>
      </c>
      <c r="H236" s="217">
        <v>65.016</v>
      </c>
      <c r="I236" s="218"/>
      <c r="J236" s="219">
        <f>ROUND(I236*H236,2)</f>
        <v>0</v>
      </c>
      <c r="K236" s="220"/>
      <c r="L236" s="44"/>
      <c r="M236" s="221" t="s">
        <v>1</v>
      </c>
      <c r="N236" s="222" t="s">
        <v>43</v>
      </c>
      <c r="O236" s="91"/>
      <c r="P236" s="223">
        <f>O236*H236</f>
        <v>0</v>
      </c>
      <c r="Q236" s="223">
        <v>0</v>
      </c>
      <c r="R236" s="223">
        <f>Q236*H236</f>
        <v>0</v>
      </c>
      <c r="S236" s="223">
        <v>2.4</v>
      </c>
      <c r="T236" s="224">
        <f>S236*H236</f>
        <v>156.0384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5" t="s">
        <v>128</v>
      </c>
      <c r="AT236" s="225" t="s">
        <v>124</v>
      </c>
      <c r="AU236" s="225" t="s">
        <v>85</v>
      </c>
      <c r="AY236" s="17" t="s">
        <v>122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7" t="s">
        <v>83</v>
      </c>
      <c r="BK236" s="226">
        <f>ROUND(I236*H236,2)</f>
        <v>0</v>
      </c>
      <c r="BL236" s="17" t="s">
        <v>128</v>
      </c>
      <c r="BM236" s="225" t="s">
        <v>294</v>
      </c>
    </row>
    <row r="237" spans="1:47" s="2" customFormat="1" ht="12">
      <c r="A237" s="38"/>
      <c r="B237" s="39"/>
      <c r="C237" s="40"/>
      <c r="D237" s="227" t="s">
        <v>130</v>
      </c>
      <c r="E237" s="40"/>
      <c r="F237" s="228" t="s">
        <v>293</v>
      </c>
      <c r="G237" s="40"/>
      <c r="H237" s="40"/>
      <c r="I237" s="229"/>
      <c r="J237" s="40"/>
      <c r="K237" s="40"/>
      <c r="L237" s="44"/>
      <c r="M237" s="230"/>
      <c r="N237" s="231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130</v>
      </c>
      <c r="AU237" s="17" t="s">
        <v>85</v>
      </c>
    </row>
    <row r="238" spans="1:51" s="13" customFormat="1" ht="12">
      <c r="A238" s="13"/>
      <c r="B238" s="232"/>
      <c r="C238" s="233"/>
      <c r="D238" s="227" t="s">
        <v>132</v>
      </c>
      <c r="E238" s="234" t="s">
        <v>1</v>
      </c>
      <c r="F238" s="235" t="s">
        <v>295</v>
      </c>
      <c r="G238" s="233"/>
      <c r="H238" s="234" t="s">
        <v>1</v>
      </c>
      <c r="I238" s="236"/>
      <c r="J238" s="233"/>
      <c r="K238" s="233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132</v>
      </c>
      <c r="AU238" s="241" t="s">
        <v>85</v>
      </c>
      <c r="AV238" s="13" t="s">
        <v>83</v>
      </c>
      <c r="AW238" s="13" t="s">
        <v>33</v>
      </c>
      <c r="AX238" s="13" t="s">
        <v>78</v>
      </c>
      <c r="AY238" s="241" t="s">
        <v>122</v>
      </c>
    </row>
    <row r="239" spans="1:51" s="13" customFormat="1" ht="12">
      <c r="A239" s="13"/>
      <c r="B239" s="232"/>
      <c r="C239" s="233"/>
      <c r="D239" s="227" t="s">
        <v>132</v>
      </c>
      <c r="E239" s="234" t="s">
        <v>1</v>
      </c>
      <c r="F239" s="235" t="s">
        <v>296</v>
      </c>
      <c r="G239" s="233"/>
      <c r="H239" s="234" t="s">
        <v>1</v>
      </c>
      <c r="I239" s="236"/>
      <c r="J239" s="233"/>
      <c r="K239" s="233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132</v>
      </c>
      <c r="AU239" s="241" t="s">
        <v>85</v>
      </c>
      <c r="AV239" s="13" t="s">
        <v>83</v>
      </c>
      <c r="AW239" s="13" t="s">
        <v>33</v>
      </c>
      <c r="AX239" s="13" t="s">
        <v>78</v>
      </c>
      <c r="AY239" s="241" t="s">
        <v>122</v>
      </c>
    </row>
    <row r="240" spans="1:51" s="14" customFormat="1" ht="12">
      <c r="A240" s="14"/>
      <c r="B240" s="242"/>
      <c r="C240" s="243"/>
      <c r="D240" s="227" t="s">
        <v>132</v>
      </c>
      <c r="E240" s="244" t="s">
        <v>1</v>
      </c>
      <c r="F240" s="245" t="s">
        <v>297</v>
      </c>
      <c r="G240" s="243"/>
      <c r="H240" s="246">
        <v>65.016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132</v>
      </c>
      <c r="AU240" s="252" t="s">
        <v>85</v>
      </c>
      <c r="AV240" s="14" t="s">
        <v>85</v>
      </c>
      <c r="AW240" s="14" t="s">
        <v>33</v>
      </c>
      <c r="AX240" s="14" t="s">
        <v>83</v>
      </c>
      <c r="AY240" s="252" t="s">
        <v>122</v>
      </c>
    </row>
    <row r="241" spans="1:63" s="12" customFormat="1" ht="22.8" customHeight="1">
      <c r="A241" s="12"/>
      <c r="B241" s="198"/>
      <c r="C241" s="199"/>
      <c r="D241" s="200" t="s">
        <v>77</v>
      </c>
      <c r="E241" s="211" t="s">
        <v>128</v>
      </c>
      <c r="F241" s="211" t="s">
        <v>298</v>
      </c>
      <c r="G241" s="199"/>
      <c r="H241" s="199"/>
      <c r="I241" s="202"/>
      <c r="J241" s="212">
        <f>BK241</f>
        <v>0</v>
      </c>
      <c r="K241" s="199"/>
      <c r="L241" s="203"/>
      <c r="M241" s="204"/>
      <c r="N241" s="205"/>
      <c r="O241" s="205"/>
      <c r="P241" s="206">
        <f>SUM(P242:P249)</f>
        <v>0</v>
      </c>
      <c r="Q241" s="205"/>
      <c r="R241" s="206">
        <f>SUM(R242:R249)</f>
        <v>0</v>
      </c>
      <c r="S241" s="205"/>
      <c r="T241" s="207">
        <f>SUM(T242:T249)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8" t="s">
        <v>83</v>
      </c>
      <c r="AT241" s="209" t="s">
        <v>77</v>
      </c>
      <c r="AU241" s="209" t="s">
        <v>83</v>
      </c>
      <c r="AY241" s="208" t="s">
        <v>122</v>
      </c>
      <c r="BK241" s="210">
        <f>SUM(BK242:BK249)</f>
        <v>0</v>
      </c>
    </row>
    <row r="242" spans="1:65" s="2" customFormat="1" ht="24.15" customHeight="1">
      <c r="A242" s="38"/>
      <c r="B242" s="39"/>
      <c r="C242" s="213" t="s">
        <v>299</v>
      </c>
      <c r="D242" s="213" t="s">
        <v>124</v>
      </c>
      <c r="E242" s="214" t="s">
        <v>300</v>
      </c>
      <c r="F242" s="215" t="s">
        <v>301</v>
      </c>
      <c r="G242" s="216" t="s">
        <v>144</v>
      </c>
      <c r="H242" s="217">
        <v>8.651</v>
      </c>
      <c r="I242" s="218"/>
      <c r="J242" s="219">
        <f>ROUND(I242*H242,2)</f>
        <v>0</v>
      </c>
      <c r="K242" s="220"/>
      <c r="L242" s="44"/>
      <c r="M242" s="221" t="s">
        <v>1</v>
      </c>
      <c r="N242" s="222" t="s">
        <v>43</v>
      </c>
      <c r="O242" s="91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5" t="s">
        <v>128</v>
      </c>
      <c r="AT242" s="225" t="s">
        <v>124</v>
      </c>
      <c r="AU242" s="225" t="s">
        <v>85</v>
      </c>
      <c r="AY242" s="17" t="s">
        <v>122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7" t="s">
        <v>83</v>
      </c>
      <c r="BK242" s="226">
        <f>ROUND(I242*H242,2)</f>
        <v>0</v>
      </c>
      <c r="BL242" s="17" t="s">
        <v>128</v>
      </c>
      <c r="BM242" s="225" t="s">
        <v>302</v>
      </c>
    </row>
    <row r="243" spans="1:47" s="2" customFormat="1" ht="12">
      <c r="A243" s="38"/>
      <c r="B243" s="39"/>
      <c r="C243" s="40"/>
      <c r="D243" s="227" t="s">
        <v>130</v>
      </c>
      <c r="E243" s="40"/>
      <c r="F243" s="228" t="s">
        <v>303</v>
      </c>
      <c r="G243" s="40"/>
      <c r="H243" s="40"/>
      <c r="I243" s="229"/>
      <c r="J243" s="40"/>
      <c r="K243" s="40"/>
      <c r="L243" s="44"/>
      <c r="M243" s="230"/>
      <c r="N243" s="231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130</v>
      </c>
      <c r="AU243" s="17" t="s">
        <v>85</v>
      </c>
    </row>
    <row r="244" spans="1:51" s="13" customFormat="1" ht="12">
      <c r="A244" s="13"/>
      <c r="B244" s="232"/>
      <c r="C244" s="233"/>
      <c r="D244" s="227" t="s">
        <v>132</v>
      </c>
      <c r="E244" s="234" t="s">
        <v>1</v>
      </c>
      <c r="F244" s="235" t="s">
        <v>304</v>
      </c>
      <c r="G244" s="233"/>
      <c r="H244" s="234" t="s">
        <v>1</v>
      </c>
      <c r="I244" s="236"/>
      <c r="J244" s="233"/>
      <c r="K244" s="233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132</v>
      </c>
      <c r="AU244" s="241" t="s">
        <v>85</v>
      </c>
      <c r="AV244" s="13" t="s">
        <v>83</v>
      </c>
      <c r="AW244" s="13" t="s">
        <v>33</v>
      </c>
      <c r="AX244" s="13" t="s">
        <v>78</v>
      </c>
      <c r="AY244" s="241" t="s">
        <v>122</v>
      </c>
    </row>
    <row r="245" spans="1:51" s="14" customFormat="1" ht="12">
      <c r="A245" s="14"/>
      <c r="B245" s="242"/>
      <c r="C245" s="243"/>
      <c r="D245" s="227" t="s">
        <v>132</v>
      </c>
      <c r="E245" s="244" t="s">
        <v>1</v>
      </c>
      <c r="F245" s="245" t="s">
        <v>305</v>
      </c>
      <c r="G245" s="243"/>
      <c r="H245" s="246">
        <v>8.651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132</v>
      </c>
      <c r="AU245" s="252" t="s">
        <v>85</v>
      </c>
      <c r="AV245" s="14" t="s">
        <v>85</v>
      </c>
      <c r="AW245" s="14" t="s">
        <v>33</v>
      </c>
      <c r="AX245" s="14" t="s">
        <v>83</v>
      </c>
      <c r="AY245" s="252" t="s">
        <v>122</v>
      </c>
    </row>
    <row r="246" spans="1:65" s="2" customFormat="1" ht="24.15" customHeight="1">
      <c r="A246" s="38"/>
      <c r="B246" s="39"/>
      <c r="C246" s="213" t="s">
        <v>306</v>
      </c>
      <c r="D246" s="213" t="s">
        <v>124</v>
      </c>
      <c r="E246" s="214" t="s">
        <v>307</v>
      </c>
      <c r="F246" s="215" t="s">
        <v>308</v>
      </c>
      <c r="G246" s="216" t="s">
        <v>144</v>
      </c>
      <c r="H246" s="217">
        <v>3.538</v>
      </c>
      <c r="I246" s="218"/>
      <c r="J246" s="219">
        <f>ROUND(I246*H246,2)</f>
        <v>0</v>
      </c>
      <c r="K246" s="220"/>
      <c r="L246" s="44"/>
      <c r="M246" s="221" t="s">
        <v>1</v>
      </c>
      <c r="N246" s="222" t="s">
        <v>43</v>
      </c>
      <c r="O246" s="91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5" t="s">
        <v>128</v>
      </c>
      <c r="AT246" s="225" t="s">
        <v>124</v>
      </c>
      <c r="AU246" s="225" t="s">
        <v>85</v>
      </c>
      <c r="AY246" s="17" t="s">
        <v>122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7" t="s">
        <v>83</v>
      </c>
      <c r="BK246" s="226">
        <f>ROUND(I246*H246,2)</f>
        <v>0</v>
      </c>
      <c r="BL246" s="17" t="s">
        <v>128</v>
      </c>
      <c r="BM246" s="225" t="s">
        <v>309</v>
      </c>
    </row>
    <row r="247" spans="1:47" s="2" customFormat="1" ht="12">
      <c r="A247" s="38"/>
      <c r="B247" s="39"/>
      <c r="C247" s="40"/>
      <c r="D247" s="227" t="s">
        <v>130</v>
      </c>
      <c r="E247" s="40"/>
      <c r="F247" s="228" t="s">
        <v>303</v>
      </c>
      <c r="G247" s="40"/>
      <c r="H247" s="40"/>
      <c r="I247" s="229"/>
      <c r="J247" s="40"/>
      <c r="K247" s="40"/>
      <c r="L247" s="44"/>
      <c r="M247" s="230"/>
      <c r="N247" s="231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130</v>
      </c>
      <c r="AU247" s="17" t="s">
        <v>85</v>
      </c>
    </row>
    <row r="248" spans="1:51" s="13" customFormat="1" ht="12">
      <c r="A248" s="13"/>
      <c r="B248" s="232"/>
      <c r="C248" s="233"/>
      <c r="D248" s="227" t="s">
        <v>132</v>
      </c>
      <c r="E248" s="234" t="s">
        <v>1</v>
      </c>
      <c r="F248" s="235" t="s">
        <v>310</v>
      </c>
      <c r="G248" s="233"/>
      <c r="H248" s="234" t="s">
        <v>1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132</v>
      </c>
      <c r="AU248" s="241" t="s">
        <v>85</v>
      </c>
      <c r="AV248" s="13" t="s">
        <v>83</v>
      </c>
      <c r="AW248" s="13" t="s">
        <v>33</v>
      </c>
      <c r="AX248" s="13" t="s">
        <v>78</v>
      </c>
      <c r="AY248" s="241" t="s">
        <v>122</v>
      </c>
    </row>
    <row r="249" spans="1:51" s="14" customFormat="1" ht="12">
      <c r="A249" s="14"/>
      <c r="B249" s="242"/>
      <c r="C249" s="243"/>
      <c r="D249" s="227" t="s">
        <v>132</v>
      </c>
      <c r="E249" s="244" t="s">
        <v>1</v>
      </c>
      <c r="F249" s="245" t="s">
        <v>311</v>
      </c>
      <c r="G249" s="243"/>
      <c r="H249" s="246">
        <v>3.538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132</v>
      </c>
      <c r="AU249" s="252" t="s">
        <v>85</v>
      </c>
      <c r="AV249" s="14" t="s">
        <v>85</v>
      </c>
      <c r="AW249" s="14" t="s">
        <v>33</v>
      </c>
      <c r="AX249" s="14" t="s">
        <v>83</v>
      </c>
      <c r="AY249" s="252" t="s">
        <v>122</v>
      </c>
    </row>
    <row r="250" spans="1:63" s="12" customFormat="1" ht="22.8" customHeight="1">
      <c r="A250" s="12"/>
      <c r="B250" s="198"/>
      <c r="C250" s="199"/>
      <c r="D250" s="200" t="s">
        <v>77</v>
      </c>
      <c r="E250" s="211" t="s">
        <v>160</v>
      </c>
      <c r="F250" s="211" t="s">
        <v>312</v>
      </c>
      <c r="G250" s="199"/>
      <c r="H250" s="199"/>
      <c r="I250" s="202"/>
      <c r="J250" s="212">
        <f>BK250</f>
        <v>0</v>
      </c>
      <c r="K250" s="199"/>
      <c r="L250" s="203"/>
      <c r="M250" s="204"/>
      <c r="N250" s="205"/>
      <c r="O250" s="205"/>
      <c r="P250" s="206">
        <f>SUM(P251:P254)</f>
        <v>0</v>
      </c>
      <c r="Q250" s="205"/>
      <c r="R250" s="206">
        <f>SUM(R251:R254)</f>
        <v>14.847</v>
      </c>
      <c r="S250" s="205"/>
      <c r="T250" s="207">
        <f>SUM(T251:T254)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8" t="s">
        <v>83</v>
      </c>
      <c r="AT250" s="209" t="s">
        <v>77</v>
      </c>
      <c r="AU250" s="209" t="s">
        <v>83</v>
      </c>
      <c r="AY250" s="208" t="s">
        <v>122</v>
      </c>
      <c r="BK250" s="210">
        <f>SUM(BK251:BK254)</f>
        <v>0</v>
      </c>
    </row>
    <row r="251" spans="1:65" s="2" customFormat="1" ht="21.75" customHeight="1">
      <c r="A251" s="38"/>
      <c r="B251" s="39"/>
      <c r="C251" s="213" t="s">
        <v>313</v>
      </c>
      <c r="D251" s="213" t="s">
        <v>124</v>
      </c>
      <c r="E251" s="214" t="s">
        <v>314</v>
      </c>
      <c r="F251" s="215" t="s">
        <v>315</v>
      </c>
      <c r="G251" s="216" t="s">
        <v>127</v>
      </c>
      <c r="H251" s="217">
        <v>147</v>
      </c>
      <c r="I251" s="218"/>
      <c r="J251" s="219">
        <f>ROUND(I251*H251,2)</f>
        <v>0</v>
      </c>
      <c r="K251" s="220"/>
      <c r="L251" s="44"/>
      <c r="M251" s="221" t="s">
        <v>1</v>
      </c>
      <c r="N251" s="222" t="s">
        <v>43</v>
      </c>
      <c r="O251" s="91"/>
      <c r="P251" s="223">
        <f>O251*H251</f>
        <v>0</v>
      </c>
      <c r="Q251" s="223">
        <v>0.10100000000000002</v>
      </c>
      <c r="R251" s="223">
        <f>Q251*H251</f>
        <v>14.847</v>
      </c>
      <c r="S251" s="223">
        <v>0</v>
      </c>
      <c r="T251" s="22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5" t="s">
        <v>128</v>
      </c>
      <c r="AT251" s="225" t="s">
        <v>124</v>
      </c>
      <c r="AU251" s="225" t="s">
        <v>85</v>
      </c>
      <c r="AY251" s="17" t="s">
        <v>122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7" t="s">
        <v>83</v>
      </c>
      <c r="BK251" s="226">
        <f>ROUND(I251*H251,2)</f>
        <v>0</v>
      </c>
      <c r="BL251" s="17" t="s">
        <v>128</v>
      </c>
      <c r="BM251" s="225" t="s">
        <v>316</v>
      </c>
    </row>
    <row r="252" spans="1:47" s="2" customFormat="1" ht="12">
      <c r="A252" s="38"/>
      <c r="B252" s="39"/>
      <c r="C252" s="40"/>
      <c r="D252" s="227" t="s">
        <v>130</v>
      </c>
      <c r="E252" s="40"/>
      <c r="F252" s="228" t="s">
        <v>317</v>
      </c>
      <c r="G252" s="40"/>
      <c r="H252" s="40"/>
      <c r="I252" s="229"/>
      <c r="J252" s="40"/>
      <c r="K252" s="40"/>
      <c r="L252" s="44"/>
      <c r="M252" s="230"/>
      <c r="N252" s="231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130</v>
      </c>
      <c r="AU252" s="17" t="s">
        <v>85</v>
      </c>
    </row>
    <row r="253" spans="1:51" s="13" customFormat="1" ht="12">
      <c r="A253" s="13"/>
      <c r="B253" s="232"/>
      <c r="C253" s="233"/>
      <c r="D253" s="227" t="s">
        <v>132</v>
      </c>
      <c r="E253" s="234" t="s">
        <v>1</v>
      </c>
      <c r="F253" s="235" t="s">
        <v>318</v>
      </c>
      <c r="G253" s="233"/>
      <c r="H253" s="234" t="s">
        <v>1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132</v>
      </c>
      <c r="AU253" s="241" t="s">
        <v>85</v>
      </c>
      <c r="AV253" s="13" t="s">
        <v>83</v>
      </c>
      <c r="AW253" s="13" t="s">
        <v>33</v>
      </c>
      <c r="AX253" s="13" t="s">
        <v>78</v>
      </c>
      <c r="AY253" s="241" t="s">
        <v>122</v>
      </c>
    </row>
    <row r="254" spans="1:51" s="14" customFormat="1" ht="12">
      <c r="A254" s="14"/>
      <c r="B254" s="242"/>
      <c r="C254" s="243"/>
      <c r="D254" s="227" t="s">
        <v>132</v>
      </c>
      <c r="E254" s="244" t="s">
        <v>1</v>
      </c>
      <c r="F254" s="245" t="s">
        <v>319</v>
      </c>
      <c r="G254" s="243"/>
      <c r="H254" s="246">
        <v>147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132</v>
      </c>
      <c r="AU254" s="252" t="s">
        <v>85</v>
      </c>
      <c r="AV254" s="14" t="s">
        <v>85</v>
      </c>
      <c r="AW254" s="14" t="s">
        <v>33</v>
      </c>
      <c r="AX254" s="14" t="s">
        <v>83</v>
      </c>
      <c r="AY254" s="252" t="s">
        <v>122</v>
      </c>
    </row>
    <row r="255" spans="1:63" s="12" customFormat="1" ht="22.8" customHeight="1">
      <c r="A255" s="12"/>
      <c r="B255" s="198"/>
      <c r="C255" s="199"/>
      <c r="D255" s="200" t="s">
        <v>77</v>
      </c>
      <c r="E255" s="211" t="s">
        <v>183</v>
      </c>
      <c r="F255" s="211" t="s">
        <v>320</v>
      </c>
      <c r="G255" s="199"/>
      <c r="H255" s="199"/>
      <c r="I255" s="202"/>
      <c r="J255" s="212">
        <f>BK255</f>
        <v>0</v>
      </c>
      <c r="K255" s="199"/>
      <c r="L255" s="203"/>
      <c r="M255" s="204"/>
      <c r="N255" s="205"/>
      <c r="O255" s="205"/>
      <c r="P255" s="206">
        <f>SUM(P256:P318)</f>
        <v>0</v>
      </c>
      <c r="Q255" s="205"/>
      <c r="R255" s="206">
        <f>SUM(R256:R318)</f>
        <v>2.6156699999999997</v>
      </c>
      <c r="S255" s="205"/>
      <c r="T255" s="207">
        <f>SUM(T256:T318)</f>
        <v>0.41028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8" t="s">
        <v>83</v>
      </c>
      <c r="AT255" s="209" t="s">
        <v>77</v>
      </c>
      <c r="AU255" s="209" t="s">
        <v>83</v>
      </c>
      <c r="AY255" s="208" t="s">
        <v>122</v>
      </c>
      <c r="BK255" s="210">
        <f>SUM(BK256:BK318)</f>
        <v>0</v>
      </c>
    </row>
    <row r="256" spans="1:65" s="2" customFormat="1" ht="24.15" customHeight="1">
      <c r="A256" s="38"/>
      <c r="B256" s="39"/>
      <c r="C256" s="213" t="s">
        <v>321</v>
      </c>
      <c r="D256" s="213" t="s">
        <v>124</v>
      </c>
      <c r="E256" s="214" t="s">
        <v>322</v>
      </c>
      <c r="F256" s="215" t="s">
        <v>323</v>
      </c>
      <c r="G256" s="216" t="s">
        <v>324</v>
      </c>
      <c r="H256" s="217">
        <v>97.1</v>
      </c>
      <c r="I256" s="218"/>
      <c r="J256" s="219">
        <f>ROUND(I256*H256,2)</f>
        <v>0</v>
      </c>
      <c r="K256" s="220"/>
      <c r="L256" s="44"/>
      <c r="M256" s="221" t="s">
        <v>1</v>
      </c>
      <c r="N256" s="222" t="s">
        <v>43</v>
      </c>
      <c r="O256" s="91"/>
      <c r="P256" s="223">
        <f>O256*H256</f>
        <v>0</v>
      </c>
      <c r="Q256" s="223">
        <v>0.01235</v>
      </c>
      <c r="R256" s="223">
        <f>Q256*H256</f>
        <v>1.199185</v>
      </c>
      <c r="S256" s="223">
        <v>0</v>
      </c>
      <c r="T256" s="22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5" t="s">
        <v>128</v>
      </c>
      <c r="AT256" s="225" t="s">
        <v>124</v>
      </c>
      <c r="AU256" s="225" t="s">
        <v>85</v>
      </c>
      <c r="AY256" s="17" t="s">
        <v>122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7" t="s">
        <v>83</v>
      </c>
      <c r="BK256" s="226">
        <f>ROUND(I256*H256,2)</f>
        <v>0</v>
      </c>
      <c r="BL256" s="17" t="s">
        <v>128</v>
      </c>
      <c r="BM256" s="225" t="s">
        <v>325</v>
      </c>
    </row>
    <row r="257" spans="1:47" s="2" customFormat="1" ht="12">
      <c r="A257" s="38"/>
      <c r="B257" s="39"/>
      <c r="C257" s="40"/>
      <c r="D257" s="227" t="s">
        <v>130</v>
      </c>
      <c r="E257" s="40"/>
      <c r="F257" s="228" t="s">
        <v>326</v>
      </c>
      <c r="G257" s="40"/>
      <c r="H257" s="40"/>
      <c r="I257" s="229"/>
      <c r="J257" s="40"/>
      <c r="K257" s="40"/>
      <c r="L257" s="44"/>
      <c r="M257" s="230"/>
      <c r="N257" s="231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130</v>
      </c>
      <c r="AU257" s="17" t="s">
        <v>85</v>
      </c>
    </row>
    <row r="258" spans="1:51" s="13" customFormat="1" ht="12">
      <c r="A258" s="13"/>
      <c r="B258" s="232"/>
      <c r="C258" s="233"/>
      <c r="D258" s="227" t="s">
        <v>132</v>
      </c>
      <c r="E258" s="234" t="s">
        <v>1</v>
      </c>
      <c r="F258" s="235" t="s">
        <v>327</v>
      </c>
      <c r="G258" s="233"/>
      <c r="H258" s="234" t="s">
        <v>1</v>
      </c>
      <c r="I258" s="236"/>
      <c r="J258" s="233"/>
      <c r="K258" s="233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132</v>
      </c>
      <c r="AU258" s="241" t="s">
        <v>85</v>
      </c>
      <c r="AV258" s="13" t="s">
        <v>83</v>
      </c>
      <c r="AW258" s="13" t="s">
        <v>33</v>
      </c>
      <c r="AX258" s="13" t="s">
        <v>78</v>
      </c>
      <c r="AY258" s="241" t="s">
        <v>122</v>
      </c>
    </row>
    <row r="259" spans="1:51" s="14" customFormat="1" ht="12">
      <c r="A259" s="14"/>
      <c r="B259" s="242"/>
      <c r="C259" s="243"/>
      <c r="D259" s="227" t="s">
        <v>132</v>
      </c>
      <c r="E259" s="244" t="s">
        <v>1</v>
      </c>
      <c r="F259" s="245" t="s">
        <v>328</v>
      </c>
      <c r="G259" s="243"/>
      <c r="H259" s="246">
        <v>97.1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2" t="s">
        <v>132</v>
      </c>
      <c r="AU259" s="252" t="s">
        <v>85</v>
      </c>
      <c r="AV259" s="14" t="s">
        <v>85</v>
      </c>
      <c r="AW259" s="14" t="s">
        <v>33</v>
      </c>
      <c r="AX259" s="14" t="s">
        <v>83</v>
      </c>
      <c r="AY259" s="252" t="s">
        <v>122</v>
      </c>
    </row>
    <row r="260" spans="1:65" s="2" customFormat="1" ht="24.15" customHeight="1">
      <c r="A260" s="38"/>
      <c r="B260" s="39"/>
      <c r="C260" s="213" t="s">
        <v>329</v>
      </c>
      <c r="D260" s="213" t="s">
        <v>124</v>
      </c>
      <c r="E260" s="214" t="s">
        <v>330</v>
      </c>
      <c r="F260" s="215" t="s">
        <v>331</v>
      </c>
      <c r="G260" s="216" t="s">
        <v>324</v>
      </c>
      <c r="H260" s="217">
        <v>46.3</v>
      </c>
      <c r="I260" s="218"/>
      <c r="J260" s="219">
        <f>ROUND(I260*H260,2)</f>
        <v>0</v>
      </c>
      <c r="K260" s="220"/>
      <c r="L260" s="44"/>
      <c r="M260" s="221" t="s">
        <v>1</v>
      </c>
      <c r="N260" s="222" t="s">
        <v>43</v>
      </c>
      <c r="O260" s="91"/>
      <c r="P260" s="223">
        <f>O260*H260</f>
        <v>0</v>
      </c>
      <c r="Q260" s="223">
        <v>0.01969</v>
      </c>
      <c r="R260" s="223">
        <f>Q260*H260</f>
        <v>0.911647</v>
      </c>
      <c r="S260" s="223">
        <v>0</v>
      </c>
      <c r="T260" s="22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5" t="s">
        <v>128</v>
      </c>
      <c r="AT260" s="225" t="s">
        <v>124</v>
      </c>
      <c r="AU260" s="225" t="s">
        <v>85</v>
      </c>
      <c r="AY260" s="17" t="s">
        <v>122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7" t="s">
        <v>83</v>
      </c>
      <c r="BK260" s="226">
        <f>ROUND(I260*H260,2)</f>
        <v>0</v>
      </c>
      <c r="BL260" s="17" t="s">
        <v>128</v>
      </c>
      <c r="BM260" s="225" t="s">
        <v>332</v>
      </c>
    </row>
    <row r="261" spans="1:47" s="2" customFormat="1" ht="12">
      <c r="A261" s="38"/>
      <c r="B261" s="39"/>
      <c r="C261" s="40"/>
      <c r="D261" s="227" t="s">
        <v>130</v>
      </c>
      <c r="E261" s="40"/>
      <c r="F261" s="228" t="s">
        <v>333</v>
      </c>
      <c r="G261" s="40"/>
      <c r="H261" s="40"/>
      <c r="I261" s="229"/>
      <c r="J261" s="40"/>
      <c r="K261" s="40"/>
      <c r="L261" s="44"/>
      <c r="M261" s="230"/>
      <c r="N261" s="231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130</v>
      </c>
      <c r="AU261" s="17" t="s">
        <v>85</v>
      </c>
    </row>
    <row r="262" spans="1:51" s="13" customFormat="1" ht="12">
      <c r="A262" s="13"/>
      <c r="B262" s="232"/>
      <c r="C262" s="233"/>
      <c r="D262" s="227" t="s">
        <v>132</v>
      </c>
      <c r="E262" s="234" t="s">
        <v>1</v>
      </c>
      <c r="F262" s="235" t="s">
        <v>334</v>
      </c>
      <c r="G262" s="233"/>
      <c r="H262" s="234" t="s">
        <v>1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132</v>
      </c>
      <c r="AU262" s="241" t="s">
        <v>85</v>
      </c>
      <c r="AV262" s="13" t="s">
        <v>83</v>
      </c>
      <c r="AW262" s="13" t="s">
        <v>33</v>
      </c>
      <c r="AX262" s="13" t="s">
        <v>78</v>
      </c>
      <c r="AY262" s="241" t="s">
        <v>122</v>
      </c>
    </row>
    <row r="263" spans="1:51" s="14" customFormat="1" ht="12">
      <c r="A263" s="14"/>
      <c r="B263" s="242"/>
      <c r="C263" s="243"/>
      <c r="D263" s="227" t="s">
        <v>132</v>
      </c>
      <c r="E263" s="244" t="s">
        <v>1</v>
      </c>
      <c r="F263" s="245" t="s">
        <v>335</v>
      </c>
      <c r="G263" s="243"/>
      <c r="H263" s="246">
        <v>4.68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132</v>
      </c>
      <c r="AU263" s="252" t="s">
        <v>85</v>
      </c>
      <c r="AV263" s="14" t="s">
        <v>85</v>
      </c>
      <c r="AW263" s="14" t="s">
        <v>33</v>
      </c>
      <c r="AX263" s="14" t="s">
        <v>78</v>
      </c>
      <c r="AY263" s="252" t="s">
        <v>122</v>
      </c>
    </row>
    <row r="264" spans="1:51" s="13" customFormat="1" ht="12">
      <c r="A264" s="13"/>
      <c r="B264" s="232"/>
      <c r="C264" s="233"/>
      <c r="D264" s="227" t="s">
        <v>132</v>
      </c>
      <c r="E264" s="234" t="s">
        <v>1</v>
      </c>
      <c r="F264" s="235" t="s">
        <v>336</v>
      </c>
      <c r="G264" s="233"/>
      <c r="H264" s="234" t="s">
        <v>1</v>
      </c>
      <c r="I264" s="236"/>
      <c r="J264" s="233"/>
      <c r="K264" s="233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132</v>
      </c>
      <c r="AU264" s="241" t="s">
        <v>85</v>
      </c>
      <c r="AV264" s="13" t="s">
        <v>83</v>
      </c>
      <c r="AW264" s="13" t="s">
        <v>33</v>
      </c>
      <c r="AX264" s="13" t="s">
        <v>78</v>
      </c>
      <c r="AY264" s="241" t="s">
        <v>122</v>
      </c>
    </row>
    <row r="265" spans="1:51" s="14" customFormat="1" ht="12">
      <c r="A265" s="14"/>
      <c r="B265" s="242"/>
      <c r="C265" s="243"/>
      <c r="D265" s="227" t="s">
        <v>132</v>
      </c>
      <c r="E265" s="244" t="s">
        <v>1</v>
      </c>
      <c r="F265" s="245" t="s">
        <v>337</v>
      </c>
      <c r="G265" s="243"/>
      <c r="H265" s="246">
        <v>41.62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132</v>
      </c>
      <c r="AU265" s="252" t="s">
        <v>85</v>
      </c>
      <c r="AV265" s="14" t="s">
        <v>85</v>
      </c>
      <c r="AW265" s="14" t="s">
        <v>33</v>
      </c>
      <c r="AX265" s="14" t="s">
        <v>78</v>
      </c>
      <c r="AY265" s="252" t="s">
        <v>122</v>
      </c>
    </row>
    <row r="266" spans="1:51" s="15" customFormat="1" ht="12">
      <c r="A266" s="15"/>
      <c r="B266" s="253"/>
      <c r="C266" s="254"/>
      <c r="D266" s="227" t="s">
        <v>132</v>
      </c>
      <c r="E266" s="255" t="s">
        <v>1</v>
      </c>
      <c r="F266" s="256" t="s">
        <v>159</v>
      </c>
      <c r="G266" s="254"/>
      <c r="H266" s="257">
        <v>46.3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3" t="s">
        <v>132</v>
      </c>
      <c r="AU266" s="263" t="s">
        <v>85</v>
      </c>
      <c r="AV266" s="15" t="s">
        <v>128</v>
      </c>
      <c r="AW266" s="15" t="s">
        <v>33</v>
      </c>
      <c r="AX266" s="15" t="s">
        <v>83</v>
      </c>
      <c r="AY266" s="263" t="s">
        <v>122</v>
      </c>
    </row>
    <row r="267" spans="1:65" s="2" customFormat="1" ht="24.15" customHeight="1">
      <c r="A267" s="38"/>
      <c r="B267" s="39"/>
      <c r="C267" s="213" t="s">
        <v>235</v>
      </c>
      <c r="D267" s="213" t="s">
        <v>124</v>
      </c>
      <c r="E267" s="214" t="s">
        <v>338</v>
      </c>
      <c r="F267" s="215" t="s">
        <v>339</v>
      </c>
      <c r="G267" s="216" t="s">
        <v>340</v>
      </c>
      <c r="H267" s="217">
        <v>7</v>
      </c>
      <c r="I267" s="218"/>
      <c r="J267" s="219">
        <f>ROUND(I267*H267,2)</f>
        <v>0</v>
      </c>
      <c r="K267" s="220"/>
      <c r="L267" s="44"/>
      <c r="M267" s="221" t="s">
        <v>1</v>
      </c>
      <c r="N267" s="222" t="s">
        <v>43</v>
      </c>
      <c r="O267" s="91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5" t="s">
        <v>128</v>
      </c>
      <c r="AT267" s="225" t="s">
        <v>124</v>
      </c>
      <c r="AU267" s="225" t="s">
        <v>85</v>
      </c>
      <c r="AY267" s="17" t="s">
        <v>122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7" t="s">
        <v>83</v>
      </c>
      <c r="BK267" s="226">
        <f>ROUND(I267*H267,2)</f>
        <v>0</v>
      </c>
      <c r="BL267" s="17" t="s">
        <v>128</v>
      </c>
      <c r="BM267" s="225" t="s">
        <v>341</v>
      </c>
    </row>
    <row r="268" spans="1:47" s="2" customFormat="1" ht="12">
      <c r="A268" s="38"/>
      <c r="B268" s="39"/>
      <c r="C268" s="40"/>
      <c r="D268" s="227" t="s">
        <v>130</v>
      </c>
      <c r="E268" s="40"/>
      <c r="F268" s="228" t="s">
        <v>342</v>
      </c>
      <c r="G268" s="40"/>
      <c r="H268" s="40"/>
      <c r="I268" s="229"/>
      <c r="J268" s="40"/>
      <c r="K268" s="40"/>
      <c r="L268" s="44"/>
      <c r="M268" s="230"/>
      <c r="N268" s="231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130</v>
      </c>
      <c r="AU268" s="17" t="s">
        <v>85</v>
      </c>
    </row>
    <row r="269" spans="1:51" s="13" customFormat="1" ht="12">
      <c r="A269" s="13"/>
      <c r="B269" s="232"/>
      <c r="C269" s="233"/>
      <c r="D269" s="227" t="s">
        <v>132</v>
      </c>
      <c r="E269" s="234" t="s">
        <v>1</v>
      </c>
      <c r="F269" s="235" t="s">
        <v>343</v>
      </c>
      <c r="G269" s="233"/>
      <c r="H269" s="234" t="s">
        <v>1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132</v>
      </c>
      <c r="AU269" s="241" t="s">
        <v>85</v>
      </c>
      <c r="AV269" s="13" t="s">
        <v>83</v>
      </c>
      <c r="AW269" s="13" t="s">
        <v>33</v>
      </c>
      <c r="AX269" s="13" t="s">
        <v>78</v>
      </c>
      <c r="AY269" s="241" t="s">
        <v>122</v>
      </c>
    </row>
    <row r="270" spans="1:51" s="14" customFormat="1" ht="12">
      <c r="A270" s="14"/>
      <c r="B270" s="242"/>
      <c r="C270" s="243"/>
      <c r="D270" s="227" t="s">
        <v>132</v>
      </c>
      <c r="E270" s="244" t="s">
        <v>1</v>
      </c>
      <c r="F270" s="245" t="s">
        <v>176</v>
      </c>
      <c r="G270" s="243"/>
      <c r="H270" s="246">
        <v>7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2" t="s">
        <v>132</v>
      </c>
      <c r="AU270" s="252" t="s">
        <v>85</v>
      </c>
      <c r="AV270" s="14" t="s">
        <v>85</v>
      </c>
      <c r="AW270" s="14" t="s">
        <v>33</v>
      </c>
      <c r="AX270" s="14" t="s">
        <v>83</v>
      </c>
      <c r="AY270" s="252" t="s">
        <v>122</v>
      </c>
    </row>
    <row r="271" spans="1:65" s="2" customFormat="1" ht="24.15" customHeight="1">
      <c r="A271" s="38"/>
      <c r="B271" s="39"/>
      <c r="C271" s="264" t="s">
        <v>344</v>
      </c>
      <c r="D271" s="264" t="s">
        <v>240</v>
      </c>
      <c r="E271" s="265" t="s">
        <v>345</v>
      </c>
      <c r="F271" s="266" t="s">
        <v>346</v>
      </c>
      <c r="G271" s="267" t="s">
        <v>340</v>
      </c>
      <c r="H271" s="268">
        <v>7</v>
      </c>
      <c r="I271" s="269"/>
      <c r="J271" s="270">
        <f>ROUND(I271*H271,2)</f>
        <v>0</v>
      </c>
      <c r="K271" s="271"/>
      <c r="L271" s="272"/>
      <c r="M271" s="273" t="s">
        <v>1</v>
      </c>
      <c r="N271" s="274" t="s">
        <v>43</v>
      </c>
      <c r="O271" s="91"/>
      <c r="P271" s="223">
        <f>O271*H271</f>
        <v>0</v>
      </c>
      <c r="Q271" s="223">
        <v>0.0015</v>
      </c>
      <c r="R271" s="223">
        <f>Q271*H271</f>
        <v>0.0105</v>
      </c>
      <c r="S271" s="223">
        <v>0</v>
      </c>
      <c r="T271" s="22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5" t="s">
        <v>183</v>
      </c>
      <c r="AT271" s="225" t="s">
        <v>240</v>
      </c>
      <c r="AU271" s="225" t="s">
        <v>85</v>
      </c>
      <c r="AY271" s="17" t="s">
        <v>122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7" t="s">
        <v>83</v>
      </c>
      <c r="BK271" s="226">
        <f>ROUND(I271*H271,2)</f>
        <v>0</v>
      </c>
      <c r="BL271" s="17" t="s">
        <v>128</v>
      </c>
      <c r="BM271" s="225" t="s">
        <v>347</v>
      </c>
    </row>
    <row r="272" spans="1:47" s="2" customFormat="1" ht="12">
      <c r="A272" s="38"/>
      <c r="B272" s="39"/>
      <c r="C272" s="40"/>
      <c r="D272" s="227" t="s">
        <v>130</v>
      </c>
      <c r="E272" s="40"/>
      <c r="F272" s="228" t="s">
        <v>348</v>
      </c>
      <c r="G272" s="40"/>
      <c r="H272" s="40"/>
      <c r="I272" s="229"/>
      <c r="J272" s="40"/>
      <c r="K272" s="40"/>
      <c r="L272" s="44"/>
      <c r="M272" s="230"/>
      <c r="N272" s="231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130</v>
      </c>
      <c r="AU272" s="17" t="s">
        <v>85</v>
      </c>
    </row>
    <row r="273" spans="1:65" s="2" customFormat="1" ht="16.5" customHeight="1">
      <c r="A273" s="38"/>
      <c r="B273" s="39"/>
      <c r="C273" s="213" t="s">
        <v>349</v>
      </c>
      <c r="D273" s="213" t="s">
        <v>124</v>
      </c>
      <c r="E273" s="214" t="s">
        <v>350</v>
      </c>
      <c r="F273" s="215" t="s">
        <v>351</v>
      </c>
      <c r="G273" s="216" t="s">
        <v>144</v>
      </c>
      <c r="H273" s="217">
        <v>0.263</v>
      </c>
      <c r="I273" s="218"/>
      <c r="J273" s="219">
        <f>ROUND(I273*H273,2)</f>
        <v>0</v>
      </c>
      <c r="K273" s="220"/>
      <c r="L273" s="44"/>
      <c r="M273" s="221" t="s">
        <v>1</v>
      </c>
      <c r="N273" s="222" t="s">
        <v>43</v>
      </c>
      <c r="O273" s="91"/>
      <c r="P273" s="223">
        <f>O273*H273</f>
        <v>0</v>
      </c>
      <c r="Q273" s="223">
        <v>0</v>
      </c>
      <c r="R273" s="223">
        <f>Q273*H273</f>
        <v>0</v>
      </c>
      <c r="S273" s="223">
        <v>1.56</v>
      </c>
      <c r="T273" s="224">
        <f>S273*H273</f>
        <v>0.41028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5" t="s">
        <v>128</v>
      </c>
      <c r="AT273" s="225" t="s">
        <v>124</v>
      </c>
      <c r="AU273" s="225" t="s">
        <v>85</v>
      </c>
      <c r="AY273" s="17" t="s">
        <v>122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7" t="s">
        <v>83</v>
      </c>
      <c r="BK273" s="226">
        <f>ROUND(I273*H273,2)</f>
        <v>0</v>
      </c>
      <c r="BL273" s="17" t="s">
        <v>128</v>
      </c>
      <c r="BM273" s="225" t="s">
        <v>352</v>
      </c>
    </row>
    <row r="274" spans="1:47" s="2" customFormat="1" ht="12">
      <c r="A274" s="38"/>
      <c r="B274" s="39"/>
      <c r="C274" s="40"/>
      <c r="D274" s="227" t="s">
        <v>130</v>
      </c>
      <c r="E274" s="40"/>
      <c r="F274" s="228" t="s">
        <v>353</v>
      </c>
      <c r="G274" s="40"/>
      <c r="H274" s="40"/>
      <c r="I274" s="229"/>
      <c r="J274" s="40"/>
      <c r="K274" s="40"/>
      <c r="L274" s="44"/>
      <c r="M274" s="230"/>
      <c r="N274" s="231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130</v>
      </c>
      <c r="AU274" s="17" t="s">
        <v>85</v>
      </c>
    </row>
    <row r="275" spans="1:51" s="13" customFormat="1" ht="12">
      <c r="A275" s="13"/>
      <c r="B275" s="232"/>
      <c r="C275" s="233"/>
      <c r="D275" s="227" t="s">
        <v>132</v>
      </c>
      <c r="E275" s="234" t="s">
        <v>1</v>
      </c>
      <c r="F275" s="235" t="s">
        <v>354</v>
      </c>
      <c r="G275" s="233"/>
      <c r="H275" s="234" t="s">
        <v>1</v>
      </c>
      <c r="I275" s="236"/>
      <c r="J275" s="233"/>
      <c r="K275" s="233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132</v>
      </c>
      <c r="AU275" s="241" t="s">
        <v>85</v>
      </c>
      <c r="AV275" s="13" t="s">
        <v>83</v>
      </c>
      <c r="AW275" s="13" t="s">
        <v>33</v>
      </c>
      <c r="AX275" s="13" t="s">
        <v>78</v>
      </c>
      <c r="AY275" s="241" t="s">
        <v>122</v>
      </c>
    </row>
    <row r="276" spans="1:51" s="14" customFormat="1" ht="12">
      <c r="A276" s="14"/>
      <c r="B276" s="242"/>
      <c r="C276" s="243"/>
      <c r="D276" s="227" t="s">
        <v>132</v>
      </c>
      <c r="E276" s="244" t="s">
        <v>1</v>
      </c>
      <c r="F276" s="245" t="s">
        <v>355</v>
      </c>
      <c r="G276" s="243"/>
      <c r="H276" s="246">
        <v>0.263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132</v>
      </c>
      <c r="AU276" s="252" t="s">
        <v>85</v>
      </c>
      <c r="AV276" s="14" t="s">
        <v>85</v>
      </c>
      <c r="AW276" s="14" t="s">
        <v>33</v>
      </c>
      <c r="AX276" s="14" t="s">
        <v>83</v>
      </c>
      <c r="AY276" s="252" t="s">
        <v>122</v>
      </c>
    </row>
    <row r="277" spans="1:65" s="2" customFormat="1" ht="24.15" customHeight="1">
      <c r="A277" s="38"/>
      <c r="B277" s="39"/>
      <c r="C277" s="213" t="s">
        <v>356</v>
      </c>
      <c r="D277" s="213" t="s">
        <v>124</v>
      </c>
      <c r="E277" s="214" t="s">
        <v>357</v>
      </c>
      <c r="F277" s="215" t="s">
        <v>358</v>
      </c>
      <c r="G277" s="216" t="s">
        <v>340</v>
      </c>
      <c r="H277" s="217">
        <v>1</v>
      </c>
      <c r="I277" s="218"/>
      <c r="J277" s="219">
        <f>ROUND(I277*H277,2)</f>
        <v>0</v>
      </c>
      <c r="K277" s="220"/>
      <c r="L277" s="44"/>
      <c r="M277" s="221" t="s">
        <v>1</v>
      </c>
      <c r="N277" s="222" t="s">
        <v>43</v>
      </c>
      <c r="O277" s="91"/>
      <c r="P277" s="223">
        <f>O277*H277</f>
        <v>0</v>
      </c>
      <c r="Q277" s="223">
        <v>0.01307</v>
      </c>
      <c r="R277" s="223">
        <f>Q277*H277</f>
        <v>0.01307</v>
      </c>
      <c r="S277" s="223">
        <v>0</v>
      </c>
      <c r="T277" s="22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5" t="s">
        <v>128</v>
      </c>
      <c r="AT277" s="225" t="s">
        <v>124</v>
      </c>
      <c r="AU277" s="225" t="s">
        <v>85</v>
      </c>
      <c r="AY277" s="17" t="s">
        <v>122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7" t="s">
        <v>83</v>
      </c>
      <c r="BK277" s="226">
        <f>ROUND(I277*H277,2)</f>
        <v>0</v>
      </c>
      <c r="BL277" s="17" t="s">
        <v>128</v>
      </c>
      <c r="BM277" s="225" t="s">
        <v>359</v>
      </c>
    </row>
    <row r="278" spans="1:47" s="2" customFormat="1" ht="12">
      <c r="A278" s="38"/>
      <c r="B278" s="39"/>
      <c r="C278" s="40"/>
      <c r="D278" s="227" t="s">
        <v>130</v>
      </c>
      <c r="E278" s="40"/>
      <c r="F278" s="228" t="s">
        <v>360</v>
      </c>
      <c r="G278" s="40"/>
      <c r="H278" s="40"/>
      <c r="I278" s="229"/>
      <c r="J278" s="40"/>
      <c r="K278" s="40"/>
      <c r="L278" s="44"/>
      <c r="M278" s="230"/>
      <c r="N278" s="231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130</v>
      </c>
      <c r="AU278" s="17" t="s">
        <v>85</v>
      </c>
    </row>
    <row r="279" spans="1:51" s="13" customFormat="1" ht="12">
      <c r="A279" s="13"/>
      <c r="B279" s="232"/>
      <c r="C279" s="233"/>
      <c r="D279" s="227" t="s">
        <v>132</v>
      </c>
      <c r="E279" s="234" t="s">
        <v>1</v>
      </c>
      <c r="F279" s="235" t="s">
        <v>361</v>
      </c>
      <c r="G279" s="233"/>
      <c r="H279" s="234" t="s">
        <v>1</v>
      </c>
      <c r="I279" s="236"/>
      <c r="J279" s="233"/>
      <c r="K279" s="233"/>
      <c r="L279" s="237"/>
      <c r="M279" s="238"/>
      <c r="N279" s="239"/>
      <c r="O279" s="239"/>
      <c r="P279" s="239"/>
      <c r="Q279" s="239"/>
      <c r="R279" s="239"/>
      <c r="S279" s="239"/>
      <c r="T279" s="24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1" t="s">
        <v>132</v>
      </c>
      <c r="AU279" s="241" t="s">
        <v>85</v>
      </c>
      <c r="AV279" s="13" t="s">
        <v>83</v>
      </c>
      <c r="AW279" s="13" t="s">
        <v>33</v>
      </c>
      <c r="AX279" s="13" t="s">
        <v>78</v>
      </c>
      <c r="AY279" s="241" t="s">
        <v>122</v>
      </c>
    </row>
    <row r="280" spans="1:51" s="14" customFormat="1" ht="12">
      <c r="A280" s="14"/>
      <c r="B280" s="242"/>
      <c r="C280" s="243"/>
      <c r="D280" s="227" t="s">
        <v>132</v>
      </c>
      <c r="E280" s="244" t="s">
        <v>1</v>
      </c>
      <c r="F280" s="245" t="s">
        <v>83</v>
      </c>
      <c r="G280" s="243"/>
      <c r="H280" s="246">
        <v>1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132</v>
      </c>
      <c r="AU280" s="252" t="s">
        <v>85</v>
      </c>
      <c r="AV280" s="14" t="s">
        <v>85</v>
      </c>
      <c r="AW280" s="14" t="s">
        <v>33</v>
      </c>
      <c r="AX280" s="14" t="s">
        <v>83</v>
      </c>
      <c r="AY280" s="252" t="s">
        <v>122</v>
      </c>
    </row>
    <row r="281" spans="1:65" s="2" customFormat="1" ht="16.5" customHeight="1">
      <c r="A281" s="38"/>
      <c r="B281" s="39"/>
      <c r="C281" s="264" t="s">
        <v>362</v>
      </c>
      <c r="D281" s="264" t="s">
        <v>240</v>
      </c>
      <c r="E281" s="265" t="s">
        <v>363</v>
      </c>
      <c r="F281" s="266" t="s">
        <v>364</v>
      </c>
      <c r="G281" s="267" t="s">
        <v>340</v>
      </c>
      <c r="H281" s="268">
        <v>1</v>
      </c>
      <c r="I281" s="269"/>
      <c r="J281" s="270">
        <f>ROUND(I281*H281,2)</f>
        <v>0</v>
      </c>
      <c r="K281" s="271"/>
      <c r="L281" s="272"/>
      <c r="M281" s="273" t="s">
        <v>1</v>
      </c>
      <c r="N281" s="274" t="s">
        <v>43</v>
      </c>
      <c r="O281" s="91"/>
      <c r="P281" s="223">
        <f>O281*H281</f>
        <v>0</v>
      </c>
      <c r="Q281" s="223">
        <v>0.168</v>
      </c>
      <c r="R281" s="223">
        <f>Q281*H281</f>
        <v>0.168</v>
      </c>
      <c r="S281" s="223">
        <v>0</v>
      </c>
      <c r="T281" s="22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5" t="s">
        <v>183</v>
      </c>
      <c r="AT281" s="225" t="s">
        <v>240</v>
      </c>
      <c r="AU281" s="225" t="s">
        <v>85</v>
      </c>
      <c r="AY281" s="17" t="s">
        <v>122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7" t="s">
        <v>83</v>
      </c>
      <c r="BK281" s="226">
        <f>ROUND(I281*H281,2)</f>
        <v>0</v>
      </c>
      <c r="BL281" s="17" t="s">
        <v>128</v>
      </c>
      <c r="BM281" s="225" t="s">
        <v>365</v>
      </c>
    </row>
    <row r="282" spans="1:47" s="2" customFormat="1" ht="12">
      <c r="A282" s="38"/>
      <c r="B282" s="39"/>
      <c r="C282" s="40"/>
      <c r="D282" s="227" t="s">
        <v>130</v>
      </c>
      <c r="E282" s="40"/>
      <c r="F282" s="228" t="s">
        <v>366</v>
      </c>
      <c r="G282" s="40"/>
      <c r="H282" s="40"/>
      <c r="I282" s="229"/>
      <c r="J282" s="40"/>
      <c r="K282" s="40"/>
      <c r="L282" s="44"/>
      <c r="M282" s="230"/>
      <c r="N282" s="231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130</v>
      </c>
      <c r="AU282" s="17" t="s">
        <v>85</v>
      </c>
    </row>
    <row r="283" spans="1:65" s="2" customFormat="1" ht="24.15" customHeight="1">
      <c r="A283" s="38"/>
      <c r="B283" s="39"/>
      <c r="C283" s="213" t="s">
        <v>367</v>
      </c>
      <c r="D283" s="213" t="s">
        <v>124</v>
      </c>
      <c r="E283" s="214" t="s">
        <v>368</v>
      </c>
      <c r="F283" s="215" t="s">
        <v>369</v>
      </c>
      <c r="G283" s="216" t="s">
        <v>340</v>
      </c>
      <c r="H283" s="217">
        <v>1</v>
      </c>
      <c r="I283" s="218"/>
      <c r="J283" s="219">
        <f>ROUND(I283*H283,2)</f>
        <v>0</v>
      </c>
      <c r="K283" s="220"/>
      <c r="L283" s="44"/>
      <c r="M283" s="221" t="s">
        <v>1</v>
      </c>
      <c r="N283" s="222" t="s">
        <v>43</v>
      </c>
      <c r="O283" s="91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5" t="s">
        <v>128</v>
      </c>
      <c r="AT283" s="225" t="s">
        <v>124</v>
      </c>
      <c r="AU283" s="225" t="s">
        <v>85</v>
      </c>
      <c r="AY283" s="17" t="s">
        <v>122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7" t="s">
        <v>83</v>
      </c>
      <c r="BK283" s="226">
        <f>ROUND(I283*H283,2)</f>
        <v>0</v>
      </c>
      <c r="BL283" s="17" t="s">
        <v>128</v>
      </c>
      <c r="BM283" s="225" t="s">
        <v>370</v>
      </c>
    </row>
    <row r="284" spans="1:47" s="2" customFormat="1" ht="12">
      <c r="A284" s="38"/>
      <c r="B284" s="39"/>
      <c r="C284" s="40"/>
      <c r="D284" s="227" t="s">
        <v>130</v>
      </c>
      <c r="E284" s="40"/>
      <c r="F284" s="228" t="s">
        <v>369</v>
      </c>
      <c r="G284" s="40"/>
      <c r="H284" s="40"/>
      <c r="I284" s="229"/>
      <c r="J284" s="40"/>
      <c r="K284" s="40"/>
      <c r="L284" s="44"/>
      <c r="M284" s="230"/>
      <c r="N284" s="231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130</v>
      </c>
      <c r="AU284" s="17" t="s">
        <v>85</v>
      </c>
    </row>
    <row r="285" spans="1:51" s="13" customFormat="1" ht="12">
      <c r="A285" s="13"/>
      <c r="B285" s="232"/>
      <c r="C285" s="233"/>
      <c r="D285" s="227" t="s">
        <v>132</v>
      </c>
      <c r="E285" s="234" t="s">
        <v>1</v>
      </c>
      <c r="F285" s="235" t="s">
        <v>371</v>
      </c>
      <c r="G285" s="233"/>
      <c r="H285" s="234" t="s">
        <v>1</v>
      </c>
      <c r="I285" s="236"/>
      <c r="J285" s="233"/>
      <c r="K285" s="233"/>
      <c r="L285" s="237"/>
      <c r="M285" s="238"/>
      <c r="N285" s="239"/>
      <c r="O285" s="239"/>
      <c r="P285" s="239"/>
      <c r="Q285" s="239"/>
      <c r="R285" s="239"/>
      <c r="S285" s="239"/>
      <c r="T285" s="24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1" t="s">
        <v>132</v>
      </c>
      <c r="AU285" s="241" t="s">
        <v>85</v>
      </c>
      <c r="AV285" s="13" t="s">
        <v>83</v>
      </c>
      <c r="AW285" s="13" t="s">
        <v>33</v>
      </c>
      <c r="AX285" s="13" t="s">
        <v>78</v>
      </c>
      <c r="AY285" s="241" t="s">
        <v>122</v>
      </c>
    </row>
    <row r="286" spans="1:51" s="14" customFormat="1" ht="12">
      <c r="A286" s="14"/>
      <c r="B286" s="242"/>
      <c r="C286" s="243"/>
      <c r="D286" s="227" t="s">
        <v>132</v>
      </c>
      <c r="E286" s="244" t="s">
        <v>1</v>
      </c>
      <c r="F286" s="245" t="s">
        <v>83</v>
      </c>
      <c r="G286" s="243"/>
      <c r="H286" s="246">
        <v>1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2" t="s">
        <v>132</v>
      </c>
      <c r="AU286" s="252" t="s">
        <v>85</v>
      </c>
      <c r="AV286" s="14" t="s">
        <v>85</v>
      </c>
      <c r="AW286" s="14" t="s">
        <v>33</v>
      </c>
      <c r="AX286" s="14" t="s">
        <v>83</v>
      </c>
      <c r="AY286" s="252" t="s">
        <v>122</v>
      </c>
    </row>
    <row r="287" spans="1:65" s="2" customFormat="1" ht="24.15" customHeight="1">
      <c r="A287" s="38"/>
      <c r="B287" s="39"/>
      <c r="C287" s="213" t="s">
        <v>372</v>
      </c>
      <c r="D287" s="213" t="s">
        <v>124</v>
      </c>
      <c r="E287" s="214" t="s">
        <v>373</v>
      </c>
      <c r="F287" s="215" t="s">
        <v>374</v>
      </c>
      <c r="G287" s="216" t="s">
        <v>340</v>
      </c>
      <c r="H287" s="217">
        <v>3</v>
      </c>
      <c r="I287" s="218"/>
      <c r="J287" s="219">
        <f>ROUND(I287*H287,2)</f>
        <v>0</v>
      </c>
      <c r="K287" s="220"/>
      <c r="L287" s="44"/>
      <c r="M287" s="221" t="s">
        <v>1</v>
      </c>
      <c r="N287" s="222" t="s">
        <v>43</v>
      </c>
      <c r="O287" s="91"/>
      <c r="P287" s="223">
        <f>O287*H287</f>
        <v>0</v>
      </c>
      <c r="Q287" s="223">
        <v>0.05802000000000001</v>
      </c>
      <c r="R287" s="223">
        <f>Q287*H287</f>
        <v>0.17406</v>
      </c>
      <c r="S287" s="223">
        <v>0</v>
      </c>
      <c r="T287" s="22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5" t="s">
        <v>128</v>
      </c>
      <c r="AT287" s="225" t="s">
        <v>124</v>
      </c>
      <c r="AU287" s="225" t="s">
        <v>85</v>
      </c>
      <c r="AY287" s="17" t="s">
        <v>122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7" t="s">
        <v>83</v>
      </c>
      <c r="BK287" s="226">
        <f>ROUND(I287*H287,2)</f>
        <v>0</v>
      </c>
      <c r="BL287" s="17" t="s">
        <v>128</v>
      </c>
      <c r="BM287" s="225" t="s">
        <v>375</v>
      </c>
    </row>
    <row r="288" spans="1:47" s="2" customFormat="1" ht="12">
      <c r="A288" s="38"/>
      <c r="B288" s="39"/>
      <c r="C288" s="40"/>
      <c r="D288" s="227" t="s">
        <v>130</v>
      </c>
      <c r="E288" s="40"/>
      <c r="F288" s="228" t="s">
        <v>376</v>
      </c>
      <c r="G288" s="40"/>
      <c r="H288" s="40"/>
      <c r="I288" s="229"/>
      <c r="J288" s="40"/>
      <c r="K288" s="40"/>
      <c r="L288" s="44"/>
      <c r="M288" s="230"/>
      <c r="N288" s="231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130</v>
      </c>
      <c r="AU288" s="17" t="s">
        <v>85</v>
      </c>
    </row>
    <row r="289" spans="1:51" s="13" customFormat="1" ht="12">
      <c r="A289" s="13"/>
      <c r="B289" s="232"/>
      <c r="C289" s="233"/>
      <c r="D289" s="227" t="s">
        <v>132</v>
      </c>
      <c r="E289" s="234" t="s">
        <v>1</v>
      </c>
      <c r="F289" s="235" t="s">
        <v>377</v>
      </c>
      <c r="G289" s="233"/>
      <c r="H289" s="234" t="s">
        <v>1</v>
      </c>
      <c r="I289" s="236"/>
      <c r="J289" s="233"/>
      <c r="K289" s="233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132</v>
      </c>
      <c r="AU289" s="241" t="s">
        <v>85</v>
      </c>
      <c r="AV289" s="13" t="s">
        <v>83</v>
      </c>
      <c r="AW289" s="13" t="s">
        <v>33</v>
      </c>
      <c r="AX289" s="13" t="s">
        <v>78</v>
      </c>
      <c r="AY289" s="241" t="s">
        <v>122</v>
      </c>
    </row>
    <row r="290" spans="1:51" s="14" customFormat="1" ht="12">
      <c r="A290" s="14"/>
      <c r="B290" s="242"/>
      <c r="C290" s="243"/>
      <c r="D290" s="227" t="s">
        <v>132</v>
      </c>
      <c r="E290" s="244" t="s">
        <v>1</v>
      </c>
      <c r="F290" s="245" t="s">
        <v>141</v>
      </c>
      <c r="G290" s="243"/>
      <c r="H290" s="246">
        <v>3</v>
      </c>
      <c r="I290" s="247"/>
      <c r="J290" s="243"/>
      <c r="K290" s="243"/>
      <c r="L290" s="248"/>
      <c r="M290" s="249"/>
      <c r="N290" s="250"/>
      <c r="O290" s="250"/>
      <c r="P290" s="250"/>
      <c r="Q290" s="250"/>
      <c r="R290" s="250"/>
      <c r="S290" s="250"/>
      <c r="T290" s="251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2" t="s">
        <v>132</v>
      </c>
      <c r="AU290" s="252" t="s">
        <v>85</v>
      </c>
      <c r="AV290" s="14" t="s">
        <v>85</v>
      </c>
      <c r="AW290" s="14" t="s">
        <v>33</v>
      </c>
      <c r="AX290" s="14" t="s">
        <v>83</v>
      </c>
      <c r="AY290" s="252" t="s">
        <v>122</v>
      </c>
    </row>
    <row r="291" spans="1:65" s="2" customFormat="1" ht="21.75" customHeight="1">
      <c r="A291" s="38"/>
      <c r="B291" s="39"/>
      <c r="C291" s="213" t="s">
        <v>378</v>
      </c>
      <c r="D291" s="213" t="s">
        <v>124</v>
      </c>
      <c r="E291" s="214" t="s">
        <v>379</v>
      </c>
      <c r="F291" s="215" t="s">
        <v>380</v>
      </c>
      <c r="G291" s="216" t="s">
        <v>340</v>
      </c>
      <c r="H291" s="217">
        <v>3</v>
      </c>
      <c r="I291" s="218"/>
      <c r="J291" s="219">
        <f>ROUND(I291*H291,2)</f>
        <v>0</v>
      </c>
      <c r="K291" s="220"/>
      <c r="L291" s="44"/>
      <c r="M291" s="221" t="s">
        <v>1</v>
      </c>
      <c r="N291" s="222" t="s">
        <v>43</v>
      </c>
      <c r="O291" s="91"/>
      <c r="P291" s="223">
        <f>O291*H291</f>
        <v>0</v>
      </c>
      <c r="Q291" s="223">
        <v>0.011350000000000002</v>
      </c>
      <c r="R291" s="223">
        <f>Q291*H291</f>
        <v>0.034050000000000004</v>
      </c>
      <c r="S291" s="223">
        <v>0</v>
      </c>
      <c r="T291" s="22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5" t="s">
        <v>128</v>
      </c>
      <c r="AT291" s="225" t="s">
        <v>124</v>
      </c>
      <c r="AU291" s="225" t="s">
        <v>85</v>
      </c>
      <c r="AY291" s="17" t="s">
        <v>122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7" t="s">
        <v>83</v>
      </c>
      <c r="BK291" s="226">
        <f>ROUND(I291*H291,2)</f>
        <v>0</v>
      </c>
      <c r="BL291" s="17" t="s">
        <v>128</v>
      </c>
      <c r="BM291" s="225" t="s">
        <v>381</v>
      </c>
    </row>
    <row r="292" spans="1:47" s="2" customFormat="1" ht="12">
      <c r="A292" s="38"/>
      <c r="B292" s="39"/>
      <c r="C292" s="40"/>
      <c r="D292" s="227" t="s">
        <v>130</v>
      </c>
      <c r="E292" s="40"/>
      <c r="F292" s="228" t="s">
        <v>380</v>
      </c>
      <c r="G292" s="40"/>
      <c r="H292" s="40"/>
      <c r="I292" s="229"/>
      <c r="J292" s="40"/>
      <c r="K292" s="40"/>
      <c r="L292" s="44"/>
      <c r="M292" s="230"/>
      <c r="N292" s="231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130</v>
      </c>
      <c r="AU292" s="17" t="s">
        <v>85</v>
      </c>
    </row>
    <row r="293" spans="1:51" s="13" customFormat="1" ht="12">
      <c r="A293" s="13"/>
      <c r="B293" s="232"/>
      <c r="C293" s="233"/>
      <c r="D293" s="227" t="s">
        <v>132</v>
      </c>
      <c r="E293" s="234" t="s">
        <v>1</v>
      </c>
      <c r="F293" s="235" t="s">
        <v>377</v>
      </c>
      <c r="G293" s="233"/>
      <c r="H293" s="234" t="s">
        <v>1</v>
      </c>
      <c r="I293" s="236"/>
      <c r="J293" s="233"/>
      <c r="K293" s="233"/>
      <c r="L293" s="237"/>
      <c r="M293" s="238"/>
      <c r="N293" s="239"/>
      <c r="O293" s="239"/>
      <c r="P293" s="239"/>
      <c r="Q293" s="239"/>
      <c r="R293" s="239"/>
      <c r="S293" s="239"/>
      <c r="T293" s="24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1" t="s">
        <v>132</v>
      </c>
      <c r="AU293" s="241" t="s">
        <v>85</v>
      </c>
      <c r="AV293" s="13" t="s">
        <v>83</v>
      </c>
      <c r="AW293" s="13" t="s">
        <v>33</v>
      </c>
      <c r="AX293" s="13" t="s">
        <v>78</v>
      </c>
      <c r="AY293" s="241" t="s">
        <v>122</v>
      </c>
    </row>
    <row r="294" spans="1:51" s="14" customFormat="1" ht="12">
      <c r="A294" s="14"/>
      <c r="B294" s="242"/>
      <c r="C294" s="243"/>
      <c r="D294" s="227" t="s">
        <v>132</v>
      </c>
      <c r="E294" s="244" t="s">
        <v>1</v>
      </c>
      <c r="F294" s="245" t="s">
        <v>141</v>
      </c>
      <c r="G294" s="243"/>
      <c r="H294" s="246">
        <v>3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132</v>
      </c>
      <c r="AU294" s="252" t="s">
        <v>85</v>
      </c>
      <c r="AV294" s="14" t="s">
        <v>85</v>
      </c>
      <c r="AW294" s="14" t="s">
        <v>33</v>
      </c>
      <c r="AX294" s="14" t="s">
        <v>83</v>
      </c>
      <c r="AY294" s="252" t="s">
        <v>122</v>
      </c>
    </row>
    <row r="295" spans="1:65" s="2" customFormat="1" ht="21.75" customHeight="1">
      <c r="A295" s="38"/>
      <c r="B295" s="39"/>
      <c r="C295" s="213" t="s">
        <v>382</v>
      </c>
      <c r="D295" s="213" t="s">
        <v>124</v>
      </c>
      <c r="E295" s="214" t="s">
        <v>383</v>
      </c>
      <c r="F295" s="215" t="s">
        <v>384</v>
      </c>
      <c r="G295" s="216" t="s">
        <v>340</v>
      </c>
      <c r="H295" s="217">
        <v>0</v>
      </c>
      <c r="I295" s="218"/>
      <c r="J295" s="219">
        <f>ROUND(I295*H295,2)</f>
        <v>0</v>
      </c>
      <c r="K295" s="220"/>
      <c r="L295" s="44"/>
      <c r="M295" s="221" t="s">
        <v>1</v>
      </c>
      <c r="N295" s="222" t="s">
        <v>43</v>
      </c>
      <c r="O295" s="91"/>
      <c r="P295" s="223">
        <f>O295*H295</f>
        <v>0</v>
      </c>
      <c r="Q295" s="223">
        <v>0.01818</v>
      </c>
      <c r="R295" s="223">
        <f>Q295*H295</f>
        <v>0</v>
      </c>
      <c r="S295" s="223">
        <v>0</v>
      </c>
      <c r="T295" s="224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5" t="s">
        <v>128</v>
      </c>
      <c r="AT295" s="225" t="s">
        <v>124</v>
      </c>
      <c r="AU295" s="225" t="s">
        <v>85</v>
      </c>
      <c r="AY295" s="17" t="s">
        <v>122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7" t="s">
        <v>83</v>
      </c>
      <c r="BK295" s="226">
        <f>ROUND(I295*H295,2)</f>
        <v>0</v>
      </c>
      <c r="BL295" s="17" t="s">
        <v>128</v>
      </c>
      <c r="BM295" s="225" t="s">
        <v>385</v>
      </c>
    </row>
    <row r="296" spans="1:47" s="2" customFormat="1" ht="12">
      <c r="A296" s="38"/>
      <c r="B296" s="39"/>
      <c r="C296" s="40"/>
      <c r="D296" s="227" t="s">
        <v>130</v>
      </c>
      <c r="E296" s="40"/>
      <c r="F296" s="228" t="s">
        <v>384</v>
      </c>
      <c r="G296" s="40"/>
      <c r="H296" s="40"/>
      <c r="I296" s="229"/>
      <c r="J296" s="40"/>
      <c r="K296" s="40"/>
      <c r="L296" s="44"/>
      <c r="M296" s="230"/>
      <c r="N296" s="231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130</v>
      </c>
      <c r="AU296" s="17" t="s">
        <v>85</v>
      </c>
    </row>
    <row r="297" spans="1:65" s="2" customFormat="1" ht="21.75" customHeight="1">
      <c r="A297" s="38"/>
      <c r="B297" s="39"/>
      <c r="C297" s="213" t="s">
        <v>386</v>
      </c>
      <c r="D297" s="213" t="s">
        <v>124</v>
      </c>
      <c r="E297" s="214" t="s">
        <v>387</v>
      </c>
      <c r="F297" s="215" t="s">
        <v>388</v>
      </c>
      <c r="G297" s="216" t="s">
        <v>340</v>
      </c>
      <c r="H297" s="217">
        <v>0</v>
      </c>
      <c r="I297" s="218"/>
      <c r="J297" s="219">
        <f>ROUND(I297*H297,2)</f>
        <v>0</v>
      </c>
      <c r="K297" s="220"/>
      <c r="L297" s="44"/>
      <c r="M297" s="221" t="s">
        <v>1</v>
      </c>
      <c r="N297" s="222" t="s">
        <v>43</v>
      </c>
      <c r="O297" s="91"/>
      <c r="P297" s="223">
        <f>O297*H297</f>
        <v>0</v>
      </c>
      <c r="Q297" s="223">
        <v>0.02672</v>
      </c>
      <c r="R297" s="223">
        <f>Q297*H297</f>
        <v>0</v>
      </c>
      <c r="S297" s="223">
        <v>0</v>
      </c>
      <c r="T297" s="22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5" t="s">
        <v>128</v>
      </c>
      <c r="AT297" s="225" t="s">
        <v>124</v>
      </c>
      <c r="AU297" s="225" t="s">
        <v>85</v>
      </c>
      <c r="AY297" s="17" t="s">
        <v>122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7" t="s">
        <v>83</v>
      </c>
      <c r="BK297" s="226">
        <f>ROUND(I297*H297,2)</f>
        <v>0</v>
      </c>
      <c r="BL297" s="17" t="s">
        <v>128</v>
      </c>
      <c r="BM297" s="225" t="s">
        <v>389</v>
      </c>
    </row>
    <row r="298" spans="1:47" s="2" customFormat="1" ht="12">
      <c r="A298" s="38"/>
      <c r="B298" s="39"/>
      <c r="C298" s="40"/>
      <c r="D298" s="227" t="s">
        <v>130</v>
      </c>
      <c r="E298" s="40"/>
      <c r="F298" s="228" t="s">
        <v>388</v>
      </c>
      <c r="G298" s="40"/>
      <c r="H298" s="40"/>
      <c r="I298" s="229"/>
      <c r="J298" s="40"/>
      <c r="K298" s="40"/>
      <c r="L298" s="44"/>
      <c r="M298" s="230"/>
      <c r="N298" s="231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130</v>
      </c>
      <c r="AU298" s="17" t="s">
        <v>85</v>
      </c>
    </row>
    <row r="299" spans="1:65" s="2" customFormat="1" ht="16.5" customHeight="1">
      <c r="A299" s="38"/>
      <c r="B299" s="39"/>
      <c r="C299" s="213" t="s">
        <v>390</v>
      </c>
      <c r="D299" s="213" t="s">
        <v>124</v>
      </c>
      <c r="E299" s="214" t="s">
        <v>391</v>
      </c>
      <c r="F299" s="215" t="s">
        <v>392</v>
      </c>
      <c r="G299" s="216" t="s">
        <v>340</v>
      </c>
      <c r="H299" s="217">
        <v>3</v>
      </c>
      <c r="I299" s="218"/>
      <c r="J299" s="219">
        <f>ROUND(I299*H299,2)</f>
        <v>0</v>
      </c>
      <c r="K299" s="220"/>
      <c r="L299" s="44"/>
      <c r="M299" s="221" t="s">
        <v>1</v>
      </c>
      <c r="N299" s="222" t="s">
        <v>43</v>
      </c>
      <c r="O299" s="91"/>
      <c r="P299" s="223">
        <f>O299*H299</f>
        <v>0</v>
      </c>
      <c r="Q299" s="223">
        <v>0</v>
      </c>
      <c r="R299" s="223">
        <f>Q299*H299</f>
        <v>0</v>
      </c>
      <c r="S299" s="223">
        <v>0</v>
      </c>
      <c r="T299" s="22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5" t="s">
        <v>128</v>
      </c>
      <c r="AT299" s="225" t="s">
        <v>124</v>
      </c>
      <c r="AU299" s="225" t="s">
        <v>85</v>
      </c>
      <c r="AY299" s="17" t="s">
        <v>122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7" t="s">
        <v>83</v>
      </c>
      <c r="BK299" s="226">
        <f>ROUND(I299*H299,2)</f>
        <v>0</v>
      </c>
      <c r="BL299" s="17" t="s">
        <v>128</v>
      </c>
      <c r="BM299" s="225" t="s">
        <v>393</v>
      </c>
    </row>
    <row r="300" spans="1:47" s="2" customFormat="1" ht="12">
      <c r="A300" s="38"/>
      <c r="B300" s="39"/>
      <c r="C300" s="40"/>
      <c r="D300" s="227" t="s">
        <v>130</v>
      </c>
      <c r="E300" s="40"/>
      <c r="F300" s="228" t="s">
        <v>394</v>
      </c>
      <c r="G300" s="40"/>
      <c r="H300" s="40"/>
      <c r="I300" s="229"/>
      <c r="J300" s="40"/>
      <c r="K300" s="40"/>
      <c r="L300" s="44"/>
      <c r="M300" s="230"/>
      <c r="N300" s="231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130</v>
      </c>
      <c r="AU300" s="17" t="s">
        <v>85</v>
      </c>
    </row>
    <row r="301" spans="1:51" s="13" customFormat="1" ht="12">
      <c r="A301" s="13"/>
      <c r="B301" s="232"/>
      <c r="C301" s="233"/>
      <c r="D301" s="227" t="s">
        <v>132</v>
      </c>
      <c r="E301" s="234" t="s">
        <v>1</v>
      </c>
      <c r="F301" s="235" t="s">
        <v>395</v>
      </c>
      <c r="G301" s="233"/>
      <c r="H301" s="234" t="s">
        <v>1</v>
      </c>
      <c r="I301" s="236"/>
      <c r="J301" s="233"/>
      <c r="K301" s="233"/>
      <c r="L301" s="237"/>
      <c r="M301" s="238"/>
      <c r="N301" s="239"/>
      <c r="O301" s="239"/>
      <c r="P301" s="239"/>
      <c r="Q301" s="239"/>
      <c r="R301" s="239"/>
      <c r="S301" s="239"/>
      <c r="T301" s="24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1" t="s">
        <v>132</v>
      </c>
      <c r="AU301" s="241" t="s">
        <v>85</v>
      </c>
      <c r="AV301" s="13" t="s">
        <v>83</v>
      </c>
      <c r="AW301" s="13" t="s">
        <v>33</v>
      </c>
      <c r="AX301" s="13" t="s">
        <v>78</v>
      </c>
      <c r="AY301" s="241" t="s">
        <v>122</v>
      </c>
    </row>
    <row r="302" spans="1:51" s="14" customFormat="1" ht="12">
      <c r="A302" s="14"/>
      <c r="B302" s="242"/>
      <c r="C302" s="243"/>
      <c r="D302" s="227" t="s">
        <v>132</v>
      </c>
      <c r="E302" s="244" t="s">
        <v>1</v>
      </c>
      <c r="F302" s="245" t="s">
        <v>141</v>
      </c>
      <c r="G302" s="243"/>
      <c r="H302" s="246">
        <v>3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2" t="s">
        <v>132</v>
      </c>
      <c r="AU302" s="252" t="s">
        <v>85</v>
      </c>
      <c r="AV302" s="14" t="s">
        <v>85</v>
      </c>
      <c r="AW302" s="14" t="s">
        <v>33</v>
      </c>
      <c r="AX302" s="14" t="s">
        <v>83</v>
      </c>
      <c r="AY302" s="252" t="s">
        <v>122</v>
      </c>
    </row>
    <row r="303" spans="1:65" s="2" customFormat="1" ht="21.75" customHeight="1">
      <c r="A303" s="38"/>
      <c r="B303" s="39"/>
      <c r="C303" s="213" t="s">
        <v>396</v>
      </c>
      <c r="D303" s="213" t="s">
        <v>124</v>
      </c>
      <c r="E303" s="214" t="s">
        <v>397</v>
      </c>
      <c r="F303" s="215" t="s">
        <v>398</v>
      </c>
      <c r="G303" s="216" t="s">
        <v>340</v>
      </c>
      <c r="H303" s="217">
        <v>3</v>
      </c>
      <c r="I303" s="218"/>
      <c r="J303" s="219">
        <f>ROUND(I303*H303,2)</f>
        <v>0</v>
      </c>
      <c r="K303" s="220"/>
      <c r="L303" s="44"/>
      <c r="M303" s="221" t="s">
        <v>1</v>
      </c>
      <c r="N303" s="222" t="s">
        <v>43</v>
      </c>
      <c r="O303" s="91"/>
      <c r="P303" s="223">
        <f>O303*H303</f>
        <v>0</v>
      </c>
      <c r="Q303" s="223">
        <v>0.02144</v>
      </c>
      <c r="R303" s="223">
        <f>Q303*H303</f>
        <v>0.06432</v>
      </c>
      <c r="S303" s="223">
        <v>0</v>
      </c>
      <c r="T303" s="22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5" t="s">
        <v>128</v>
      </c>
      <c r="AT303" s="225" t="s">
        <v>124</v>
      </c>
      <c r="AU303" s="225" t="s">
        <v>85</v>
      </c>
      <c r="AY303" s="17" t="s">
        <v>122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7" t="s">
        <v>83</v>
      </c>
      <c r="BK303" s="226">
        <f>ROUND(I303*H303,2)</f>
        <v>0</v>
      </c>
      <c r="BL303" s="17" t="s">
        <v>128</v>
      </c>
      <c r="BM303" s="225" t="s">
        <v>399</v>
      </c>
    </row>
    <row r="304" spans="1:47" s="2" customFormat="1" ht="12">
      <c r="A304" s="38"/>
      <c r="B304" s="39"/>
      <c r="C304" s="40"/>
      <c r="D304" s="227" t="s">
        <v>130</v>
      </c>
      <c r="E304" s="40"/>
      <c r="F304" s="228" t="s">
        <v>398</v>
      </c>
      <c r="G304" s="40"/>
      <c r="H304" s="40"/>
      <c r="I304" s="229"/>
      <c r="J304" s="40"/>
      <c r="K304" s="40"/>
      <c r="L304" s="44"/>
      <c r="M304" s="230"/>
      <c r="N304" s="231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130</v>
      </c>
      <c r="AU304" s="17" t="s">
        <v>85</v>
      </c>
    </row>
    <row r="305" spans="1:51" s="13" customFormat="1" ht="12">
      <c r="A305" s="13"/>
      <c r="B305" s="232"/>
      <c r="C305" s="233"/>
      <c r="D305" s="227" t="s">
        <v>132</v>
      </c>
      <c r="E305" s="234" t="s">
        <v>1</v>
      </c>
      <c r="F305" s="235" t="s">
        <v>377</v>
      </c>
      <c r="G305" s="233"/>
      <c r="H305" s="234" t="s">
        <v>1</v>
      </c>
      <c r="I305" s="236"/>
      <c r="J305" s="233"/>
      <c r="K305" s="233"/>
      <c r="L305" s="237"/>
      <c r="M305" s="238"/>
      <c r="N305" s="239"/>
      <c r="O305" s="239"/>
      <c r="P305" s="239"/>
      <c r="Q305" s="239"/>
      <c r="R305" s="239"/>
      <c r="S305" s="239"/>
      <c r="T305" s="24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1" t="s">
        <v>132</v>
      </c>
      <c r="AU305" s="241" t="s">
        <v>85</v>
      </c>
      <c r="AV305" s="13" t="s">
        <v>83</v>
      </c>
      <c r="AW305" s="13" t="s">
        <v>33</v>
      </c>
      <c r="AX305" s="13" t="s">
        <v>78</v>
      </c>
      <c r="AY305" s="241" t="s">
        <v>122</v>
      </c>
    </row>
    <row r="306" spans="1:51" s="14" customFormat="1" ht="12">
      <c r="A306" s="14"/>
      <c r="B306" s="242"/>
      <c r="C306" s="243"/>
      <c r="D306" s="227" t="s">
        <v>132</v>
      </c>
      <c r="E306" s="244" t="s">
        <v>1</v>
      </c>
      <c r="F306" s="245" t="s">
        <v>141</v>
      </c>
      <c r="G306" s="243"/>
      <c r="H306" s="246">
        <v>3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2" t="s">
        <v>132</v>
      </c>
      <c r="AU306" s="252" t="s">
        <v>85</v>
      </c>
      <c r="AV306" s="14" t="s">
        <v>85</v>
      </c>
      <c r="AW306" s="14" t="s">
        <v>33</v>
      </c>
      <c r="AX306" s="14" t="s">
        <v>83</v>
      </c>
      <c r="AY306" s="252" t="s">
        <v>122</v>
      </c>
    </row>
    <row r="307" spans="1:65" s="2" customFormat="1" ht="16.5" customHeight="1">
      <c r="A307" s="38"/>
      <c r="B307" s="39"/>
      <c r="C307" s="213" t="s">
        <v>400</v>
      </c>
      <c r="D307" s="213" t="s">
        <v>124</v>
      </c>
      <c r="E307" s="214" t="s">
        <v>401</v>
      </c>
      <c r="F307" s="215" t="s">
        <v>402</v>
      </c>
      <c r="G307" s="216" t="s">
        <v>340</v>
      </c>
      <c r="H307" s="217">
        <v>1</v>
      </c>
      <c r="I307" s="218"/>
      <c r="J307" s="219">
        <f>ROUND(I307*H307,2)</f>
        <v>0</v>
      </c>
      <c r="K307" s="220"/>
      <c r="L307" s="44"/>
      <c r="M307" s="221" t="s">
        <v>1</v>
      </c>
      <c r="N307" s="222" t="s">
        <v>43</v>
      </c>
      <c r="O307" s="91"/>
      <c r="P307" s="223">
        <f>O307*H307</f>
        <v>0</v>
      </c>
      <c r="Q307" s="223">
        <v>0.00212</v>
      </c>
      <c r="R307" s="223">
        <f>Q307*H307</f>
        <v>0.00212</v>
      </c>
      <c r="S307" s="223">
        <v>0</v>
      </c>
      <c r="T307" s="22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5" t="s">
        <v>128</v>
      </c>
      <c r="AT307" s="225" t="s">
        <v>124</v>
      </c>
      <c r="AU307" s="225" t="s">
        <v>85</v>
      </c>
      <c r="AY307" s="17" t="s">
        <v>122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7" t="s">
        <v>83</v>
      </c>
      <c r="BK307" s="226">
        <f>ROUND(I307*H307,2)</f>
        <v>0</v>
      </c>
      <c r="BL307" s="17" t="s">
        <v>128</v>
      </c>
      <c r="BM307" s="225" t="s">
        <v>403</v>
      </c>
    </row>
    <row r="308" spans="1:47" s="2" customFormat="1" ht="12">
      <c r="A308" s="38"/>
      <c r="B308" s="39"/>
      <c r="C308" s="40"/>
      <c r="D308" s="227" t="s">
        <v>130</v>
      </c>
      <c r="E308" s="40"/>
      <c r="F308" s="228" t="s">
        <v>404</v>
      </c>
      <c r="G308" s="40"/>
      <c r="H308" s="40"/>
      <c r="I308" s="229"/>
      <c r="J308" s="40"/>
      <c r="K308" s="40"/>
      <c r="L308" s="44"/>
      <c r="M308" s="230"/>
      <c r="N308" s="231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130</v>
      </c>
      <c r="AU308" s="17" t="s">
        <v>85</v>
      </c>
    </row>
    <row r="309" spans="1:51" s="13" customFormat="1" ht="12">
      <c r="A309" s="13"/>
      <c r="B309" s="232"/>
      <c r="C309" s="233"/>
      <c r="D309" s="227" t="s">
        <v>132</v>
      </c>
      <c r="E309" s="234" t="s">
        <v>1</v>
      </c>
      <c r="F309" s="235" t="s">
        <v>405</v>
      </c>
      <c r="G309" s="233"/>
      <c r="H309" s="234" t="s">
        <v>1</v>
      </c>
      <c r="I309" s="236"/>
      <c r="J309" s="233"/>
      <c r="K309" s="233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132</v>
      </c>
      <c r="AU309" s="241" t="s">
        <v>85</v>
      </c>
      <c r="AV309" s="13" t="s">
        <v>83</v>
      </c>
      <c r="AW309" s="13" t="s">
        <v>33</v>
      </c>
      <c r="AX309" s="13" t="s">
        <v>78</v>
      </c>
      <c r="AY309" s="241" t="s">
        <v>122</v>
      </c>
    </row>
    <row r="310" spans="1:51" s="14" customFormat="1" ht="12">
      <c r="A310" s="14"/>
      <c r="B310" s="242"/>
      <c r="C310" s="243"/>
      <c r="D310" s="227" t="s">
        <v>132</v>
      </c>
      <c r="E310" s="244" t="s">
        <v>1</v>
      </c>
      <c r="F310" s="245" t="s">
        <v>83</v>
      </c>
      <c r="G310" s="243"/>
      <c r="H310" s="246">
        <v>1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2" t="s">
        <v>132</v>
      </c>
      <c r="AU310" s="252" t="s">
        <v>85</v>
      </c>
      <c r="AV310" s="14" t="s">
        <v>85</v>
      </c>
      <c r="AW310" s="14" t="s">
        <v>33</v>
      </c>
      <c r="AX310" s="14" t="s">
        <v>83</v>
      </c>
      <c r="AY310" s="252" t="s">
        <v>122</v>
      </c>
    </row>
    <row r="311" spans="1:65" s="2" customFormat="1" ht="16.5" customHeight="1">
      <c r="A311" s="38"/>
      <c r="B311" s="39"/>
      <c r="C311" s="213" t="s">
        <v>406</v>
      </c>
      <c r="D311" s="213" t="s">
        <v>124</v>
      </c>
      <c r="E311" s="214" t="s">
        <v>407</v>
      </c>
      <c r="F311" s="215" t="s">
        <v>408</v>
      </c>
      <c r="G311" s="216" t="s">
        <v>324</v>
      </c>
      <c r="H311" s="217">
        <v>143.4</v>
      </c>
      <c r="I311" s="218"/>
      <c r="J311" s="219">
        <f>ROUND(I311*H311,2)</f>
        <v>0</v>
      </c>
      <c r="K311" s="220"/>
      <c r="L311" s="44"/>
      <c r="M311" s="221" t="s">
        <v>1</v>
      </c>
      <c r="N311" s="222" t="s">
        <v>43</v>
      </c>
      <c r="O311" s="91"/>
      <c r="P311" s="223">
        <f>O311*H311</f>
        <v>0</v>
      </c>
      <c r="Q311" s="223">
        <v>0.0002</v>
      </c>
      <c r="R311" s="223">
        <f>Q311*H311</f>
        <v>0.028680000000000004</v>
      </c>
      <c r="S311" s="223">
        <v>0</v>
      </c>
      <c r="T311" s="22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5" t="s">
        <v>128</v>
      </c>
      <c r="AT311" s="225" t="s">
        <v>124</v>
      </c>
      <c r="AU311" s="225" t="s">
        <v>85</v>
      </c>
      <c r="AY311" s="17" t="s">
        <v>122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7" t="s">
        <v>83</v>
      </c>
      <c r="BK311" s="226">
        <f>ROUND(I311*H311,2)</f>
        <v>0</v>
      </c>
      <c r="BL311" s="17" t="s">
        <v>128</v>
      </c>
      <c r="BM311" s="225" t="s">
        <v>409</v>
      </c>
    </row>
    <row r="312" spans="1:47" s="2" customFormat="1" ht="12">
      <c r="A312" s="38"/>
      <c r="B312" s="39"/>
      <c r="C312" s="40"/>
      <c r="D312" s="227" t="s">
        <v>130</v>
      </c>
      <c r="E312" s="40"/>
      <c r="F312" s="228" t="s">
        <v>410</v>
      </c>
      <c r="G312" s="40"/>
      <c r="H312" s="40"/>
      <c r="I312" s="229"/>
      <c r="J312" s="40"/>
      <c r="K312" s="40"/>
      <c r="L312" s="44"/>
      <c r="M312" s="230"/>
      <c r="N312" s="231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130</v>
      </c>
      <c r="AU312" s="17" t="s">
        <v>85</v>
      </c>
    </row>
    <row r="313" spans="1:51" s="13" customFormat="1" ht="12">
      <c r="A313" s="13"/>
      <c r="B313" s="232"/>
      <c r="C313" s="233"/>
      <c r="D313" s="227" t="s">
        <v>132</v>
      </c>
      <c r="E313" s="234" t="s">
        <v>1</v>
      </c>
      <c r="F313" s="235" t="s">
        <v>411</v>
      </c>
      <c r="G313" s="233"/>
      <c r="H313" s="234" t="s">
        <v>1</v>
      </c>
      <c r="I313" s="236"/>
      <c r="J313" s="233"/>
      <c r="K313" s="233"/>
      <c r="L313" s="237"/>
      <c r="M313" s="238"/>
      <c r="N313" s="239"/>
      <c r="O313" s="239"/>
      <c r="P313" s="239"/>
      <c r="Q313" s="239"/>
      <c r="R313" s="239"/>
      <c r="S313" s="239"/>
      <c r="T313" s="24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1" t="s">
        <v>132</v>
      </c>
      <c r="AU313" s="241" t="s">
        <v>85</v>
      </c>
      <c r="AV313" s="13" t="s">
        <v>83</v>
      </c>
      <c r="AW313" s="13" t="s">
        <v>33</v>
      </c>
      <c r="AX313" s="13" t="s">
        <v>78</v>
      </c>
      <c r="AY313" s="241" t="s">
        <v>122</v>
      </c>
    </row>
    <row r="314" spans="1:51" s="14" customFormat="1" ht="12">
      <c r="A314" s="14"/>
      <c r="B314" s="242"/>
      <c r="C314" s="243"/>
      <c r="D314" s="227" t="s">
        <v>132</v>
      </c>
      <c r="E314" s="244" t="s">
        <v>1</v>
      </c>
      <c r="F314" s="245" t="s">
        <v>412</v>
      </c>
      <c r="G314" s="243"/>
      <c r="H314" s="246">
        <v>143.4</v>
      </c>
      <c r="I314" s="247"/>
      <c r="J314" s="243"/>
      <c r="K314" s="243"/>
      <c r="L314" s="248"/>
      <c r="M314" s="249"/>
      <c r="N314" s="250"/>
      <c r="O314" s="250"/>
      <c r="P314" s="250"/>
      <c r="Q314" s="250"/>
      <c r="R314" s="250"/>
      <c r="S314" s="250"/>
      <c r="T314" s="251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2" t="s">
        <v>132</v>
      </c>
      <c r="AU314" s="252" t="s">
        <v>85</v>
      </c>
      <c r="AV314" s="14" t="s">
        <v>85</v>
      </c>
      <c r="AW314" s="14" t="s">
        <v>33</v>
      </c>
      <c r="AX314" s="14" t="s">
        <v>83</v>
      </c>
      <c r="AY314" s="252" t="s">
        <v>122</v>
      </c>
    </row>
    <row r="315" spans="1:65" s="2" customFormat="1" ht="16.5" customHeight="1">
      <c r="A315" s="38"/>
      <c r="B315" s="39"/>
      <c r="C315" s="213" t="s">
        <v>413</v>
      </c>
      <c r="D315" s="213" t="s">
        <v>124</v>
      </c>
      <c r="E315" s="214" t="s">
        <v>414</v>
      </c>
      <c r="F315" s="215" t="s">
        <v>415</v>
      </c>
      <c r="G315" s="216" t="s">
        <v>324</v>
      </c>
      <c r="H315" s="217">
        <v>143.4</v>
      </c>
      <c r="I315" s="218"/>
      <c r="J315" s="219">
        <f>ROUND(I315*H315,2)</f>
        <v>0</v>
      </c>
      <c r="K315" s="220"/>
      <c r="L315" s="44"/>
      <c r="M315" s="221" t="s">
        <v>1</v>
      </c>
      <c r="N315" s="222" t="s">
        <v>43</v>
      </c>
      <c r="O315" s="91"/>
      <c r="P315" s="223">
        <f>O315*H315</f>
        <v>0</v>
      </c>
      <c r="Q315" s="223">
        <v>7E-05</v>
      </c>
      <c r="R315" s="223">
        <f>Q315*H315</f>
        <v>0.010038</v>
      </c>
      <c r="S315" s="223">
        <v>0</v>
      </c>
      <c r="T315" s="22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5" t="s">
        <v>128</v>
      </c>
      <c r="AT315" s="225" t="s">
        <v>124</v>
      </c>
      <c r="AU315" s="225" t="s">
        <v>85</v>
      </c>
      <c r="AY315" s="17" t="s">
        <v>122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7" t="s">
        <v>83</v>
      </c>
      <c r="BK315" s="226">
        <f>ROUND(I315*H315,2)</f>
        <v>0</v>
      </c>
      <c r="BL315" s="17" t="s">
        <v>128</v>
      </c>
      <c r="BM315" s="225" t="s">
        <v>416</v>
      </c>
    </row>
    <row r="316" spans="1:47" s="2" customFormat="1" ht="12">
      <c r="A316" s="38"/>
      <c r="B316" s="39"/>
      <c r="C316" s="40"/>
      <c r="D316" s="227" t="s">
        <v>130</v>
      </c>
      <c r="E316" s="40"/>
      <c r="F316" s="228" t="s">
        <v>417</v>
      </c>
      <c r="G316" s="40"/>
      <c r="H316" s="40"/>
      <c r="I316" s="229"/>
      <c r="J316" s="40"/>
      <c r="K316" s="40"/>
      <c r="L316" s="44"/>
      <c r="M316" s="230"/>
      <c r="N316" s="231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130</v>
      </c>
      <c r="AU316" s="17" t="s">
        <v>85</v>
      </c>
    </row>
    <row r="317" spans="1:51" s="13" customFormat="1" ht="12">
      <c r="A317" s="13"/>
      <c r="B317" s="232"/>
      <c r="C317" s="233"/>
      <c r="D317" s="227" t="s">
        <v>132</v>
      </c>
      <c r="E317" s="234" t="s">
        <v>1</v>
      </c>
      <c r="F317" s="235" t="s">
        <v>418</v>
      </c>
      <c r="G317" s="233"/>
      <c r="H317" s="234" t="s">
        <v>1</v>
      </c>
      <c r="I317" s="236"/>
      <c r="J317" s="233"/>
      <c r="K317" s="233"/>
      <c r="L317" s="237"/>
      <c r="M317" s="238"/>
      <c r="N317" s="239"/>
      <c r="O317" s="239"/>
      <c r="P317" s="239"/>
      <c r="Q317" s="239"/>
      <c r="R317" s="239"/>
      <c r="S317" s="239"/>
      <c r="T317" s="24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1" t="s">
        <v>132</v>
      </c>
      <c r="AU317" s="241" t="s">
        <v>85</v>
      </c>
      <c r="AV317" s="13" t="s">
        <v>83</v>
      </c>
      <c r="AW317" s="13" t="s">
        <v>33</v>
      </c>
      <c r="AX317" s="13" t="s">
        <v>78</v>
      </c>
      <c r="AY317" s="241" t="s">
        <v>122</v>
      </c>
    </row>
    <row r="318" spans="1:51" s="14" customFormat="1" ht="12">
      <c r="A318" s="14"/>
      <c r="B318" s="242"/>
      <c r="C318" s="243"/>
      <c r="D318" s="227" t="s">
        <v>132</v>
      </c>
      <c r="E318" s="244" t="s">
        <v>1</v>
      </c>
      <c r="F318" s="245" t="s">
        <v>419</v>
      </c>
      <c r="G318" s="243"/>
      <c r="H318" s="246">
        <v>143.4</v>
      </c>
      <c r="I318" s="247"/>
      <c r="J318" s="243"/>
      <c r="K318" s="243"/>
      <c r="L318" s="248"/>
      <c r="M318" s="249"/>
      <c r="N318" s="250"/>
      <c r="O318" s="250"/>
      <c r="P318" s="250"/>
      <c r="Q318" s="250"/>
      <c r="R318" s="250"/>
      <c r="S318" s="250"/>
      <c r="T318" s="25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2" t="s">
        <v>132</v>
      </c>
      <c r="AU318" s="252" t="s">
        <v>85</v>
      </c>
      <c r="AV318" s="14" t="s">
        <v>85</v>
      </c>
      <c r="AW318" s="14" t="s">
        <v>33</v>
      </c>
      <c r="AX318" s="14" t="s">
        <v>83</v>
      </c>
      <c r="AY318" s="252" t="s">
        <v>122</v>
      </c>
    </row>
    <row r="319" spans="1:63" s="12" customFormat="1" ht="22.8" customHeight="1">
      <c r="A319" s="12"/>
      <c r="B319" s="198"/>
      <c r="C319" s="199"/>
      <c r="D319" s="200" t="s">
        <v>77</v>
      </c>
      <c r="E319" s="211" t="s">
        <v>420</v>
      </c>
      <c r="F319" s="211" t="s">
        <v>421</v>
      </c>
      <c r="G319" s="199"/>
      <c r="H319" s="199"/>
      <c r="I319" s="202"/>
      <c r="J319" s="212">
        <f>BK319</f>
        <v>0</v>
      </c>
      <c r="K319" s="199"/>
      <c r="L319" s="203"/>
      <c r="M319" s="204"/>
      <c r="N319" s="205"/>
      <c r="O319" s="205"/>
      <c r="P319" s="206">
        <f>SUM(P320:P323)</f>
        <v>0</v>
      </c>
      <c r="Q319" s="205"/>
      <c r="R319" s="206">
        <f>SUM(R320:R323)</f>
        <v>0</v>
      </c>
      <c r="S319" s="205"/>
      <c r="T319" s="207">
        <f>SUM(T320:T323)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08" t="s">
        <v>83</v>
      </c>
      <c r="AT319" s="209" t="s">
        <v>77</v>
      </c>
      <c r="AU319" s="209" t="s">
        <v>83</v>
      </c>
      <c r="AY319" s="208" t="s">
        <v>122</v>
      </c>
      <c r="BK319" s="210">
        <f>SUM(BK320:BK323)</f>
        <v>0</v>
      </c>
    </row>
    <row r="320" spans="1:65" s="2" customFormat="1" ht="16.5" customHeight="1">
      <c r="A320" s="38"/>
      <c r="B320" s="39"/>
      <c r="C320" s="213" t="s">
        <v>422</v>
      </c>
      <c r="D320" s="213" t="s">
        <v>124</v>
      </c>
      <c r="E320" s="214" t="s">
        <v>423</v>
      </c>
      <c r="F320" s="215" t="s">
        <v>424</v>
      </c>
      <c r="G320" s="216" t="s">
        <v>214</v>
      </c>
      <c r="H320" s="217">
        <v>37.485</v>
      </c>
      <c r="I320" s="218"/>
      <c r="J320" s="219">
        <f>ROUND(I320*H320,2)</f>
        <v>0</v>
      </c>
      <c r="K320" s="220"/>
      <c r="L320" s="44"/>
      <c r="M320" s="221" t="s">
        <v>1</v>
      </c>
      <c r="N320" s="222" t="s">
        <v>43</v>
      </c>
      <c r="O320" s="91"/>
      <c r="P320" s="223">
        <f>O320*H320</f>
        <v>0</v>
      </c>
      <c r="Q320" s="223">
        <v>0</v>
      </c>
      <c r="R320" s="223">
        <f>Q320*H320</f>
        <v>0</v>
      </c>
      <c r="S320" s="223">
        <v>0</v>
      </c>
      <c r="T320" s="22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5" t="s">
        <v>128</v>
      </c>
      <c r="AT320" s="225" t="s">
        <v>124</v>
      </c>
      <c r="AU320" s="225" t="s">
        <v>85</v>
      </c>
      <c r="AY320" s="17" t="s">
        <v>122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7" t="s">
        <v>83</v>
      </c>
      <c r="BK320" s="226">
        <f>ROUND(I320*H320,2)</f>
        <v>0</v>
      </c>
      <c r="BL320" s="17" t="s">
        <v>128</v>
      </c>
      <c r="BM320" s="225" t="s">
        <v>425</v>
      </c>
    </row>
    <row r="321" spans="1:47" s="2" customFormat="1" ht="12">
      <c r="A321" s="38"/>
      <c r="B321" s="39"/>
      <c r="C321" s="40"/>
      <c r="D321" s="227" t="s">
        <v>130</v>
      </c>
      <c r="E321" s="40"/>
      <c r="F321" s="228" t="s">
        <v>426</v>
      </c>
      <c r="G321" s="40"/>
      <c r="H321" s="40"/>
      <c r="I321" s="229"/>
      <c r="J321" s="40"/>
      <c r="K321" s="40"/>
      <c r="L321" s="44"/>
      <c r="M321" s="230"/>
      <c r="N321" s="231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130</v>
      </c>
      <c r="AU321" s="17" t="s">
        <v>85</v>
      </c>
    </row>
    <row r="322" spans="1:51" s="13" customFormat="1" ht="12">
      <c r="A322" s="13"/>
      <c r="B322" s="232"/>
      <c r="C322" s="233"/>
      <c r="D322" s="227" t="s">
        <v>132</v>
      </c>
      <c r="E322" s="234" t="s">
        <v>1</v>
      </c>
      <c r="F322" s="235" t="s">
        <v>427</v>
      </c>
      <c r="G322" s="233"/>
      <c r="H322" s="234" t="s">
        <v>1</v>
      </c>
      <c r="I322" s="236"/>
      <c r="J322" s="233"/>
      <c r="K322" s="233"/>
      <c r="L322" s="237"/>
      <c r="M322" s="238"/>
      <c r="N322" s="239"/>
      <c r="O322" s="239"/>
      <c r="P322" s="239"/>
      <c r="Q322" s="239"/>
      <c r="R322" s="239"/>
      <c r="S322" s="239"/>
      <c r="T322" s="24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1" t="s">
        <v>132</v>
      </c>
      <c r="AU322" s="241" t="s">
        <v>85</v>
      </c>
      <c r="AV322" s="13" t="s">
        <v>83</v>
      </c>
      <c r="AW322" s="13" t="s">
        <v>33</v>
      </c>
      <c r="AX322" s="13" t="s">
        <v>78</v>
      </c>
      <c r="AY322" s="241" t="s">
        <v>122</v>
      </c>
    </row>
    <row r="323" spans="1:51" s="14" customFormat="1" ht="12">
      <c r="A323" s="14"/>
      <c r="B323" s="242"/>
      <c r="C323" s="243"/>
      <c r="D323" s="227" t="s">
        <v>132</v>
      </c>
      <c r="E323" s="244" t="s">
        <v>1</v>
      </c>
      <c r="F323" s="245" t="s">
        <v>428</v>
      </c>
      <c r="G323" s="243"/>
      <c r="H323" s="246">
        <v>37.485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2" t="s">
        <v>132</v>
      </c>
      <c r="AU323" s="252" t="s">
        <v>85</v>
      </c>
      <c r="AV323" s="14" t="s">
        <v>85</v>
      </c>
      <c r="AW323" s="14" t="s">
        <v>33</v>
      </c>
      <c r="AX323" s="14" t="s">
        <v>83</v>
      </c>
      <c r="AY323" s="252" t="s">
        <v>122</v>
      </c>
    </row>
    <row r="324" spans="1:63" s="12" customFormat="1" ht="22.8" customHeight="1">
      <c r="A324" s="12"/>
      <c r="B324" s="198"/>
      <c r="C324" s="199"/>
      <c r="D324" s="200" t="s">
        <v>77</v>
      </c>
      <c r="E324" s="211" t="s">
        <v>429</v>
      </c>
      <c r="F324" s="211" t="s">
        <v>430</v>
      </c>
      <c r="G324" s="199"/>
      <c r="H324" s="199"/>
      <c r="I324" s="202"/>
      <c r="J324" s="212">
        <f>BK324</f>
        <v>0</v>
      </c>
      <c r="K324" s="199"/>
      <c r="L324" s="203"/>
      <c r="M324" s="204"/>
      <c r="N324" s="205"/>
      <c r="O324" s="205"/>
      <c r="P324" s="206">
        <f>SUM(P325:P326)</f>
        <v>0</v>
      </c>
      <c r="Q324" s="205"/>
      <c r="R324" s="206">
        <f>SUM(R325:R326)</f>
        <v>0</v>
      </c>
      <c r="S324" s="205"/>
      <c r="T324" s="207">
        <f>SUM(T325:T326)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8" t="s">
        <v>83</v>
      </c>
      <c r="AT324" s="209" t="s">
        <v>77</v>
      </c>
      <c r="AU324" s="209" t="s">
        <v>83</v>
      </c>
      <c r="AY324" s="208" t="s">
        <v>122</v>
      </c>
      <c r="BK324" s="210">
        <f>SUM(BK325:BK326)</f>
        <v>0</v>
      </c>
    </row>
    <row r="325" spans="1:65" s="2" customFormat="1" ht="16.5" customHeight="1">
      <c r="A325" s="38"/>
      <c r="B325" s="39"/>
      <c r="C325" s="213" t="s">
        <v>431</v>
      </c>
      <c r="D325" s="213" t="s">
        <v>124</v>
      </c>
      <c r="E325" s="214" t="s">
        <v>432</v>
      </c>
      <c r="F325" s="215" t="s">
        <v>433</v>
      </c>
      <c r="G325" s="216" t="s">
        <v>214</v>
      </c>
      <c r="H325" s="217">
        <v>161.664</v>
      </c>
      <c r="I325" s="218"/>
      <c r="J325" s="219">
        <f>ROUND(I325*H325,2)</f>
        <v>0</v>
      </c>
      <c r="K325" s="220"/>
      <c r="L325" s="44"/>
      <c r="M325" s="221" t="s">
        <v>1</v>
      </c>
      <c r="N325" s="222" t="s">
        <v>43</v>
      </c>
      <c r="O325" s="91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5" t="s">
        <v>128</v>
      </c>
      <c r="AT325" s="225" t="s">
        <v>124</v>
      </c>
      <c r="AU325" s="225" t="s">
        <v>85</v>
      </c>
      <c r="AY325" s="17" t="s">
        <v>122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7" t="s">
        <v>83</v>
      </c>
      <c r="BK325" s="226">
        <f>ROUND(I325*H325,2)</f>
        <v>0</v>
      </c>
      <c r="BL325" s="17" t="s">
        <v>128</v>
      </c>
      <c r="BM325" s="225" t="s">
        <v>434</v>
      </c>
    </row>
    <row r="326" spans="1:47" s="2" customFormat="1" ht="12">
      <c r="A326" s="38"/>
      <c r="B326" s="39"/>
      <c r="C326" s="40"/>
      <c r="D326" s="227" t="s">
        <v>130</v>
      </c>
      <c r="E326" s="40"/>
      <c r="F326" s="228" t="s">
        <v>435</v>
      </c>
      <c r="G326" s="40"/>
      <c r="H326" s="40"/>
      <c r="I326" s="229"/>
      <c r="J326" s="40"/>
      <c r="K326" s="40"/>
      <c r="L326" s="44"/>
      <c r="M326" s="230"/>
      <c r="N326" s="231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130</v>
      </c>
      <c r="AU326" s="17" t="s">
        <v>85</v>
      </c>
    </row>
    <row r="327" spans="1:63" s="12" customFormat="1" ht="25.9" customHeight="1">
      <c r="A327" s="12"/>
      <c r="B327" s="198"/>
      <c r="C327" s="199"/>
      <c r="D327" s="200" t="s">
        <v>77</v>
      </c>
      <c r="E327" s="201" t="s">
        <v>436</v>
      </c>
      <c r="F327" s="201" t="s">
        <v>437</v>
      </c>
      <c r="G327" s="199"/>
      <c r="H327" s="199"/>
      <c r="I327" s="202"/>
      <c r="J327" s="185">
        <f>BK327</f>
        <v>0</v>
      </c>
      <c r="K327" s="199"/>
      <c r="L327" s="203"/>
      <c r="M327" s="204"/>
      <c r="N327" s="205"/>
      <c r="O327" s="205"/>
      <c r="P327" s="206">
        <f>P328+P331+P334+P337+P340</f>
        <v>0</v>
      </c>
      <c r="Q327" s="205"/>
      <c r="R327" s="206">
        <f>R328+R331+R334+R337+R340</f>
        <v>0</v>
      </c>
      <c r="S327" s="205"/>
      <c r="T327" s="207">
        <f>T328+T331+T334+T337+T340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8" t="s">
        <v>160</v>
      </c>
      <c r="AT327" s="209" t="s">
        <v>77</v>
      </c>
      <c r="AU327" s="209" t="s">
        <v>78</v>
      </c>
      <c r="AY327" s="208" t="s">
        <v>122</v>
      </c>
      <c r="BK327" s="210">
        <f>BK328+BK331+BK334+BK337+BK340</f>
        <v>0</v>
      </c>
    </row>
    <row r="328" spans="1:63" s="12" customFormat="1" ht="22.8" customHeight="1">
      <c r="A328" s="12"/>
      <c r="B328" s="198"/>
      <c r="C328" s="199"/>
      <c r="D328" s="200" t="s">
        <v>77</v>
      </c>
      <c r="E328" s="211" t="s">
        <v>438</v>
      </c>
      <c r="F328" s="211" t="s">
        <v>439</v>
      </c>
      <c r="G328" s="199"/>
      <c r="H328" s="199"/>
      <c r="I328" s="202"/>
      <c r="J328" s="212">
        <f>BK328</f>
        <v>0</v>
      </c>
      <c r="K328" s="199"/>
      <c r="L328" s="203"/>
      <c r="M328" s="204"/>
      <c r="N328" s="205"/>
      <c r="O328" s="205"/>
      <c r="P328" s="206">
        <f>SUM(P329:P330)</f>
        <v>0</v>
      </c>
      <c r="Q328" s="205"/>
      <c r="R328" s="206">
        <f>SUM(R329:R330)</f>
        <v>0</v>
      </c>
      <c r="S328" s="205"/>
      <c r="T328" s="207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8" t="s">
        <v>160</v>
      </c>
      <c r="AT328" s="209" t="s">
        <v>77</v>
      </c>
      <c r="AU328" s="209" t="s">
        <v>83</v>
      </c>
      <c r="AY328" s="208" t="s">
        <v>122</v>
      </c>
      <c r="BK328" s="210">
        <f>SUM(BK329:BK330)</f>
        <v>0</v>
      </c>
    </row>
    <row r="329" spans="1:65" s="2" customFormat="1" ht="16.5" customHeight="1">
      <c r="A329" s="38"/>
      <c r="B329" s="39"/>
      <c r="C329" s="213" t="s">
        <v>440</v>
      </c>
      <c r="D329" s="213" t="s">
        <v>124</v>
      </c>
      <c r="E329" s="214" t="s">
        <v>441</v>
      </c>
      <c r="F329" s="215" t="s">
        <v>439</v>
      </c>
      <c r="G329" s="216" t="s">
        <v>442</v>
      </c>
      <c r="H329" s="217">
        <v>1</v>
      </c>
      <c r="I329" s="218"/>
      <c r="J329" s="219">
        <f>ROUND(I329*H329,2)</f>
        <v>0</v>
      </c>
      <c r="K329" s="220"/>
      <c r="L329" s="44"/>
      <c r="M329" s="221" t="s">
        <v>1</v>
      </c>
      <c r="N329" s="222" t="s">
        <v>43</v>
      </c>
      <c r="O329" s="91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5" t="s">
        <v>443</v>
      </c>
      <c r="AT329" s="225" t="s">
        <v>124</v>
      </c>
      <c r="AU329" s="225" t="s">
        <v>85</v>
      </c>
      <c r="AY329" s="17" t="s">
        <v>122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7" t="s">
        <v>83</v>
      </c>
      <c r="BK329" s="226">
        <f>ROUND(I329*H329,2)</f>
        <v>0</v>
      </c>
      <c r="BL329" s="17" t="s">
        <v>443</v>
      </c>
      <c r="BM329" s="225" t="s">
        <v>444</v>
      </c>
    </row>
    <row r="330" spans="1:47" s="2" customFormat="1" ht="12">
      <c r="A330" s="38"/>
      <c r="B330" s="39"/>
      <c r="C330" s="40"/>
      <c r="D330" s="227" t="s">
        <v>130</v>
      </c>
      <c r="E330" s="40"/>
      <c r="F330" s="228" t="s">
        <v>439</v>
      </c>
      <c r="G330" s="40"/>
      <c r="H330" s="40"/>
      <c r="I330" s="229"/>
      <c r="J330" s="40"/>
      <c r="K330" s="40"/>
      <c r="L330" s="44"/>
      <c r="M330" s="230"/>
      <c r="N330" s="231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130</v>
      </c>
      <c r="AU330" s="17" t="s">
        <v>85</v>
      </c>
    </row>
    <row r="331" spans="1:63" s="12" customFormat="1" ht="22.8" customHeight="1">
      <c r="A331" s="12"/>
      <c r="B331" s="198"/>
      <c r="C331" s="199"/>
      <c r="D331" s="200" t="s">
        <v>77</v>
      </c>
      <c r="E331" s="211" t="s">
        <v>445</v>
      </c>
      <c r="F331" s="211" t="s">
        <v>446</v>
      </c>
      <c r="G331" s="199"/>
      <c r="H331" s="199"/>
      <c r="I331" s="202"/>
      <c r="J331" s="212">
        <f>BK331</f>
        <v>0</v>
      </c>
      <c r="K331" s="199"/>
      <c r="L331" s="203"/>
      <c r="M331" s="204"/>
      <c r="N331" s="205"/>
      <c r="O331" s="205"/>
      <c r="P331" s="206">
        <f>SUM(P332:P333)</f>
        <v>0</v>
      </c>
      <c r="Q331" s="205"/>
      <c r="R331" s="206">
        <f>SUM(R332:R333)</f>
        <v>0</v>
      </c>
      <c r="S331" s="205"/>
      <c r="T331" s="207">
        <f>SUM(T332:T333)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8" t="s">
        <v>160</v>
      </c>
      <c r="AT331" s="209" t="s">
        <v>77</v>
      </c>
      <c r="AU331" s="209" t="s">
        <v>83</v>
      </c>
      <c r="AY331" s="208" t="s">
        <v>122</v>
      </c>
      <c r="BK331" s="210">
        <f>SUM(BK332:BK333)</f>
        <v>0</v>
      </c>
    </row>
    <row r="332" spans="1:65" s="2" customFormat="1" ht="16.5" customHeight="1">
      <c r="A332" s="38"/>
      <c r="B332" s="39"/>
      <c r="C332" s="213" t="s">
        <v>447</v>
      </c>
      <c r="D332" s="213" t="s">
        <v>124</v>
      </c>
      <c r="E332" s="214" t="s">
        <v>448</v>
      </c>
      <c r="F332" s="215" t="s">
        <v>446</v>
      </c>
      <c r="G332" s="216" t="s">
        <v>442</v>
      </c>
      <c r="H332" s="217">
        <v>1</v>
      </c>
      <c r="I332" s="218"/>
      <c r="J332" s="219">
        <f>ROUND(I332*H332,2)</f>
        <v>0</v>
      </c>
      <c r="K332" s="220"/>
      <c r="L332" s="44"/>
      <c r="M332" s="221" t="s">
        <v>1</v>
      </c>
      <c r="N332" s="222" t="s">
        <v>43</v>
      </c>
      <c r="O332" s="91"/>
      <c r="P332" s="223">
        <f>O332*H332</f>
        <v>0</v>
      </c>
      <c r="Q332" s="223">
        <v>0</v>
      </c>
      <c r="R332" s="223">
        <f>Q332*H332</f>
        <v>0</v>
      </c>
      <c r="S332" s="223">
        <v>0</v>
      </c>
      <c r="T332" s="224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5" t="s">
        <v>443</v>
      </c>
      <c r="AT332" s="225" t="s">
        <v>124</v>
      </c>
      <c r="AU332" s="225" t="s">
        <v>85</v>
      </c>
      <c r="AY332" s="17" t="s">
        <v>122</v>
      </c>
      <c r="BE332" s="226">
        <f>IF(N332="základní",J332,0)</f>
        <v>0</v>
      </c>
      <c r="BF332" s="226">
        <f>IF(N332="snížená",J332,0)</f>
        <v>0</v>
      </c>
      <c r="BG332" s="226">
        <f>IF(N332="zákl. přenesená",J332,0)</f>
        <v>0</v>
      </c>
      <c r="BH332" s="226">
        <f>IF(N332="sníž. přenesená",J332,0)</f>
        <v>0</v>
      </c>
      <c r="BI332" s="226">
        <f>IF(N332="nulová",J332,0)</f>
        <v>0</v>
      </c>
      <c r="BJ332" s="17" t="s">
        <v>83</v>
      </c>
      <c r="BK332" s="226">
        <f>ROUND(I332*H332,2)</f>
        <v>0</v>
      </c>
      <c r="BL332" s="17" t="s">
        <v>443</v>
      </c>
      <c r="BM332" s="225" t="s">
        <v>449</v>
      </c>
    </row>
    <row r="333" spans="1:47" s="2" customFormat="1" ht="12">
      <c r="A333" s="38"/>
      <c r="B333" s="39"/>
      <c r="C333" s="40"/>
      <c r="D333" s="227" t="s">
        <v>130</v>
      </c>
      <c r="E333" s="40"/>
      <c r="F333" s="228" t="s">
        <v>446</v>
      </c>
      <c r="G333" s="40"/>
      <c r="H333" s="40"/>
      <c r="I333" s="229"/>
      <c r="J333" s="40"/>
      <c r="K333" s="40"/>
      <c r="L333" s="44"/>
      <c r="M333" s="230"/>
      <c r="N333" s="231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130</v>
      </c>
      <c r="AU333" s="17" t="s">
        <v>85</v>
      </c>
    </row>
    <row r="334" spans="1:63" s="12" customFormat="1" ht="22.8" customHeight="1">
      <c r="A334" s="12"/>
      <c r="B334" s="198"/>
      <c r="C334" s="199"/>
      <c r="D334" s="200" t="s">
        <v>77</v>
      </c>
      <c r="E334" s="211" t="s">
        <v>450</v>
      </c>
      <c r="F334" s="211" t="s">
        <v>451</v>
      </c>
      <c r="G334" s="199"/>
      <c r="H334" s="199"/>
      <c r="I334" s="202"/>
      <c r="J334" s="212">
        <f>BK334</f>
        <v>0</v>
      </c>
      <c r="K334" s="199"/>
      <c r="L334" s="203"/>
      <c r="M334" s="204"/>
      <c r="N334" s="205"/>
      <c r="O334" s="205"/>
      <c r="P334" s="206">
        <f>SUM(P335:P336)</f>
        <v>0</v>
      </c>
      <c r="Q334" s="205"/>
      <c r="R334" s="206">
        <f>SUM(R335:R336)</f>
        <v>0</v>
      </c>
      <c r="S334" s="205"/>
      <c r="T334" s="207">
        <f>SUM(T335:T336)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8" t="s">
        <v>160</v>
      </c>
      <c r="AT334" s="209" t="s">
        <v>77</v>
      </c>
      <c r="AU334" s="209" t="s">
        <v>83</v>
      </c>
      <c r="AY334" s="208" t="s">
        <v>122</v>
      </c>
      <c r="BK334" s="210">
        <f>SUM(BK335:BK336)</f>
        <v>0</v>
      </c>
    </row>
    <row r="335" spans="1:65" s="2" customFormat="1" ht="16.5" customHeight="1">
      <c r="A335" s="38"/>
      <c r="B335" s="39"/>
      <c r="C335" s="213" t="s">
        <v>452</v>
      </c>
      <c r="D335" s="213" t="s">
        <v>124</v>
      </c>
      <c r="E335" s="214" t="s">
        <v>453</v>
      </c>
      <c r="F335" s="215" t="s">
        <v>451</v>
      </c>
      <c r="G335" s="216" t="s">
        <v>442</v>
      </c>
      <c r="H335" s="217">
        <v>1</v>
      </c>
      <c r="I335" s="218"/>
      <c r="J335" s="219">
        <f>ROUND(I335*H335,2)</f>
        <v>0</v>
      </c>
      <c r="K335" s="220"/>
      <c r="L335" s="44"/>
      <c r="M335" s="221" t="s">
        <v>1</v>
      </c>
      <c r="N335" s="222" t="s">
        <v>43</v>
      </c>
      <c r="O335" s="91"/>
      <c r="P335" s="223">
        <f>O335*H335</f>
        <v>0</v>
      </c>
      <c r="Q335" s="223">
        <v>0</v>
      </c>
      <c r="R335" s="223">
        <f>Q335*H335</f>
        <v>0</v>
      </c>
      <c r="S335" s="223">
        <v>0</v>
      </c>
      <c r="T335" s="22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5" t="s">
        <v>443</v>
      </c>
      <c r="AT335" s="225" t="s">
        <v>124</v>
      </c>
      <c r="AU335" s="225" t="s">
        <v>85</v>
      </c>
      <c r="AY335" s="17" t="s">
        <v>122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7" t="s">
        <v>83</v>
      </c>
      <c r="BK335" s="226">
        <f>ROUND(I335*H335,2)</f>
        <v>0</v>
      </c>
      <c r="BL335" s="17" t="s">
        <v>443</v>
      </c>
      <c r="BM335" s="225" t="s">
        <v>454</v>
      </c>
    </row>
    <row r="336" spans="1:47" s="2" customFormat="1" ht="12">
      <c r="A336" s="38"/>
      <c r="B336" s="39"/>
      <c r="C336" s="40"/>
      <c r="D336" s="227" t="s">
        <v>130</v>
      </c>
      <c r="E336" s="40"/>
      <c r="F336" s="228" t="s">
        <v>451</v>
      </c>
      <c r="G336" s="40"/>
      <c r="H336" s="40"/>
      <c r="I336" s="229"/>
      <c r="J336" s="40"/>
      <c r="K336" s="40"/>
      <c r="L336" s="44"/>
      <c r="M336" s="230"/>
      <c r="N336" s="231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130</v>
      </c>
      <c r="AU336" s="17" t="s">
        <v>85</v>
      </c>
    </row>
    <row r="337" spans="1:63" s="12" customFormat="1" ht="22.8" customHeight="1">
      <c r="A337" s="12"/>
      <c r="B337" s="198"/>
      <c r="C337" s="199"/>
      <c r="D337" s="200" t="s">
        <v>77</v>
      </c>
      <c r="E337" s="211" t="s">
        <v>455</v>
      </c>
      <c r="F337" s="211" t="s">
        <v>456</v>
      </c>
      <c r="G337" s="199"/>
      <c r="H337" s="199"/>
      <c r="I337" s="202"/>
      <c r="J337" s="212">
        <f>BK337</f>
        <v>0</v>
      </c>
      <c r="K337" s="199"/>
      <c r="L337" s="203"/>
      <c r="M337" s="204"/>
      <c r="N337" s="205"/>
      <c r="O337" s="205"/>
      <c r="P337" s="206">
        <f>SUM(P338:P339)</f>
        <v>0</v>
      </c>
      <c r="Q337" s="205"/>
      <c r="R337" s="206">
        <f>SUM(R338:R339)</f>
        <v>0</v>
      </c>
      <c r="S337" s="205"/>
      <c r="T337" s="207">
        <f>SUM(T338:T339)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8" t="s">
        <v>160</v>
      </c>
      <c r="AT337" s="209" t="s">
        <v>77</v>
      </c>
      <c r="AU337" s="209" t="s">
        <v>83</v>
      </c>
      <c r="AY337" s="208" t="s">
        <v>122</v>
      </c>
      <c r="BK337" s="210">
        <f>SUM(BK338:BK339)</f>
        <v>0</v>
      </c>
    </row>
    <row r="338" spans="1:65" s="2" customFormat="1" ht="16.5" customHeight="1">
      <c r="A338" s="38"/>
      <c r="B338" s="39"/>
      <c r="C338" s="213" t="s">
        <v>457</v>
      </c>
      <c r="D338" s="213" t="s">
        <v>124</v>
      </c>
      <c r="E338" s="214" t="s">
        <v>458</v>
      </c>
      <c r="F338" s="215" t="s">
        <v>456</v>
      </c>
      <c r="G338" s="216" t="s">
        <v>442</v>
      </c>
      <c r="H338" s="217">
        <v>1</v>
      </c>
      <c r="I338" s="218"/>
      <c r="J338" s="219">
        <f>ROUND(I338*H338,2)</f>
        <v>0</v>
      </c>
      <c r="K338" s="220"/>
      <c r="L338" s="44"/>
      <c r="M338" s="221" t="s">
        <v>1</v>
      </c>
      <c r="N338" s="222" t="s">
        <v>43</v>
      </c>
      <c r="O338" s="91"/>
      <c r="P338" s="223">
        <f>O338*H338</f>
        <v>0</v>
      </c>
      <c r="Q338" s="223">
        <v>0</v>
      </c>
      <c r="R338" s="223">
        <f>Q338*H338</f>
        <v>0</v>
      </c>
      <c r="S338" s="223">
        <v>0</v>
      </c>
      <c r="T338" s="224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5" t="s">
        <v>443</v>
      </c>
      <c r="AT338" s="225" t="s">
        <v>124</v>
      </c>
      <c r="AU338" s="225" t="s">
        <v>85</v>
      </c>
      <c r="AY338" s="17" t="s">
        <v>122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7" t="s">
        <v>83</v>
      </c>
      <c r="BK338" s="226">
        <f>ROUND(I338*H338,2)</f>
        <v>0</v>
      </c>
      <c r="BL338" s="17" t="s">
        <v>443</v>
      </c>
      <c r="BM338" s="225" t="s">
        <v>459</v>
      </c>
    </row>
    <row r="339" spans="1:47" s="2" customFormat="1" ht="12">
      <c r="A339" s="38"/>
      <c r="B339" s="39"/>
      <c r="C339" s="40"/>
      <c r="D339" s="227" t="s">
        <v>130</v>
      </c>
      <c r="E339" s="40"/>
      <c r="F339" s="228" t="s">
        <v>456</v>
      </c>
      <c r="G339" s="40"/>
      <c r="H339" s="40"/>
      <c r="I339" s="229"/>
      <c r="J339" s="40"/>
      <c r="K339" s="40"/>
      <c r="L339" s="44"/>
      <c r="M339" s="230"/>
      <c r="N339" s="231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130</v>
      </c>
      <c r="AU339" s="17" t="s">
        <v>85</v>
      </c>
    </row>
    <row r="340" spans="1:63" s="12" customFormat="1" ht="22.8" customHeight="1">
      <c r="A340" s="12"/>
      <c r="B340" s="198"/>
      <c r="C340" s="199"/>
      <c r="D340" s="200" t="s">
        <v>77</v>
      </c>
      <c r="E340" s="211" t="s">
        <v>460</v>
      </c>
      <c r="F340" s="211" t="s">
        <v>461</v>
      </c>
      <c r="G340" s="199"/>
      <c r="H340" s="199"/>
      <c r="I340" s="202"/>
      <c r="J340" s="212">
        <f>BK340</f>
        <v>0</v>
      </c>
      <c r="K340" s="199"/>
      <c r="L340" s="203"/>
      <c r="M340" s="204"/>
      <c r="N340" s="205"/>
      <c r="O340" s="205"/>
      <c r="P340" s="206">
        <f>SUM(P341:P346)</f>
        <v>0</v>
      </c>
      <c r="Q340" s="205"/>
      <c r="R340" s="206">
        <f>SUM(R341:R346)</f>
        <v>0</v>
      </c>
      <c r="S340" s="205"/>
      <c r="T340" s="207">
        <f>SUM(T341:T346)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8" t="s">
        <v>160</v>
      </c>
      <c r="AT340" s="209" t="s">
        <v>77</v>
      </c>
      <c r="AU340" s="209" t="s">
        <v>83</v>
      </c>
      <c r="AY340" s="208" t="s">
        <v>122</v>
      </c>
      <c r="BK340" s="210">
        <f>SUM(BK341:BK346)</f>
        <v>0</v>
      </c>
    </row>
    <row r="341" spans="1:65" s="2" customFormat="1" ht="16.5" customHeight="1">
      <c r="A341" s="38"/>
      <c r="B341" s="39"/>
      <c r="C341" s="213" t="s">
        <v>462</v>
      </c>
      <c r="D341" s="213" t="s">
        <v>124</v>
      </c>
      <c r="E341" s="214" t="s">
        <v>463</v>
      </c>
      <c r="F341" s="215" t="s">
        <v>461</v>
      </c>
      <c r="G341" s="216" t="s">
        <v>442</v>
      </c>
      <c r="H341" s="217">
        <v>1</v>
      </c>
      <c r="I341" s="218"/>
      <c r="J341" s="219">
        <f>ROUND(I341*H341,2)</f>
        <v>0</v>
      </c>
      <c r="K341" s="220"/>
      <c r="L341" s="44"/>
      <c r="M341" s="221" t="s">
        <v>1</v>
      </c>
      <c r="N341" s="222" t="s">
        <v>43</v>
      </c>
      <c r="O341" s="91"/>
      <c r="P341" s="223">
        <f>O341*H341</f>
        <v>0</v>
      </c>
      <c r="Q341" s="223">
        <v>0</v>
      </c>
      <c r="R341" s="223">
        <f>Q341*H341</f>
        <v>0</v>
      </c>
      <c r="S341" s="223">
        <v>0</v>
      </c>
      <c r="T341" s="224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5" t="s">
        <v>443</v>
      </c>
      <c r="AT341" s="225" t="s">
        <v>124</v>
      </c>
      <c r="AU341" s="225" t="s">
        <v>85</v>
      </c>
      <c r="AY341" s="17" t="s">
        <v>122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7" t="s">
        <v>83</v>
      </c>
      <c r="BK341" s="226">
        <f>ROUND(I341*H341,2)</f>
        <v>0</v>
      </c>
      <c r="BL341" s="17" t="s">
        <v>443</v>
      </c>
      <c r="BM341" s="225" t="s">
        <v>464</v>
      </c>
    </row>
    <row r="342" spans="1:47" s="2" customFormat="1" ht="12">
      <c r="A342" s="38"/>
      <c r="B342" s="39"/>
      <c r="C342" s="40"/>
      <c r="D342" s="227" t="s">
        <v>130</v>
      </c>
      <c r="E342" s="40"/>
      <c r="F342" s="228" t="s">
        <v>461</v>
      </c>
      <c r="G342" s="40"/>
      <c r="H342" s="40"/>
      <c r="I342" s="229"/>
      <c r="J342" s="40"/>
      <c r="K342" s="40"/>
      <c r="L342" s="44"/>
      <c r="M342" s="230"/>
      <c r="N342" s="231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130</v>
      </c>
      <c r="AU342" s="17" t="s">
        <v>85</v>
      </c>
    </row>
    <row r="343" spans="1:51" s="13" customFormat="1" ht="12">
      <c r="A343" s="13"/>
      <c r="B343" s="232"/>
      <c r="C343" s="233"/>
      <c r="D343" s="227" t="s">
        <v>132</v>
      </c>
      <c r="E343" s="234" t="s">
        <v>1</v>
      </c>
      <c r="F343" s="235" t="s">
        <v>465</v>
      </c>
      <c r="G343" s="233"/>
      <c r="H343" s="234" t="s">
        <v>1</v>
      </c>
      <c r="I343" s="236"/>
      <c r="J343" s="233"/>
      <c r="K343" s="233"/>
      <c r="L343" s="237"/>
      <c r="M343" s="238"/>
      <c r="N343" s="239"/>
      <c r="O343" s="239"/>
      <c r="P343" s="239"/>
      <c r="Q343" s="239"/>
      <c r="R343" s="239"/>
      <c r="S343" s="239"/>
      <c r="T343" s="24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1" t="s">
        <v>132</v>
      </c>
      <c r="AU343" s="241" t="s">
        <v>85</v>
      </c>
      <c r="AV343" s="13" t="s">
        <v>83</v>
      </c>
      <c r="AW343" s="13" t="s">
        <v>33</v>
      </c>
      <c r="AX343" s="13" t="s">
        <v>78</v>
      </c>
      <c r="AY343" s="241" t="s">
        <v>122</v>
      </c>
    </row>
    <row r="344" spans="1:51" s="14" customFormat="1" ht="12">
      <c r="A344" s="14"/>
      <c r="B344" s="242"/>
      <c r="C344" s="243"/>
      <c r="D344" s="227" t="s">
        <v>132</v>
      </c>
      <c r="E344" s="244" t="s">
        <v>1</v>
      </c>
      <c r="F344" s="245" t="s">
        <v>83</v>
      </c>
      <c r="G344" s="243"/>
      <c r="H344" s="246">
        <v>1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2" t="s">
        <v>132</v>
      </c>
      <c r="AU344" s="252" t="s">
        <v>85</v>
      </c>
      <c r="AV344" s="14" t="s">
        <v>85</v>
      </c>
      <c r="AW344" s="14" t="s">
        <v>33</v>
      </c>
      <c r="AX344" s="14" t="s">
        <v>83</v>
      </c>
      <c r="AY344" s="252" t="s">
        <v>122</v>
      </c>
    </row>
    <row r="345" spans="1:65" s="2" customFormat="1" ht="16.5" customHeight="1">
      <c r="A345" s="38"/>
      <c r="B345" s="39"/>
      <c r="C345" s="213" t="s">
        <v>466</v>
      </c>
      <c r="D345" s="213" t="s">
        <v>124</v>
      </c>
      <c r="E345" s="214" t="s">
        <v>467</v>
      </c>
      <c r="F345" s="215" t="s">
        <v>468</v>
      </c>
      <c r="G345" s="216" t="s">
        <v>469</v>
      </c>
      <c r="H345" s="217">
        <v>1</v>
      </c>
      <c r="I345" s="218"/>
      <c r="J345" s="219">
        <f>ROUND(I345*H345,2)</f>
        <v>0</v>
      </c>
      <c r="K345" s="220"/>
      <c r="L345" s="44"/>
      <c r="M345" s="221" t="s">
        <v>1</v>
      </c>
      <c r="N345" s="222" t="s">
        <v>43</v>
      </c>
      <c r="O345" s="91"/>
      <c r="P345" s="223">
        <f>O345*H345</f>
        <v>0</v>
      </c>
      <c r="Q345" s="223">
        <v>0</v>
      </c>
      <c r="R345" s="223">
        <f>Q345*H345</f>
        <v>0</v>
      </c>
      <c r="S345" s="223">
        <v>0</v>
      </c>
      <c r="T345" s="224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5" t="s">
        <v>443</v>
      </c>
      <c r="AT345" s="225" t="s">
        <v>124</v>
      </c>
      <c r="AU345" s="225" t="s">
        <v>85</v>
      </c>
      <c r="AY345" s="17" t="s">
        <v>122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7" t="s">
        <v>83</v>
      </c>
      <c r="BK345" s="226">
        <f>ROUND(I345*H345,2)</f>
        <v>0</v>
      </c>
      <c r="BL345" s="17" t="s">
        <v>443</v>
      </c>
      <c r="BM345" s="225" t="s">
        <v>470</v>
      </c>
    </row>
    <row r="346" spans="1:47" s="2" customFormat="1" ht="12">
      <c r="A346" s="38"/>
      <c r="B346" s="39"/>
      <c r="C346" s="40"/>
      <c r="D346" s="227" t="s">
        <v>130</v>
      </c>
      <c r="E346" s="40"/>
      <c r="F346" s="228" t="s">
        <v>468</v>
      </c>
      <c r="G346" s="40"/>
      <c r="H346" s="40"/>
      <c r="I346" s="229"/>
      <c r="J346" s="40"/>
      <c r="K346" s="40"/>
      <c r="L346" s="44"/>
      <c r="M346" s="230"/>
      <c r="N346" s="231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130</v>
      </c>
      <c r="AU346" s="17" t="s">
        <v>85</v>
      </c>
    </row>
    <row r="347" spans="1:63" s="2" customFormat="1" ht="49.9" customHeight="1">
      <c r="A347" s="38"/>
      <c r="B347" s="39"/>
      <c r="C347" s="40"/>
      <c r="D347" s="40"/>
      <c r="E347" s="201" t="s">
        <v>471</v>
      </c>
      <c r="F347" s="201" t="s">
        <v>472</v>
      </c>
      <c r="G347" s="40"/>
      <c r="H347" s="40"/>
      <c r="I347" s="40"/>
      <c r="J347" s="185">
        <f>BK347</f>
        <v>0</v>
      </c>
      <c r="K347" s="40"/>
      <c r="L347" s="44"/>
      <c r="M347" s="230"/>
      <c r="N347" s="231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77</v>
      </c>
      <c r="AU347" s="17" t="s">
        <v>78</v>
      </c>
      <c r="AY347" s="17" t="s">
        <v>473</v>
      </c>
      <c r="BK347" s="226">
        <f>SUM(BK348:BK357)</f>
        <v>0</v>
      </c>
    </row>
    <row r="348" spans="1:63" s="2" customFormat="1" ht="16.3" customHeight="1">
      <c r="A348" s="38"/>
      <c r="B348" s="39"/>
      <c r="C348" s="275" t="s">
        <v>1</v>
      </c>
      <c r="D348" s="275" t="s">
        <v>124</v>
      </c>
      <c r="E348" s="276" t="s">
        <v>1</v>
      </c>
      <c r="F348" s="277" t="s">
        <v>1</v>
      </c>
      <c r="G348" s="278" t="s">
        <v>1</v>
      </c>
      <c r="H348" s="279"/>
      <c r="I348" s="280"/>
      <c r="J348" s="281">
        <f>BK348</f>
        <v>0</v>
      </c>
      <c r="K348" s="220"/>
      <c r="L348" s="44"/>
      <c r="M348" s="282" t="s">
        <v>1</v>
      </c>
      <c r="N348" s="283" t="s">
        <v>43</v>
      </c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473</v>
      </c>
      <c r="AU348" s="17" t="s">
        <v>83</v>
      </c>
      <c r="AY348" s="17" t="s">
        <v>473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7" t="s">
        <v>83</v>
      </c>
      <c r="BK348" s="226">
        <f>I348*H348</f>
        <v>0</v>
      </c>
    </row>
    <row r="349" spans="1:63" s="2" customFormat="1" ht="16.3" customHeight="1">
      <c r="A349" s="38"/>
      <c r="B349" s="39"/>
      <c r="C349" s="275" t="s">
        <v>1</v>
      </c>
      <c r="D349" s="275" t="s">
        <v>124</v>
      </c>
      <c r="E349" s="276" t="s">
        <v>1</v>
      </c>
      <c r="F349" s="277" t="s">
        <v>1</v>
      </c>
      <c r="G349" s="278" t="s">
        <v>1</v>
      </c>
      <c r="H349" s="279"/>
      <c r="I349" s="280"/>
      <c r="J349" s="281">
        <f>BK349</f>
        <v>0</v>
      </c>
      <c r="K349" s="220"/>
      <c r="L349" s="44"/>
      <c r="M349" s="282" t="s">
        <v>1</v>
      </c>
      <c r="N349" s="283" t="s">
        <v>43</v>
      </c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473</v>
      </c>
      <c r="AU349" s="17" t="s">
        <v>83</v>
      </c>
      <c r="AY349" s="17" t="s">
        <v>473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7" t="s">
        <v>83</v>
      </c>
      <c r="BK349" s="226">
        <f>I349*H349</f>
        <v>0</v>
      </c>
    </row>
    <row r="350" spans="1:63" s="2" customFormat="1" ht="16.3" customHeight="1">
      <c r="A350" s="38"/>
      <c r="B350" s="39"/>
      <c r="C350" s="275" t="s">
        <v>1</v>
      </c>
      <c r="D350" s="275" t="s">
        <v>124</v>
      </c>
      <c r="E350" s="276" t="s">
        <v>1</v>
      </c>
      <c r="F350" s="277" t="s">
        <v>1</v>
      </c>
      <c r="G350" s="278" t="s">
        <v>1</v>
      </c>
      <c r="H350" s="279"/>
      <c r="I350" s="280"/>
      <c r="J350" s="281">
        <f>BK350</f>
        <v>0</v>
      </c>
      <c r="K350" s="220"/>
      <c r="L350" s="44"/>
      <c r="M350" s="282" t="s">
        <v>1</v>
      </c>
      <c r="N350" s="283" t="s">
        <v>43</v>
      </c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473</v>
      </c>
      <c r="AU350" s="17" t="s">
        <v>83</v>
      </c>
      <c r="AY350" s="17" t="s">
        <v>473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7" t="s">
        <v>83</v>
      </c>
      <c r="BK350" s="226">
        <f>I350*H350</f>
        <v>0</v>
      </c>
    </row>
    <row r="351" spans="1:63" s="2" customFormat="1" ht="16.3" customHeight="1">
      <c r="A351" s="38"/>
      <c r="B351" s="39"/>
      <c r="C351" s="275" t="s">
        <v>1</v>
      </c>
      <c r="D351" s="275" t="s">
        <v>124</v>
      </c>
      <c r="E351" s="276" t="s">
        <v>1</v>
      </c>
      <c r="F351" s="277" t="s">
        <v>1</v>
      </c>
      <c r="G351" s="278" t="s">
        <v>1</v>
      </c>
      <c r="H351" s="279"/>
      <c r="I351" s="280"/>
      <c r="J351" s="281">
        <f>BK351</f>
        <v>0</v>
      </c>
      <c r="K351" s="220"/>
      <c r="L351" s="44"/>
      <c r="M351" s="282" t="s">
        <v>1</v>
      </c>
      <c r="N351" s="283" t="s">
        <v>43</v>
      </c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473</v>
      </c>
      <c r="AU351" s="17" t="s">
        <v>83</v>
      </c>
      <c r="AY351" s="17" t="s">
        <v>473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7" t="s">
        <v>83</v>
      </c>
      <c r="BK351" s="226">
        <f>I351*H351</f>
        <v>0</v>
      </c>
    </row>
    <row r="352" spans="1:63" s="2" customFormat="1" ht="16.3" customHeight="1">
      <c r="A352" s="38"/>
      <c r="B352" s="39"/>
      <c r="C352" s="275" t="s">
        <v>1</v>
      </c>
      <c r="D352" s="275" t="s">
        <v>124</v>
      </c>
      <c r="E352" s="276" t="s">
        <v>1</v>
      </c>
      <c r="F352" s="277" t="s">
        <v>1</v>
      </c>
      <c r="G352" s="278" t="s">
        <v>1</v>
      </c>
      <c r="H352" s="279"/>
      <c r="I352" s="280"/>
      <c r="J352" s="281">
        <f>BK352</f>
        <v>0</v>
      </c>
      <c r="K352" s="220"/>
      <c r="L352" s="44"/>
      <c r="M352" s="282" t="s">
        <v>1</v>
      </c>
      <c r="N352" s="283" t="s">
        <v>43</v>
      </c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473</v>
      </c>
      <c r="AU352" s="17" t="s">
        <v>83</v>
      </c>
      <c r="AY352" s="17" t="s">
        <v>473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7" t="s">
        <v>83</v>
      </c>
      <c r="BK352" s="226">
        <f>I352*H352</f>
        <v>0</v>
      </c>
    </row>
    <row r="353" spans="1:63" s="2" customFormat="1" ht="16.3" customHeight="1">
      <c r="A353" s="38"/>
      <c r="B353" s="39"/>
      <c r="C353" s="275" t="s">
        <v>1</v>
      </c>
      <c r="D353" s="275" t="s">
        <v>124</v>
      </c>
      <c r="E353" s="276" t="s">
        <v>1</v>
      </c>
      <c r="F353" s="277" t="s">
        <v>1</v>
      </c>
      <c r="G353" s="278" t="s">
        <v>1</v>
      </c>
      <c r="H353" s="279"/>
      <c r="I353" s="280"/>
      <c r="J353" s="281">
        <f>BK353</f>
        <v>0</v>
      </c>
      <c r="K353" s="220"/>
      <c r="L353" s="44"/>
      <c r="M353" s="282" t="s">
        <v>1</v>
      </c>
      <c r="N353" s="283" t="s">
        <v>43</v>
      </c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473</v>
      </c>
      <c r="AU353" s="17" t="s">
        <v>83</v>
      </c>
      <c r="AY353" s="17" t="s">
        <v>473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7" t="s">
        <v>83</v>
      </c>
      <c r="BK353" s="226">
        <f>I353*H353</f>
        <v>0</v>
      </c>
    </row>
    <row r="354" spans="1:63" s="2" customFormat="1" ht="16.3" customHeight="1">
      <c r="A354" s="38"/>
      <c r="B354" s="39"/>
      <c r="C354" s="275" t="s">
        <v>1</v>
      </c>
      <c r="D354" s="275" t="s">
        <v>124</v>
      </c>
      <c r="E354" s="276" t="s">
        <v>1</v>
      </c>
      <c r="F354" s="277" t="s">
        <v>1</v>
      </c>
      <c r="G354" s="278" t="s">
        <v>1</v>
      </c>
      <c r="H354" s="279"/>
      <c r="I354" s="280"/>
      <c r="J354" s="281">
        <f>BK354</f>
        <v>0</v>
      </c>
      <c r="K354" s="220"/>
      <c r="L354" s="44"/>
      <c r="M354" s="282" t="s">
        <v>1</v>
      </c>
      <c r="N354" s="283" t="s">
        <v>43</v>
      </c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473</v>
      </c>
      <c r="AU354" s="17" t="s">
        <v>83</v>
      </c>
      <c r="AY354" s="17" t="s">
        <v>473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7" t="s">
        <v>83</v>
      </c>
      <c r="BK354" s="226">
        <f>I354*H354</f>
        <v>0</v>
      </c>
    </row>
    <row r="355" spans="1:63" s="2" customFormat="1" ht="16.3" customHeight="1">
      <c r="A355" s="38"/>
      <c r="B355" s="39"/>
      <c r="C355" s="275" t="s">
        <v>1</v>
      </c>
      <c r="D355" s="275" t="s">
        <v>124</v>
      </c>
      <c r="E355" s="276" t="s">
        <v>1</v>
      </c>
      <c r="F355" s="277" t="s">
        <v>1</v>
      </c>
      <c r="G355" s="278" t="s">
        <v>1</v>
      </c>
      <c r="H355" s="279"/>
      <c r="I355" s="280"/>
      <c r="J355" s="281">
        <f>BK355</f>
        <v>0</v>
      </c>
      <c r="K355" s="220"/>
      <c r="L355" s="44"/>
      <c r="M355" s="282" t="s">
        <v>1</v>
      </c>
      <c r="N355" s="283" t="s">
        <v>43</v>
      </c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473</v>
      </c>
      <c r="AU355" s="17" t="s">
        <v>83</v>
      </c>
      <c r="AY355" s="17" t="s">
        <v>473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7" t="s">
        <v>83</v>
      </c>
      <c r="BK355" s="226">
        <f>I355*H355</f>
        <v>0</v>
      </c>
    </row>
    <row r="356" spans="1:63" s="2" customFormat="1" ht="16.3" customHeight="1">
      <c r="A356" s="38"/>
      <c r="B356" s="39"/>
      <c r="C356" s="275" t="s">
        <v>1</v>
      </c>
      <c r="D356" s="275" t="s">
        <v>124</v>
      </c>
      <c r="E356" s="276" t="s">
        <v>1</v>
      </c>
      <c r="F356" s="277" t="s">
        <v>1</v>
      </c>
      <c r="G356" s="278" t="s">
        <v>1</v>
      </c>
      <c r="H356" s="279"/>
      <c r="I356" s="280"/>
      <c r="J356" s="281">
        <f>BK356</f>
        <v>0</v>
      </c>
      <c r="K356" s="220"/>
      <c r="L356" s="44"/>
      <c r="M356" s="282" t="s">
        <v>1</v>
      </c>
      <c r="N356" s="283" t="s">
        <v>43</v>
      </c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473</v>
      </c>
      <c r="AU356" s="17" t="s">
        <v>83</v>
      </c>
      <c r="AY356" s="17" t="s">
        <v>473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7" t="s">
        <v>83</v>
      </c>
      <c r="BK356" s="226">
        <f>I356*H356</f>
        <v>0</v>
      </c>
    </row>
    <row r="357" spans="1:63" s="2" customFormat="1" ht="16.3" customHeight="1">
      <c r="A357" s="38"/>
      <c r="B357" s="39"/>
      <c r="C357" s="275" t="s">
        <v>1</v>
      </c>
      <c r="D357" s="275" t="s">
        <v>124</v>
      </c>
      <c r="E357" s="276" t="s">
        <v>1</v>
      </c>
      <c r="F357" s="277" t="s">
        <v>1</v>
      </c>
      <c r="G357" s="278" t="s">
        <v>1</v>
      </c>
      <c r="H357" s="279"/>
      <c r="I357" s="280"/>
      <c r="J357" s="281">
        <f>BK357</f>
        <v>0</v>
      </c>
      <c r="K357" s="220"/>
      <c r="L357" s="44"/>
      <c r="M357" s="282" t="s">
        <v>1</v>
      </c>
      <c r="N357" s="283" t="s">
        <v>43</v>
      </c>
      <c r="O357" s="284"/>
      <c r="P357" s="284"/>
      <c r="Q357" s="284"/>
      <c r="R357" s="284"/>
      <c r="S357" s="284"/>
      <c r="T357" s="285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473</v>
      </c>
      <c r="AU357" s="17" t="s">
        <v>83</v>
      </c>
      <c r="AY357" s="17" t="s">
        <v>473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7" t="s">
        <v>83</v>
      </c>
      <c r="BK357" s="226">
        <f>I357*H357</f>
        <v>0</v>
      </c>
    </row>
    <row r="358" spans="1:31" s="2" customFormat="1" ht="6.95" customHeight="1">
      <c r="A358" s="38"/>
      <c r="B358" s="66"/>
      <c r="C358" s="67"/>
      <c r="D358" s="67"/>
      <c r="E358" s="67"/>
      <c r="F358" s="67"/>
      <c r="G358" s="67"/>
      <c r="H358" s="67"/>
      <c r="I358" s="67"/>
      <c r="J358" s="67"/>
      <c r="K358" s="67"/>
      <c r="L358" s="44"/>
      <c r="M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</row>
  </sheetData>
  <sheetProtection password="CC35" sheet="1" objects="1" scenarios="1" formatColumns="0" formatRows="0" autoFilter="0"/>
  <autoFilter ref="C126:K357"/>
  <mergeCells count="6">
    <mergeCell ref="E7:H7"/>
    <mergeCell ref="E16:H16"/>
    <mergeCell ref="E25:H25"/>
    <mergeCell ref="E85:H85"/>
    <mergeCell ref="E119:H119"/>
    <mergeCell ref="L2:V2"/>
  </mergeCells>
  <dataValidations count="2">
    <dataValidation type="list" allowBlank="1" showInputMessage="1" showErrorMessage="1" error="Povoleny jsou hodnoty K, M." sqref="D348:D358">
      <formula1>"K, M"</formula1>
    </dataValidation>
    <dataValidation type="list" allowBlank="1" showInputMessage="1" showErrorMessage="1" error="Povoleny jsou hodnoty základní, snížená, zákl. přenesená, sníž. přenesená, nulová." sqref="N348:N358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Kupka</dc:creator>
  <cp:keywords/>
  <dc:description/>
  <cp:lastModifiedBy>Michal Kupka</cp:lastModifiedBy>
  <dcterms:created xsi:type="dcterms:W3CDTF">2024-01-31T07:56:20Z</dcterms:created>
  <dcterms:modified xsi:type="dcterms:W3CDTF">2024-01-31T07:56:26Z</dcterms:modified>
  <cp:category/>
  <cp:version/>
  <cp:contentType/>
  <cp:contentStatus/>
</cp:coreProperties>
</file>