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BD Nerudova 364, 366, 467, 468,565,566\Rozpočet\"/>
    </mc:Choice>
  </mc:AlternateContent>
  <bookViews>
    <workbookView xWindow="-105" yWindow="-105" windowWidth="20370" windowHeight="12810"/>
  </bookViews>
  <sheets>
    <sheet name="Rekapitulace stavby" sheetId="1" r:id="rId1"/>
    <sheet name="SO 1 - č.p. 565-566-567" sheetId="2" r:id="rId2"/>
    <sheet name="SO 2 - č.p. 364-366" sheetId="3" r:id="rId3"/>
    <sheet name="SO 3 - č.p. 467-468" sheetId="4" r:id="rId4"/>
    <sheet name="VRN - VRN" sheetId="5" r:id="rId5"/>
    <sheet name="Pokyny pro vyplnění" sheetId="6" r:id="rId6"/>
  </sheets>
  <definedNames>
    <definedName name="_xlnm._FilterDatabase" localSheetId="1" hidden="1">'SO 1 - č.p. 565-566-567'!$C$96:$K$454</definedName>
    <definedName name="_xlnm._FilterDatabase" localSheetId="2" hidden="1">'SO 2 - č.p. 364-366'!$C$98:$K$564</definedName>
    <definedName name="_xlnm._FilterDatabase" localSheetId="3" hidden="1">'SO 3 - č.p. 467-468'!$C$98:$K$561</definedName>
    <definedName name="_xlnm._FilterDatabase" localSheetId="4" hidden="1">'VRN - VRN'!$C$82:$K$103</definedName>
    <definedName name="_xlnm.Print_Titles" localSheetId="0">'Rekapitulace stavby'!$52:$52</definedName>
    <definedName name="_xlnm.Print_Titles" localSheetId="1">'SO 1 - č.p. 565-566-567'!$96:$96</definedName>
    <definedName name="_xlnm.Print_Titles" localSheetId="2">'SO 2 - č.p. 364-366'!$98:$98</definedName>
    <definedName name="_xlnm.Print_Titles" localSheetId="3">'SO 3 - č.p. 467-468'!$98:$98</definedName>
    <definedName name="_xlnm.Print_Titles" localSheetId="4">'VRN - VRN'!$82:$82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  <definedName name="_xlnm.Print_Area" localSheetId="1">'SO 1 - č.p. 565-566-567'!$C$4:$J$39,'SO 1 - č.p. 565-566-567'!$C$45:$J$78,'SO 1 - č.p. 565-566-567'!$C$84:$K$454</definedName>
    <definedName name="_xlnm.Print_Area" localSheetId="2">'SO 2 - č.p. 364-366'!$C$4:$J$39,'SO 2 - č.p. 364-366'!$C$45:$J$80,'SO 2 - č.p. 364-366'!$C$86:$K$564</definedName>
    <definedName name="_xlnm.Print_Area" localSheetId="3">'SO 3 - č.p. 467-468'!$C$4:$J$39,'SO 3 - č.p. 467-468'!$C$45:$J$80,'SO 3 - č.p. 467-468'!$C$86:$K$561</definedName>
    <definedName name="_xlnm.Print_Area" localSheetId="4">'VRN - VRN'!$C$4:$J$39,'VRN - VRN'!$C$45:$J$64,'VRN - VRN'!$C$70:$K$103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58" i="1" s="1"/>
  <c r="J35" i="5"/>
  <c r="AX58" i="1" s="1"/>
  <c r="BI103" i="5"/>
  <c r="BH103" i="5"/>
  <c r="BG103" i="5"/>
  <c r="BE103" i="5"/>
  <c r="T103" i="5"/>
  <c r="T102" i="5" s="1"/>
  <c r="R103" i="5"/>
  <c r="R102" i="5" s="1"/>
  <c r="P103" i="5"/>
  <c r="P102" i="5" s="1"/>
  <c r="BI101" i="5"/>
  <c r="BH101" i="5"/>
  <c r="BG101" i="5"/>
  <c r="BE101" i="5"/>
  <c r="T101" i="5"/>
  <c r="R101" i="5"/>
  <c r="P101" i="5"/>
  <c r="BI98" i="5"/>
  <c r="BH98" i="5"/>
  <c r="BG98" i="5"/>
  <c r="BE98" i="5"/>
  <c r="T98" i="5"/>
  <c r="R98" i="5"/>
  <c r="P98" i="5"/>
  <c r="BI96" i="5"/>
  <c r="BH96" i="5"/>
  <c r="BG96" i="5"/>
  <c r="BE96" i="5"/>
  <c r="T96" i="5"/>
  <c r="R96" i="5"/>
  <c r="P96" i="5"/>
  <c r="BI94" i="5"/>
  <c r="BH94" i="5"/>
  <c r="BG94" i="5"/>
  <c r="BE94" i="5"/>
  <c r="T94" i="5"/>
  <c r="R94" i="5"/>
  <c r="P94" i="5"/>
  <c r="BI92" i="5"/>
  <c r="BH92" i="5"/>
  <c r="BG92" i="5"/>
  <c r="BE92" i="5"/>
  <c r="T92" i="5"/>
  <c r="R92" i="5"/>
  <c r="P92" i="5"/>
  <c r="BI91" i="5"/>
  <c r="BH91" i="5"/>
  <c r="BG91" i="5"/>
  <c r="BE91" i="5"/>
  <c r="T91" i="5"/>
  <c r="R91" i="5"/>
  <c r="P91" i="5"/>
  <c r="BI89" i="5"/>
  <c r="BH89" i="5"/>
  <c r="BG89" i="5"/>
  <c r="BE89" i="5"/>
  <c r="T89" i="5"/>
  <c r="R89" i="5"/>
  <c r="P89" i="5"/>
  <c r="BI86" i="5"/>
  <c r="BH86" i="5"/>
  <c r="BG86" i="5"/>
  <c r="BE86" i="5"/>
  <c r="T86" i="5"/>
  <c r="T85" i="5" s="1"/>
  <c r="R86" i="5"/>
  <c r="R85" i="5"/>
  <c r="P86" i="5"/>
  <c r="P85" i="5" s="1"/>
  <c r="J80" i="5"/>
  <c r="J79" i="5"/>
  <c r="F79" i="5"/>
  <c r="F77" i="5"/>
  <c r="E75" i="5"/>
  <c r="J55" i="5"/>
  <c r="J54" i="5"/>
  <c r="F54" i="5"/>
  <c r="F52" i="5"/>
  <c r="E50" i="5"/>
  <c r="J18" i="5"/>
  <c r="E18" i="5"/>
  <c r="F80" i="5" s="1"/>
  <c r="J17" i="5"/>
  <c r="J12" i="5"/>
  <c r="J77" i="5" s="1"/>
  <c r="E7" i="5"/>
  <c r="E48" i="5"/>
  <c r="J37" i="4"/>
  <c r="J36" i="4"/>
  <c r="AY57" i="1" s="1"/>
  <c r="J35" i="4"/>
  <c r="AX57" i="1" s="1"/>
  <c r="BI560" i="4"/>
  <c r="BH560" i="4"/>
  <c r="BG560" i="4"/>
  <c r="BE560" i="4"/>
  <c r="T560" i="4"/>
  <c r="R560" i="4"/>
  <c r="P560" i="4"/>
  <c r="BI558" i="4"/>
  <c r="BH558" i="4"/>
  <c r="BG558" i="4"/>
  <c r="BE558" i="4"/>
  <c r="T558" i="4"/>
  <c r="R558" i="4"/>
  <c r="P558" i="4"/>
  <c r="BI555" i="4"/>
  <c r="BH555" i="4"/>
  <c r="BG555" i="4"/>
  <c r="BE555" i="4"/>
  <c r="T555" i="4"/>
  <c r="R555" i="4"/>
  <c r="P555" i="4"/>
  <c r="BI552" i="4"/>
  <c r="BH552" i="4"/>
  <c r="BG552" i="4"/>
  <c r="BE552" i="4"/>
  <c r="T552" i="4"/>
  <c r="R552" i="4"/>
  <c r="P552" i="4"/>
  <c r="BI551" i="4"/>
  <c r="BH551" i="4"/>
  <c r="BG551" i="4"/>
  <c r="BE551" i="4"/>
  <c r="T551" i="4"/>
  <c r="R551" i="4"/>
  <c r="P551" i="4"/>
  <c r="BI550" i="4"/>
  <c r="BH550" i="4"/>
  <c r="BG550" i="4"/>
  <c r="BE550" i="4"/>
  <c r="T550" i="4"/>
  <c r="R550" i="4"/>
  <c r="P550" i="4"/>
  <c r="BI549" i="4"/>
  <c r="BH549" i="4"/>
  <c r="BG549" i="4"/>
  <c r="BE549" i="4"/>
  <c r="T549" i="4"/>
  <c r="R549" i="4"/>
  <c r="P549" i="4"/>
  <c r="BI547" i="4"/>
  <c r="BH547" i="4"/>
  <c r="BG547" i="4"/>
  <c r="BE547" i="4"/>
  <c r="T547" i="4"/>
  <c r="R547" i="4"/>
  <c r="P547" i="4"/>
  <c r="BI546" i="4"/>
  <c r="BH546" i="4"/>
  <c r="BG546" i="4"/>
  <c r="BE546" i="4"/>
  <c r="T546" i="4"/>
  <c r="R546" i="4"/>
  <c r="P546" i="4"/>
  <c r="BI544" i="4"/>
  <c r="BH544" i="4"/>
  <c r="BG544" i="4"/>
  <c r="BE544" i="4"/>
  <c r="T544" i="4"/>
  <c r="R544" i="4"/>
  <c r="P544" i="4"/>
  <c r="BI543" i="4"/>
  <c r="BH543" i="4"/>
  <c r="BG543" i="4"/>
  <c r="BE543" i="4"/>
  <c r="T543" i="4"/>
  <c r="R543" i="4"/>
  <c r="P543" i="4"/>
  <c r="BI542" i="4"/>
  <c r="BH542" i="4"/>
  <c r="BG542" i="4"/>
  <c r="BE542" i="4"/>
  <c r="T542" i="4"/>
  <c r="R542" i="4"/>
  <c r="P542" i="4"/>
  <c r="BI540" i="4"/>
  <c r="BH540" i="4"/>
  <c r="BG540" i="4"/>
  <c r="BE540" i="4"/>
  <c r="T540" i="4"/>
  <c r="R540" i="4"/>
  <c r="P540" i="4"/>
  <c r="BI538" i="4"/>
  <c r="BH538" i="4"/>
  <c r="BG538" i="4"/>
  <c r="BE538" i="4"/>
  <c r="T538" i="4"/>
  <c r="R538" i="4"/>
  <c r="P538" i="4"/>
  <c r="BI536" i="4"/>
  <c r="BH536" i="4"/>
  <c r="BG536" i="4"/>
  <c r="BE536" i="4"/>
  <c r="T536" i="4"/>
  <c r="R536" i="4"/>
  <c r="P536" i="4"/>
  <c r="BI535" i="4"/>
  <c r="BH535" i="4"/>
  <c r="BG535" i="4"/>
  <c r="BE535" i="4"/>
  <c r="T535" i="4"/>
  <c r="R535" i="4"/>
  <c r="P535" i="4"/>
  <c r="BI534" i="4"/>
  <c r="BH534" i="4"/>
  <c r="BG534" i="4"/>
  <c r="BE534" i="4"/>
  <c r="T534" i="4"/>
  <c r="R534" i="4"/>
  <c r="P534" i="4"/>
  <c r="BI532" i="4"/>
  <c r="BH532" i="4"/>
  <c r="BG532" i="4"/>
  <c r="BE532" i="4"/>
  <c r="T532" i="4"/>
  <c r="R532" i="4"/>
  <c r="P532" i="4"/>
  <c r="BI531" i="4"/>
  <c r="BH531" i="4"/>
  <c r="BG531" i="4"/>
  <c r="BE531" i="4"/>
  <c r="T531" i="4"/>
  <c r="R531" i="4"/>
  <c r="P531" i="4"/>
  <c r="BI529" i="4"/>
  <c r="BH529" i="4"/>
  <c r="BG529" i="4"/>
  <c r="BE529" i="4"/>
  <c r="T529" i="4"/>
  <c r="R529" i="4"/>
  <c r="P529" i="4"/>
  <c r="BI528" i="4"/>
  <c r="BH528" i="4"/>
  <c r="BG528" i="4"/>
  <c r="BE528" i="4"/>
  <c r="T528" i="4"/>
  <c r="R528" i="4"/>
  <c r="P528" i="4"/>
  <c r="BI527" i="4"/>
  <c r="BH527" i="4"/>
  <c r="BG527" i="4"/>
  <c r="BE527" i="4"/>
  <c r="T527" i="4"/>
  <c r="R527" i="4"/>
  <c r="P527" i="4"/>
  <c r="BI525" i="4"/>
  <c r="BH525" i="4"/>
  <c r="BG525" i="4"/>
  <c r="BE525" i="4"/>
  <c r="T525" i="4"/>
  <c r="R525" i="4"/>
  <c r="P525" i="4"/>
  <c r="BI524" i="4"/>
  <c r="BH524" i="4"/>
  <c r="BG524" i="4"/>
  <c r="BE524" i="4"/>
  <c r="T524" i="4"/>
  <c r="R524" i="4"/>
  <c r="P524" i="4"/>
  <c r="BI521" i="4"/>
  <c r="BH521" i="4"/>
  <c r="BG521" i="4"/>
  <c r="BE521" i="4"/>
  <c r="T521" i="4"/>
  <c r="R521" i="4"/>
  <c r="P521" i="4"/>
  <c r="BI520" i="4"/>
  <c r="BH520" i="4"/>
  <c r="BG520" i="4"/>
  <c r="BE520" i="4"/>
  <c r="T520" i="4"/>
  <c r="R520" i="4"/>
  <c r="P520" i="4"/>
  <c r="BI517" i="4"/>
  <c r="BH517" i="4"/>
  <c r="BG517" i="4"/>
  <c r="BE517" i="4"/>
  <c r="T517" i="4"/>
  <c r="R517" i="4"/>
  <c r="P517" i="4"/>
  <c r="BI514" i="4"/>
  <c r="BH514" i="4"/>
  <c r="BG514" i="4"/>
  <c r="BE514" i="4"/>
  <c r="T514" i="4"/>
  <c r="R514" i="4"/>
  <c r="P514" i="4"/>
  <c r="BI512" i="4"/>
  <c r="BH512" i="4"/>
  <c r="BG512" i="4"/>
  <c r="BE512" i="4"/>
  <c r="T512" i="4"/>
  <c r="R512" i="4"/>
  <c r="P512" i="4"/>
  <c r="BI510" i="4"/>
  <c r="BH510" i="4"/>
  <c r="BG510" i="4"/>
  <c r="BE510" i="4"/>
  <c r="T510" i="4"/>
  <c r="R510" i="4"/>
  <c r="P510" i="4"/>
  <c r="BI508" i="4"/>
  <c r="BH508" i="4"/>
  <c r="BG508" i="4"/>
  <c r="BE508" i="4"/>
  <c r="T508" i="4"/>
  <c r="R508" i="4"/>
  <c r="P508" i="4"/>
  <c r="BI506" i="4"/>
  <c r="BH506" i="4"/>
  <c r="BG506" i="4"/>
  <c r="BE506" i="4"/>
  <c r="T506" i="4"/>
  <c r="R506" i="4"/>
  <c r="P506" i="4"/>
  <c r="BI504" i="4"/>
  <c r="BH504" i="4"/>
  <c r="BG504" i="4"/>
  <c r="BE504" i="4"/>
  <c r="T504" i="4"/>
  <c r="R504" i="4"/>
  <c r="P504" i="4"/>
  <c r="BI501" i="4"/>
  <c r="BH501" i="4"/>
  <c r="BG501" i="4"/>
  <c r="BE501" i="4"/>
  <c r="T501" i="4"/>
  <c r="R501" i="4"/>
  <c r="P501" i="4"/>
  <c r="BI499" i="4"/>
  <c r="BH499" i="4"/>
  <c r="BG499" i="4"/>
  <c r="BE499" i="4"/>
  <c r="T499" i="4"/>
  <c r="R499" i="4"/>
  <c r="P499" i="4"/>
  <c r="BI497" i="4"/>
  <c r="BH497" i="4"/>
  <c r="BG497" i="4"/>
  <c r="BE497" i="4"/>
  <c r="T497" i="4"/>
  <c r="R497" i="4"/>
  <c r="P497" i="4"/>
  <c r="BI495" i="4"/>
  <c r="BH495" i="4"/>
  <c r="BG495" i="4"/>
  <c r="BE495" i="4"/>
  <c r="T495" i="4"/>
  <c r="R495" i="4"/>
  <c r="P495" i="4"/>
  <c r="BI493" i="4"/>
  <c r="BH493" i="4"/>
  <c r="BG493" i="4"/>
  <c r="BE493" i="4"/>
  <c r="T493" i="4"/>
  <c r="R493" i="4"/>
  <c r="P493" i="4"/>
  <c r="BI491" i="4"/>
  <c r="BH491" i="4"/>
  <c r="BG491" i="4"/>
  <c r="BE491" i="4"/>
  <c r="T491" i="4"/>
  <c r="R491" i="4"/>
  <c r="P491" i="4"/>
  <c r="BI489" i="4"/>
  <c r="BH489" i="4"/>
  <c r="BG489" i="4"/>
  <c r="BE489" i="4"/>
  <c r="T489" i="4"/>
  <c r="R489" i="4"/>
  <c r="P489" i="4"/>
  <c r="BI487" i="4"/>
  <c r="BH487" i="4"/>
  <c r="BG487" i="4"/>
  <c r="BE487" i="4"/>
  <c r="T487" i="4"/>
  <c r="R487" i="4"/>
  <c r="P487" i="4"/>
  <c r="BI485" i="4"/>
  <c r="BH485" i="4"/>
  <c r="BG485" i="4"/>
  <c r="BE485" i="4"/>
  <c r="T485" i="4"/>
  <c r="R485" i="4"/>
  <c r="P485" i="4"/>
  <c r="BI483" i="4"/>
  <c r="BH483" i="4"/>
  <c r="BG483" i="4"/>
  <c r="BE483" i="4"/>
  <c r="T483" i="4"/>
  <c r="R483" i="4"/>
  <c r="P483" i="4"/>
  <c r="BI481" i="4"/>
  <c r="BH481" i="4"/>
  <c r="BG481" i="4"/>
  <c r="BE481" i="4"/>
  <c r="T481" i="4"/>
  <c r="R481" i="4"/>
  <c r="P481" i="4"/>
  <c r="BI479" i="4"/>
  <c r="BH479" i="4"/>
  <c r="BG479" i="4"/>
  <c r="BE479" i="4"/>
  <c r="T479" i="4"/>
  <c r="R479" i="4"/>
  <c r="P479" i="4"/>
  <c r="BI476" i="4"/>
  <c r="BH476" i="4"/>
  <c r="BG476" i="4"/>
  <c r="BE476" i="4"/>
  <c r="T476" i="4"/>
  <c r="R476" i="4"/>
  <c r="P476" i="4"/>
  <c r="BI474" i="4"/>
  <c r="BH474" i="4"/>
  <c r="BG474" i="4"/>
  <c r="BE474" i="4"/>
  <c r="T474" i="4"/>
  <c r="R474" i="4"/>
  <c r="P474" i="4"/>
  <c r="BI472" i="4"/>
  <c r="BH472" i="4"/>
  <c r="BG472" i="4"/>
  <c r="BE472" i="4"/>
  <c r="T472" i="4"/>
  <c r="R472" i="4"/>
  <c r="P472" i="4"/>
  <c r="BI470" i="4"/>
  <c r="BH470" i="4"/>
  <c r="BG470" i="4"/>
  <c r="BE470" i="4"/>
  <c r="T470" i="4"/>
  <c r="R470" i="4"/>
  <c r="P470" i="4"/>
  <c r="BI468" i="4"/>
  <c r="BH468" i="4"/>
  <c r="BG468" i="4"/>
  <c r="BE468" i="4"/>
  <c r="T468" i="4"/>
  <c r="R468" i="4"/>
  <c r="P468" i="4"/>
  <c r="BI466" i="4"/>
  <c r="BH466" i="4"/>
  <c r="BG466" i="4"/>
  <c r="BE466" i="4"/>
  <c r="T466" i="4"/>
  <c r="R466" i="4"/>
  <c r="P466" i="4"/>
  <c r="BI464" i="4"/>
  <c r="BH464" i="4"/>
  <c r="BG464" i="4"/>
  <c r="BE464" i="4"/>
  <c r="T464" i="4"/>
  <c r="R464" i="4"/>
  <c r="P464" i="4"/>
  <c r="BI461" i="4"/>
  <c r="BH461" i="4"/>
  <c r="BG461" i="4"/>
  <c r="BE461" i="4"/>
  <c r="T461" i="4"/>
  <c r="R461" i="4"/>
  <c r="P461" i="4"/>
  <c r="BI459" i="4"/>
  <c r="BH459" i="4"/>
  <c r="BG459" i="4"/>
  <c r="BE459" i="4"/>
  <c r="T459" i="4"/>
  <c r="R459" i="4"/>
  <c r="P459" i="4"/>
  <c r="BI457" i="4"/>
  <c r="BH457" i="4"/>
  <c r="BG457" i="4"/>
  <c r="BE457" i="4"/>
  <c r="T457" i="4"/>
  <c r="R457" i="4"/>
  <c r="P457" i="4"/>
  <c r="BI455" i="4"/>
  <c r="BH455" i="4"/>
  <c r="BG455" i="4"/>
  <c r="BE455" i="4"/>
  <c r="T455" i="4"/>
  <c r="R455" i="4"/>
  <c r="P455" i="4"/>
  <c r="BI453" i="4"/>
  <c r="BH453" i="4"/>
  <c r="BG453" i="4"/>
  <c r="BE453" i="4"/>
  <c r="T453" i="4"/>
  <c r="R453" i="4"/>
  <c r="P453" i="4"/>
  <c r="BI451" i="4"/>
  <c r="BH451" i="4"/>
  <c r="BG451" i="4"/>
  <c r="BE451" i="4"/>
  <c r="T451" i="4"/>
  <c r="R451" i="4"/>
  <c r="P451" i="4"/>
  <c r="BI449" i="4"/>
  <c r="BH449" i="4"/>
  <c r="BG449" i="4"/>
  <c r="BE449" i="4"/>
  <c r="T449" i="4"/>
  <c r="R449" i="4"/>
  <c r="P449" i="4"/>
  <c r="BI447" i="4"/>
  <c r="BH447" i="4"/>
  <c r="BG447" i="4"/>
  <c r="BE447" i="4"/>
  <c r="T447" i="4"/>
  <c r="R447" i="4"/>
  <c r="P447" i="4"/>
  <c r="BI445" i="4"/>
  <c r="BH445" i="4"/>
  <c r="BG445" i="4"/>
  <c r="BE445" i="4"/>
  <c r="T445" i="4"/>
  <c r="R445" i="4"/>
  <c r="P445" i="4"/>
  <c r="BI442" i="4"/>
  <c r="BH442" i="4"/>
  <c r="BG442" i="4"/>
  <c r="BE442" i="4"/>
  <c r="T442" i="4"/>
  <c r="R442" i="4"/>
  <c r="P442" i="4"/>
  <c r="BI440" i="4"/>
  <c r="BH440" i="4"/>
  <c r="BG440" i="4"/>
  <c r="BE440" i="4"/>
  <c r="T440" i="4"/>
  <c r="R440" i="4"/>
  <c r="P440" i="4"/>
  <c r="BI437" i="4"/>
  <c r="BH437" i="4"/>
  <c r="BG437" i="4"/>
  <c r="BE437" i="4"/>
  <c r="T437" i="4"/>
  <c r="R437" i="4"/>
  <c r="P437" i="4"/>
  <c r="BI435" i="4"/>
  <c r="BH435" i="4"/>
  <c r="BG435" i="4"/>
  <c r="BE435" i="4"/>
  <c r="T435" i="4"/>
  <c r="R435" i="4"/>
  <c r="P435" i="4"/>
  <c r="BI433" i="4"/>
  <c r="BH433" i="4"/>
  <c r="BG433" i="4"/>
  <c r="BE433" i="4"/>
  <c r="T433" i="4"/>
  <c r="R433" i="4"/>
  <c r="P433" i="4"/>
  <c r="BI430" i="4"/>
  <c r="BH430" i="4"/>
  <c r="BG430" i="4"/>
  <c r="BE430" i="4"/>
  <c r="T430" i="4"/>
  <c r="R430" i="4"/>
  <c r="P430" i="4"/>
  <c r="BI427" i="4"/>
  <c r="BH427" i="4"/>
  <c r="BG427" i="4"/>
  <c r="BE427" i="4"/>
  <c r="T427" i="4"/>
  <c r="R427" i="4"/>
  <c r="P427" i="4"/>
  <c r="BI425" i="4"/>
  <c r="BH425" i="4"/>
  <c r="BG425" i="4"/>
  <c r="BE425" i="4"/>
  <c r="T425" i="4"/>
  <c r="R425" i="4"/>
  <c r="P425" i="4"/>
  <c r="BI423" i="4"/>
  <c r="BH423" i="4"/>
  <c r="BG423" i="4"/>
  <c r="BE423" i="4"/>
  <c r="T423" i="4"/>
  <c r="R423" i="4"/>
  <c r="P423" i="4"/>
  <c r="BI421" i="4"/>
  <c r="BH421" i="4"/>
  <c r="BG421" i="4"/>
  <c r="BE421" i="4"/>
  <c r="T421" i="4"/>
  <c r="R421" i="4"/>
  <c r="P421" i="4"/>
  <c r="BI418" i="4"/>
  <c r="BH418" i="4"/>
  <c r="BG418" i="4"/>
  <c r="BE418" i="4"/>
  <c r="T418" i="4"/>
  <c r="R418" i="4"/>
  <c r="P418" i="4"/>
  <c r="BI417" i="4"/>
  <c r="BH417" i="4"/>
  <c r="BG417" i="4"/>
  <c r="BE417" i="4"/>
  <c r="T417" i="4"/>
  <c r="R417" i="4"/>
  <c r="P417" i="4"/>
  <c r="BI414" i="4"/>
  <c r="BH414" i="4"/>
  <c r="BG414" i="4"/>
  <c r="BE414" i="4"/>
  <c r="T414" i="4"/>
  <c r="R414" i="4"/>
  <c r="P414" i="4"/>
  <c r="BI412" i="4"/>
  <c r="BH412" i="4"/>
  <c r="BG412" i="4"/>
  <c r="BE412" i="4"/>
  <c r="T412" i="4"/>
  <c r="R412" i="4"/>
  <c r="P412" i="4"/>
  <c r="BI410" i="4"/>
  <c r="BH410" i="4"/>
  <c r="BG410" i="4"/>
  <c r="BE410" i="4"/>
  <c r="T410" i="4"/>
  <c r="R410" i="4"/>
  <c r="P410" i="4"/>
  <c r="BI409" i="4"/>
  <c r="BH409" i="4"/>
  <c r="BG409" i="4"/>
  <c r="BE409" i="4"/>
  <c r="T409" i="4"/>
  <c r="R409" i="4"/>
  <c r="P409" i="4"/>
  <c r="BI407" i="4"/>
  <c r="BH407" i="4"/>
  <c r="BG407" i="4"/>
  <c r="BE407" i="4"/>
  <c r="T407" i="4"/>
  <c r="R407" i="4"/>
  <c r="P407" i="4"/>
  <c r="BI406" i="4"/>
  <c r="BH406" i="4"/>
  <c r="BG406" i="4"/>
  <c r="BE406" i="4"/>
  <c r="T406" i="4"/>
  <c r="R406" i="4"/>
  <c r="P406" i="4"/>
  <c r="BI404" i="4"/>
  <c r="BH404" i="4"/>
  <c r="BG404" i="4"/>
  <c r="BE404" i="4"/>
  <c r="T404" i="4"/>
  <c r="R404" i="4"/>
  <c r="P404" i="4"/>
  <c r="BI403" i="4"/>
  <c r="BH403" i="4"/>
  <c r="BG403" i="4"/>
  <c r="BE403" i="4"/>
  <c r="T403" i="4"/>
  <c r="R403" i="4"/>
  <c r="P403" i="4"/>
  <c r="BI401" i="4"/>
  <c r="BH401" i="4"/>
  <c r="BG401" i="4"/>
  <c r="BE401" i="4"/>
  <c r="T401" i="4"/>
  <c r="R401" i="4"/>
  <c r="P401" i="4"/>
  <c r="BI400" i="4"/>
  <c r="BH400" i="4"/>
  <c r="BG400" i="4"/>
  <c r="BE400" i="4"/>
  <c r="T400" i="4"/>
  <c r="R400" i="4"/>
  <c r="P400" i="4"/>
  <c r="BI398" i="4"/>
  <c r="BH398" i="4"/>
  <c r="BG398" i="4"/>
  <c r="BE398" i="4"/>
  <c r="T398" i="4"/>
  <c r="R398" i="4"/>
  <c r="P398" i="4"/>
  <c r="BI396" i="4"/>
  <c r="BH396" i="4"/>
  <c r="BG396" i="4"/>
  <c r="BE396" i="4"/>
  <c r="T396" i="4"/>
  <c r="R396" i="4"/>
  <c r="P396" i="4"/>
  <c r="BI394" i="4"/>
  <c r="BH394" i="4"/>
  <c r="BG394" i="4"/>
  <c r="BE394" i="4"/>
  <c r="T394" i="4"/>
  <c r="R394" i="4"/>
  <c r="P394" i="4"/>
  <c r="BI393" i="4"/>
  <c r="BH393" i="4"/>
  <c r="BG393" i="4"/>
  <c r="BE393" i="4"/>
  <c r="T393" i="4"/>
  <c r="R393" i="4"/>
  <c r="P393" i="4"/>
  <c r="BI391" i="4"/>
  <c r="BH391" i="4"/>
  <c r="BG391" i="4"/>
  <c r="BE391" i="4"/>
  <c r="T391" i="4"/>
  <c r="R391" i="4"/>
  <c r="P391" i="4"/>
  <c r="BI390" i="4"/>
  <c r="BH390" i="4"/>
  <c r="BG390" i="4"/>
  <c r="BE390" i="4"/>
  <c r="T390" i="4"/>
  <c r="R390" i="4"/>
  <c r="P390" i="4"/>
  <c r="BI388" i="4"/>
  <c r="BH388" i="4"/>
  <c r="BG388" i="4"/>
  <c r="BE388" i="4"/>
  <c r="T388" i="4"/>
  <c r="R388" i="4"/>
  <c r="P388" i="4"/>
  <c r="BI387" i="4"/>
  <c r="BH387" i="4"/>
  <c r="BG387" i="4"/>
  <c r="BE387" i="4"/>
  <c r="T387" i="4"/>
  <c r="R387" i="4"/>
  <c r="P387" i="4"/>
  <c r="BI385" i="4"/>
  <c r="BH385" i="4"/>
  <c r="BG385" i="4"/>
  <c r="BE385" i="4"/>
  <c r="T385" i="4"/>
  <c r="R385" i="4"/>
  <c r="P385" i="4"/>
  <c r="BI378" i="4"/>
  <c r="BH378" i="4"/>
  <c r="BG378" i="4"/>
  <c r="BE378" i="4"/>
  <c r="T378" i="4"/>
  <c r="R378" i="4"/>
  <c r="P378" i="4"/>
  <c r="BI375" i="4"/>
  <c r="BH375" i="4"/>
  <c r="BG375" i="4"/>
  <c r="BE375" i="4"/>
  <c r="T375" i="4"/>
  <c r="R375" i="4"/>
  <c r="P375" i="4"/>
  <c r="BI373" i="4"/>
  <c r="BH373" i="4"/>
  <c r="BG373" i="4"/>
  <c r="BE373" i="4"/>
  <c r="T373" i="4"/>
  <c r="R373" i="4"/>
  <c r="P373" i="4"/>
  <c r="BI371" i="4"/>
  <c r="BH371" i="4"/>
  <c r="BG371" i="4"/>
  <c r="BE371" i="4"/>
  <c r="T371" i="4"/>
  <c r="R371" i="4"/>
  <c r="P371" i="4"/>
  <c r="BI364" i="4"/>
  <c r="BH364" i="4"/>
  <c r="BG364" i="4"/>
  <c r="BE364" i="4"/>
  <c r="T364" i="4"/>
  <c r="R364" i="4"/>
  <c r="P364" i="4"/>
  <c r="BI362" i="4"/>
  <c r="BH362" i="4"/>
  <c r="BG362" i="4"/>
  <c r="BE362" i="4"/>
  <c r="T362" i="4"/>
  <c r="R362" i="4"/>
  <c r="P362" i="4"/>
  <c r="BI360" i="4"/>
  <c r="BH360" i="4"/>
  <c r="BG360" i="4"/>
  <c r="BE360" i="4"/>
  <c r="T360" i="4"/>
  <c r="R360" i="4"/>
  <c r="P360" i="4"/>
  <c r="BI356" i="4"/>
  <c r="BH356" i="4"/>
  <c r="BG356" i="4"/>
  <c r="BE356" i="4"/>
  <c r="T356" i="4"/>
  <c r="T355" i="4"/>
  <c r="R356" i="4"/>
  <c r="R355" i="4"/>
  <c r="P356" i="4"/>
  <c r="P355" i="4"/>
  <c r="BI353" i="4"/>
  <c r="BH353" i="4"/>
  <c r="BG353" i="4"/>
  <c r="BE353" i="4"/>
  <c r="T353" i="4"/>
  <c r="R353" i="4"/>
  <c r="P353" i="4"/>
  <c r="BI350" i="4"/>
  <c r="BH350" i="4"/>
  <c r="BG350" i="4"/>
  <c r="BE350" i="4"/>
  <c r="T350" i="4"/>
  <c r="R350" i="4"/>
  <c r="P350" i="4"/>
  <c r="BI348" i="4"/>
  <c r="BH348" i="4"/>
  <c r="BG348" i="4"/>
  <c r="BE348" i="4"/>
  <c r="T348" i="4"/>
  <c r="R348" i="4"/>
  <c r="P348" i="4"/>
  <c r="BI346" i="4"/>
  <c r="BH346" i="4"/>
  <c r="BG346" i="4"/>
  <c r="BE346" i="4"/>
  <c r="T346" i="4"/>
  <c r="R346" i="4"/>
  <c r="P346" i="4"/>
  <c r="BI343" i="4"/>
  <c r="BH343" i="4"/>
  <c r="BG343" i="4"/>
  <c r="BE343" i="4"/>
  <c r="T343" i="4"/>
  <c r="R343" i="4"/>
  <c r="P343" i="4"/>
  <c r="BI341" i="4"/>
  <c r="BH341" i="4"/>
  <c r="BG341" i="4"/>
  <c r="BE341" i="4"/>
  <c r="T341" i="4"/>
  <c r="R341" i="4"/>
  <c r="P341" i="4"/>
  <c r="BI339" i="4"/>
  <c r="BH339" i="4"/>
  <c r="BG339" i="4"/>
  <c r="BE339" i="4"/>
  <c r="T339" i="4"/>
  <c r="R339" i="4"/>
  <c r="P339" i="4"/>
  <c r="BI337" i="4"/>
  <c r="BH337" i="4"/>
  <c r="BG337" i="4"/>
  <c r="BE337" i="4"/>
  <c r="T337" i="4"/>
  <c r="R337" i="4"/>
  <c r="P337" i="4"/>
  <c r="BI335" i="4"/>
  <c r="BH335" i="4"/>
  <c r="BG335" i="4"/>
  <c r="BE335" i="4"/>
  <c r="T335" i="4"/>
  <c r="R335" i="4"/>
  <c r="P335" i="4"/>
  <c r="BI332" i="4"/>
  <c r="BH332" i="4"/>
  <c r="BG332" i="4"/>
  <c r="BE332" i="4"/>
  <c r="T332" i="4"/>
  <c r="R332" i="4"/>
  <c r="P332" i="4"/>
  <c r="BI329" i="4"/>
  <c r="BH329" i="4"/>
  <c r="BG329" i="4"/>
  <c r="BE329" i="4"/>
  <c r="T329" i="4"/>
  <c r="R329" i="4"/>
  <c r="P329" i="4"/>
  <c r="BI326" i="4"/>
  <c r="BH326" i="4"/>
  <c r="BG326" i="4"/>
  <c r="BE326" i="4"/>
  <c r="T326" i="4"/>
  <c r="R326" i="4"/>
  <c r="P326" i="4"/>
  <c r="BI323" i="4"/>
  <c r="BH323" i="4"/>
  <c r="BG323" i="4"/>
  <c r="BE323" i="4"/>
  <c r="T323" i="4"/>
  <c r="R323" i="4"/>
  <c r="P323" i="4"/>
  <c r="BI320" i="4"/>
  <c r="BH320" i="4"/>
  <c r="BG320" i="4"/>
  <c r="BE320" i="4"/>
  <c r="T320" i="4"/>
  <c r="R320" i="4"/>
  <c r="P320" i="4"/>
  <c r="BI317" i="4"/>
  <c r="BH317" i="4"/>
  <c r="BG317" i="4"/>
  <c r="BE317" i="4"/>
  <c r="T317" i="4"/>
  <c r="R317" i="4"/>
  <c r="P317" i="4"/>
  <c r="BI309" i="4"/>
  <c r="BH309" i="4"/>
  <c r="BG309" i="4"/>
  <c r="BE309" i="4"/>
  <c r="T309" i="4"/>
  <c r="R309" i="4"/>
  <c r="P309" i="4"/>
  <c r="BI308" i="4"/>
  <c r="BH308" i="4"/>
  <c r="BG308" i="4"/>
  <c r="BE308" i="4"/>
  <c r="T308" i="4"/>
  <c r="R308" i="4"/>
  <c r="P308" i="4"/>
  <c r="BI306" i="4"/>
  <c r="BH306" i="4"/>
  <c r="BG306" i="4"/>
  <c r="BE306" i="4"/>
  <c r="T306" i="4"/>
  <c r="R306" i="4"/>
  <c r="P306" i="4"/>
  <c r="BI305" i="4"/>
  <c r="BH305" i="4"/>
  <c r="BG305" i="4"/>
  <c r="BE305" i="4"/>
  <c r="T305" i="4"/>
  <c r="R305" i="4"/>
  <c r="P305" i="4"/>
  <c r="BI303" i="4"/>
  <c r="BH303" i="4"/>
  <c r="BG303" i="4"/>
  <c r="BE303" i="4"/>
  <c r="T303" i="4"/>
  <c r="R303" i="4"/>
  <c r="P303" i="4"/>
  <c r="BI300" i="4"/>
  <c r="BH300" i="4"/>
  <c r="BG300" i="4"/>
  <c r="BE300" i="4"/>
  <c r="T300" i="4"/>
  <c r="R300" i="4"/>
  <c r="P300" i="4"/>
  <c r="BI297" i="4"/>
  <c r="BH297" i="4"/>
  <c r="BG297" i="4"/>
  <c r="BE297" i="4"/>
  <c r="T297" i="4"/>
  <c r="R297" i="4"/>
  <c r="P297" i="4"/>
  <c r="BI295" i="4"/>
  <c r="BH295" i="4"/>
  <c r="BG295" i="4"/>
  <c r="BE295" i="4"/>
  <c r="T295" i="4"/>
  <c r="R295" i="4"/>
  <c r="P295" i="4"/>
  <c r="BI292" i="4"/>
  <c r="BH292" i="4"/>
  <c r="BG292" i="4"/>
  <c r="BE292" i="4"/>
  <c r="T292" i="4"/>
  <c r="R292" i="4"/>
  <c r="P292" i="4"/>
  <c r="BI289" i="4"/>
  <c r="BH289" i="4"/>
  <c r="BG289" i="4"/>
  <c r="BE289" i="4"/>
  <c r="T289" i="4"/>
  <c r="R289" i="4"/>
  <c r="P289" i="4"/>
  <c r="BI287" i="4"/>
  <c r="BH287" i="4"/>
  <c r="BG287" i="4"/>
  <c r="BE287" i="4"/>
  <c r="T287" i="4"/>
  <c r="R287" i="4"/>
  <c r="P287" i="4"/>
  <c r="BI284" i="4"/>
  <c r="BH284" i="4"/>
  <c r="BG284" i="4"/>
  <c r="BE284" i="4"/>
  <c r="T284" i="4"/>
  <c r="R284" i="4"/>
  <c r="P284" i="4"/>
  <c r="BI281" i="4"/>
  <c r="BH281" i="4"/>
  <c r="BG281" i="4"/>
  <c r="BE281" i="4"/>
  <c r="T281" i="4"/>
  <c r="R281" i="4"/>
  <c r="P281" i="4"/>
  <c r="BI279" i="4"/>
  <c r="BH279" i="4"/>
  <c r="BG279" i="4"/>
  <c r="BE279" i="4"/>
  <c r="T279" i="4"/>
  <c r="R279" i="4"/>
  <c r="P279" i="4"/>
  <c r="BI276" i="4"/>
  <c r="BH276" i="4"/>
  <c r="BG276" i="4"/>
  <c r="BE276" i="4"/>
  <c r="T276" i="4"/>
  <c r="R276" i="4"/>
  <c r="P276" i="4"/>
  <c r="BI273" i="4"/>
  <c r="BH273" i="4"/>
  <c r="BG273" i="4"/>
  <c r="BE273" i="4"/>
  <c r="T273" i="4"/>
  <c r="R273" i="4"/>
  <c r="P273" i="4"/>
  <c r="BI270" i="4"/>
  <c r="BH270" i="4"/>
  <c r="BG270" i="4"/>
  <c r="BE270" i="4"/>
  <c r="T270" i="4"/>
  <c r="R270" i="4"/>
  <c r="P270" i="4"/>
  <c r="BI269" i="4"/>
  <c r="BH269" i="4"/>
  <c r="BG269" i="4"/>
  <c r="BE269" i="4"/>
  <c r="T269" i="4"/>
  <c r="R269" i="4"/>
  <c r="P269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2" i="4"/>
  <c r="BH262" i="4"/>
  <c r="BG262" i="4"/>
  <c r="BE262" i="4"/>
  <c r="T262" i="4"/>
  <c r="R262" i="4"/>
  <c r="P262" i="4"/>
  <c r="BI259" i="4"/>
  <c r="BH259" i="4"/>
  <c r="BG259" i="4"/>
  <c r="BE259" i="4"/>
  <c r="T259" i="4"/>
  <c r="R259" i="4"/>
  <c r="P259" i="4"/>
  <c r="BI257" i="4"/>
  <c r="BH257" i="4"/>
  <c r="BG257" i="4"/>
  <c r="BE257" i="4"/>
  <c r="T257" i="4"/>
  <c r="R257" i="4"/>
  <c r="P257" i="4"/>
  <c r="BI254" i="4"/>
  <c r="BH254" i="4"/>
  <c r="BG254" i="4"/>
  <c r="BE254" i="4"/>
  <c r="T254" i="4"/>
  <c r="R254" i="4"/>
  <c r="P254" i="4"/>
  <c r="BI251" i="4"/>
  <c r="BH251" i="4"/>
  <c r="BG251" i="4"/>
  <c r="BE251" i="4"/>
  <c r="T251" i="4"/>
  <c r="R251" i="4"/>
  <c r="P251" i="4"/>
  <c r="BI248" i="4"/>
  <c r="BH248" i="4"/>
  <c r="BG248" i="4"/>
  <c r="BE248" i="4"/>
  <c r="T248" i="4"/>
  <c r="R248" i="4"/>
  <c r="P248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7" i="4"/>
  <c r="BH237" i="4"/>
  <c r="BG237" i="4"/>
  <c r="BE237" i="4"/>
  <c r="T237" i="4"/>
  <c r="R237" i="4"/>
  <c r="P237" i="4"/>
  <c r="BI235" i="4"/>
  <c r="BH235" i="4"/>
  <c r="BG235" i="4"/>
  <c r="BE235" i="4"/>
  <c r="T235" i="4"/>
  <c r="R235" i="4"/>
  <c r="P235" i="4"/>
  <c r="BI232" i="4"/>
  <c r="BH232" i="4"/>
  <c r="BG232" i="4"/>
  <c r="BE232" i="4"/>
  <c r="T232" i="4"/>
  <c r="R232" i="4"/>
  <c r="P232" i="4"/>
  <c r="BI229" i="4"/>
  <c r="BH229" i="4"/>
  <c r="BG229" i="4"/>
  <c r="BE229" i="4"/>
  <c r="T229" i="4"/>
  <c r="R229" i="4"/>
  <c r="P229" i="4"/>
  <c r="BI202" i="4"/>
  <c r="BH202" i="4"/>
  <c r="BG202" i="4"/>
  <c r="BE202" i="4"/>
  <c r="T202" i="4"/>
  <c r="R202" i="4"/>
  <c r="P202" i="4"/>
  <c r="BI195" i="4"/>
  <c r="BH195" i="4"/>
  <c r="BG195" i="4"/>
  <c r="BE195" i="4"/>
  <c r="T195" i="4"/>
  <c r="R195" i="4"/>
  <c r="P195" i="4"/>
  <c r="BI187" i="4"/>
  <c r="BH187" i="4"/>
  <c r="BG187" i="4"/>
  <c r="BE187" i="4"/>
  <c r="T187" i="4"/>
  <c r="R187" i="4"/>
  <c r="P187" i="4"/>
  <c r="BI184" i="4"/>
  <c r="BH184" i="4"/>
  <c r="BG184" i="4"/>
  <c r="BE184" i="4"/>
  <c r="T184" i="4"/>
  <c r="R184" i="4"/>
  <c r="P184" i="4"/>
  <c r="BI181" i="4"/>
  <c r="BH181" i="4"/>
  <c r="BG181" i="4"/>
  <c r="BE181" i="4"/>
  <c r="T181" i="4"/>
  <c r="R181" i="4"/>
  <c r="P18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7" i="4"/>
  <c r="BH137" i="4"/>
  <c r="BG137" i="4"/>
  <c r="BE137" i="4"/>
  <c r="T137" i="4"/>
  <c r="R137" i="4"/>
  <c r="P137" i="4"/>
  <c r="BI126" i="4"/>
  <c r="BH126" i="4"/>
  <c r="BG126" i="4"/>
  <c r="BE126" i="4"/>
  <c r="T126" i="4"/>
  <c r="R126" i="4"/>
  <c r="P126" i="4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BI120" i="4"/>
  <c r="BH120" i="4"/>
  <c r="BG120" i="4"/>
  <c r="BE120" i="4"/>
  <c r="T120" i="4"/>
  <c r="R120" i="4"/>
  <c r="P120" i="4"/>
  <c r="BI116" i="4"/>
  <c r="BH116" i="4"/>
  <c r="BG116" i="4"/>
  <c r="BE116" i="4"/>
  <c r="T116" i="4"/>
  <c r="T115" i="4" s="1"/>
  <c r="R116" i="4"/>
  <c r="R115" i="4" s="1"/>
  <c r="P116" i="4"/>
  <c r="P115" i="4" s="1"/>
  <c r="BI114" i="4"/>
  <c r="BH114" i="4"/>
  <c r="BG114" i="4"/>
  <c r="BE114" i="4"/>
  <c r="T114" i="4"/>
  <c r="R114" i="4"/>
  <c r="P114" i="4"/>
  <c r="BI112" i="4"/>
  <c r="BH112" i="4"/>
  <c r="BG112" i="4"/>
  <c r="BE112" i="4"/>
  <c r="T112" i="4"/>
  <c r="R112" i="4"/>
  <c r="P112" i="4"/>
  <c r="BI110" i="4"/>
  <c r="BH110" i="4"/>
  <c r="BG110" i="4"/>
  <c r="BE110" i="4"/>
  <c r="T110" i="4"/>
  <c r="R110" i="4"/>
  <c r="P110" i="4"/>
  <c r="BI108" i="4"/>
  <c r="BH108" i="4"/>
  <c r="BG108" i="4"/>
  <c r="BE108" i="4"/>
  <c r="T108" i="4"/>
  <c r="R108" i="4"/>
  <c r="P108" i="4"/>
  <c r="BI105" i="4"/>
  <c r="BH105" i="4"/>
  <c r="BG105" i="4"/>
  <c r="BE105" i="4"/>
  <c r="T105" i="4"/>
  <c r="R105" i="4"/>
  <c r="P105" i="4"/>
  <c r="BI102" i="4"/>
  <c r="BH102" i="4"/>
  <c r="BG102" i="4"/>
  <c r="BE102" i="4"/>
  <c r="T102" i="4"/>
  <c r="R102" i="4"/>
  <c r="P102" i="4"/>
  <c r="J96" i="4"/>
  <c r="J95" i="4"/>
  <c r="F95" i="4"/>
  <c r="F93" i="4"/>
  <c r="E91" i="4"/>
  <c r="J55" i="4"/>
  <c r="J54" i="4"/>
  <c r="F54" i="4"/>
  <c r="F52" i="4"/>
  <c r="E50" i="4"/>
  <c r="J18" i="4"/>
  <c r="E18" i="4"/>
  <c r="F96" i="4"/>
  <c r="J17" i="4"/>
  <c r="J12" i="4"/>
  <c r="J52" i="4" s="1"/>
  <c r="E7" i="4"/>
  <c r="E48" i="4"/>
  <c r="J37" i="3"/>
  <c r="J36" i="3"/>
  <c r="AY56" i="1"/>
  <c r="J35" i="3"/>
  <c r="AX56" i="1" s="1"/>
  <c r="BI563" i="3"/>
  <c r="BH563" i="3"/>
  <c r="BG563" i="3"/>
  <c r="BE563" i="3"/>
  <c r="T563" i="3"/>
  <c r="R563" i="3"/>
  <c r="P563" i="3"/>
  <c r="BI561" i="3"/>
  <c r="BH561" i="3"/>
  <c r="BG561" i="3"/>
  <c r="BE561" i="3"/>
  <c r="T561" i="3"/>
  <c r="R561" i="3"/>
  <c r="P561" i="3"/>
  <c r="BI558" i="3"/>
  <c r="BH558" i="3"/>
  <c r="BG558" i="3"/>
  <c r="BE558" i="3"/>
  <c r="T558" i="3"/>
  <c r="R558" i="3"/>
  <c r="P558" i="3"/>
  <c r="BI555" i="3"/>
  <c r="BH555" i="3"/>
  <c r="BG555" i="3"/>
  <c r="BE555" i="3"/>
  <c r="T555" i="3"/>
  <c r="R555" i="3"/>
  <c r="P555" i="3"/>
  <c r="BI554" i="3"/>
  <c r="BH554" i="3"/>
  <c r="BG554" i="3"/>
  <c r="BE554" i="3"/>
  <c r="T554" i="3"/>
  <c r="R554" i="3"/>
  <c r="P554" i="3"/>
  <c r="BI553" i="3"/>
  <c r="BH553" i="3"/>
  <c r="BG553" i="3"/>
  <c r="BE553" i="3"/>
  <c r="T553" i="3"/>
  <c r="R553" i="3"/>
  <c r="P553" i="3"/>
  <c r="BI552" i="3"/>
  <c r="BH552" i="3"/>
  <c r="BG552" i="3"/>
  <c r="BE552" i="3"/>
  <c r="T552" i="3"/>
  <c r="R552" i="3"/>
  <c r="P552" i="3"/>
  <c r="BI550" i="3"/>
  <c r="BH550" i="3"/>
  <c r="BG550" i="3"/>
  <c r="BE550" i="3"/>
  <c r="T550" i="3"/>
  <c r="R550" i="3"/>
  <c r="P550" i="3"/>
  <c r="BI549" i="3"/>
  <c r="BH549" i="3"/>
  <c r="BG549" i="3"/>
  <c r="BE549" i="3"/>
  <c r="T549" i="3"/>
  <c r="R549" i="3"/>
  <c r="P549" i="3"/>
  <c r="BI547" i="3"/>
  <c r="BH547" i="3"/>
  <c r="BG547" i="3"/>
  <c r="BE547" i="3"/>
  <c r="T547" i="3"/>
  <c r="R547" i="3"/>
  <c r="P547" i="3"/>
  <c r="BI546" i="3"/>
  <c r="BH546" i="3"/>
  <c r="BG546" i="3"/>
  <c r="BE546" i="3"/>
  <c r="T546" i="3"/>
  <c r="R546" i="3"/>
  <c r="P546" i="3"/>
  <c r="BI545" i="3"/>
  <c r="BH545" i="3"/>
  <c r="BG545" i="3"/>
  <c r="BE545" i="3"/>
  <c r="T545" i="3"/>
  <c r="R545" i="3"/>
  <c r="P545" i="3"/>
  <c r="BI543" i="3"/>
  <c r="BH543" i="3"/>
  <c r="BG543" i="3"/>
  <c r="BE543" i="3"/>
  <c r="T543" i="3"/>
  <c r="R543" i="3"/>
  <c r="P543" i="3"/>
  <c r="BI541" i="3"/>
  <c r="BH541" i="3"/>
  <c r="BG541" i="3"/>
  <c r="BE541" i="3"/>
  <c r="T541" i="3"/>
  <c r="R541" i="3"/>
  <c r="P541" i="3"/>
  <c r="BI539" i="3"/>
  <c r="BH539" i="3"/>
  <c r="BG539" i="3"/>
  <c r="BE539" i="3"/>
  <c r="T539" i="3"/>
  <c r="R539" i="3"/>
  <c r="P539" i="3"/>
  <c r="BI538" i="3"/>
  <c r="BH538" i="3"/>
  <c r="BG538" i="3"/>
  <c r="BE538" i="3"/>
  <c r="T538" i="3"/>
  <c r="R538" i="3"/>
  <c r="P538" i="3"/>
  <c r="BI537" i="3"/>
  <c r="BH537" i="3"/>
  <c r="BG537" i="3"/>
  <c r="BE537" i="3"/>
  <c r="T537" i="3"/>
  <c r="R537" i="3"/>
  <c r="P537" i="3"/>
  <c r="BI535" i="3"/>
  <c r="BH535" i="3"/>
  <c r="BG535" i="3"/>
  <c r="BE535" i="3"/>
  <c r="T535" i="3"/>
  <c r="R535" i="3"/>
  <c r="P535" i="3"/>
  <c r="BI534" i="3"/>
  <c r="BH534" i="3"/>
  <c r="BG534" i="3"/>
  <c r="BE534" i="3"/>
  <c r="T534" i="3"/>
  <c r="R534" i="3"/>
  <c r="P534" i="3"/>
  <c r="BI532" i="3"/>
  <c r="BH532" i="3"/>
  <c r="BG532" i="3"/>
  <c r="BE532" i="3"/>
  <c r="T532" i="3"/>
  <c r="R532" i="3"/>
  <c r="P532" i="3"/>
  <c r="BI531" i="3"/>
  <c r="BH531" i="3"/>
  <c r="BG531" i="3"/>
  <c r="BE531" i="3"/>
  <c r="T531" i="3"/>
  <c r="R531" i="3"/>
  <c r="P531" i="3"/>
  <c r="BI530" i="3"/>
  <c r="BH530" i="3"/>
  <c r="BG530" i="3"/>
  <c r="BE530" i="3"/>
  <c r="T530" i="3"/>
  <c r="R530" i="3"/>
  <c r="P530" i="3"/>
  <c r="BI528" i="3"/>
  <c r="BH528" i="3"/>
  <c r="BG528" i="3"/>
  <c r="BE528" i="3"/>
  <c r="T528" i="3"/>
  <c r="R528" i="3"/>
  <c r="P528" i="3"/>
  <c r="BI527" i="3"/>
  <c r="BH527" i="3"/>
  <c r="BG527" i="3"/>
  <c r="BE527" i="3"/>
  <c r="T527" i="3"/>
  <c r="R527" i="3"/>
  <c r="P527" i="3"/>
  <c r="BI524" i="3"/>
  <c r="BH524" i="3"/>
  <c r="BG524" i="3"/>
  <c r="BE524" i="3"/>
  <c r="T524" i="3"/>
  <c r="R524" i="3"/>
  <c r="P524" i="3"/>
  <c r="BI523" i="3"/>
  <c r="BH523" i="3"/>
  <c r="BG523" i="3"/>
  <c r="BE523" i="3"/>
  <c r="T523" i="3"/>
  <c r="R523" i="3"/>
  <c r="P523" i="3"/>
  <c r="BI520" i="3"/>
  <c r="BH520" i="3"/>
  <c r="BG520" i="3"/>
  <c r="BE520" i="3"/>
  <c r="T520" i="3"/>
  <c r="R520" i="3"/>
  <c r="P520" i="3"/>
  <c r="BI517" i="3"/>
  <c r="BH517" i="3"/>
  <c r="BG517" i="3"/>
  <c r="BE517" i="3"/>
  <c r="T517" i="3"/>
  <c r="R517" i="3"/>
  <c r="P517" i="3"/>
  <c r="BI515" i="3"/>
  <c r="BH515" i="3"/>
  <c r="BG515" i="3"/>
  <c r="BE515" i="3"/>
  <c r="T515" i="3"/>
  <c r="R515" i="3"/>
  <c r="P515" i="3"/>
  <c r="BI513" i="3"/>
  <c r="BH513" i="3"/>
  <c r="BG513" i="3"/>
  <c r="BE513" i="3"/>
  <c r="T513" i="3"/>
  <c r="R513" i="3"/>
  <c r="P513" i="3"/>
  <c r="BI511" i="3"/>
  <c r="BH511" i="3"/>
  <c r="BG511" i="3"/>
  <c r="BE511" i="3"/>
  <c r="T511" i="3"/>
  <c r="R511" i="3"/>
  <c r="P511" i="3"/>
  <c r="BI509" i="3"/>
  <c r="BH509" i="3"/>
  <c r="BG509" i="3"/>
  <c r="BE509" i="3"/>
  <c r="T509" i="3"/>
  <c r="R509" i="3"/>
  <c r="P509" i="3"/>
  <c r="BI507" i="3"/>
  <c r="BH507" i="3"/>
  <c r="BG507" i="3"/>
  <c r="BE507" i="3"/>
  <c r="T507" i="3"/>
  <c r="R507" i="3"/>
  <c r="P507" i="3"/>
  <c r="BI504" i="3"/>
  <c r="BH504" i="3"/>
  <c r="BG504" i="3"/>
  <c r="BE504" i="3"/>
  <c r="T504" i="3"/>
  <c r="R504" i="3"/>
  <c r="P504" i="3"/>
  <c r="BI502" i="3"/>
  <c r="BH502" i="3"/>
  <c r="BG502" i="3"/>
  <c r="BE502" i="3"/>
  <c r="T502" i="3"/>
  <c r="R502" i="3"/>
  <c r="P502" i="3"/>
  <c r="BI500" i="3"/>
  <c r="BH500" i="3"/>
  <c r="BG500" i="3"/>
  <c r="BE500" i="3"/>
  <c r="T500" i="3"/>
  <c r="R500" i="3"/>
  <c r="P500" i="3"/>
  <c r="BI498" i="3"/>
  <c r="BH498" i="3"/>
  <c r="BG498" i="3"/>
  <c r="BE498" i="3"/>
  <c r="T498" i="3"/>
  <c r="R498" i="3"/>
  <c r="P498" i="3"/>
  <c r="BI496" i="3"/>
  <c r="BH496" i="3"/>
  <c r="BG496" i="3"/>
  <c r="BE496" i="3"/>
  <c r="T496" i="3"/>
  <c r="R496" i="3"/>
  <c r="P496" i="3"/>
  <c r="BI494" i="3"/>
  <c r="BH494" i="3"/>
  <c r="BG494" i="3"/>
  <c r="BE494" i="3"/>
  <c r="T494" i="3"/>
  <c r="R494" i="3"/>
  <c r="P494" i="3"/>
  <c r="BI492" i="3"/>
  <c r="BH492" i="3"/>
  <c r="BG492" i="3"/>
  <c r="BE492" i="3"/>
  <c r="T492" i="3"/>
  <c r="R492" i="3"/>
  <c r="P492" i="3"/>
  <c r="BI490" i="3"/>
  <c r="BH490" i="3"/>
  <c r="BG490" i="3"/>
  <c r="BE490" i="3"/>
  <c r="T490" i="3"/>
  <c r="R490" i="3"/>
  <c r="P490" i="3"/>
  <c r="BI488" i="3"/>
  <c r="BH488" i="3"/>
  <c r="BG488" i="3"/>
  <c r="BE488" i="3"/>
  <c r="T488" i="3"/>
  <c r="R488" i="3"/>
  <c r="P488" i="3"/>
  <c r="BI486" i="3"/>
  <c r="BH486" i="3"/>
  <c r="BG486" i="3"/>
  <c r="BE486" i="3"/>
  <c r="T486" i="3"/>
  <c r="R486" i="3"/>
  <c r="P486" i="3"/>
  <c r="BI484" i="3"/>
  <c r="BH484" i="3"/>
  <c r="BG484" i="3"/>
  <c r="BE484" i="3"/>
  <c r="T484" i="3"/>
  <c r="R484" i="3"/>
  <c r="P484" i="3"/>
  <c r="BI482" i="3"/>
  <c r="BH482" i="3"/>
  <c r="BG482" i="3"/>
  <c r="BE482" i="3"/>
  <c r="T482" i="3"/>
  <c r="R482" i="3"/>
  <c r="P482" i="3"/>
  <c r="BI479" i="3"/>
  <c r="BH479" i="3"/>
  <c r="BG479" i="3"/>
  <c r="BE479" i="3"/>
  <c r="T479" i="3"/>
  <c r="R479" i="3"/>
  <c r="P479" i="3"/>
  <c r="BI477" i="3"/>
  <c r="BH477" i="3"/>
  <c r="BG477" i="3"/>
  <c r="BE477" i="3"/>
  <c r="T477" i="3"/>
  <c r="R477" i="3"/>
  <c r="P477" i="3"/>
  <c r="BI475" i="3"/>
  <c r="BH475" i="3"/>
  <c r="BG475" i="3"/>
  <c r="BE475" i="3"/>
  <c r="T475" i="3"/>
  <c r="R475" i="3"/>
  <c r="P475" i="3"/>
  <c r="BI473" i="3"/>
  <c r="BH473" i="3"/>
  <c r="BG473" i="3"/>
  <c r="BE473" i="3"/>
  <c r="T473" i="3"/>
  <c r="R473" i="3"/>
  <c r="P473" i="3"/>
  <c r="BI471" i="3"/>
  <c r="BH471" i="3"/>
  <c r="BG471" i="3"/>
  <c r="BE471" i="3"/>
  <c r="T471" i="3"/>
  <c r="R471" i="3"/>
  <c r="P471" i="3"/>
  <c r="BI469" i="3"/>
  <c r="BH469" i="3"/>
  <c r="BG469" i="3"/>
  <c r="BE469" i="3"/>
  <c r="T469" i="3"/>
  <c r="R469" i="3"/>
  <c r="P469" i="3"/>
  <c r="BI467" i="3"/>
  <c r="BH467" i="3"/>
  <c r="BG467" i="3"/>
  <c r="BE467" i="3"/>
  <c r="T467" i="3"/>
  <c r="R467" i="3"/>
  <c r="P467" i="3"/>
  <c r="BI464" i="3"/>
  <c r="BH464" i="3"/>
  <c r="BG464" i="3"/>
  <c r="BE464" i="3"/>
  <c r="T464" i="3"/>
  <c r="R464" i="3"/>
  <c r="P464" i="3"/>
  <c r="BI462" i="3"/>
  <c r="BH462" i="3"/>
  <c r="BG462" i="3"/>
  <c r="BE462" i="3"/>
  <c r="T462" i="3"/>
  <c r="R462" i="3"/>
  <c r="P462" i="3"/>
  <c r="BI460" i="3"/>
  <c r="BH460" i="3"/>
  <c r="BG460" i="3"/>
  <c r="BE460" i="3"/>
  <c r="T460" i="3"/>
  <c r="R460" i="3"/>
  <c r="P460" i="3"/>
  <c r="BI458" i="3"/>
  <c r="BH458" i="3"/>
  <c r="BG458" i="3"/>
  <c r="BE458" i="3"/>
  <c r="T458" i="3"/>
  <c r="R458" i="3"/>
  <c r="P458" i="3"/>
  <c r="BI456" i="3"/>
  <c r="BH456" i="3"/>
  <c r="BG456" i="3"/>
  <c r="BE456" i="3"/>
  <c r="T456" i="3"/>
  <c r="R456" i="3"/>
  <c r="P456" i="3"/>
  <c r="BI454" i="3"/>
  <c r="BH454" i="3"/>
  <c r="BG454" i="3"/>
  <c r="BE454" i="3"/>
  <c r="T454" i="3"/>
  <c r="R454" i="3"/>
  <c r="P454" i="3"/>
  <c r="BI452" i="3"/>
  <c r="BH452" i="3"/>
  <c r="BG452" i="3"/>
  <c r="BE452" i="3"/>
  <c r="T452" i="3"/>
  <c r="R452" i="3"/>
  <c r="P452" i="3"/>
  <c r="BI450" i="3"/>
  <c r="BH450" i="3"/>
  <c r="BG450" i="3"/>
  <c r="BE450" i="3"/>
  <c r="T450" i="3"/>
  <c r="R450" i="3"/>
  <c r="P450" i="3"/>
  <c r="BI448" i="3"/>
  <c r="BH448" i="3"/>
  <c r="BG448" i="3"/>
  <c r="BE448" i="3"/>
  <c r="T448" i="3"/>
  <c r="R448" i="3"/>
  <c r="P448" i="3"/>
  <c r="BI445" i="3"/>
  <c r="BH445" i="3"/>
  <c r="BG445" i="3"/>
  <c r="BE445" i="3"/>
  <c r="T445" i="3"/>
  <c r="R445" i="3"/>
  <c r="P445" i="3"/>
  <c r="BI443" i="3"/>
  <c r="BH443" i="3"/>
  <c r="BG443" i="3"/>
  <c r="BE443" i="3"/>
  <c r="T443" i="3"/>
  <c r="R443" i="3"/>
  <c r="P443" i="3"/>
  <c r="BI440" i="3"/>
  <c r="BH440" i="3"/>
  <c r="BG440" i="3"/>
  <c r="BE440" i="3"/>
  <c r="T440" i="3"/>
  <c r="R440" i="3"/>
  <c r="P440" i="3"/>
  <c r="BI438" i="3"/>
  <c r="BH438" i="3"/>
  <c r="BG438" i="3"/>
  <c r="BE438" i="3"/>
  <c r="T438" i="3"/>
  <c r="R438" i="3"/>
  <c r="P438" i="3"/>
  <c r="BI436" i="3"/>
  <c r="BH436" i="3"/>
  <c r="BG436" i="3"/>
  <c r="BE436" i="3"/>
  <c r="T436" i="3"/>
  <c r="R436" i="3"/>
  <c r="P436" i="3"/>
  <c r="BI433" i="3"/>
  <c r="BH433" i="3"/>
  <c r="BG433" i="3"/>
  <c r="BE433" i="3"/>
  <c r="T433" i="3"/>
  <c r="R433" i="3"/>
  <c r="P433" i="3"/>
  <c r="BI430" i="3"/>
  <c r="BH430" i="3"/>
  <c r="BG430" i="3"/>
  <c r="BE430" i="3"/>
  <c r="T430" i="3"/>
  <c r="R430" i="3"/>
  <c r="P430" i="3"/>
  <c r="BI428" i="3"/>
  <c r="BH428" i="3"/>
  <c r="BG428" i="3"/>
  <c r="BE428" i="3"/>
  <c r="T428" i="3"/>
  <c r="R428" i="3"/>
  <c r="P428" i="3"/>
  <c r="BI426" i="3"/>
  <c r="BH426" i="3"/>
  <c r="BG426" i="3"/>
  <c r="BE426" i="3"/>
  <c r="T426" i="3"/>
  <c r="R426" i="3"/>
  <c r="P426" i="3"/>
  <c r="BI424" i="3"/>
  <c r="BH424" i="3"/>
  <c r="BG424" i="3"/>
  <c r="BE424" i="3"/>
  <c r="T424" i="3"/>
  <c r="R424" i="3"/>
  <c r="P424" i="3"/>
  <c r="BI421" i="3"/>
  <c r="BH421" i="3"/>
  <c r="BG421" i="3"/>
  <c r="BE421" i="3"/>
  <c r="T421" i="3"/>
  <c r="R421" i="3"/>
  <c r="P421" i="3"/>
  <c r="BI420" i="3"/>
  <c r="BH420" i="3"/>
  <c r="BG420" i="3"/>
  <c r="BE420" i="3"/>
  <c r="T420" i="3"/>
  <c r="R420" i="3"/>
  <c r="P420" i="3"/>
  <c r="BI417" i="3"/>
  <c r="BH417" i="3"/>
  <c r="BG417" i="3"/>
  <c r="BE417" i="3"/>
  <c r="T417" i="3"/>
  <c r="R417" i="3"/>
  <c r="P417" i="3"/>
  <c r="BI415" i="3"/>
  <c r="BH415" i="3"/>
  <c r="BG415" i="3"/>
  <c r="BE415" i="3"/>
  <c r="T415" i="3"/>
  <c r="R415" i="3"/>
  <c r="P415" i="3"/>
  <c r="BI413" i="3"/>
  <c r="BH413" i="3"/>
  <c r="BG413" i="3"/>
  <c r="BE413" i="3"/>
  <c r="T413" i="3"/>
  <c r="R413" i="3"/>
  <c r="P413" i="3"/>
  <c r="BI412" i="3"/>
  <c r="BH412" i="3"/>
  <c r="BG412" i="3"/>
  <c r="BE412" i="3"/>
  <c r="T412" i="3"/>
  <c r="R412" i="3"/>
  <c r="P412" i="3"/>
  <c r="BI410" i="3"/>
  <c r="BH410" i="3"/>
  <c r="BG410" i="3"/>
  <c r="BE410" i="3"/>
  <c r="T410" i="3"/>
  <c r="R410" i="3"/>
  <c r="P410" i="3"/>
  <c r="BI409" i="3"/>
  <c r="BH409" i="3"/>
  <c r="BG409" i="3"/>
  <c r="BE409" i="3"/>
  <c r="T409" i="3"/>
  <c r="R409" i="3"/>
  <c r="P409" i="3"/>
  <c r="BI407" i="3"/>
  <c r="BH407" i="3"/>
  <c r="BG407" i="3"/>
  <c r="BE407" i="3"/>
  <c r="T407" i="3"/>
  <c r="R407" i="3"/>
  <c r="P407" i="3"/>
  <c r="BI406" i="3"/>
  <c r="BH406" i="3"/>
  <c r="BG406" i="3"/>
  <c r="BE406" i="3"/>
  <c r="T406" i="3"/>
  <c r="R406" i="3"/>
  <c r="P406" i="3"/>
  <c r="BI404" i="3"/>
  <c r="BH404" i="3"/>
  <c r="BG404" i="3"/>
  <c r="BE404" i="3"/>
  <c r="T404" i="3"/>
  <c r="R404" i="3"/>
  <c r="P404" i="3"/>
  <c r="BI403" i="3"/>
  <c r="BH403" i="3"/>
  <c r="BG403" i="3"/>
  <c r="BE403" i="3"/>
  <c r="T403" i="3"/>
  <c r="R403" i="3"/>
  <c r="P403" i="3"/>
  <c r="BI401" i="3"/>
  <c r="BH401" i="3"/>
  <c r="BG401" i="3"/>
  <c r="BE401" i="3"/>
  <c r="T401" i="3"/>
  <c r="R401" i="3"/>
  <c r="P401" i="3"/>
  <c r="BI399" i="3"/>
  <c r="BH399" i="3"/>
  <c r="BG399" i="3"/>
  <c r="BE399" i="3"/>
  <c r="T399" i="3"/>
  <c r="R399" i="3"/>
  <c r="P399" i="3"/>
  <c r="BI397" i="3"/>
  <c r="BH397" i="3"/>
  <c r="BG397" i="3"/>
  <c r="BE397" i="3"/>
  <c r="T397" i="3"/>
  <c r="R397" i="3"/>
  <c r="P397" i="3"/>
  <c r="BI396" i="3"/>
  <c r="BH396" i="3"/>
  <c r="BG396" i="3"/>
  <c r="BE396" i="3"/>
  <c r="T396" i="3"/>
  <c r="R396" i="3"/>
  <c r="P396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1" i="3"/>
  <c r="BH391" i="3"/>
  <c r="BG391" i="3"/>
  <c r="BE391" i="3"/>
  <c r="T391" i="3"/>
  <c r="R391" i="3"/>
  <c r="P391" i="3"/>
  <c r="BI390" i="3"/>
  <c r="BH390" i="3"/>
  <c r="BG390" i="3"/>
  <c r="BE390" i="3"/>
  <c r="T390" i="3"/>
  <c r="R390" i="3"/>
  <c r="P390" i="3"/>
  <c r="BI388" i="3"/>
  <c r="BH388" i="3"/>
  <c r="BG388" i="3"/>
  <c r="BE388" i="3"/>
  <c r="T388" i="3"/>
  <c r="R388" i="3"/>
  <c r="P388" i="3"/>
  <c r="BI381" i="3"/>
  <c r="BH381" i="3"/>
  <c r="BG381" i="3"/>
  <c r="BE381" i="3"/>
  <c r="T381" i="3"/>
  <c r="R381" i="3"/>
  <c r="P381" i="3"/>
  <c r="BI378" i="3"/>
  <c r="BH378" i="3"/>
  <c r="BG378" i="3"/>
  <c r="BE378" i="3"/>
  <c r="T378" i="3"/>
  <c r="R378" i="3"/>
  <c r="P378" i="3"/>
  <c r="BI376" i="3"/>
  <c r="BH376" i="3"/>
  <c r="BG376" i="3"/>
  <c r="BE376" i="3"/>
  <c r="T376" i="3"/>
  <c r="R376" i="3"/>
  <c r="P376" i="3"/>
  <c r="BI374" i="3"/>
  <c r="BH374" i="3"/>
  <c r="BG374" i="3"/>
  <c r="BE374" i="3"/>
  <c r="T374" i="3"/>
  <c r="R374" i="3"/>
  <c r="P374" i="3"/>
  <c r="BI367" i="3"/>
  <c r="BH367" i="3"/>
  <c r="BG367" i="3"/>
  <c r="BE367" i="3"/>
  <c r="T367" i="3"/>
  <c r="R367" i="3"/>
  <c r="P367" i="3"/>
  <c r="BI365" i="3"/>
  <c r="BH365" i="3"/>
  <c r="BG365" i="3"/>
  <c r="BE365" i="3"/>
  <c r="T365" i="3"/>
  <c r="R365" i="3"/>
  <c r="P365" i="3"/>
  <c r="BI363" i="3"/>
  <c r="BH363" i="3"/>
  <c r="BG363" i="3"/>
  <c r="BE363" i="3"/>
  <c r="T363" i="3"/>
  <c r="R363" i="3"/>
  <c r="P363" i="3"/>
  <c r="BI359" i="3"/>
  <c r="BH359" i="3"/>
  <c r="BG359" i="3"/>
  <c r="BE359" i="3"/>
  <c r="T359" i="3"/>
  <c r="T358" i="3"/>
  <c r="R359" i="3"/>
  <c r="R358" i="3" s="1"/>
  <c r="P359" i="3"/>
  <c r="P358" i="3"/>
  <c r="BI356" i="3"/>
  <c r="BH356" i="3"/>
  <c r="BG356" i="3"/>
  <c r="BE356" i="3"/>
  <c r="T356" i="3"/>
  <c r="R356" i="3"/>
  <c r="P356" i="3"/>
  <c r="BI353" i="3"/>
  <c r="BH353" i="3"/>
  <c r="BG353" i="3"/>
  <c r="BE353" i="3"/>
  <c r="T353" i="3"/>
  <c r="R353" i="3"/>
  <c r="P353" i="3"/>
  <c r="BI351" i="3"/>
  <c r="BH351" i="3"/>
  <c r="BG351" i="3"/>
  <c r="BE351" i="3"/>
  <c r="T351" i="3"/>
  <c r="R351" i="3"/>
  <c r="P351" i="3"/>
  <c r="BI349" i="3"/>
  <c r="BH349" i="3"/>
  <c r="BG349" i="3"/>
  <c r="BE349" i="3"/>
  <c r="T349" i="3"/>
  <c r="R349" i="3"/>
  <c r="P349" i="3"/>
  <c r="BI346" i="3"/>
  <c r="BH346" i="3"/>
  <c r="BG346" i="3"/>
  <c r="BE346" i="3"/>
  <c r="T346" i="3"/>
  <c r="R346" i="3"/>
  <c r="P346" i="3"/>
  <c r="BI344" i="3"/>
  <c r="BH344" i="3"/>
  <c r="BG344" i="3"/>
  <c r="BE344" i="3"/>
  <c r="T344" i="3"/>
  <c r="R344" i="3"/>
  <c r="P344" i="3"/>
  <c r="BI342" i="3"/>
  <c r="BH342" i="3"/>
  <c r="BG342" i="3"/>
  <c r="BE342" i="3"/>
  <c r="T342" i="3"/>
  <c r="R342" i="3"/>
  <c r="P342" i="3"/>
  <c r="BI340" i="3"/>
  <c r="BH340" i="3"/>
  <c r="BG340" i="3"/>
  <c r="BE340" i="3"/>
  <c r="T340" i="3"/>
  <c r="R340" i="3"/>
  <c r="P340" i="3"/>
  <c r="BI338" i="3"/>
  <c r="BH338" i="3"/>
  <c r="BG338" i="3"/>
  <c r="BE338" i="3"/>
  <c r="T338" i="3"/>
  <c r="R338" i="3"/>
  <c r="P338" i="3"/>
  <c r="BI335" i="3"/>
  <c r="BH335" i="3"/>
  <c r="BG335" i="3"/>
  <c r="BE335" i="3"/>
  <c r="T335" i="3"/>
  <c r="R335" i="3"/>
  <c r="P335" i="3"/>
  <c r="BI332" i="3"/>
  <c r="BH332" i="3"/>
  <c r="BG332" i="3"/>
  <c r="BE332" i="3"/>
  <c r="T332" i="3"/>
  <c r="R332" i="3"/>
  <c r="P332" i="3"/>
  <c r="BI329" i="3"/>
  <c r="BH329" i="3"/>
  <c r="BG329" i="3"/>
  <c r="BE329" i="3"/>
  <c r="T329" i="3"/>
  <c r="R329" i="3"/>
  <c r="P329" i="3"/>
  <c r="BI326" i="3"/>
  <c r="BH326" i="3"/>
  <c r="BG326" i="3"/>
  <c r="BE326" i="3"/>
  <c r="T326" i="3"/>
  <c r="R326" i="3"/>
  <c r="P326" i="3"/>
  <c r="BI321" i="3"/>
  <c r="BH321" i="3"/>
  <c r="BG321" i="3"/>
  <c r="BE321" i="3"/>
  <c r="T321" i="3"/>
  <c r="R321" i="3"/>
  <c r="P321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7" i="3"/>
  <c r="BH307" i="3"/>
  <c r="BG307" i="3"/>
  <c r="BE307" i="3"/>
  <c r="T307" i="3"/>
  <c r="R307" i="3"/>
  <c r="P307" i="3"/>
  <c r="BI304" i="3"/>
  <c r="BH304" i="3"/>
  <c r="BG304" i="3"/>
  <c r="BE304" i="3"/>
  <c r="T304" i="3"/>
  <c r="R304" i="3"/>
  <c r="P304" i="3"/>
  <c r="BI301" i="3"/>
  <c r="BH301" i="3"/>
  <c r="BG301" i="3"/>
  <c r="BE301" i="3"/>
  <c r="T301" i="3"/>
  <c r="R301" i="3"/>
  <c r="P301" i="3"/>
  <c r="BI299" i="3"/>
  <c r="BH299" i="3"/>
  <c r="BG299" i="3"/>
  <c r="BE299" i="3"/>
  <c r="T299" i="3"/>
  <c r="R299" i="3"/>
  <c r="P299" i="3"/>
  <c r="BI296" i="3"/>
  <c r="BH296" i="3"/>
  <c r="BG296" i="3"/>
  <c r="BE296" i="3"/>
  <c r="T296" i="3"/>
  <c r="R296" i="3"/>
  <c r="P296" i="3"/>
  <c r="BI293" i="3"/>
  <c r="BH293" i="3"/>
  <c r="BG293" i="3"/>
  <c r="BE293" i="3"/>
  <c r="T293" i="3"/>
  <c r="R293" i="3"/>
  <c r="P293" i="3"/>
  <c r="BI291" i="3"/>
  <c r="BH291" i="3"/>
  <c r="BG291" i="3"/>
  <c r="BE291" i="3"/>
  <c r="T291" i="3"/>
  <c r="R291" i="3"/>
  <c r="P291" i="3"/>
  <c r="BI288" i="3"/>
  <c r="BH288" i="3"/>
  <c r="BG288" i="3"/>
  <c r="BE288" i="3"/>
  <c r="T288" i="3"/>
  <c r="R288" i="3"/>
  <c r="P288" i="3"/>
  <c r="BI285" i="3"/>
  <c r="BH285" i="3"/>
  <c r="BG285" i="3"/>
  <c r="BE285" i="3"/>
  <c r="T285" i="3"/>
  <c r="R285" i="3"/>
  <c r="P285" i="3"/>
  <c r="BI283" i="3"/>
  <c r="BH283" i="3"/>
  <c r="BG283" i="3"/>
  <c r="BE283" i="3"/>
  <c r="T283" i="3"/>
  <c r="R283" i="3"/>
  <c r="P283" i="3"/>
  <c r="BI280" i="3"/>
  <c r="BH280" i="3"/>
  <c r="BG280" i="3"/>
  <c r="BE280" i="3"/>
  <c r="T280" i="3"/>
  <c r="R280" i="3"/>
  <c r="P280" i="3"/>
  <c r="BI277" i="3"/>
  <c r="BH277" i="3"/>
  <c r="BG277" i="3"/>
  <c r="BE277" i="3"/>
  <c r="T277" i="3"/>
  <c r="R277" i="3"/>
  <c r="P277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0" i="3"/>
  <c r="BH270" i="3"/>
  <c r="BG270" i="3"/>
  <c r="BE270" i="3"/>
  <c r="T270" i="3"/>
  <c r="R270" i="3"/>
  <c r="P270" i="3"/>
  <c r="BI267" i="3"/>
  <c r="BH267" i="3"/>
  <c r="BG267" i="3"/>
  <c r="BE267" i="3"/>
  <c r="T267" i="3"/>
  <c r="R267" i="3"/>
  <c r="P267" i="3"/>
  <c r="BI260" i="3"/>
  <c r="BH260" i="3"/>
  <c r="BG260" i="3"/>
  <c r="BE260" i="3"/>
  <c r="T260" i="3"/>
  <c r="R260" i="3"/>
  <c r="P260" i="3"/>
  <c r="BI257" i="3"/>
  <c r="BH257" i="3"/>
  <c r="BG257" i="3"/>
  <c r="BE257" i="3"/>
  <c r="T257" i="3"/>
  <c r="R257" i="3"/>
  <c r="P257" i="3"/>
  <c r="BI254" i="3"/>
  <c r="BH254" i="3"/>
  <c r="BG254" i="3"/>
  <c r="BE254" i="3"/>
  <c r="T254" i="3"/>
  <c r="R254" i="3"/>
  <c r="P254" i="3"/>
  <c r="BI251" i="3"/>
  <c r="BH251" i="3"/>
  <c r="BG251" i="3"/>
  <c r="BE251" i="3"/>
  <c r="T251" i="3"/>
  <c r="R251" i="3"/>
  <c r="P251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0" i="3"/>
  <c r="BH240" i="3"/>
  <c r="BG240" i="3"/>
  <c r="BE240" i="3"/>
  <c r="T240" i="3"/>
  <c r="R240" i="3"/>
  <c r="P240" i="3"/>
  <c r="BI238" i="3"/>
  <c r="BH238" i="3"/>
  <c r="BG238" i="3"/>
  <c r="BE238" i="3"/>
  <c r="T238" i="3"/>
  <c r="R238" i="3"/>
  <c r="P238" i="3"/>
  <c r="BI235" i="3"/>
  <c r="BH235" i="3"/>
  <c r="BG235" i="3"/>
  <c r="BE235" i="3"/>
  <c r="T235" i="3"/>
  <c r="R235" i="3"/>
  <c r="P235" i="3"/>
  <c r="BI232" i="3"/>
  <c r="BH232" i="3"/>
  <c r="BG232" i="3"/>
  <c r="BE232" i="3"/>
  <c r="T232" i="3"/>
  <c r="R232" i="3"/>
  <c r="P232" i="3"/>
  <c r="BI205" i="3"/>
  <c r="BH205" i="3"/>
  <c r="BG205" i="3"/>
  <c r="BE205" i="3"/>
  <c r="T205" i="3"/>
  <c r="R205" i="3"/>
  <c r="P205" i="3"/>
  <c r="BI194" i="3"/>
  <c r="BH194" i="3"/>
  <c r="BG194" i="3"/>
  <c r="BE194" i="3"/>
  <c r="T194" i="3"/>
  <c r="R194" i="3"/>
  <c r="P194" i="3"/>
  <c r="BI186" i="3"/>
  <c r="BH186" i="3"/>
  <c r="BG186" i="3"/>
  <c r="BE186" i="3"/>
  <c r="T186" i="3"/>
  <c r="R186" i="3"/>
  <c r="P186" i="3"/>
  <c r="BI183" i="3"/>
  <c r="BH183" i="3"/>
  <c r="BG183" i="3"/>
  <c r="BE183" i="3"/>
  <c r="T183" i="3"/>
  <c r="R183" i="3"/>
  <c r="P183" i="3"/>
  <c r="BI180" i="3"/>
  <c r="BH180" i="3"/>
  <c r="BG180" i="3"/>
  <c r="BE180" i="3"/>
  <c r="T180" i="3"/>
  <c r="R180" i="3"/>
  <c r="P18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6" i="3"/>
  <c r="BH136" i="3"/>
  <c r="BG136" i="3"/>
  <c r="BE136" i="3"/>
  <c r="T136" i="3"/>
  <c r="R136" i="3"/>
  <c r="P136" i="3"/>
  <c r="BI125" i="3"/>
  <c r="BH125" i="3"/>
  <c r="BG125" i="3"/>
  <c r="BE125" i="3"/>
  <c r="T125" i="3"/>
  <c r="R125" i="3"/>
  <c r="P125" i="3"/>
  <c r="BI123" i="3"/>
  <c r="BH123" i="3"/>
  <c r="BG123" i="3"/>
  <c r="BE123" i="3"/>
  <c r="T123" i="3"/>
  <c r="R123" i="3"/>
  <c r="P123" i="3"/>
  <c r="BI120" i="3"/>
  <c r="BH120" i="3"/>
  <c r="BG120" i="3"/>
  <c r="BE120" i="3"/>
  <c r="T120" i="3"/>
  <c r="R120" i="3"/>
  <c r="P120" i="3"/>
  <c r="BI116" i="3"/>
  <c r="BH116" i="3"/>
  <c r="BG116" i="3"/>
  <c r="BE116" i="3"/>
  <c r="T116" i="3"/>
  <c r="T115" i="3" s="1"/>
  <c r="R116" i="3"/>
  <c r="R115" i="3" s="1"/>
  <c r="P116" i="3"/>
  <c r="P115" i="3"/>
  <c r="BI114" i="3"/>
  <c r="BH114" i="3"/>
  <c r="BG114" i="3"/>
  <c r="BE114" i="3"/>
  <c r="T114" i="3"/>
  <c r="R114" i="3"/>
  <c r="P114" i="3"/>
  <c r="BI112" i="3"/>
  <c r="BH112" i="3"/>
  <c r="BG112" i="3"/>
  <c r="BE112" i="3"/>
  <c r="T112" i="3"/>
  <c r="R112" i="3"/>
  <c r="P112" i="3"/>
  <c r="BI110" i="3"/>
  <c r="BH110" i="3"/>
  <c r="BG110" i="3"/>
  <c r="BE110" i="3"/>
  <c r="T110" i="3"/>
  <c r="R110" i="3"/>
  <c r="P110" i="3"/>
  <c r="BI108" i="3"/>
  <c r="BH108" i="3"/>
  <c r="BG108" i="3"/>
  <c r="BE108" i="3"/>
  <c r="T108" i="3"/>
  <c r="R108" i="3"/>
  <c r="P108" i="3"/>
  <c r="BI105" i="3"/>
  <c r="BH105" i="3"/>
  <c r="BG105" i="3"/>
  <c r="BE105" i="3"/>
  <c r="T105" i="3"/>
  <c r="R105" i="3"/>
  <c r="P105" i="3"/>
  <c r="BI102" i="3"/>
  <c r="BH102" i="3"/>
  <c r="BG102" i="3"/>
  <c r="BE102" i="3"/>
  <c r="T102" i="3"/>
  <c r="R102" i="3"/>
  <c r="P102" i="3"/>
  <c r="J96" i="3"/>
  <c r="J95" i="3"/>
  <c r="F95" i="3"/>
  <c r="F93" i="3"/>
  <c r="E91" i="3"/>
  <c r="J55" i="3"/>
  <c r="J54" i="3"/>
  <c r="F54" i="3"/>
  <c r="F52" i="3"/>
  <c r="E50" i="3"/>
  <c r="J18" i="3"/>
  <c r="E18" i="3"/>
  <c r="F55" i="3" s="1"/>
  <c r="J17" i="3"/>
  <c r="J12" i="3"/>
  <c r="J93" i="3" s="1"/>
  <c r="E7" i="3"/>
  <c r="E48" i="3"/>
  <c r="J37" i="2"/>
  <c r="J36" i="2"/>
  <c r="AY55" i="1" s="1"/>
  <c r="J35" i="2"/>
  <c r="AX55" i="1"/>
  <c r="BI453" i="2"/>
  <c r="BH453" i="2"/>
  <c r="BG453" i="2"/>
  <c r="BE453" i="2"/>
  <c r="T453" i="2"/>
  <c r="R453" i="2"/>
  <c r="P453" i="2"/>
  <c r="BI451" i="2"/>
  <c r="BH451" i="2"/>
  <c r="BG451" i="2"/>
  <c r="BE451" i="2"/>
  <c r="T451" i="2"/>
  <c r="R451" i="2"/>
  <c r="P451" i="2"/>
  <c r="BI448" i="2"/>
  <c r="BH448" i="2"/>
  <c r="BG448" i="2"/>
  <c r="BE448" i="2"/>
  <c r="T448" i="2"/>
  <c r="R448" i="2"/>
  <c r="P448" i="2"/>
  <c r="BI445" i="2"/>
  <c r="BH445" i="2"/>
  <c r="BG445" i="2"/>
  <c r="BE445" i="2"/>
  <c r="T445" i="2"/>
  <c r="R445" i="2"/>
  <c r="P445" i="2"/>
  <c r="BI444" i="2"/>
  <c r="BH444" i="2"/>
  <c r="BG444" i="2"/>
  <c r="BE444" i="2"/>
  <c r="T444" i="2"/>
  <c r="R444" i="2"/>
  <c r="P444" i="2"/>
  <c r="BI443" i="2"/>
  <c r="BH443" i="2"/>
  <c r="BG443" i="2"/>
  <c r="BE443" i="2"/>
  <c r="T443" i="2"/>
  <c r="R443" i="2"/>
  <c r="P443" i="2"/>
  <c r="BI441" i="2"/>
  <c r="BH441" i="2"/>
  <c r="BG441" i="2"/>
  <c r="BE441" i="2"/>
  <c r="T441" i="2"/>
  <c r="R441" i="2"/>
  <c r="P441" i="2"/>
  <c r="BI438" i="2"/>
  <c r="BH438" i="2"/>
  <c r="BG438" i="2"/>
  <c r="BE438" i="2"/>
  <c r="T438" i="2"/>
  <c r="R438" i="2"/>
  <c r="P438" i="2"/>
  <c r="BI437" i="2"/>
  <c r="BH437" i="2"/>
  <c r="BG437" i="2"/>
  <c r="BE437" i="2"/>
  <c r="T437" i="2"/>
  <c r="R437" i="2"/>
  <c r="P437" i="2"/>
  <c r="BI436" i="2"/>
  <c r="BH436" i="2"/>
  <c r="BG436" i="2"/>
  <c r="BE436" i="2"/>
  <c r="T436" i="2"/>
  <c r="R436" i="2"/>
  <c r="P436" i="2"/>
  <c r="BI434" i="2"/>
  <c r="BH434" i="2"/>
  <c r="BG434" i="2"/>
  <c r="BE434" i="2"/>
  <c r="T434" i="2"/>
  <c r="R434" i="2"/>
  <c r="P434" i="2"/>
  <c r="BI432" i="2"/>
  <c r="BH432" i="2"/>
  <c r="BG432" i="2"/>
  <c r="BE432" i="2"/>
  <c r="T432" i="2"/>
  <c r="R432" i="2"/>
  <c r="P432" i="2"/>
  <c r="BI431" i="2"/>
  <c r="BH431" i="2"/>
  <c r="BG431" i="2"/>
  <c r="BE431" i="2"/>
  <c r="T431" i="2"/>
  <c r="R431" i="2"/>
  <c r="P431" i="2"/>
  <c r="BI430" i="2"/>
  <c r="BH430" i="2"/>
  <c r="BG430" i="2"/>
  <c r="BE430" i="2"/>
  <c r="T430" i="2"/>
  <c r="R430" i="2"/>
  <c r="P430" i="2"/>
  <c r="BI429" i="2"/>
  <c r="BH429" i="2"/>
  <c r="BG429" i="2"/>
  <c r="BE429" i="2"/>
  <c r="T429" i="2"/>
  <c r="R429" i="2"/>
  <c r="P429" i="2"/>
  <c r="BI427" i="2"/>
  <c r="BH427" i="2"/>
  <c r="BG427" i="2"/>
  <c r="BE427" i="2"/>
  <c r="T427" i="2"/>
  <c r="R427" i="2"/>
  <c r="P427" i="2"/>
  <c r="BI426" i="2"/>
  <c r="BH426" i="2"/>
  <c r="BG426" i="2"/>
  <c r="BE426" i="2"/>
  <c r="T426" i="2"/>
  <c r="R426" i="2"/>
  <c r="P426" i="2"/>
  <c r="BI425" i="2"/>
  <c r="BH425" i="2"/>
  <c r="BG425" i="2"/>
  <c r="BE425" i="2"/>
  <c r="T425" i="2"/>
  <c r="R425" i="2"/>
  <c r="P425" i="2"/>
  <c r="BI422" i="2"/>
  <c r="BH422" i="2"/>
  <c r="BG422" i="2"/>
  <c r="BE422" i="2"/>
  <c r="T422" i="2"/>
  <c r="R422" i="2"/>
  <c r="P422" i="2"/>
  <c r="BI421" i="2"/>
  <c r="BH421" i="2"/>
  <c r="BG421" i="2"/>
  <c r="BE421" i="2"/>
  <c r="T421" i="2"/>
  <c r="R421" i="2"/>
  <c r="P421" i="2"/>
  <c r="BI418" i="2"/>
  <c r="BH418" i="2"/>
  <c r="BG418" i="2"/>
  <c r="BE418" i="2"/>
  <c r="T418" i="2"/>
  <c r="R418" i="2"/>
  <c r="P418" i="2"/>
  <c r="BI415" i="2"/>
  <c r="BH415" i="2"/>
  <c r="BG415" i="2"/>
  <c r="BE415" i="2"/>
  <c r="T415" i="2"/>
  <c r="R415" i="2"/>
  <c r="P415" i="2"/>
  <c r="BI413" i="2"/>
  <c r="BH413" i="2"/>
  <c r="BG413" i="2"/>
  <c r="BE413" i="2"/>
  <c r="T413" i="2"/>
  <c r="R413" i="2"/>
  <c r="P413" i="2"/>
  <c r="BI411" i="2"/>
  <c r="BH411" i="2"/>
  <c r="BG411" i="2"/>
  <c r="BE411" i="2"/>
  <c r="T411" i="2"/>
  <c r="R411" i="2"/>
  <c r="P411" i="2"/>
  <c r="BI409" i="2"/>
  <c r="BH409" i="2"/>
  <c r="BG409" i="2"/>
  <c r="BE409" i="2"/>
  <c r="T409" i="2"/>
  <c r="R409" i="2"/>
  <c r="P409" i="2"/>
  <c r="BI407" i="2"/>
  <c r="BH407" i="2"/>
  <c r="BG407" i="2"/>
  <c r="BE407" i="2"/>
  <c r="T407" i="2"/>
  <c r="R407" i="2"/>
  <c r="P407" i="2"/>
  <c r="BI405" i="2"/>
  <c r="BH405" i="2"/>
  <c r="BG405" i="2"/>
  <c r="BE405" i="2"/>
  <c r="T405" i="2"/>
  <c r="R405" i="2"/>
  <c r="P405" i="2"/>
  <c r="BI402" i="2"/>
  <c r="BH402" i="2"/>
  <c r="BG402" i="2"/>
  <c r="BE402" i="2"/>
  <c r="T402" i="2"/>
  <c r="R402" i="2"/>
  <c r="P402" i="2"/>
  <c r="BI400" i="2"/>
  <c r="BH400" i="2"/>
  <c r="BG400" i="2"/>
  <c r="BE400" i="2"/>
  <c r="T400" i="2"/>
  <c r="R400" i="2"/>
  <c r="P400" i="2"/>
  <c r="BI398" i="2"/>
  <c r="BH398" i="2"/>
  <c r="BG398" i="2"/>
  <c r="BE398" i="2"/>
  <c r="T398" i="2"/>
  <c r="R398" i="2"/>
  <c r="P398" i="2"/>
  <c r="BI396" i="2"/>
  <c r="BH396" i="2"/>
  <c r="BG396" i="2"/>
  <c r="BE396" i="2"/>
  <c r="T396" i="2"/>
  <c r="R396" i="2"/>
  <c r="P396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90" i="2"/>
  <c r="BH390" i="2"/>
  <c r="BG390" i="2"/>
  <c r="BE390" i="2"/>
  <c r="T390" i="2"/>
  <c r="R390" i="2"/>
  <c r="P390" i="2"/>
  <c r="BI388" i="2"/>
  <c r="BH388" i="2"/>
  <c r="BG388" i="2"/>
  <c r="BE388" i="2"/>
  <c r="T388" i="2"/>
  <c r="R388" i="2"/>
  <c r="P388" i="2"/>
  <c r="BI386" i="2"/>
  <c r="BH386" i="2"/>
  <c r="BG386" i="2"/>
  <c r="BE386" i="2"/>
  <c r="T386" i="2"/>
  <c r="R386" i="2"/>
  <c r="P386" i="2"/>
  <c r="BI384" i="2"/>
  <c r="BH384" i="2"/>
  <c r="BG384" i="2"/>
  <c r="BE384" i="2"/>
  <c r="T384" i="2"/>
  <c r="R384" i="2"/>
  <c r="P384" i="2"/>
  <c r="BI382" i="2"/>
  <c r="BH382" i="2"/>
  <c r="BG382" i="2"/>
  <c r="BE382" i="2"/>
  <c r="T382" i="2"/>
  <c r="R382" i="2"/>
  <c r="P382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5" i="2"/>
  <c r="BH365" i="2"/>
  <c r="BG365" i="2"/>
  <c r="BE365" i="2"/>
  <c r="T365" i="2"/>
  <c r="R365" i="2"/>
  <c r="P365" i="2"/>
  <c r="BI363" i="2"/>
  <c r="BH363" i="2"/>
  <c r="BG363" i="2"/>
  <c r="BE363" i="2"/>
  <c r="T363" i="2"/>
  <c r="R363" i="2"/>
  <c r="P363" i="2"/>
  <c r="BI361" i="2"/>
  <c r="BH361" i="2"/>
  <c r="BG361" i="2"/>
  <c r="BE361" i="2"/>
  <c r="T361" i="2"/>
  <c r="R361" i="2"/>
  <c r="P361" i="2"/>
  <c r="BI359" i="2"/>
  <c r="BH359" i="2"/>
  <c r="BG359" i="2"/>
  <c r="BE359" i="2"/>
  <c r="T359" i="2"/>
  <c r="R359" i="2"/>
  <c r="P359" i="2"/>
  <c r="BI356" i="2"/>
  <c r="BH356" i="2"/>
  <c r="BG356" i="2"/>
  <c r="BE356" i="2"/>
  <c r="T356" i="2"/>
  <c r="R356" i="2"/>
  <c r="P356" i="2"/>
  <c r="BI354" i="2"/>
  <c r="BH354" i="2"/>
  <c r="BG354" i="2"/>
  <c r="BE354" i="2"/>
  <c r="T354" i="2"/>
  <c r="R354" i="2"/>
  <c r="P354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4" i="2"/>
  <c r="BH344" i="2"/>
  <c r="BG344" i="2"/>
  <c r="BE344" i="2"/>
  <c r="T344" i="2"/>
  <c r="R344" i="2"/>
  <c r="P344" i="2"/>
  <c r="BI341" i="2"/>
  <c r="BH341" i="2"/>
  <c r="BG341" i="2"/>
  <c r="BE341" i="2"/>
  <c r="T341" i="2"/>
  <c r="R341" i="2"/>
  <c r="P341" i="2"/>
  <c r="BI339" i="2"/>
  <c r="BH339" i="2"/>
  <c r="BG339" i="2"/>
  <c r="BE339" i="2"/>
  <c r="T339" i="2"/>
  <c r="R339" i="2"/>
  <c r="P339" i="2"/>
  <c r="BI336" i="2"/>
  <c r="BH336" i="2"/>
  <c r="BG336" i="2"/>
  <c r="BE336" i="2"/>
  <c r="T336" i="2"/>
  <c r="R336" i="2"/>
  <c r="P336" i="2"/>
  <c r="BI334" i="2"/>
  <c r="BH334" i="2"/>
  <c r="BG334" i="2"/>
  <c r="BE334" i="2"/>
  <c r="T334" i="2"/>
  <c r="R334" i="2"/>
  <c r="P334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0" i="2"/>
  <c r="BH320" i="2"/>
  <c r="BG320" i="2"/>
  <c r="BE320" i="2"/>
  <c r="T320" i="2"/>
  <c r="R320" i="2"/>
  <c r="P320" i="2"/>
  <c r="BI318" i="2"/>
  <c r="BH318" i="2"/>
  <c r="BG318" i="2"/>
  <c r="BE318" i="2"/>
  <c r="T318" i="2"/>
  <c r="R318" i="2"/>
  <c r="P318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0" i="2"/>
  <c r="BH300" i="2"/>
  <c r="BG300" i="2"/>
  <c r="BE300" i="2"/>
  <c r="T300" i="2"/>
  <c r="R300" i="2"/>
  <c r="P300" i="2"/>
  <c r="BI297" i="2"/>
  <c r="BH297" i="2"/>
  <c r="BG297" i="2"/>
  <c r="BE297" i="2"/>
  <c r="T297" i="2"/>
  <c r="R297" i="2"/>
  <c r="P297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0" i="2"/>
  <c r="BH290" i="2"/>
  <c r="BG290" i="2"/>
  <c r="BE290" i="2"/>
  <c r="T290" i="2"/>
  <c r="R290" i="2"/>
  <c r="P290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78" i="2"/>
  <c r="BH278" i="2"/>
  <c r="BG278" i="2"/>
  <c r="BE278" i="2"/>
  <c r="T278" i="2"/>
  <c r="T277" i="2" s="1"/>
  <c r="R278" i="2"/>
  <c r="R277" i="2"/>
  <c r="P278" i="2"/>
  <c r="P277" i="2" s="1"/>
  <c r="BI275" i="2"/>
  <c r="BH275" i="2"/>
  <c r="BG275" i="2"/>
  <c r="BE275" i="2"/>
  <c r="T275" i="2"/>
  <c r="R275" i="2"/>
  <c r="P275" i="2"/>
  <c r="BI272" i="2"/>
  <c r="BH272" i="2"/>
  <c r="BG272" i="2"/>
  <c r="BE272" i="2"/>
  <c r="T272" i="2"/>
  <c r="R272" i="2"/>
  <c r="P272" i="2"/>
  <c r="BI270" i="2"/>
  <c r="BH270" i="2"/>
  <c r="BG270" i="2"/>
  <c r="BE270" i="2"/>
  <c r="T270" i="2"/>
  <c r="R270" i="2"/>
  <c r="P270" i="2"/>
  <c r="BI268" i="2"/>
  <c r="BH268" i="2"/>
  <c r="BG268" i="2"/>
  <c r="BE268" i="2"/>
  <c r="T268" i="2"/>
  <c r="R268" i="2"/>
  <c r="P268" i="2"/>
  <c r="BI264" i="2"/>
  <c r="BH264" i="2"/>
  <c r="BG264" i="2"/>
  <c r="BE264" i="2"/>
  <c r="T264" i="2"/>
  <c r="R264" i="2"/>
  <c r="P264" i="2"/>
  <c r="BI259" i="2"/>
  <c r="BH259" i="2"/>
  <c r="BG259" i="2"/>
  <c r="BE259" i="2"/>
  <c r="T259" i="2"/>
  <c r="R259" i="2"/>
  <c r="P259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4" i="2"/>
  <c r="BH244" i="2"/>
  <c r="BG244" i="2"/>
  <c r="BE244" i="2"/>
  <c r="T244" i="2"/>
  <c r="R244" i="2"/>
  <c r="P244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28" i="2"/>
  <c r="BH228" i="2"/>
  <c r="BG228" i="2"/>
  <c r="BE228" i="2"/>
  <c r="T228" i="2"/>
  <c r="R228" i="2"/>
  <c r="P228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0" i="2"/>
  <c r="BH220" i="2"/>
  <c r="BG220" i="2"/>
  <c r="BE220" i="2"/>
  <c r="T220" i="2"/>
  <c r="R220" i="2"/>
  <c r="P220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04" i="2"/>
  <c r="BH204" i="2"/>
  <c r="BG204" i="2"/>
  <c r="BE204" i="2"/>
  <c r="T204" i="2"/>
  <c r="R204" i="2"/>
  <c r="P204" i="2"/>
  <c r="BI197" i="2"/>
  <c r="BH197" i="2"/>
  <c r="BG197" i="2"/>
  <c r="BE197" i="2"/>
  <c r="T197" i="2"/>
  <c r="R197" i="2"/>
  <c r="P197" i="2"/>
  <c r="BI194" i="2"/>
  <c r="BH194" i="2"/>
  <c r="BG194" i="2"/>
  <c r="BE194" i="2"/>
  <c r="T194" i="2"/>
  <c r="R194" i="2"/>
  <c r="P194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2" i="2"/>
  <c r="BH172" i="2"/>
  <c r="BG172" i="2"/>
  <c r="BE172" i="2"/>
  <c r="T172" i="2"/>
  <c r="R172" i="2"/>
  <c r="P172" i="2"/>
  <c r="BI162" i="2"/>
  <c r="BH162" i="2"/>
  <c r="BG162" i="2"/>
  <c r="BE162" i="2"/>
  <c r="T162" i="2"/>
  <c r="R162" i="2"/>
  <c r="P162" i="2"/>
  <c r="BI152" i="2"/>
  <c r="BH152" i="2"/>
  <c r="BG152" i="2"/>
  <c r="BE152" i="2"/>
  <c r="T152" i="2"/>
  <c r="R152" i="2"/>
  <c r="P152" i="2"/>
  <c r="BI149" i="2"/>
  <c r="BH149" i="2"/>
  <c r="BG149" i="2"/>
  <c r="BE149" i="2"/>
  <c r="T149" i="2"/>
  <c r="R149" i="2"/>
  <c r="P149" i="2"/>
  <c r="BI145" i="2"/>
  <c r="BH145" i="2"/>
  <c r="BG145" i="2"/>
  <c r="BE145" i="2"/>
  <c r="T145" i="2"/>
  <c r="R145" i="2"/>
  <c r="P145" i="2"/>
  <c r="BI142" i="2"/>
  <c r="BH142" i="2"/>
  <c r="BG142" i="2"/>
  <c r="BE142" i="2"/>
  <c r="T142" i="2"/>
  <c r="R142" i="2"/>
  <c r="P142" i="2"/>
  <c r="BI139" i="2"/>
  <c r="BH139" i="2"/>
  <c r="BG139" i="2"/>
  <c r="BE139" i="2"/>
  <c r="T139" i="2"/>
  <c r="R139" i="2"/>
  <c r="P139" i="2"/>
  <c r="BI135" i="2"/>
  <c r="BH135" i="2"/>
  <c r="BG135" i="2"/>
  <c r="BE135" i="2"/>
  <c r="T135" i="2"/>
  <c r="R135" i="2"/>
  <c r="P135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18" i="2"/>
  <c r="BH118" i="2"/>
  <c r="BG118" i="2"/>
  <c r="BE118" i="2"/>
  <c r="T118" i="2"/>
  <c r="R118" i="2"/>
  <c r="P118" i="2"/>
  <c r="BI116" i="2"/>
  <c r="BH116" i="2"/>
  <c r="BG116" i="2"/>
  <c r="BE116" i="2"/>
  <c r="T116" i="2"/>
  <c r="R116" i="2"/>
  <c r="P116" i="2"/>
  <c r="BI114" i="2"/>
  <c r="BH114" i="2"/>
  <c r="BG114" i="2"/>
  <c r="BE114" i="2"/>
  <c r="T114" i="2"/>
  <c r="R114" i="2"/>
  <c r="P114" i="2"/>
  <c r="BI112" i="2"/>
  <c r="BH112" i="2"/>
  <c r="BG112" i="2"/>
  <c r="BE112" i="2"/>
  <c r="T112" i="2"/>
  <c r="R112" i="2"/>
  <c r="P112" i="2"/>
  <c r="BI110" i="2"/>
  <c r="BH110" i="2"/>
  <c r="BG110" i="2"/>
  <c r="BE110" i="2"/>
  <c r="T110" i="2"/>
  <c r="R110" i="2"/>
  <c r="P110" i="2"/>
  <c r="BI108" i="2"/>
  <c r="BH108" i="2"/>
  <c r="BG108" i="2"/>
  <c r="BE108" i="2"/>
  <c r="T108" i="2"/>
  <c r="R108" i="2"/>
  <c r="P108" i="2"/>
  <c r="BI106" i="2"/>
  <c r="BH106" i="2"/>
  <c r="BG106" i="2"/>
  <c r="BE106" i="2"/>
  <c r="T106" i="2"/>
  <c r="R106" i="2"/>
  <c r="P106" i="2"/>
  <c r="BI103" i="2"/>
  <c r="BH103" i="2"/>
  <c r="BG103" i="2"/>
  <c r="BE103" i="2"/>
  <c r="T103" i="2"/>
  <c r="R103" i="2"/>
  <c r="P103" i="2"/>
  <c r="BI100" i="2"/>
  <c r="BH100" i="2"/>
  <c r="BG100" i="2"/>
  <c r="BE100" i="2"/>
  <c r="T100" i="2"/>
  <c r="R100" i="2"/>
  <c r="P100" i="2"/>
  <c r="J94" i="2"/>
  <c r="J93" i="2"/>
  <c r="F93" i="2"/>
  <c r="F91" i="2"/>
  <c r="E89" i="2"/>
  <c r="J55" i="2"/>
  <c r="J54" i="2"/>
  <c r="F54" i="2"/>
  <c r="F52" i="2"/>
  <c r="E50" i="2"/>
  <c r="J18" i="2"/>
  <c r="E18" i="2"/>
  <c r="F55" i="2" s="1"/>
  <c r="J17" i="2"/>
  <c r="J12" i="2"/>
  <c r="J91" i="2" s="1"/>
  <c r="E7" i="2"/>
  <c r="E87" i="2" s="1"/>
  <c r="L50" i="1"/>
  <c r="AM50" i="1"/>
  <c r="AM49" i="1"/>
  <c r="L49" i="1"/>
  <c r="AM47" i="1"/>
  <c r="L47" i="1"/>
  <c r="L45" i="1"/>
  <c r="L44" i="1"/>
  <c r="J425" i="2"/>
  <c r="BK405" i="2"/>
  <c r="J380" i="2"/>
  <c r="J363" i="2"/>
  <c r="BK328" i="2"/>
  <c r="BK284" i="2"/>
  <c r="BK250" i="2"/>
  <c r="J194" i="2"/>
  <c r="J142" i="2"/>
  <c r="BK453" i="2"/>
  <c r="BK430" i="2"/>
  <c r="J407" i="2"/>
  <c r="J392" i="2"/>
  <c r="BK367" i="2"/>
  <c r="BK336" i="2"/>
  <c r="BK320" i="2"/>
  <c r="BK297" i="2"/>
  <c r="BK278" i="2"/>
  <c r="BK236" i="2"/>
  <c r="BK217" i="2"/>
  <c r="BK188" i="2"/>
  <c r="BK162" i="2"/>
  <c r="J106" i="2"/>
  <c r="BK429" i="2"/>
  <c r="BK398" i="2"/>
  <c r="BK372" i="2"/>
  <c r="BK344" i="2"/>
  <c r="J259" i="2"/>
  <c r="J223" i="2"/>
  <c r="BK142" i="2"/>
  <c r="J100" i="2"/>
  <c r="J431" i="2"/>
  <c r="BK394" i="2"/>
  <c r="BK382" i="2"/>
  <c r="J339" i="2"/>
  <c r="BK322" i="2"/>
  <c r="BK309" i="2"/>
  <c r="BK272" i="2"/>
  <c r="BK220" i="2"/>
  <c r="J177" i="2"/>
  <c r="BK110" i="2"/>
  <c r="BK539" i="3"/>
  <c r="BK517" i="3"/>
  <c r="J488" i="3"/>
  <c r="J473" i="3"/>
  <c r="BK452" i="3"/>
  <c r="J417" i="3"/>
  <c r="BK394" i="3"/>
  <c r="J351" i="3"/>
  <c r="BK310" i="3"/>
  <c r="BK280" i="3"/>
  <c r="BK235" i="3"/>
  <c r="BK123" i="3"/>
  <c r="J563" i="3"/>
  <c r="BK537" i="3"/>
  <c r="J527" i="3"/>
  <c r="BK484" i="3"/>
  <c r="J450" i="3"/>
  <c r="J415" i="3"/>
  <c r="J378" i="3"/>
  <c r="J329" i="3"/>
  <c r="BK274" i="3"/>
  <c r="J238" i="3"/>
  <c r="J561" i="3"/>
  <c r="BK541" i="3"/>
  <c r="BK515" i="3"/>
  <c r="BK494" i="3"/>
  <c r="J462" i="3"/>
  <c r="BK421" i="3"/>
  <c r="J393" i="3"/>
  <c r="BK342" i="3"/>
  <c r="BK291" i="3"/>
  <c r="J242" i="3"/>
  <c r="BK116" i="3"/>
  <c r="J558" i="3"/>
  <c r="J513" i="3"/>
  <c r="BK479" i="3"/>
  <c r="BK430" i="3"/>
  <c r="BK404" i="3"/>
  <c r="J356" i="3"/>
  <c r="BK309" i="3"/>
  <c r="BK299" i="3"/>
  <c r="J254" i="3"/>
  <c r="BK194" i="3"/>
  <c r="J120" i="3"/>
  <c r="J538" i="4"/>
  <c r="J497" i="4"/>
  <c r="BK472" i="4"/>
  <c r="J433" i="4"/>
  <c r="J414" i="4"/>
  <c r="J378" i="4"/>
  <c r="BK348" i="4"/>
  <c r="J308" i="4"/>
  <c r="J259" i="4"/>
  <c r="BK140" i="4"/>
  <c r="BK551" i="4"/>
  <c r="J532" i="4"/>
  <c r="BK527" i="4"/>
  <c r="BK495" i="4"/>
  <c r="J457" i="4"/>
  <c r="BK407" i="4"/>
  <c r="BK388" i="4"/>
  <c r="BK341" i="4"/>
  <c r="J323" i="4"/>
  <c r="BK273" i="4"/>
  <c r="J237" i="4"/>
  <c r="BK181" i="4"/>
  <c r="J543" i="4"/>
  <c r="J514" i="4"/>
  <c r="J474" i="4"/>
  <c r="BK430" i="4"/>
  <c r="BK398" i="4"/>
  <c r="J346" i="4"/>
  <c r="J305" i="4"/>
  <c r="BK269" i="4"/>
  <c r="BK244" i="4"/>
  <c r="BK123" i="4"/>
  <c r="J108" i="4"/>
  <c r="BK546" i="4"/>
  <c r="J527" i="4"/>
  <c r="J489" i="4"/>
  <c r="J455" i="4"/>
  <c r="BK423" i="4"/>
  <c r="BK385" i="4"/>
  <c r="BK306" i="4"/>
  <c r="BK270" i="4"/>
  <c r="J241" i="4"/>
  <c r="BK126" i="4"/>
  <c r="BK98" i="5"/>
  <c r="J448" i="2"/>
  <c r="BK438" i="2"/>
  <c r="J427" i="2"/>
  <c r="BK386" i="2"/>
  <c r="BK318" i="2"/>
  <c r="J252" i="2"/>
  <c r="BK126" i="2"/>
  <c r="BK409" i="2"/>
  <c r="BK363" i="2"/>
  <c r="J315" i="2"/>
  <c r="J253" i="2"/>
  <c r="J197" i="2"/>
  <c r="J116" i="2"/>
  <c r="J409" i="2"/>
  <c r="BK359" i="2"/>
  <c r="BK268" i="2"/>
  <c r="BK118" i="2"/>
  <c r="J430" i="2"/>
  <c r="BK361" i="2"/>
  <c r="BK315" i="2"/>
  <c r="BK264" i="2"/>
  <c r="BK145" i="2"/>
  <c r="J534" i="3"/>
  <c r="BK475" i="3"/>
  <c r="J420" i="3"/>
  <c r="J374" i="3"/>
  <c r="BK326" i="3"/>
  <c r="BK243" i="3"/>
  <c r="J116" i="3"/>
  <c r="BK528" i="3"/>
  <c r="BK456" i="3"/>
  <c r="BK388" i="3"/>
  <c r="J285" i="3"/>
  <c r="J102" i="3"/>
  <c r="J524" i="3"/>
  <c r="J464" i="3"/>
  <c r="BK417" i="3"/>
  <c r="BK381" i="3"/>
  <c r="J335" i="3"/>
  <c r="BK296" i="3"/>
  <c r="BK246" i="3"/>
  <c r="BK136" i="3"/>
  <c r="BK552" i="3"/>
  <c r="J539" i="3"/>
  <c r="J496" i="3"/>
  <c r="J456" i="3"/>
  <c r="J424" i="3"/>
  <c r="BK396" i="3"/>
  <c r="J540" i="4"/>
  <c r="J487" i="4"/>
  <c r="BK464" i="4"/>
  <c r="J423" i="4"/>
  <c r="J388" i="4"/>
  <c r="BK353" i="4"/>
  <c r="J309" i="4"/>
  <c r="J269" i="4"/>
  <c r="BK235" i="4"/>
  <c r="BK555" i="4"/>
  <c r="J542" i="4"/>
  <c r="BK514" i="4"/>
  <c r="BK476" i="4"/>
  <c r="J404" i="4"/>
  <c r="J362" i="4"/>
  <c r="BK339" i="4"/>
  <c r="J284" i="4"/>
  <c r="BK229" i="4"/>
  <c r="J120" i="4"/>
  <c r="BK528" i="4"/>
  <c r="BK487" i="4"/>
  <c r="BK437" i="4"/>
  <c r="J400" i="4"/>
  <c r="J385" i="4"/>
  <c r="J300" i="4"/>
  <c r="BK248" i="4"/>
  <c r="J181" i="4"/>
  <c r="J112" i="4"/>
  <c r="J544" i="4"/>
  <c r="J529" i="4"/>
  <c r="BK501" i="4"/>
  <c r="J466" i="4"/>
  <c r="BK427" i="4"/>
  <c r="J356" i="4"/>
  <c r="J295" i="4"/>
  <c r="BK245" i="4"/>
  <c r="J184" i="4"/>
  <c r="J92" i="5"/>
  <c r="BK96" i="5"/>
  <c r="BK91" i="5"/>
  <c r="J359" i="2"/>
  <c r="J313" i="2"/>
  <c r="J282" i="2"/>
  <c r="BK249" i="2"/>
  <c r="BK191" i="2"/>
  <c r="BK108" i="2"/>
  <c r="J402" i="2"/>
  <c r="J388" i="2"/>
  <c r="J386" i="2"/>
  <c r="J369" i="2"/>
  <c r="J354" i="2"/>
  <c r="J326" i="2"/>
  <c r="BK313" i="2"/>
  <c r="BK282" i="2"/>
  <c r="J250" i="2"/>
  <c r="J225" i="2"/>
  <c r="J180" i="2"/>
  <c r="J126" i="2"/>
  <c r="J444" i="2"/>
  <c r="BK425" i="2"/>
  <c r="J394" i="2"/>
  <c r="J378" i="2"/>
  <c r="J347" i="2"/>
  <c r="J247" i="2"/>
  <c r="J220" i="2"/>
  <c r="BK114" i="2"/>
  <c r="BK443" i="2"/>
  <c r="J426" i="2"/>
  <c r="BK392" i="2"/>
  <c r="BK374" i="2"/>
  <c r="J336" i="2"/>
  <c r="J320" i="2"/>
  <c r="J307" i="2"/>
  <c r="J268" i="2"/>
  <c r="BK197" i="2"/>
  <c r="BK149" i="2"/>
  <c r="J114" i="2"/>
  <c r="BK558" i="3"/>
  <c r="J532" i="3"/>
  <c r="BK507" i="3"/>
  <c r="J471" i="3"/>
  <c r="J448" i="3"/>
  <c r="J412" i="3"/>
  <c r="BK397" i="3"/>
  <c r="J376" i="3"/>
  <c r="BK340" i="3"/>
  <c r="J293" i="3"/>
  <c r="J267" i="3"/>
  <c r="BK186" i="3"/>
  <c r="J112" i="3"/>
  <c r="J543" i="3"/>
  <c r="BK523" i="3"/>
  <c r="BK492" i="3"/>
  <c r="BK454" i="3"/>
  <c r="BK412" i="3"/>
  <c r="BK390" i="3"/>
  <c r="BK344" i="3"/>
  <c r="BK312" i="3"/>
  <c r="J273" i="3"/>
  <c r="J232" i="3"/>
  <c r="BK563" i="3"/>
  <c r="BK534" i="3"/>
  <c r="BK511" i="3"/>
  <c r="J498" i="3"/>
  <c r="J460" i="3"/>
  <c r="BK440" i="3"/>
  <c r="J403" i="3"/>
  <c r="BK363" i="3"/>
  <c r="J312" i="3"/>
  <c r="BK267" i="3"/>
  <c r="J235" i="3"/>
  <c r="BK108" i="3"/>
  <c r="J538" i="3"/>
  <c r="BK498" i="3"/>
  <c r="J467" i="3"/>
  <c r="J409" i="3"/>
  <c r="J363" i="3"/>
  <c r="BK313" i="3"/>
  <c r="J270" i="3"/>
  <c r="J246" i="3"/>
  <c r="J136" i="3"/>
  <c r="BK105" i="3"/>
  <c r="BK535" i="4"/>
  <c r="BK489" i="4"/>
  <c r="J468" i="4"/>
  <c r="BK421" i="4"/>
  <c r="J398" i="4"/>
  <c r="J387" i="4"/>
  <c r="BK350" i="4"/>
  <c r="BK303" i="4"/>
  <c r="J248" i="4"/>
  <c r="J137" i="4"/>
  <c r="J550" i="4"/>
  <c r="BK529" i="4"/>
  <c r="J499" i="4"/>
  <c r="BK451" i="4"/>
  <c r="BK406" i="4"/>
  <c r="J375" i="4"/>
  <c r="BK335" i="4"/>
  <c r="J297" i="4"/>
  <c r="BK241" i="4"/>
  <c r="J123" i="4"/>
  <c r="BK532" i="4"/>
  <c r="J506" i="4"/>
  <c r="BK468" i="4"/>
  <c r="J412" i="4"/>
  <c r="J396" i="4"/>
  <c r="J353" i="4"/>
  <c r="J306" i="4"/>
  <c r="BK265" i="4"/>
  <c r="BK237" i="4"/>
  <c r="J116" i="4"/>
  <c r="J558" i="4"/>
  <c r="BK540" i="4"/>
  <c r="BK510" i="4"/>
  <c r="J472" i="4"/>
  <c r="J451" i="4"/>
  <c r="BK410" i="4"/>
  <c r="J339" i="4"/>
  <c r="BK292" i="4"/>
  <c r="J243" i="4"/>
  <c r="BK101" i="5"/>
  <c r="J91" i="5"/>
  <c r="BK92" i="5"/>
  <c r="BK431" i="2"/>
  <c r="J413" i="2"/>
  <c r="J396" i="2"/>
  <c r="J374" i="2"/>
  <c r="J316" i="2"/>
  <c r="J275" i="2"/>
  <c r="J236" i="2"/>
  <c r="J175" i="2"/>
  <c r="BK106" i="2"/>
  <c r="BK441" i="2"/>
  <c r="BK415" i="2"/>
  <c r="J382" i="2"/>
  <c r="J356" i="2"/>
  <c r="BK331" i="2"/>
  <c r="J312" i="2"/>
  <c r="J290" i="2"/>
  <c r="BK252" i="2"/>
  <c r="BK228" i="2"/>
  <c r="J187" i="2"/>
  <c r="J135" i="2"/>
  <c r="BK448" i="2"/>
  <c r="J422" i="2"/>
  <c r="BK365" i="2"/>
  <c r="J331" i="2"/>
  <c r="BK244" i="2"/>
  <c r="J149" i="2"/>
  <c r="J112" i="2"/>
  <c r="J434" i="2"/>
  <c r="BK418" i="2"/>
  <c r="J365" i="2"/>
  <c r="BK332" i="2"/>
  <c r="J318" i="2"/>
  <c r="J295" i="2"/>
  <c r="J270" i="2"/>
  <c r="BK194" i="2"/>
  <c r="J152" i="2"/>
  <c r="BK554" i="3"/>
  <c r="J535" i="3"/>
  <c r="J511" i="3"/>
  <c r="BK467" i="3"/>
  <c r="BK438" i="3"/>
  <c r="J401" i="3"/>
  <c r="J365" i="3"/>
  <c r="BK338" i="3"/>
  <c r="J288" i="3"/>
  <c r="BK251" i="3"/>
  <c r="J138" i="3"/>
  <c r="J549" i="3"/>
  <c r="J530" i="3"/>
  <c r="J494" i="3"/>
  <c r="J458" i="3"/>
  <c r="J428" i="3"/>
  <c r="J397" i="3"/>
  <c r="BK335" i="3"/>
  <c r="BK293" i="3"/>
  <c r="J257" i="3"/>
  <c r="BK180" i="3"/>
  <c r="J555" i="3"/>
  <c r="BK531" i="3"/>
  <c r="BK488" i="3"/>
  <c r="BK448" i="3"/>
  <c r="BK409" i="3"/>
  <c r="BK367" i="3"/>
  <c r="J321" i="3"/>
  <c r="J274" i="3"/>
  <c r="BK205" i="3"/>
  <c r="J110" i="3"/>
  <c r="BK543" i="3"/>
  <c r="BK500" i="3"/>
  <c r="J469" i="3"/>
  <c r="BK436" i="3"/>
  <c r="J410" i="3"/>
  <c r="BK376" i="3"/>
  <c r="BK321" i="3"/>
  <c r="BK304" i="3"/>
  <c r="J280" i="3"/>
  <c r="J243" i="3"/>
  <c r="BK125" i="3"/>
  <c r="BK110" i="3"/>
  <c r="J525" i="4"/>
  <c r="J491" i="4"/>
  <c r="J461" i="4"/>
  <c r="J425" i="4"/>
  <c r="J393" i="4"/>
  <c r="J360" i="4"/>
  <c r="BK323" i="4"/>
  <c r="J279" i="4"/>
  <c r="J240" i="4"/>
  <c r="BK124" i="4"/>
  <c r="J536" i="4"/>
  <c r="J508" i="4"/>
  <c r="BK466" i="4"/>
  <c r="J447" i="4"/>
  <c r="J403" i="4"/>
  <c r="J373" i="4"/>
  <c r="BK295" i="4"/>
  <c r="J262" i="4"/>
  <c r="BK251" i="4"/>
  <c r="J124" i="4"/>
  <c r="J531" i="4"/>
  <c r="J501" i="4"/>
  <c r="BK455" i="4"/>
  <c r="BK414" i="4"/>
  <c r="J390" i="4"/>
  <c r="BK329" i="4"/>
  <c r="BK284" i="4"/>
  <c r="J251" i="4"/>
  <c r="BK184" i="4"/>
  <c r="BK560" i="4"/>
  <c r="J555" i="4"/>
  <c r="J535" i="4"/>
  <c r="BK499" i="4"/>
  <c r="BK461" i="4"/>
  <c r="J442" i="4"/>
  <c r="BK360" i="4"/>
  <c r="BK300" i="4"/>
  <c r="J265" i="4"/>
  <c r="BK232" i="4"/>
  <c r="J89" i="5"/>
  <c r="J453" i="2"/>
  <c r="BK437" i="2"/>
  <c r="J415" i="2"/>
  <c r="J372" i="2"/>
  <c r="J288" i="2"/>
  <c r="J228" i="2"/>
  <c r="J103" i="2"/>
  <c r="J429" i="2"/>
  <c r="BK380" i="2"/>
  <c r="J329" i="2"/>
  <c r="BK288" i="2"/>
  <c r="BK223" i="2"/>
  <c r="J179" i="2"/>
  <c r="J438" i="2"/>
  <c r="BK384" i="2"/>
  <c r="BK233" i="2"/>
  <c r="J108" i="2"/>
  <c r="BK411" i="2"/>
  <c r="BK323" i="2"/>
  <c r="BK286" i="2"/>
  <c r="BK180" i="2"/>
  <c r="J550" i="3"/>
  <c r="BK504" i="3"/>
  <c r="BK443" i="3"/>
  <c r="J388" i="3"/>
  <c r="J291" i="3"/>
  <c r="BK183" i="3"/>
  <c r="J541" i="3"/>
  <c r="J479" i="3"/>
  <c r="J407" i="3"/>
  <c r="J326" i="3"/>
  <c r="J205" i="3"/>
  <c r="BK535" i="3"/>
  <c r="BK490" i="3"/>
  <c r="BK406" i="3"/>
  <c r="J359" i="3"/>
  <c r="J310" i="3"/>
  <c r="BK257" i="3"/>
  <c r="J194" i="3"/>
  <c r="J105" i="3"/>
  <c r="J537" i="3"/>
  <c r="J482" i="3"/>
  <c r="BK473" i="3"/>
  <c r="BK415" i="3"/>
  <c r="J381" i="3"/>
  <c r="J524" i="4"/>
  <c r="J476" i="4"/>
  <c r="J453" i="4"/>
  <c r="BK417" i="4"/>
  <c r="BK375" i="4"/>
  <c r="BK346" i="4"/>
  <c r="BK297" i="4"/>
  <c r="J139" i="4"/>
  <c r="BK547" i="4"/>
  <c r="BK524" i="4"/>
  <c r="BK491" i="4"/>
  <c r="BK442" i="4"/>
  <c r="BK396" i="4"/>
  <c r="J348" i="4"/>
  <c r="BK308" i="4"/>
  <c r="J239" i="4"/>
  <c r="J187" i="4"/>
  <c r="BK102" i="4"/>
  <c r="BK504" i="4"/>
  <c r="BK453" i="4"/>
  <c r="J406" i="4"/>
  <c r="J371" i="4"/>
  <c r="BK309" i="4"/>
  <c r="J270" i="4"/>
  <c r="BK243" i="4"/>
  <c r="BK120" i="4"/>
  <c r="J560" i="4"/>
  <c r="BK538" i="4"/>
  <c r="BK493" i="4"/>
  <c r="BK459" i="4"/>
  <c r="J417" i="4"/>
  <c r="J326" i="4"/>
  <c r="BK279" i="4"/>
  <c r="BK240" i="4"/>
  <c r="J94" i="5"/>
  <c r="J98" i="5"/>
  <c r="J367" i="2"/>
  <c r="BK325" i="2"/>
  <c r="J286" i="2"/>
  <c r="J272" i="2"/>
  <c r="J239" i="2"/>
  <c r="BK179" i="2"/>
  <c r="AS54" i="1"/>
  <c r="J332" i="2"/>
  <c r="J310" i="2"/>
  <c r="BK295" i="2"/>
  <c r="BK247" i="2"/>
  <c r="J190" i="2"/>
  <c r="BK175" i="2"/>
  <c r="J118" i="2"/>
  <c r="J443" i="2"/>
  <c r="J418" i="2"/>
  <c r="BK369" i="2"/>
  <c r="J334" i="2"/>
  <c r="J241" i="2"/>
  <c r="J145" i="2"/>
  <c r="J110" i="2"/>
  <c r="J437" i="2"/>
  <c r="J421" i="2"/>
  <c r="J384" i="2"/>
  <c r="J325" i="2"/>
  <c r="BK310" i="2"/>
  <c r="J293" i="2"/>
  <c r="BK239" i="2"/>
  <c r="BK187" i="2"/>
  <c r="BK112" i="2"/>
  <c r="J553" i="3"/>
  <c r="J523" i="3"/>
  <c r="J490" i="3"/>
  <c r="BK464" i="3"/>
  <c r="J433" i="3"/>
  <c r="J406" i="3"/>
  <c r="J353" i="3"/>
  <c r="BK332" i="3"/>
  <c r="BK277" i="3"/>
  <c r="BK240" i="3"/>
  <c r="J125" i="3"/>
  <c r="J547" i="3"/>
  <c r="J531" i="3"/>
  <c r="BK496" i="3"/>
  <c r="BK462" i="3"/>
  <c r="BK426" i="3"/>
  <c r="BK374" i="3"/>
  <c r="J332" i="3"/>
  <c r="BK301" i="3"/>
  <c r="BK254" i="3"/>
  <c r="BK138" i="3"/>
  <c r="BK550" i="3"/>
  <c r="J528" i="3"/>
  <c r="J509" i="3"/>
  <c r="BK471" i="3"/>
  <c r="J426" i="3"/>
  <c r="J396" i="3"/>
  <c r="BK353" i="3"/>
  <c r="J299" i="3"/>
  <c r="BK244" i="3"/>
  <c r="BK120" i="3"/>
  <c r="BK546" i="3"/>
  <c r="BK524" i="3"/>
  <c r="J484" i="3"/>
  <c r="BK433" i="3"/>
  <c r="J413" i="3"/>
  <c r="J391" i="3"/>
  <c r="BK349" i="3"/>
  <c r="BK307" i="3"/>
  <c r="BK288" i="3"/>
  <c r="J248" i="3"/>
  <c r="J186" i="3"/>
  <c r="J123" i="3"/>
  <c r="J547" i="4"/>
  <c r="BK508" i="4"/>
  <c r="J481" i="4"/>
  <c r="BK435" i="4"/>
  <c r="BK412" i="4"/>
  <c r="BK373" i="4"/>
  <c r="J341" i="4"/>
  <c r="BK276" i="4"/>
  <c r="BK195" i="4"/>
  <c r="BK552" i="4"/>
  <c r="BK534" i="4"/>
  <c r="J512" i="4"/>
  <c r="J470" i="4"/>
  <c r="J410" i="4"/>
  <c r="BK393" i="4"/>
  <c r="J343" i="4"/>
  <c r="BK281" i="4"/>
  <c r="J195" i="4"/>
  <c r="BK108" i="4"/>
  <c r="J521" i="4"/>
  <c r="J483" i="4"/>
  <c r="J435" i="4"/>
  <c r="BK387" i="4"/>
  <c r="BK326" i="4"/>
  <c r="J276" i="4"/>
  <c r="J245" i="4"/>
  <c r="BK139" i="4"/>
  <c r="J102" i="4"/>
  <c r="BK550" i="4"/>
  <c r="J534" i="4"/>
  <c r="J495" i="4"/>
  <c r="BK457" i="4"/>
  <c r="BK418" i="4"/>
  <c r="J364" i="4"/>
  <c r="J303" i="4"/>
  <c r="BK262" i="4"/>
  <c r="BK137" i="4"/>
  <c r="BK103" i="5"/>
  <c r="J86" i="5"/>
  <c r="J96" i="5"/>
  <c r="BK436" i="2"/>
  <c r="BK421" i="2"/>
  <c r="J400" i="2"/>
  <c r="BK349" i="2"/>
  <c r="BK293" i="2"/>
  <c r="BK259" i="2"/>
  <c r="J244" i="2"/>
  <c r="J188" i="2"/>
  <c r="BK125" i="2"/>
  <c r="BK427" i="2"/>
  <c r="BK400" i="2"/>
  <c r="BK376" i="2"/>
  <c r="J351" i="2"/>
  <c r="J323" i="2"/>
  <c r="J309" i="2"/>
  <c r="J284" i="2"/>
  <c r="J249" i="2"/>
  <c r="J204" i="2"/>
  <c r="BK177" i="2"/>
  <c r="J125" i="2"/>
  <c r="J436" i="2"/>
  <c r="BK413" i="2"/>
  <c r="J390" i="2"/>
  <c r="BK351" i="2"/>
  <c r="BK329" i="2"/>
  <c r="J214" i="2"/>
  <c r="BK116" i="2"/>
  <c r="J445" i="2"/>
  <c r="BK422" i="2"/>
  <c r="BK390" i="2"/>
  <c r="J344" i="2"/>
  <c r="BK326" i="2"/>
  <c r="BK312" i="2"/>
  <c r="BK290" i="2"/>
  <c r="J231" i="2"/>
  <c r="J191" i="2"/>
  <c r="BK135" i="2"/>
  <c r="BK561" i="3"/>
  <c r="J520" i="3"/>
  <c r="J492" i="3"/>
  <c r="BK458" i="3"/>
  <c r="BK428" i="3"/>
  <c r="BK410" i="3"/>
  <c r="BK378" i="3"/>
  <c r="J342" i="3"/>
  <c r="J307" i="3"/>
  <c r="BK270" i="3"/>
  <c r="BK232" i="3"/>
  <c r="BK102" i="3"/>
  <c r="J546" i="3"/>
  <c r="J502" i="3"/>
  <c r="J477" i="3"/>
  <c r="J438" i="3"/>
  <c r="BK403" i="3"/>
  <c r="J367" i="3"/>
  <c r="J309" i="3"/>
  <c r="J244" i="3"/>
  <c r="BK112" i="3"/>
  <c r="BK547" i="3"/>
  <c r="BK527" i="3"/>
  <c r="BK502" i="3"/>
  <c r="BK477" i="3"/>
  <c r="J436" i="3"/>
  <c r="J399" i="3"/>
  <c r="BK356" i="3"/>
  <c r="J304" i="3"/>
  <c r="BK248" i="3"/>
  <c r="J139" i="3"/>
  <c r="BK549" i="3"/>
  <c r="BK530" i="3"/>
  <c r="J486" i="3"/>
  <c r="BK450" i="3"/>
  <c r="BK420" i="3"/>
  <c r="BK393" i="3"/>
  <c r="J338" i="3"/>
  <c r="J296" i="3"/>
  <c r="BK247" i="3"/>
  <c r="BK139" i="3"/>
  <c r="J551" i="4"/>
  <c r="BK512" i="4"/>
  <c r="J479" i="4"/>
  <c r="BK440" i="4"/>
  <c r="J418" i="4"/>
  <c r="J401" i="4"/>
  <c r="BK371" i="4"/>
  <c r="J337" i="4"/>
  <c r="J292" i="4"/>
  <c r="J229" i="4"/>
  <c r="BK105" i="4"/>
  <c r="J549" i="4"/>
  <c r="J517" i="4"/>
  <c r="BK481" i="4"/>
  <c r="J437" i="4"/>
  <c r="J394" i="4"/>
  <c r="J350" i="4"/>
  <c r="BK337" i="4"/>
  <c r="J287" i="4"/>
  <c r="J202" i="4"/>
  <c r="BK116" i="4"/>
  <c r="BK525" i="4"/>
  <c r="J485" i="4"/>
  <c r="J440" i="4"/>
  <c r="BK404" i="4"/>
  <c r="BK378" i="4"/>
  <c r="BK317" i="4"/>
  <c r="BK257" i="4"/>
  <c r="J232" i="4"/>
  <c r="J114" i="4"/>
  <c r="BK558" i="4"/>
  <c r="BK542" i="4"/>
  <c r="BK506" i="4"/>
  <c r="BK470" i="4"/>
  <c r="BK449" i="4"/>
  <c r="J407" i="4"/>
  <c r="J329" i="4"/>
  <c r="BK287" i="4"/>
  <c r="J257" i="4"/>
  <c r="BK94" i="5"/>
  <c r="BK89" i="5"/>
  <c r="BK445" i="2"/>
  <c r="BK434" i="2"/>
  <c r="BK402" i="2"/>
  <c r="BK354" i="2"/>
  <c r="J278" i="2"/>
  <c r="BK190" i="2"/>
  <c r="BK444" i="2"/>
  <c r="BK396" i="2"/>
  <c r="BK347" i="2"/>
  <c r="BK307" i="2"/>
  <c r="BK241" i="2"/>
  <c r="J139" i="2"/>
  <c r="BK426" i="2"/>
  <c r="J341" i="2"/>
  <c r="J162" i="2"/>
  <c r="J441" i="2"/>
  <c r="BK388" i="2"/>
  <c r="BK334" i="2"/>
  <c r="J297" i="2"/>
  <c r="BK204" i="2"/>
  <c r="BK100" i="2"/>
  <c r="J515" i="3"/>
  <c r="BK460" i="3"/>
  <c r="J404" i="3"/>
  <c r="J344" i="3"/>
  <c r="BK273" i="3"/>
  <c r="BK553" i="3"/>
  <c r="J500" i="3"/>
  <c r="J430" i="3"/>
  <c r="J349" i="3"/>
  <c r="J247" i="3"/>
  <c r="J552" i="3"/>
  <c r="J507" i="3"/>
  <c r="J443" i="3"/>
  <c r="J394" i="3"/>
  <c r="BK351" i="3"/>
  <c r="BK283" i="3"/>
  <c r="BK238" i="3"/>
  <c r="J114" i="3"/>
  <c r="J545" i="3"/>
  <c r="J504" i="3"/>
  <c r="J440" i="3"/>
  <c r="BK407" i="3"/>
  <c r="BK359" i="3"/>
  <c r="J510" i="4"/>
  <c r="J493" i="4"/>
  <c r="J430" i="4"/>
  <c r="J409" i="4"/>
  <c r="BK364" i="4"/>
  <c r="J335" i="4"/>
  <c r="J281" i="4"/>
  <c r="J244" i="4"/>
  <c r="BK114" i="4"/>
  <c r="BK531" i="4"/>
  <c r="J504" i="4"/>
  <c r="J449" i="4"/>
  <c r="BK409" i="4"/>
  <c r="J391" i="4"/>
  <c r="BK332" i="4"/>
  <c r="BK254" i="4"/>
  <c r="J126" i="4"/>
  <c r="BK536" i="4"/>
  <c r="BK520" i="4"/>
  <c r="BK479" i="4"/>
  <c r="J421" i="4"/>
  <c r="BK394" i="4"/>
  <c r="J332" i="4"/>
  <c r="BK259" i="4"/>
  <c r="BK202" i="4"/>
  <c r="J105" i="4"/>
  <c r="J552" i="4"/>
  <c r="BK521" i="4"/>
  <c r="BK474" i="4"/>
  <c r="BK445" i="4"/>
  <c r="BK401" i="4"/>
  <c r="BK305" i="4"/>
  <c r="BK266" i="4"/>
  <c r="BK112" i="4"/>
  <c r="J103" i="5"/>
  <c r="J376" i="2"/>
  <c r="BK339" i="2"/>
  <c r="J300" i="2"/>
  <c r="BK253" i="2"/>
  <c r="J217" i="2"/>
  <c r="J172" i="2"/>
  <c r="J411" i="2"/>
  <c r="J398" i="2"/>
  <c r="BK378" i="2"/>
  <c r="J361" i="2"/>
  <c r="BK341" i="2"/>
  <c r="J322" i="2"/>
  <c r="BK300" i="2"/>
  <c r="J264" i="2"/>
  <c r="J233" i="2"/>
  <c r="BK214" i="2"/>
  <c r="BK152" i="2"/>
  <c r="J451" i="2"/>
  <c r="BK432" i="2"/>
  <c r="BK407" i="2"/>
  <c r="BK356" i="2"/>
  <c r="BK270" i="2"/>
  <c r="BK231" i="2"/>
  <c r="BK139" i="2"/>
  <c r="BK451" i="2"/>
  <c r="J432" i="2"/>
  <c r="J405" i="2"/>
  <c r="J349" i="2"/>
  <c r="J328" i="2"/>
  <c r="BK316" i="2"/>
  <c r="BK275" i="2"/>
  <c r="BK225" i="2"/>
  <c r="BK172" i="2"/>
  <c r="BK103" i="2"/>
  <c r="BK538" i="3"/>
  <c r="BK513" i="3"/>
  <c r="BK486" i="3"/>
  <c r="J454" i="3"/>
  <c r="BK424" i="3"/>
  <c r="BK391" i="3"/>
  <c r="J346" i="3"/>
  <c r="J313" i="3"/>
  <c r="J283" i="3"/>
  <c r="J260" i="3"/>
  <c r="J180" i="3"/>
  <c r="BK555" i="3"/>
  <c r="BK532" i="3"/>
  <c r="J517" i="3"/>
  <c r="BK469" i="3"/>
  <c r="J445" i="3"/>
  <c r="BK401" i="3"/>
  <c r="BK365" i="3"/>
  <c r="J277" i="3"/>
  <c r="BK242" i="3"/>
  <c r="J108" i="3"/>
  <c r="BK545" i="3"/>
  <c r="BK520" i="3"/>
  <c r="BK482" i="3"/>
  <c r="J452" i="3"/>
  <c r="BK413" i="3"/>
  <c r="J390" i="3"/>
  <c r="J340" i="3"/>
  <c r="BK285" i="3"/>
  <c r="J251" i="3"/>
  <c r="J183" i="3"/>
  <c r="J554" i="3"/>
  <c r="BK509" i="3"/>
  <c r="J475" i="3"/>
  <c r="BK445" i="3"/>
  <c r="J421" i="3"/>
  <c r="BK399" i="3"/>
  <c r="BK346" i="3"/>
  <c r="BK329" i="3"/>
  <c r="J301" i="3"/>
  <c r="BK260" i="3"/>
  <c r="J240" i="3"/>
  <c r="BK114" i="3"/>
  <c r="BK543" i="4"/>
  <c r="BK517" i="4"/>
  <c r="J459" i="4"/>
  <c r="J427" i="4"/>
  <c r="BK390" i="4"/>
  <c r="BK362" i="4"/>
  <c r="J317" i="4"/>
  <c r="BK289" i="4"/>
  <c r="BK239" i="4"/>
  <c r="BK110" i="4"/>
  <c r="BK544" i="4"/>
  <c r="J520" i="4"/>
  <c r="BK485" i="4"/>
  <c r="J445" i="4"/>
  <c r="BK400" i="4"/>
  <c r="BK356" i="4"/>
  <c r="J320" i="4"/>
  <c r="J266" i="4"/>
  <c r="J140" i="4"/>
  <c r="J546" i="4"/>
  <c r="BK497" i="4"/>
  <c r="BK447" i="4"/>
  <c r="BK425" i="4"/>
  <c r="BK403" i="4"/>
  <c r="BK343" i="4"/>
  <c r="J289" i="4"/>
  <c r="J254" i="4"/>
  <c r="BK187" i="4"/>
  <c r="J110" i="4"/>
  <c r="BK549" i="4"/>
  <c r="J528" i="4"/>
  <c r="BK483" i="4"/>
  <c r="J464" i="4"/>
  <c r="BK433" i="4"/>
  <c r="BK391" i="4"/>
  <c r="BK320" i="4"/>
  <c r="J273" i="4"/>
  <c r="J235" i="4"/>
  <c r="BK86" i="5"/>
  <c r="J101" i="5"/>
  <c r="BK99" i="2" l="1"/>
  <c r="J99" i="2" s="1"/>
  <c r="J61" i="2" s="1"/>
  <c r="R113" i="2"/>
  <c r="R117" i="2"/>
  <c r="R216" i="2"/>
  <c r="BK267" i="2"/>
  <c r="J267" i="2"/>
  <c r="J65" i="2" s="1"/>
  <c r="P281" i="2"/>
  <c r="R292" i="2"/>
  <c r="T299" i="2"/>
  <c r="P338" i="2"/>
  <c r="P343" i="2"/>
  <c r="P358" i="2"/>
  <c r="BK101" i="3"/>
  <c r="J101" i="3" s="1"/>
  <c r="J61" i="3" s="1"/>
  <c r="P119" i="3"/>
  <c r="R124" i="3"/>
  <c r="P272" i="3"/>
  <c r="BK276" i="3"/>
  <c r="J276" i="3" s="1"/>
  <c r="J66" i="3" s="1"/>
  <c r="BK348" i="3"/>
  <c r="J348" i="3"/>
  <c r="J67" i="3" s="1"/>
  <c r="R362" i="3"/>
  <c r="T380" i="3"/>
  <c r="T419" i="3"/>
  <c r="R423" i="3"/>
  <c r="BK432" i="3"/>
  <c r="J432" i="3" s="1"/>
  <c r="J74" i="3" s="1"/>
  <c r="P447" i="3"/>
  <c r="P506" i="3"/>
  <c r="R519" i="3"/>
  <c r="R526" i="3"/>
  <c r="P557" i="3"/>
  <c r="BK101" i="4"/>
  <c r="J101" i="4" s="1"/>
  <c r="J61" i="4" s="1"/>
  <c r="BK119" i="4"/>
  <c r="J119" i="4"/>
  <c r="J63" i="4" s="1"/>
  <c r="T125" i="4"/>
  <c r="T264" i="4"/>
  <c r="BK272" i="4"/>
  <c r="J272" i="4" s="1"/>
  <c r="J66" i="4" s="1"/>
  <c r="T345" i="4"/>
  <c r="P359" i="4"/>
  <c r="P377" i="4"/>
  <c r="R416" i="4"/>
  <c r="BK420" i="4"/>
  <c r="J420" i="4" s="1"/>
  <c r="J73" i="4" s="1"/>
  <c r="R429" i="4"/>
  <c r="R444" i="4"/>
  <c r="R503" i="4"/>
  <c r="R516" i="4"/>
  <c r="P523" i="4"/>
  <c r="R554" i="4"/>
  <c r="BK88" i="5"/>
  <c r="J88" i="5" s="1"/>
  <c r="J62" i="5" s="1"/>
  <c r="T99" i="2"/>
  <c r="T113" i="2"/>
  <c r="BK117" i="2"/>
  <c r="J117" i="2"/>
  <c r="J63" i="2" s="1"/>
  <c r="P216" i="2"/>
  <c r="T267" i="2"/>
  <c r="BK281" i="2"/>
  <c r="J281" i="2" s="1"/>
  <c r="J68" i="2" s="1"/>
  <c r="BK292" i="2"/>
  <c r="J292" i="2" s="1"/>
  <c r="J69" i="2" s="1"/>
  <c r="BK299" i="2"/>
  <c r="J299" i="2" s="1"/>
  <c r="J70" i="2" s="1"/>
  <c r="BK338" i="2"/>
  <c r="J338" i="2"/>
  <c r="J71" i="2" s="1"/>
  <c r="BK343" i="2"/>
  <c r="J343" i="2" s="1"/>
  <c r="J72" i="2" s="1"/>
  <c r="BK358" i="2"/>
  <c r="J358" i="2"/>
  <c r="J73" i="2" s="1"/>
  <c r="BK404" i="2"/>
  <c r="J404" i="2" s="1"/>
  <c r="J74" i="2" s="1"/>
  <c r="R404" i="2"/>
  <c r="BK417" i="2"/>
  <c r="J417" i="2" s="1"/>
  <c r="J75" i="2" s="1"/>
  <c r="P417" i="2"/>
  <c r="T417" i="2"/>
  <c r="P424" i="2"/>
  <c r="BK447" i="2"/>
  <c r="J447" i="2" s="1"/>
  <c r="J77" i="2" s="1"/>
  <c r="P447" i="2"/>
  <c r="T101" i="3"/>
  <c r="T119" i="3"/>
  <c r="BK124" i="3"/>
  <c r="J124" i="3" s="1"/>
  <c r="J64" i="3" s="1"/>
  <c r="R272" i="3"/>
  <c r="R276" i="3"/>
  <c r="P348" i="3"/>
  <c r="T362" i="3"/>
  <c r="BK380" i="3"/>
  <c r="J380" i="3"/>
  <c r="J71" i="3" s="1"/>
  <c r="R419" i="3"/>
  <c r="P423" i="3"/>
  <c r="P432" i="3"/>
  <c r="R447" i="3"/>
  <c r="R506" i="3"/>
  <c r="P519" i="3"/>
  <c r="BK526" i="3"/>
  <c r="J526" i="3" s="1"/>
  <c r="J78" i="3" s="1"/>
  <c r="T557" i="3"/>
  <c r="R101" i="4"/>
  <c r="R119" i="4"/>
  <c r="P125" i="4"/>
  <c r="P264" i="4"/>
  <c r="R272" i="4"/>
  <c r="R345" i="4"/>
  <c r="R359" i="4"/>
  <c r="T377" i="4"/>
  <c r="P416" i="4"/>
  <c r="T420" i="4"/>
  <c r="T429" i="4"/>
  <c r="P444" i="4"/>
  <c r="BK503" i="4"/>
  <c r="J503" i="4" s="1"/>
  <c r="J76" i="4" s="1"/>
  <c r="BK516" i="4"/>
  <c r="J516" i="4"/>
  <c r="J77" i="4" s="1"/>
  <c r="BK523" i="4"/>
  <c r="J523" i="4" s="1"/>
  <c r="J78" i="4" s="1"/>
  <c r="BK554" i="4"/>
  <c r="J554" i="4" s="1"/>
  <c r="J79" i="4" s="1"/>
  <c r="T88" i="5"/>
  <c r="T84" i="5" s="1"/>
  <c r="T83" i="5" s="1"/>
  <c r="R99" i="2"/>
  <c r="P113" i="2"/>
  <c r="P117" i="2"/>
  <c r="T216" i="2"/>
  <c r="P267" i="2"/>
  <c r="T281" i="2"/>
  <c r="P292" i="2"/>
  <c r="P299" i="2"/>
  <c r="T338" i="2"/>
  <c r="R343" i="2"/>
  <c r="T358" i="2"/>
  <c r="R417" i="2"/>
  <c r="R424" i="2"/>
  <c r="R447" i="2"/>
  <c r="P101" i="3"/>
  <c r="BK119" i="3"/>
  <c r="J119" i="3" s="1"/>
  <c r="J63" i="3" s="1"/>
  <c r="T124" i="3"/>
  <c r="T272" i="3"/>
  <c r="P276" i="3"/>
  <c r="R348" i="3"/>
  <c r="P362" i="3"/>
  <c r="R380" i="3"/>
  <c r="BK419" i="3"/>
  <c r="J419" i="3"/>
  <c r="J72" i="3" s="1"/>
  <c r="T423" i="3"/>
  <c r="T432" i="3"/>
  <c r="T447" i="3"/>
  <c r="T506" i="3"/>
  <c r="BK519" i="3"/>
  <c r="J519" i="3" s="1"/>
  <c r="J77" i="3" s="1"/>
  <c r="P526" i="3"/>
  <c r="R557" i="3"/>
  <c r="T101" i="4"/>
  <c r="T119" i="4"/>
  <c r="BK125" i="4"/>
  <c r="J125" i="4" s="1"/>
  <c r="J64" i="4" s="1"/>
  <c r="BK264" i="4"/>
  <c r="J264" i="4" s="1"/>
  <c r="J65" i="4" s="1"/>
  <c r="P272" i="4"/>
  <c r="BK345" i="4"/>
  <c r="J345" i="4" s="1"/>
  <c r="J67" i="4" s="1"/>
  <c r="T359" i="4"/>
  <c r="BK377" i="4"/>
  <c r="J377" i="4" s="1"/>
  <c r="J71" i="4" s="1"/>
  <c r="T416" i="4"/>
  <c r="P420" i="4"/>
  <c r="BK429" i="4"/>
  <c r="J429" i="4" s="1"/>
  <c r="J74" i="4" s="1"/>
  <c r="BK444" i="4"/>
  <c r="J444" i="4" s="1"/>
  <c r="J75" i="4" s="1"/>
  <c r="P503" i="4"/>
  <c r="P516" i="4"/>
  <c r="T523" i="4"/>
  <c r="T554" i="4"/>
  <c r="R88" i="5"/>
  <c r="R84" i="5" s="1"/>
  <c r="R83" i="5" s="1"/>
  <c r="P99" i="2"/>
  <c r="BK113" i="2"/>
  <c r="J113" i="2" s="1"/>
  <c r="J62" i="2" s="1"/>
  <c r="T117" i="2"/>
  <c r="BK216" i="2"/>
  <c r="J216" i="2" s="1"/>
  <c r="J64" i="2" s="1"/>
  <c r="R267" i="2"/>
  <c r="R281" i="2"/>
  <c r="T292" i="2"/>
  <c r="R299" i="2"/>
  <c r="R338" i="2"/>
  <c r="T343" i="2"/>
  <c r="R358" i="2"/>
  <c r="P404" i="2"/>
  <c r="T404" i="2"/>
  <c r="BK424" i="2"/>
  <c r="J424" i="2" s="1"/>
  <c r="J76" i="2" s="1"/>
  <c r="T424" i="2"/>
  <c r="T447" i="2"/>
  <c r="R101" i="3"/>
  <c r="R100" i="3" s="1"/>
  <c r="R119" i="3"/>
  <c r="P124" i="3"/>
  <c r="BK272" i="3"/>
  <c r="J272" i="3" s="1"/>
  <c r="J65" i="3" s="1"/>
  <c r="T276" i="3"/>
  <c r="T348" i="3"/>
  <c r="BK362" i="3"/>
  <c r="J362" i="3" s="1"/>
  <c r="J70" i="3" s="1"/>
  <c r="P380" i="3"/>
  <c r="P419" i="3"/>
  <c r="BK423" i="3"/>
  <c r="J423" i="3"/>
  <c r="J73" i="3" s="1"/>
  <c r="R432" i="3"/>
  <c r="BK447" i="3"/>
  <c r="J447" i="3" s="1"/>
  <c r="J75" i="3" s="1"/>
  <c r="BK506" i="3"/>
  <c r="J506" i="3" s="1"/>
  <c r="J76" i="3" s="1"/>
  <c r="T519" i="3"/>
  <c r="T526" i="3"/>
  <c r="BK557" i="3"/>
  <c r="J557" i="3"/>
  <c r="J79" i="3" s="1"/>
  <c r="P101" i="4"/>
  <c r="P119" i="4"/>
  <c r="R125" i="4"/>
  <c r="R264" i="4"/>
  <c r="T272" i="4"/>
  <c r="P345" i="4"/>
  <c r="BK359" i="4"/>
  <c r="J359" i="4" s="1"/>
  <c r="J70" i="4" s="1"/>
  <c r="R377" i="4"/>
  <c r="BK416" i="4"/>
  <c r="J416" i="4" s="1"/>
  <c r="J72" i="4" s="1"/>
  <c r="R420" i="4"/>
  <c r="P429" i="4"/>
  <c r="T444" i="4"/>
  <c r="T503" i="4"/>
  <c r="T516" i="4"/>
  <c r="R523" i="4"/>
  <c r="P554" i="4"/>
  <c r="P88" i="5"/>
  <c r="P84" i="5" s="1"/>
  <c r="P83" i="5" s="1"/>
  <c r="AU58" i="1" s="1"/>
  <c r="BK115" i="3"/>
  <c r="J115" i="3" s="1"/>
  <c r="J62" i="3" s="1"/>
  <c r="BK115" i="4"/>
  <c r="J115" i="4" s="1"/>
  <c r="J62" i="4" s="1"/>
  <c r="BK85" i="5"/>
  <c r="BK358" i="3"/>
  <c r="J358" i="3" s="1"/>
  <c r="J68" i="3" s="1"/>
  <c r="BK355" i="4"/>
  <c r="J355" i="4" s="1"/>
  <c r="J68" i="4" s="1"/>
  <c r="BK102" i="5"/>
  <c r="J102" i="5"/>
  <c r="J63" i="5" s="1"/>
  <c r="BK277" i="2"/>
  <c r="J277" i="2" s="1"/>
  <c r="J66" i="2" s="1"/>
  <c r="F55" i="5"/>
  <c r="BF86" i="5"/>
  <c r="BF91" i="5"/>
  <c r="BF94" i="5"/>
  <c r="BF96" i="5"/>
  <c r="BF98" i="5"/>
  <c r="BF103" i="5"/>
  <c r="J52" i="5"/>
  <c r="E73" i="5"/>
  <c r="BF89" i="5"/>
  <c r="BF101" i="5"/>
  <c r="BF92" i="5"/>
  <c r="BK100" i="3"/>
  <c r="J100" i="3" s="1"/>
  <c r="J60" i="3" s="1"/>
  <c r="F55" i="4"/>
  <c r="J93" i="4"/>
  <c r="BF181" i="4"/>
  <c r="BF232" i="4"/>
  <c r="BF240" i="4"/>
  <c r="BF241" i="4"/>
  <c r="BF248" i="4"/>
  <c r="BF254" i="4"/>
  <c r="BF262" i="4"/>
  <c r="BF270" i="4"/>
  <c r="BF292" i="4"/>
  <c r="BF300" i="4"/>
  <c r="BF305" i="4"/>
  <c r="BF323" i="4"/>
  <c r="BF335" i="4"/>
  <c r="BF337" i="4"/>
  <c r="BF339" i="4"/>
  <c r="BF362" i="4"/>
  <c r="BF371" i="4"/>
  <c r="BF390" i="4"/>
  <c r="BF414" i="4"/>
  <c r="BF447" i="4"/>
  <c r="BF449" i="4"/>
  <c r="BF455" i="4"/>
  <c r="BF470" i="4"/>
  <c r="BF472" i="4"/>
  <c r="BF481" i="4"/>
  <c r="BF497" i="4"/>
  <c r="BF499" i="4"/>
  <c r="BF508" i="4"/>
  <c r="BF512" i="4"/>
  <c r="BF525" i="4"/>
  <c r="BF527" i="4"/>
  <c r="BF528" i="4"/>
  <c r="BF532" i="4"/>
  <c r="BF534" i="4"/>
  <c r="BF535" i="4"/>
  <c r="BF538" i="4"/>
  <c r="BF544" i="4"/>
  <c r="BF551" i="4"/>
  <c r="BF555" i="4"/>
  <c r="BF558" i="4"/>
  <c r="BF560" i="4"/>
  <c r="BF102" i="4"/>
  <c r="BF105" i="4"/>
  <c r="BF108" i="4"/>
  <c r="BF110" i="4"/>
  <c r="BF112" i="4"/>
  <c r="BF114" i="4"/>
  <c r="BF120" i="4"/>
  <c r="BF137" i="4"/>
  <c r="BF140" i="4"/>
  <c r="BF184" i="4"/>
  <c r="BF229" i="4"/>
  <c r="BF251" i="4"/>
  <c r="BF269" i="4"/>
  <c r="BF273" i="4"/>
  <c r="BF287" i="4"/>
  <c r="BF297" i="4"/>
  <c r="BF326" i="4"/>
  <c r="BF343" i="4"/>
  <c r="BF350" i="4"/>
  <c r="BF356" i="4"/>
  <c r="BF378" i="4"/>
  <c r="BF385" i="4"/>
  <c r="BF388" i="4"/>
  <c r="BF393" i="4"/>
  <c r="BF394" i="4"/>
  <c r="BF396" i="4"/>
  <c r="BF398" i="4"/>
  <c r="BF403" i="4"/>
  <c r="BF404" i="4"/>
  <c r="BF410" i="4"/>
  <c r="BF435" i="4"/>
  <c r="BF483" i="4"/>
  <c r="BF495" i="4"/>
  <c r="BF504" i="4"/>
  <c r="BF520" i="4"/>
  <c r="BF529" i="4"/>
  <c r="BF531" i="4"/>
  <c r="BF542" i="4"/>
  <c r="E89" i="4"/>
  <c r="BF116" i="4"/>
  <c r="BF123" i="4"/>
  <c r="BF124" i="4"/>
  <c r="BF139" i="4"/>
  <c r="BF187" i="4"/>
  <c r="BF195" i="4"/>
  <c r="BF202" i="4"/>
  <c r="BF235" i="4"/>
  <c r="BF237" i="4"/>
  <c r="BF244" i="4"/>
  <c r="BF259" i="4"/>
  <c r="BF265" i="4"/>
  <c r="BF266" i="4"/>
  <c r="BF284" i="4"/>
  <c r="BF295" i="4"/>
  <c r="BF303" i="4"/>
  <c r="BF317" i="4"/>
  <c r="BF320" i="4"/>
  <c r="BF329" i="4"/>
  <c r="BF341" i="4"/>
  <c r="BF346" i="4"/>
  <c r="BF348" i="4"/>
  <c r="BF353" i="4"/>
  <c r="BF401" i="4"/>
  <c r="BF406" i="4"/>
  <c r="BF407" i="4"/>
  <c r="BF409" i="4"/>
  <c r="BF437" i="4"/>
  <c r="BF440" i="4"/>
  <c r="BF442" i="4"/>
  <c r="BF445" i="4"/>
  <c r="BF453" i="4"/>
  <c r="BF461" i="4"/>
  <c r="BF464" i="4"/>
  <c r="BF468" i="4"/>
  <c r="BF485" i="4"/>
  <c r="BF501" i="4"/>
  <c r="BF514" i="4"/>
  <c r="BF517" i="4"/>
  <c r="BF540" i="4"/>
  <c r="BF546" i="4"/>
  <c r="BF547" i="4"/>
  <c r="BF549" i="4"/>
  <c r="BF126" i="4"/>
  <c r="BF239" i="4"/>
  <c r="BF243" i="4"/>
  <c r="BF245" i="4"/>
  <c r="BF257" i="4"/>
  <c r="BF276" i="4"/>
  <c r="BF279" i="4"/>
  <c r="BF281" i="4"/>
  <c r="BF289" i="4"/>
  <c r="BF306" i="4"/>
  <c r="BF308" i="4"/>
  <c r="BF309" i="4"/>
  <c r="BF332" i="4"/>
  <c r="BF360" i="4"/>
  <c r="BF364" i="4"/>
  <c r="BF373" i="4"/>
  <c r="BF375" i="4"/>
  <c r="BF387" i="4"/>
  <c r="BF391" i="4"/>
  <c r="BF400" i="4"/>
  <c r="BF412" i="4"/>
  <c r="BF417" i="4"/>
  <c r="BF418" i="4"/>
  <c r="BF421" i="4"/>
  <c r="BF423" i="4"/>
  <c r="BF425" i="4"/>
  <c r="BF427" i="4"/>
  <c r="BF430" i="4"/>
  <c r="BF433" i="4"/>
  <c r="BF451" i="4"/>
  <c r="BF457" i="4"/>
  <c r="BF459" i="4"/>
  <c r="BF466" i="4"/>
  <c r="BF474" i="4"/>
  <c r="BF476" i="4"/>
  <c r="BF479" i="4"/>
  <c r="BF487" i="4"/>
  <c r="BF489" i="4"/>
  <c r="BF491" i="4"/>
  <c r="BF493" i="4"/>
  <c r="BF506" i="4"/>
  <c r="BF510" i="4"/>
  <c r="BF521" i="4"/>
  <c r="BF524" i="4"/>
  <c r="BF536" i="4"/>
  <c r="BF543" i="4"/>
  <c r="BF550" i="4"/>
  <c r="BF552" i="4"/>
  <c r="E89" i="3"/>
  <c r="BF116" i="3"/>
  <c r="BF120" i="3"/>
  <c r="BF123" i="3"/>
  <c r="BF125" i="3"/>
  <c r="BF183" i="3"/>
  <c r="BF186" i="3"/>
  <c r="BF238" i="3"/>
  <c r="BF242" i="3"/>
  <c r="BF244" i="3"/>
  <c r="BF247" i="3"/>
  <c r="BF251" i="3"/>
  <c r="BF273" i="3"/>
  <c r="BF277" i="3"/>
  <c r="BF293" i="3"/>
  <c r="BF299" i="3"/>
  <c r="BF307" i="3"/>
  <c r="BF335" i="3"/>
  <c r="BF342" i="3"/>
  <c r="BF353" i="3"/>
  <c r="BF359" i="3"/>
  <c r="BF378" i="3"/>
  <c r="BF390" i="3"/>
  <c r="BF391" i="3"/>
  <c r="BF397" i="3"/>
  <c r="BF407" i="3"/>
  <c r="BF409" i="3"/>
  <c r="BF412" i="3"/>
  <c r="BF420" i="3"/>
  <c r="BF430" i="3"/>
  <c r="BF438" i="3"/>
  <c r="BF443" i="3"/>
  <c r="BF454" i="3"/>
  <c r="BF458" i="3"/>
  <c r="BF464" i="3"/>
  <c r="BF467" i="3"/>
  <c r="BF479" i="3"/>
  <c r="BF482" i="3"/>
  <c r="BF484" i="3"/>
  <c r="BF488" i="3"/>
  <c r="BF494" i="3"/>
  <c r="BF500" i="3"/>
  <c r="BF502" i="3"/>
  <c r="BF511" i="3"/>
  <c r="BF527" i="3"/>
  <c r="BF537" i="3"/>
  <c r="BF538" i="3"/>
  <c r="BF543" i="3"/>
  <c r="BF553" i="3"/>
  <c r="BF555" i="3"/>
  <c r="J52" i="3"/>
  <c r="F96" i="3"/>
  <c r="BF102" i="3"/>
  <c r="BF108" i="3"/>
  <c r="BF112" i="3"/>
  <c r="BF138" i="3"/>
  <c r="BF235" i="3"/>
  <c r="BF240" i="3"/>
  <c r="BF248" i="3"/>
  <c r="BF257" i="3"/>
  <c r="BF260" i="3"/>
  <c r="BF267" i="3"/>
  <c r="BF296" i="3"/>
  <c r="BF301" i="3"/>
  <c r="BF309" i="3"/>
  <c r="BF313" i="3"/>
  <c r="BF329" i="3"/>
  <c r="BF332" i="3"/>
  <c r="BF349" i="3"/>
  <c r="BF351" i="3"/>
  <c r="BF356" i="3"/>
  <c r="BF376" i="3"/>
  <c r="BF388" i="3"/>
  <c r="BF394" i="3"/>
  <c r="BF401" i="3"/>
  <c r="BF415" i="3"/>
  <c r="BF424" i="3"/>
  <c r="BF440" i="3"/>
  <c r="BF450" i="3"/>
  <c r="BF460" i="3"/>
  <c r="BF462" i="3"/>
  <c r="BF486" i="3"/>
  <c r="BF496" i="3"/>
  <c r="BF498" i="3"/>
  <c r="BF507" i="3"/>
  <c r="BF523" i="3"/>
  <c r="BF524" i="3"/>
  <c r="BF547" i="3"/>
  <c r="BF550" i="3"/>
  <c r="BF554" i="3"/>
  <c r="BF558" i="3"/>
  <c r="BF105" i="3"/>
  <c r="BF139" i="3"/>
  <c r="BF205" i="3"/>
  <c r="BF243" i="3"/>
  <c r="BF246" i="3"/>
  <c r="BF254" i="3"/>
  <c r="BF274" i="3"/>
  <c r="BF280" i="3"/>
  <c r="BF283" i="3"/>
  <c r="BF310" i="3"/>
  <c r="BF321" i="3"/>
  <c r="BF326" i="3"/>
  <c r="BF346" i="3"/>
  <c r="BF363" i="3"/>
  <c r="BF365" i="3"/>
  <c r="BF367" i="3"/>
  <c r="BF393" i="3"/>
  <c r="BF396" i="3"/>
  <c r="BF399" i="3"/>
  <c r="BF413" i="3"/>
  <c r="BF426" i="3"/>
  <c r="BF428" i="3"/>
  <c r="BF448" i="3"/>
  <c r="BF456" i="3"/>
  <c r="BF475" i="3"/>
  <c r="BF477" i="3"/>
  <c r="BF492" i="3"/>
  <c r="BF528" i="3"/>
  <c r="BF530" i="3"/>
  <c r="BF531" i="3"/>
  <c r="BF535" i="3"/>
  <c r="BF539" i="3"/>
  <c r="BF541" i="3"/>
  <c r="BF546" i="3"/>
  <c r="BF549" i="3"/>
  <c r="BF110" i="3"/>
  <c r="BF114" i="3"/>
  <c r="BF136" i="3"/>
  <c r="BF180" i="3"/>
  <c r="BF194" i="3"/>
  <c r="BF232" i="3"/>
  <c r="BF270" i="3"/>
  <c r="BF285" i="3"/>
  <c r="BF288" i="3"/>
  <c r="BF291" i="3"/>
  <c r="BF304" i="3"/>
  <c r="BF312" i="3"/>
  <c r="BF338" i="3"/>
  <c r="BF340" i="3"/>
  <c r="BF344" i="3"/>
  <c r="BF374" i="3"/>
  <c r="BF381" i="3"/>
  <c r="BF403" i="3"/>
  <c r="BF404" i="3"/>
  <c r="BF406" i="3"/>
  <c r="BF410" i="3"/>
  <c r="BF417" i="3"/>
  <c r="BF421" i="3"/>
  <c r="BF433" i="3"/>
  <c r="BF436" i="3"/>
  <c r="BF445" i="3"/>
  <c r="BF452" i="3"/>
  <c r="BF469" i="3"/>
  <c r="BF471" i="3"/>
  <c r="BF473" i="3"/>
  <c r="BF490" i="3"/>
  <c r="BF504" i="3"/>
  <c r="BF509" i="3"/>
  <c r="BF513" i="3"/>
  <c r="BF515" i="3"/>
  <c r="BF517" i="3"/>
  <c r="BF520" i="3"/>
  <c r="BF532" i="3"/>
  <c r="BF534" i="3"/>
  <c r="BF545" i="3"/>
  <c r="BF552" i="3"/>
  <c r="BF561" i="3"/>
  <c r="BF563" i="3"/>
  <c r="F94" i="2"/>
  <c r="BF149" i="2"/>
  <c r="BF177" i="2"/>
  <c r="BF187" i="2"/>
  <c r="BF188" i="2"/>
  <c r="BF217" i="2"/>
  <c r="BF228" i="2"/>
  <c r="BF259" i="2"/>
  <c r="BF264" i="2"/>
  <c r="BF268" i="2"/>
  <c r="BF297" i="2"/>
  <c r="BF310" i="2"/>
  <c r="BF312" i="2"/>
  <c r="BF320" i="2"/>
  <c r="BF336" i="2"/>
  <c r="BF339" i="2"/>
  <c r="BF359" i="2"/>
  <c r="BF365" i="2"/>
  <c r="BF376" i="2"/>
  <c r="BF382" i="2"/>
  <c r="BF390" i="2"/>
  <c r="BF418" i="2"/>
  <c r="BF421" i="2"/>
  <c r="BF429" i="2"/>
  <c r="BF430" i="2"/>
  <c r="BF432" i="2"/>
  <c r="BF436" i="2"/>
  <c r="BF438" i="2"/>
  <c r="BF448" i="2"/>
  <c r="BF453" i="2"/>
  <c r="E48" i="2"/>
  <c r="BF108" i="2"/>
  <c r="BF112" i="2"/>
  <c r="BF142" i="2"/>
  <c r="BF145" i="2"/>
  <c r="BF152" i="2"/>
  <c r="BF220" i="2"/>
  <c r="BF239" i="2"/>
  <c r="BF241" i="2"/>
  <c r="BF244" i="2"/>
  <c r="BF253" i="2"/>
  <c r="BF331" i="2"/>
  <c r="BF332" i="2"/>
  <c r="BF344" i="2"/>
  <c r="BF349" i="2"/>
  <c r="BF356" i="2"/>
  <c r="BF369" i="2"/>
  <c r="BF380" i="2"/>
  <c r="BF392" i="2"/>
  <c r="BF405" i="2"/>
  <c r="BF407" i="2"/>
  <c r="BF409" i="2"/>
  <c r="BF411" i="2"/>
  <c r="BF415" i="2"/>
  <c r="BF425" i="2"/>
  <c r="BF443" i="2"/>
  <c r="BF445" i="2"/>
  <c r="J52" i="2"/>
  <c r="BF103" i="2"/>
  <c r="BF116" i="2"/>
  <c r="BF125" i="2"/>
  <c r="BF126" i="2"/>
  <c r="BF135" i="2"/>
  <c r="BF190" i="2"/>
  <c r="BF191" i="2"/>
  <c r="BF223" i="2"/>
  <c r="BF225" i="2"/>
  <c r="BF231" i="2"/>
  <c r="BF233" i="2"/>
  <c r="BF247" i="2"/>
  <c r="BF249" i="2"/>
  <c r="BF275" i="2"/>
  <c r="BF278" i="2"/>
  <c r="BF293" i="2"/>
  <c r="BF295" i="2"/>
  <c r="BF315" i="2"/>
  <c r="BF316" i="2"/>
  <c r="BF323" i="2"/>
  <c r="BF326" i="2"/>
  <c r="BF351" i="2"/>
  <c r="BF354" i="2"/>
  <c r="BF367" i="2"/>
  <c r="BF374" i="2"/>
  <c r="BF386" i="2"/>
  <c r="BF388" i="2"/>
  <c r="BF398" i="2"/>
  <c r="BF400" i="2"/>
  <c r="BF426" i="2"/>
  <c r="BF427" i="2"/>
  <c r="BF431" i="2"/>
  <c r="BF441" i="2"/>
  <c r="BF444" i="2"/>
  <c r="BF451" i="2"/>
  <c r="BF100" i="2"/>
  <c r="BF106" i="2"/>
  <c r="BF110" i="2"/>
  <c r="BF114" i="2"/>
  <c r="BF118" i="2"/>
  <c r="BF139" i="2"/>
  <c r="BF162" i="2"/>
  <c r="BF172" i="2"/>
  <c r="BF175" i="2"/>
  <c r="BF179" i="2"/>
  <c r="BF180" i="2"/>
  <c r="BF194" i="2"/>
  <c r="BF197" i="2"/>
  <c r="BF204" i="2"/>
  <c r="BF214" i="2"/>
  <c r="BF236" i="2"/>
  <c r="BF250" i="2"/>
  <c r="BF252" i="2"/>
  <c r="BF270" i="2"/>
  <c r="BF272" i="2"/>
  <c r="BF282" i="2"/>
  <c r="BF284" i="2"/>
  <c r="BF286" i="2"/>
  <c r="BF288" i="2"/>
  <c r="BF290" i="2"/>
  <c r="BF300" i="2"/>
  <c r="BF307" i="2"/>
  <c r="BF309" i="2"/>
  <c r="BF313" i="2"/>
  <c r="BF318" i="2"/>
  <c r="BF322" i="2"/>
  <c r="BF325" i="2"/>
  <c r="BF328" i="2"/>
  <c r="BF329" i="2"/>
  <c r="BF334" i="2"/>
  <c r="BF341" i="2"/>
  <c r="BF347" i="2"/>
  <c r="BF361" i="2"/>
  <c r="BF363" i="2"/>
  <c r="BF372" i="2"/>
  <c r="BF378" i="2"/>
  <c r="BF384" i="2"/>
  <c r="BF394" i="2"/>
  <c r="BF396" i="2"/>
  <c r="BF402" i="2"/>
  <c r="BF413" i="2"/>
  <c r="BF422" i="2"/>
  <c r="BF434" i="2"/>
  <c r="BF437" i="2"/>
  <c r="F36" i="2"/>
  <c r="BC55" i="1" s="1"/>
  <c r="F37" i="4"/>
  <c r="BD57" i="1" s="1"/>
  <c r="F37" i="3"/>
  <c r="BD56" i="1" s="1"/>
  <c r="J33" i="3"/>
  <c r="AV56" i="1"/>
  <c r="F35" i="4"/>
  <c r="BB57" i="1" s="1"/>
  <c r="F37" i="2"/>
  <c r="BD55" i="1" s="1"/>
  <c r="F36" i="3"/>
  <c r="BC56" i="1" s="1"/>
  <c r="F35" i="3"/>
  <c r="BB56" i="1" s="1"/>
  <c r="F33" i="4"/>
  <c r="AZ57" i="1" s="1"/>
  <c r="J33" i="4"/>
  <c r="AV57" i="1"/>
  <c r="F36" i="5"/>
  <c r="BC58" i="1" s="1"/>
  <c r="F35" i="2"/>
  <c r="BB55" i="1" s="1"/>
  <c r="F33" i="2"/>
  <c r="AZ55" i="1" s="1"/>
  <c r="J33" i="5"/>
  <c r="AV58" i="1" s="1"/>
  <c r="F35" i="5"/>
  <c r="BB58" i="1" s="1"/>
  <c r="J33" i="2"/>
  <c r="AV55" i="1" s="1"/>
  <c r="F33" i="3"/>
  <c r="AZ56" i="1" s="1"/>
  <c r="F36" i="4"/>
  <c r="BC57" i="1" s="1"/>
  <c r="F33" i="5"/>
  <c r="AZ58" i="1" s="1"/>
  <c r="F37" i="5"/>
  <c r="BD58" i="1" s="1"/>
  <c r="P98" i="2" l="1"/>
  <c r="BK98" i="2"/>
  <c r="J98" i="2" s="1"/>
  <c r="J60" i="2" s="1"/>
  <c r="BK361" i="3"/>
  <c r="J361" i="3" s="1"/>
  <c r="J69" i="3" s="1"/>
  <c r="BK100" i="4"/>
  <c r="J100" i="4" s="1"/>
  <c r="J60" i="4" s="1"/>
  <c r="BK84" i="5"/>
  <c r="J84" i="5" s="1"/>
  <c r="J60" i="5" s="1"/>
  <c r="P100" i="4"/>
  <c r="T280" i="2"/>
  <c r="R98" i="2"/>
  <c r="T98" i="2"/>
  <c r="R361" i="3"/>
  <c r="R99" i="3" s="1"/>
  <c r="R280" i="2"/>
  <c r="T100" i="4"/>
  <c r="P361" i="3"/>
  <c r="T361" i="3"/>
  <c r="T100" i="3"/>
  <c r="P358" i="4"/>
  <c r="R100" i="4"/>
  <c r="P280" i="2"/>
  <c r="P97" i="2" s="1"/>
  <c r="AU55" i="1" s="1"/>
  <c r="T358" i="4"/>
  <c r="P100" i="3"/>
  <c r="P99" i="3" s="1"/>
  <c r="AU56" i="1" s="1"/>
  <c r="R358" i="4"/>
  <c r="J85" i="5"/>
  <c r="J61" i="5" s="1"/>
  <c r="BK280" i="2"/>
  <c r="J280" i="2" s="1"/>
  <c r="J67" i="2" s="1"/>
  <c r="BK358" i="4"/>
  <c r="J358" i="4" s="1"/>
  <c r="J69" i="4" s="1"/>
  <c r="BK99" i="3"/>
  <c r="J99" i="3" s="1"/>
  <c r="J59" i="3" s="1"/>
  <c r="F34" i="2"/>
  <c r="BA55" i="1" s="1"/>
  <c r="BB54" i="1"/>
  <c r="AX54" i="1" s="1"/>
  <c r="J34" i="3"/>
  <c r="AW56" i="1" s="1"/>
  <c r="AT56" i="1" s="1"/>
  <c r="J34" i="5"/>
  <c r="AW58" i="1"/>
  <c r="AT58" i="1"/>
  <c r="J34" i="2"/>
  <c r="AW55" i="1" s="1"/>
  <c r="AT55" i="1" s="1"/>
  <c r="F34" i="5"/>
  <c r="BA58" i="1"/>
  <c r="F34" i="4"/>
  <c r="BA57" i="1" s="1"/>
  <c r="BC54" i="1"/>
  <c r="AY54" i="1" s="1"/>
  <c r="F34" i="3"/>
  <c r="BA56" i="1" s="1"/>
  <c r="BD54" i="1"/>
  <c r="W33" i="1" s="1"/>
  <c r="AZ54" i="1"/>
  <c r="AV54" i="1" s="1"/>
  <c r="AK29" i="1" s="1"/>
  <c r="J34" i="4"/>
  <c r="AW57" i="1" s="1"/>
  <c r="AT57" i="1" s="1"/>
  <c r="T99" i="3" l="1"/>
  <c r="T97" i="2"/>
  <c r="BK97" i="2"/>
  <c r="J97" i="2" s="1"/>
  <c r="J59" i="2" s="1"/>
  <c r="BK83" i="5"/>
  <c r="J83" i="5" s="1"/>
  <c r="J30" i="5" s="1"/>
  <c r="AG58" i="1" s="1"/>
  <c r="R99" i="4"/>
  <c r="T99" i="4"/>
  <c r="R97" i="2"/>
  <c r="P99" i="4"/>
  <c r="AU57" i="1" s="1"/>
  <c r="AU54" i="1" s="1"/>
  <c r="BK99" i="4"/>
  <c r="J99" i="4" s="1"/>
  <c r="AN58" i="1"/>
  <c r="W29" i="1"/>
  <c r="BA54" i="1"/>
  <c r="W30" i="1" s="1"/>
  <c r="J30" i="3"/>
  <c r="AG56" i="1" s="1"/>
  <c r="AN56" i="1" s="1"/>
  <c r="W32" i="1"/>
  <c r="W31" i="1"/>
  <c r="J30" i="2" l="1"/>
  <c r="AG55" i="1" s="1"/>
  <c r="AN55" i="1" s="1"/>
  <c r="J39" i="5"/>
  <c r="J59" i="5"/>
  <c r="J59" i="4"/>
  <c r="J30" i="4"/>
  <c r="AG57" i="1" s="1"/>
  <c r="AN57" i="1" s="1"/>
  <c r="J39" i="3"/>
  <c r="J39" i="2"/>
  <c r="AW54" i="1"/>
  <c r="AK30" i="1" s="1"/>
  <c r="J39" i="4" l="1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<sst xmlns="http://schemas.openxmlformats.org/spreadsheetml/2006/main" count="13797" uniqueCount="1777">
  <si>
    <t>Export Komplet</t>
  </si>
  <si>
    <t>VZ</t>
  </si>
  <si>
    <t>2.0</t>
  </si>
  <si>
    <t>ZAMOK</t>
  </si>
  <si>
    <t>False</t>
  </si>
  <si>
    <t>{4d012f07-e5d3-42bc-b4c0-19e72c82c352}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</si>
  <si>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</si>
  <si>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</si>
  <si>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</si>
  <si>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</si>
  <si>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</si>
  <si>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</si>
  <si>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</si>
  <si>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</si>
  <si>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Bohumin_Nerudova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</si>
  <si>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</si>
  <si>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</si>
  <si>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– bytové domy č.p. 364, 366, 467, 468, 565, 566, 567, ul. Nerudova v Bohumíně</t>
  </si>
  <si>
    <t>KSO:</t>
  </si>
  <si>
    <t/>
  </si>
  <si>
    <t>CC-CZ:</t>
  </si>
  <si>
    <t>Místo:</t>
  </si>
  <si>
    <t>ul. Nerudova</t>
  </si>
  <si>
    <t>Datum:</t>
  </si>
  <si>
    <t>Zadavatel:</t>
  </si>
  <si>
    <t>IČ:</t>
  </si>
  <si>
    <t>Město Bohumín</t>
  </si>
  <si>
    <t>DIČ:</t>
  </si>
  <si>
    <t>Uchazeč:</t>
  </si>
  <si>
    <t>Vyplň údaj</t>
  </si>
  <si>
    <t>Projektant:</t>
  </si>
  <si>
    <t>BENUTA PRO s.r.o.</t>
  </si>
  <si>
    <t>True</t>
  </si>
  <si>
    <t>Zpracovatel:</t>
  </si>
  <si>
    <t>Ing. T. Pacola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</si>
  <si>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</si>
  <si>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</si>
  <si>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</si>
  <si>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</si>
  <si>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</si>
  <si>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</si>
  <si>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</si>
  <si>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</si>
  <si>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</si>
  <si>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</si>
  <si>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</si>
  <si>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</si>
  <si>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</si>
  <si>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</si>
  <si>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</si>
  <si>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</si>
  <si>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</si>
  <si>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</si>
  <si>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</si>
  <si>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</si>
  <si>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</si>
  <si>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</si>
  <si>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</si>
  <si>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</si>
  <si>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</si>
  <si>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</si>
  <si>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</si>
  <si>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</si>
  <si>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</si>
  <si>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</si>
  <si>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</si>
  <si>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</si>
  <si>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</si>
  <si>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</si>
  <si>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</si>
  <si>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</si>
  <si>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</si>
  <si>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</si>
  <si>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</si>
  <si>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</si>
  <si>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</si>
  <si>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</t>
  </si>
  <si>
    <t>č.p. 565-566-567</t>
  </si>
  <si>
    <t>STA</t>
  </si>
  <si>
    <t>1</t>
  </si>
  <si>
    <t>{6180b941-c15c-4222-ad29-d120bb290eec}</t>
  </si>
  <si>
    <t>SO 2</t>
  </si>
  <si>
    <t>č.p. 364-366</t>
  </si>
  <si>
    <t>{52127c87-6a43-4988-a35a-4b233c925aa9}</t>
  </si>
  <si>
    <t>SO 3</t>
  </si>
  <si>
    <t>č.p. 467-468</t>
  </si>
  <si>
    <t>{f509cc6e-e2f0-4afb-afc6-497650da23e9}</t>
  </si>
  <si>
    <t>VRN</t>
  </si>
  <si>
    <t>{ec947417-9df8-4c02-b173-ab68c2f2834c}</t>
  </si>
  <si>
    <t>KRYCÍ LIST SOUPISU PRACÍ</t>
  </si>
  <si>
    <t>Objekt:</t>
  </si>
  <si>
    <t>SO 1 - č.p. 565-566-567</t>
  </si>
  <si>
    <t>Bohumín</t>
  </si>
  <si>
    <t>05643546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</si>
  <si>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</si>
  <si>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</si>
  <si>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</si>
  <si>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</si>
  <si>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</si>
  <si>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</si>
  <si>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</si>
  <si>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</si>
  <si>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</si>
  <si>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</si>
  <si>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</si>
  <si>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</si>
  <si>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</si>
  <si>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</si>
  <si>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</si>
  <si>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</si>
  <si>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</si>
  <si>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</si>
  <si>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</si>
  <si>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</si>
  <si>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</si>
  <si>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</si>
  <si>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</si>
  <si>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</si>
  <si>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</si>
  <si>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</si>
  <si>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</si>
  <si>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</si>
  <si>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</si>
  <si>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</si>
  <si>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</si>
  <si>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</si>
  <si>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</si>
  <si>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</si>
  <si>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</si>
  <si>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</si>
  <si>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</si>
  <si>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</si>
  <si>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</si>
  <si>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</si>
  <si>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</si>
  <si>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</si>
  <si>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</si>
  <si>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2022 01</t>
  </si>
  <si>
    <t>4</t>
  </si>
  <si>
    <t>2</t>
  </si>
  <si>
    <t>677084774</t>
  </si>
  <si>
    <t>Online PSC</t>
  </si>
  <si>
    <t>https://podminky.urs.cz/item/CS_URS_2022_01/113106121</t>
  </si>
  <si>
    <t>VV</t>
  </si>
  <si>
    <t>((47,44+10,24)*2-1,6*3)*0,5</t>
  </si>
  <si>
    <t>132112132</t>
  </si>
  <si>
    <t>Hloubení nezapažených rýh šířky do 800 mm ručně s urovnáním dna do předepsaného profilu a spádu v hornině třídy těžitelnosti I skupiny 1 a 2 nesoudržných</t>
  </si>
  <si>
    <t>m3</t>
  </si>
  <si>
    <t>-255950209</t>
  </si>
  <si>
    <t>https://podminky.urs.cz/item/CS_URS_2022_01/132112132</t>
  </si>
  <si>
    <t>111,56*0,5*0,3</t>
  </si>
  <si>
    <t>3</t>
  </si>
  <si>
    <t>174111101</t>
  </si>
  <si>
    <t>Zásyp sypaninou z jakékoliv horniny ručně s uložením výkopku ve vrstvách se zhutněním jam, šachet, rýh nebo kolem objektů v těchto vykopávkách</t>
  </si>
  <si>
    <t>617396986</t>
  </si>
  <si>
    <t>https://podminky.urs.cz/item/CS_URS_2022_01/174111101</t>
  </si>
  <si>
    <t>181006112</t>
  </si>
  <si>
    <t>Rozprostření zemin schopných zúrodnění v rovině a ve sklonu do 1:5, tloušťka vrstvy přes 0,10 do 0,15 m</t>
  </si>
  <si>
    <t>-1497166017</t>
  </si>
  <si>
    <t>https://podminky.urs.cz/item/CS_URS_2022_01/181006112</t>
  </si>
  <si>
    <t>5</t>
  </si>
  <si>
    <t>181411131</t>
  </si>
  <si>
    <t>Založení trávníku na půdě předem připravené plochy do 1000 m2 výsevem včetně utažení parkového v rovině nebo na svahu do 1:5</t>
  </si>
  <si>
    <t>513384699</t>
  </si>
  <si>
    <t>https://podminky.urs.cz/item/CS_URS_2022_01/181411131</t>
  </si>
  <si>
    <t>6</t>
  </si>
  <si>
    <t>M</t>
  </si>
  <si>
    <t>005724100</t>
  </si>
  <si>
    <t>osivo směs travní parková</t>
  </si>
  <si>
    <t>kg</t>
  </si>
  <si>
    <t>8</t>
  </si>
  <si>
    <t>455540625</t>
  </si>
  <si>
    <t>Komunikace pozemní</t>
  </si>
  <si>
    <t>7</t>
  </si>
  <si>
    <t>596811311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</si>
  <si>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</si>
  <si>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-2027605925</t>
  </si>
  <si>
    <t>https://podminky.urs.cz/item/CS_URS_2022_01/596811311</t>
  </si>
  <si>
    <t>59245601</t>
  </si>
  <si>
    <t>dlažba desková betonová 500x500x50mm přírodní</t>
  </si>
  <si>
    <t>1698532986</t>
  </si>
  <si>
    <t>Úpravy povrchů, podlahy a osazování výplní</t>
  </si>
  <si>
    <t>9</t>
  </si>
  <si>
    <t>621211001</t>
  </si>
  <si>
    <t>Montáž kontaktního zateplení lepením a mechanickým kotvením z polystyrenových desek na vnější podhledy, na podklad betonový nebo z lehčeného betonu, z tvárnic keramických nebo vápenopískových, tloušťky desek do 40 mm</t>
  </si>
  <si>
    <t>-1416390822</t>
  </si>
  <si>
    <t>https://podminky.urs.cz/item/CS_URS_2022_01/621211001</t>
  </si>
  <si>
    <t>Balkony</t>
  </si>
  <si>
    <t xml:space="preserve">12*(2,4*1,3)+12*0,25*5 </t>
  </si>
  <si>
    <t>Střešní podhled</t>
  </si>
  <si>
    <t>(47,44+10,24)*2*0,5</t>
  </si>
  <si>
    <t>Součet</t>
  </si>
  <si>
    <t>10</t>
  </si>
  <si>
    <t>28375865</t>
  </si>
  <si>
    <t>deska EPS 70 pro konstrukce s malým zatížením λ=0,039 tl 20mm</t>
  </si>
  <si>
    <t>1964994578</t>
  </si>
  <si>
    <t>11</t>
  </si>
  <si>
    <t>622135011</t>
  </si>
  <si>
    <t>Vyrovnání nerovností podkladu vnějších omítaných ploch tmelem, tloušťky do 2 mm stěn</t>
  </si>
  <si>
    <t>1933597139</t>
  </si>
  <si>
    <t>https://podminky.urs.cz/item/CS_URS_2022_01/622135011</t>
  </si>
  <si>
    <t>Fasáda sever</t>
  </si>
  <si>
    <t>10,24*10,87</t>
  </si>
  <si>
    <t>9,95*0,6</t>
  </si>
  <si>
    <t>Fasáda jih</t>
  </si>
  <si>
    <t>12</t>
  </si>
  <si>
    <t>622135095</t>
  </si>
  <si>
    <t>Vyrovnání nerovností podkladu vnějších omítaných ploch tmelem, tloušťky do 2 mm Příplatek k ceně za každý další 1 mm tloušťky podkladní vrstvy přes 2 mm tmelem stěn</t>
  </si>
  <si>
    <t>-426964059</t>
  </si>
  <si>
    <t>https://podminky.urs.cz/item/CS_URS_2022_01/622135095</t>
  </si>
  <si>
    <t>P</t>
  </si>
  <si>
    <t>Poznámka k položce:_x000D_
Stávající ponechané zateplení</t>
  </si>
  <si>
    <t>234,56*2 'Přepočtené koeficientem množství</t>
  </si>
  <si>
    <t>13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</si>
  <si>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</si>
  <si>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</si>
  <si>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-1437619251</t>
  </si>
  <si>
    <t>https://podminky.urs.cz/item/CS_URS_2022_01/622211031</t>
  </si>
  <si>
    <t>14</t>
  </si>
  <si>
    <t>28375952</t>
  </si>
  <si>
    <t>deska EPS 70 fasádní λ=0,039 tl 160mm</t>
  </si>
  <si>
    <t>308090678</t>
  </si>
  <si>
    <t>932,67-69,22</t>
  </si>
  <si>
    <t>863,45*1,02 'Přepočtené koeficientem množství</t>
  </si>
  <si>
    <t>2837604R1</t>
  </si>
  <si>
    <t>deska EPS λ=0,032 tl 160mm, difuzně otevřená</t>
  </si>
  <si>
    <t>-380114127</t>
  </si>
  <si>
    <t>Poznámka k položce:_x000D_
Zakládací vrstvená deska, difuzně otevřená</t>
  </si>
  <si>
    <t>(47,44+10,24)*2*0,6</t>
  </si>
  <si>
    <t>69,216*1,02 'Přepočtené koeficientem množství</t>
  </si>
  <si>
    <t>16</t>
  </si>
  <si>
    <t>28376021</t>
  </si>
  <si>
    <t>deska perimetrická fasádní soklová 150kPa λ=0,035 tl 160mm</t>
  </si>
  <si>
    <t>-700054189</t>
  </si>
  <si>
    <t>(47,44+102,4)*2*0,3</t>
  </si>
  <si>
    <t>89,904*1,02 'Přepočtené koeficientem množství</t>
  </si>
  <si>
    <t>17</t>
  </si>
  <si>
    <t>622212051</t>
  </si>
  <si>
    <t>Montáž kontaktního zateplení vnějšího ostění, nadpraží nebo parapetu lepením z polystyrenových desek hloubky špalet přes 200 do 400 mm, tloušťky desek do 40 mm</t>
  </si>
  <si>
    <t>m</t>
  </si>
  <si>
    <t>900603240</t>
  </si>
  <si>
    <t>https://podminky.urs.cz/item/CS_URS_2022_01/622212051</t>
  </si>
  <si>
    <t>Fasáda západ</t>
  </si>
  <si>
    <t>3*15*1,3*3</t>
  </si>
  <si>
    <t>3*6*0,55*3</t>
  </si>
  <si>
    <t>Fasáda východ</t>
  </si>
  <si>
    <t>22*(2,1+1,3*2)</t>
  </si>
  <si>
    <t>6*(1,3+1,5*2)</t>
  </si>
  <si>
    <t>3*4*(0,6+1,5*2+0,7+2,2)</t>
  </si>
  <si>
    <t>18</t>
  </si>
  <si>
    <t>-576400993</t>
  </si>
  <si>
    <t xml:space="preserve">3*15*1,3*3*0,25 </t>
  </si>
  <si>
    <t>3*6*0,55*3*0,25</t>
  </si>
  <si>
    <t>22*(2,1+1,3*2)*0,25</t>
  </si>
  <si>
    <t>6*(1,3+1,5*2)*0,25</t>
  </si>
  <si>
    <t>3*4*(0,6+1,5*2+0,7+2,2)*0,25</t>
  </si>
  <si>
    <t>103,1*1,1 'Přepočtené koeficientem množství</t>
  </si>
  <si>
    <t>19</t>
  </si>
  <si>
    <t>622252001</t>
  </si>
  <si>
    <t>Montáž profilů kontaktního zateplení zakládacích soklových připevněných hmoždinkami</t>
  </si>
  <si>
    <t>798418472</t>
  </si>
  <si>
    <t>https://podminky.urs.cz/item/CS_URS_2022_01/622252001</t>
  </si>
  <si>
    <t>47,44*2-1,6*3</t>
  </si>
  <si>
    <t>20</t>
  </si>
  <si>
    <t>59051653</t>
  </si>
  <si>
    <t>profil zakládací Al tl 0,7mm pro ETICS pro izolant tl 160mm</t>
  </si>
  <si>
    <t>-1057131804</t>
  </si>
  <si>
    <t>Poznámka k položce:_x000D_
Profil s požární odolností</t>
  </si>
  <si>
    <t>622252002</t>
  </si>
  <si>
    <t>Montáž profilů kontaktního zateplení ostatních stěnových, dilatačních apod. lepených do tmelu</t>
  </si>
  <si>
    <t>-1658031633</t>
  </si>
  <si>
    <t>https://podminky.urs.cz/item/CS_URS_2022_01/622252002</t>
  </si>
  <si>
    <t>22</t>
  </si>
  <si>
    <t>59051486</t>
  </si>
  <si>
    <t>profil rohový PVC 15x15mm s výztužnou tkaninou š 100mm pro ETICS</t>
  </si>
  <si>
    <t>-484289926</t>
  </si>
  <si>
    <t>23</t>
  </si>
  <si>
    <t>59051476</t>
  </si>
  <si>
    <t>profil začišťovací PVC 9mm s výztužnou tkaninou pro ostění ETICS</t>
  </si>
  <si>
    <t>666370483</t>
  </si>
  <si>
    <t xml:space="preserve">3*15*1,3*2 </t>
  </si>
  <si>
    <t>3*6*0,55*2</t>
  </si>
  <si>
    <t>22*(1,3*2)</t>
  </si>
  <si>
    <t>6*(1,5*2)</t>
  </si>
  <si>
    <t>3*4*(1,5+2,2)</t>
  </si>
  <si>
    <t>24</t>
  </si>
  <si>
    <t>59051510</t>
  </si>
  <si>
    <t>profil začišťovací s okapnicí PVC s výztužnou tkaninou pro nadpraží ETICS</t>
  </si>
  <si>
    <t>635350300</t>
  </si>
  <si>
    <t>25</t>
  </si>
  <si>
    <t>59051478</t>
  </si>
  <si>
    <t>profil rohový PVC 25x25 mm pro ETICS</t>
  </si>
  <si>
    <t>-1991488440</t>
  </si>
  <si>
    <t>(47,44+10,24)*2+22*3+12*4,5+85</t>
  </si>
  <si>
    <t>26</t>
  </si>
  <si>
    <t>59051512</t>
  </si>
  <si>
    <t>profil začišťovací s okapnicí PVC s výztužnou tkaninou pro parapet ETICS</t>
  </si>
  <si>
    <t>1021570050</t>
  </si>
  <si>
    <t>27</t>
  </si>
  <si>
    <t>622325112</t>
  </si>
  <si>
    <t>Oprava vápenné omítky vnějších ploch stupně členitosti 1 hladké stěn, v rozsahu opravované plochy přes 10 do 30%</t>
  </si>
  <si>
    <t>2026766765</t>
  </si>
  <si>
    <t>https://podminky.urs.cz/item/CS_URS_2022_01/622325112</t>
  </si>
  <si>
    <t>863,45+69,22+63,45</t>
  </si>
  <si>
    <t>28</t>
  </si>
  <si>
    <t>622541012</t>
  </si>
  <si>
    <t>Omítka tenkovrstvá silikonsilikátová vnějších ploch probarvená bez penetrace, zatíraná (škrábaná), tloušťky 1,5 mm stěn</t>
  </si>
  <si>
    <t>1780750616</t>
  </si>
  <si>
    <t>https://podminky.urs.cz/item/CS_URS_2022_01/622541012</t>
  </si>
  <si>
    <t>931,98+113,41+110,12</t>
  </si>
  <si>
    <t>29</t>
  </si>
  <si>
    <t>629135101</t>
  </si>
  <si>
    <t>Vyrovnávací vrstva z cementové malty pod klempířskými prvky šířky do 150 mm</t>
  </si>
  <si>
    <t>774924995</t>
  </si>
  <si>
    <t>https://podminky.urs.cz/item/CS_URS_2022_01/629135101</t>
  </si>
  <si>
    <t>3*15*1,3</t>
  </si>
  <si>
    <t>3*6*0,55</t>
  </si>
  <si>
    <t>22*2,1</t>
  </si>
  <si>
    <t>6*1,3</t>
  </si>
  <si>
    <t>30</t>
  </si>
  <si>
    <t>629991011</t>
  </si>
  <si>
    <t>Zakrytí vnějších ploch před znečištěním včetně pozdějšího odkrytí výplní otvorů a svislých ploch fólií přilepenou lepící páskou</t>
  </si>
  <si>
    <t>-1597573058</t>
  </si>
  <si>
    <t>https://podminky.urs.cz/item/CS_URS_2022_01/629991011</t>
  </si>
  <si>
    <t>3*15*1,3*1,3</t>
  </si>
  <si>
    <t>3*6*0,55*0,55</t>
  </si>
  <si>
    <t>22*2,1*1,3</t>
  </si>
  <si>
    <t>6*1,3*1,5</t>
  </si>
  <si>
    <t>3*4*(0,6*1,5+0,7*2,2)</t>
  </si>
  <si>
    <t>31</t>
  </si>
  <si>
    <t>629995101</t>
  </si>
  <si>
    <t>Očištění vnějších ploch tlakovou vodou omytím</t>
  </si>
  <si>
    <t>518580270</t>
  </si>
  <si>
    <t>https://podminky.urs.cz/item/CS_URS_2022_01/629995101</t>
  </si>
  <si>
    <t>Ostatní konstrukce a práce, bourání</t>
  </si>
  <si>
    <t>32</t>
  </si>
  <si>
    <t>941211112</t>
  </si>
  <si>
    <t>Montáž lešení řadového rámového lehkého pracovního s podlahami s provozním zatížením tř. 3 do 200 kg/m2 šířky tř. SW06 přes 0,6 do 0,9 m, výšky přes 10 do 25 m</t>
  </si>
  <si>
    <t>-1731518749</t>
  </si>
  <si>
    <t>https://podminky.urs.cz/item/CS_URS_2022_01/941211112</t>
  </si>
  <si>
    <t>12,5*(49,5+12,5)*2</t>
  </si>
  <si>
    <t>33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</si>
  <si>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</si>
  <si>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</si>
  <si>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-318014576</t>
  </si>
  <si>
    <t>https://podminky.urs.cz/item/CS_URS_2022_01/941211211</t>
  </si>
  <si>
    <t>1550*90 'Přepočtené koeficientem množství</t>
  </si>
  <si>
    <t>34</t>
  </si>
  <si>
    <t>941211812</t>
  </si>
  <si>
    <t>Demontáž lešení řadového rámového lehkého pracovního s provozním zatížením tř. 3 do 200 kg/m2 šířky tř. SW06 přes 0,6 do 0,9 m, výšky přes 10 do 25 m</t>
  </si>
  <si>
    <t>788187856</t>
  </si>
  <si>
    <t>https://podminky.urs.cz/item/CS_URS_2022_01/941211812</t>
  </si>
  <si>
    <t>35</t>
  </si>
  <si>
    <t>944511111</t>
  </si>
  <si>
    <t>Montáž ochranné sítě zavěšené na konstrukci lešení z textilie z umělých vláken</t>
  </si>
  <si>
    <t>-2037434891</t>
  </si>
  <si>
    <t>https://podminky.urs.cz/item/CS_URS_2022_01/944511111</t>
  </si>
  <si>
    <t>1,2*1550</t>
  </si>
  <si>
    <t>36</t>
  </si>
  <si>
    <t>944511211</t>
  </si>
  <si>
    <t>Montáž ochranné sítě Příplatek za první a každý další den použití sítě k ceně -1111</t>
  </si>
  <si>
    <t>-1321371312</t>
  </si>
  <si>
    <t>https://podminky.urs.cz/item/CS_URS_2022_01/944511211</t>
  </si>
  <si>
    <t>1860*90 'Přepočtené koeficientem množství</t>
  </si>
  <si>
    <t>37</t>
  </si>
  <si>
    <t>944511811</t>
  </si>
  <si>
    <t>Demontáž ochranné sítě zavěšené na konstrukci lešení z textilie z umělých vláken</t>
  </si>
  <si>
    <t>439336159</t>
  </si>
  <si>
    <t>https://podminky.urs.cz/item/CS_URS_2022_01/944511811</t>
  </si>
  <si>
    <t>38</t>
  </si>
  <si>
    <t>944711112</t>
  </si>
  <si>
    <t>Montáž záchytné stříšky zřizované současně s lehkým nebo těžkým lešením, šířky přes 1,5 do 2,0 m</t>
  </si>
  <si>
    <t>-2040878072</t>
  </si>
  <si>
    <t>https://podminky.urs.cz/item/CS_URS_2022_01/944711112</t>
  </si>
  <si>
    <t>3*6,2</t>
  </si>
  <si>
    <t>39</t>
  </si>
  <si>
    <t>944711212</t>
  </si>
  <si>
    <t>Montáž záchytné stříšky Příplatek za první a každý další den použití záchytné stříšky k ceně -1112</t>
  </si>
  <si>
    <t>1672442311</t>
  </si>
  <si>
    <t>https://podminky.urs.cz/item/CS_URS_2022_01/944711212</t>
  </si>
  <si>
    <t>18,6*90 'Přepočtené koeficientem množství</t>
  </si>
  <si>
    <t>40</t>
  </si>
  <si>
    <t>944711812</t>
  </si>
  <si>
    <t>Demontáž záchytné stříšky zřizované současně s lehkým nebo těžkým lešením, šířky přes 1,5 do 2,0 m</t>
  </si>
  <si>
    <t>-655964041</t>
  </si>
  <si>
    <t>https://podminky.urs.cz/item/CS_URS_2022_01/944711812</t>
  </si>
  <si>
    <t>41</t>
  </si>
  <si>
    <t>949521111</t>
  </si>
  <si>
    <t>Montáž podchodu u dílcových lešení zřizovaného současně s lehkým nebo těžkým pracovním lešením, šířky do 1,5 m</t>
  </si>
  <si>
    <t>1989249549</t>
  </si>
  <si>
    <t>https://podminky.urs.cz/item/CS_URS_2022_01/949521111</t>
  </si>
  <si>
    <t>3*3</t>
  </si>
  <si>
    <t>42</t>
  </si>
  <si>
    <t>949521211</t>
  </si>
  <si>
    <t>Montáž podchodu u dílcových lešení Příplatek za první a každý další den použití podchodu k ceně -1111</t>
  </si>
  <si>
    <t>-965705772</t>
  </si>
  <si>
    <t>https://podminky.urs.cz/item/CS_URS_2022_01/949521211</t>
  </si>
  <si>
    <t>9*90 'Přepočtené koeficientem množství</t>
  </si>
  <si>
    <t>43</t>
  </si>
  <si>
    <t>949521811</t>
  </si>
  <si>
    <t>Demontáž podchodu u dílcových lešení zřizovaného současně s lehkým nebo těžkým pracovním lešením, šířky do 1,5 m</t>
  </si>
  <si>
    <t>838096134</t>
  </si>
  <si>
    <t>https://podminky.urs.cz/item/CS_URS_2022_01/949521811</t>
  </si>
  <si>
    <t>44</t>
  </si>
  <si>
    <t>9537311R</t>
  </si>
  <si>
    <t>Odvětrání svislé plastovými troubami ve stropních prostupech s obetonováním vnitřního průměru přes 140 do 300 mm</t>
  </si>
  <si>
    <t>1178633226</t>
  </si>
  <si>
    <t>45</t>
  </si>
  <si>
    <t>953731311</t>
  </si>
  <si>
    <t>Odvětrání svislé plastovými troubami montáž větrací hlavice, vnitřního průměru do 160 mm</t>
  </si>
  <si>
    <t>kus</t>
  </si>
  <si>
    <t>797411035</t>
  </si>
  <si>
    <t>https://podminky.urs.cz/item/CS_URS_2022_01/953731311</t>
  </si>
  <si>
    <t>46</t>
  </si>
  <si>
    <t>28612265</t>
  </si>
  <si>
    <t>hlavice ventilační plastová PP DN 160</t>
  </si>
  <si>
    <t>-1000395383</t>
  </si>
  <si>
    <t>47</t>
  </si>
  <si>
    <t>962032641</t>
  </si>
  <si>
    <t>Bourání zdiva nadzákladového z cihel nebo tvárnic komínového z cihel pálených, šamotových nebo vápenopískových nad střechou na maltu cementovou</t>
  </si>
  <si>
    <t>-1257478421</t>
  </si>
  <si>
    <t>https://podminky.urs.cz/item/CS_URS_2022_01/962032641</t>
  </si>
  <si>
    <t>1,35*0,45*6*2,8</t>
  </si>
  <si>
    <t>2*0,45*5*1,6</t>
  </si>
  <si>
    <t>1,05*0,45*1,6</t>
  </si>
  <si>
    <t>48</t>
  </si>
  <si>
    <t>967032975</t>
  </si>
  <si>
    <t>Odsekání plošných fasádních prvků předsazených před líc zdiva přes 80 mm</t>
  </si>
  <si>
    <t>455340898</t>
  </si>
  <si>
    <t>https://podminky.urs.cz/item/CS_URS_2022_01/967032975</t>
  </si>
  <si>
    <t>1,8*0,3*3</t>
  </si>
  <si>
    <t>5,3*0,3*3</t>
  </si>
  <si>
    <t>49</t>
  </si>
  <si>
    <t>967033962</t>
  </si>
  <si>
    <t>Odsekání okenních obrub předsazených před líc zdiva do 50 mm</t>
  </si>
  <si>
    <t>90653878</t>
  </si>
  <si>
    <t>https://podminky.urs.cz/item/CS_URS_2022_01/967033962</t>
  </si>
  <si>
    <t>(45+1,2*6)*0,25</t>
  </si>
  <si>
    <t>997</t>
  </si>
  <si>
    <t>Přesun sutě</t>
  </si>
  <si>
    <t>50</t>
  </si>
  <si>
    <t>997013154</t>
  </si>
  <si>
    <t>Vnitrostaveništní doprava suti a vybouraných hmot vodorovně do 50 m svisle s omezením mechanizace pro budovy a haly výšky přes 12 do 15 m</t>
  </si>
  <si>
    <t>t</t>
  </si>
  <si>
    <t>747040778</t>
  </si>
  <si>
    <t>https://podminky.urs.cz/item/CS_URS_2022_01/997013154</t>
  </si>
  <si>
    <t>51</t>
  </si>
  <si>
    <t>997013501</t>
  </si>
  <si>
    <t>Odvoz suti a vybouraných hmot na skládku nebo meziskládku se složením, na vzdálenost do 1 km</t>
  </si>
  <si>
    <t>1731422449</t>
  </si>
  <si>
    <t>https://podminky.urs.cz/item/CS_URS_2022_01/997013501</t>
  </si>
  <si>
    <t>52</t>
  </si>
  <si>
    <t>997013509</t>
  </si>
  <si>
    <t>Odvoz suti a vybouraných hmot na skládku nebo meziskládku se složením, na vzdálenost Příplatek k ceně za každý další i započatý 1 km přes 1 km</t>
  </si>
  <si>
    <t>1943800802</t>
  </si>
  <si>
    <t>https://podminky.urs.cz/item/CS_URS_2022_01/997013509</t>
  </si>
  <si>
    <t>62,617*8 'Přepočtené koeficientem množství</t>
  </si>
  <si>
    <t>53</t>
  </si>
  <si>
    <t>997013631</t>
  </si>
  <si>
    <t>Poplatek za uložení stavebního odpadu na skládce (skládkovné) směsného stavebního a demoličního zatříděného do Katalogu odpadů pod kódem 17 09 04</t>
  </si>
  <si>
    <t>2036104890</t>
  </si>
  <si>
    <t>https://podminky.urs.cz/item/CS_URS_2022_01/997013631</t>
  </si>
  <si>
    <t>998</t>
  </si>
  <si>
    <t>Přesun hmot</t>
  </si>
  <si>
    <t>54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</si>
  <si>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</si>
  <si>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</si>
  <si>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-886769786</t>
  </si>
  <si>
    <t>https://podminky.urs.cz/item/CS_URS_2022_01/998011003</t>
  </si>
  <si>
    <t>PSV</t>
  </si>
  <si>
    <t>Práce a dodávky PSV</t>
  </si>
  <si>
    <t>711</t>
  </si>
  <si>
    <t>Izolace proti vodě, vlhkosti a plynům</t>
  </si>
  <si>
    <t>55</t>
  </si>
  <si>
    <t>711161273</t>
  </si>
  <si>
    <t>Provedení izolace proti zemní vlhkosti nopovou fólií na ploše svislé S z nopové fólie</t>
  </si>
  <si>
    <t>1634002005</t>
  </si>
  <si>
    <t>https://podminky.urs.cz/item/CS_URS_2022_01/711161273</t>
  </si>
  <si>
    <t>56</t>
  </si>
  <si>
    <t>28323005</t>
  </si>
  <si>
    <t>fólie profilovaná (nopová) drenážní HDPE s výškou nopů 8mm</t>
  </si>
  <si>
    <t>743727122</t>
  </si>
  <si>
    <t>34,6*1,221 'Přepočtené koeficientem množství</t>
  </si>
  <si>
    <t>57</t>
  </si>
  <si>
    <t>711192102</t>
  </si>
  <si>
    <t>Provedení izolace proti zemní vlhkosti hydroizolační stěrkou na ploše svislé S jednovrstvá na zdivu</t>
  </si>
  <si>
    <t>-129042190</t>
  </si>
  <si>
    <t>https://podminky.urs.cz/item/CS_URS_2022_01/711192102</t>
  </si>
  <si>
    <t>58</t>
  </si>
  <si>
    <t>58581002</t>
  </si>
  <si>
    <t>stěrka cementová rychletuhnoucí pro izolace stěn ve styku se zeminou</t>
  </si>
  <si>
    <t>741289247</t>
  </si>
  <si>
    <t>34,6*1,8 'Přepočtené koeficientem množství</t>
  </si>
  <si>
    <t>59</t>
  </si>
  <si>
    <t>998711103</t>
  </si>
  <si>
    <t>Přesun hmot pro izolace proti vodě, vlhkosti a plynům stanovený z hmotnosti přesunovaného materiálu vodorovná dopravní vzdálenost do 50 m v objektech výšky přes 12 do 60 m</t>
  </si>
  <si>
    <t>1768733624</t>
  </si>
  <si>
    <t>https://podminky.urs.cz/item/CS_URS_2022_01/998711103</t>
  </si>
  <si>
    <t>713</t>
  </si>
  <si>
    <t>Izolace tepelné</t>
  </si>
  <si>
    <t>60</t>
  </si>
  <si>
    <t>713111111</t>
  </si>
  <si>
    <t>Montáž tepelné izolace stropů rohožemi, pásy, dílci, deskami, bloky (izolační materiál ve specifikaci) vrchem bez překrytí lepenkou kladenými volně</t>
  </si>
  <si>
    <t>-728258271</t>
  </si>
  <si>
    <t>https://podminky.urs.cz/item/CS_URS_2022_01/713111111</t>
  </si>
  <si>
    <t>61</t>
  </si>
  <si>
    <t>63152108</t>
  </si>
  <si>
    <t>pás tepelně izolační univerzální λ=0,032-0,033 tl 200mm</t>
  </si>
  <si>
    <t>-1457905312</t>
  </si>
  <si>
    <t>144*1,02 'Přepočtené koeficientem množství</t>
  </si>
  <si>
    <t>62</t>
  </si>
  <si>
    <t>998713103</t>
  </si>
  <si>
    <t>Přesun hmot pro izolace tepelné stanovený z hmotnosti přesunovaného materiálu vodorovná dopravní vzdálenost do 50 m v objektech výšky přes 12 m do 24 m</t>
  </si>
  <si>
    <t>-1470176747</t>
  </si>
  <si>
    <t>https://podminky.urs.cz/item/CS_URS_2022_01/998713103</t>
  </si>
  <si>
    <t>741</t>
  </si>
  <si>
    <t>Elektroinstalace - silnoproud</t>
  </si>
  <si>
    <t>63</t>
  </si>
  <si>
    <t>741420001</t>
  </si>
  <si>
    <t>Montáž hromosvodného vedení svodových drátů nebo lan s podpěrami, Ø do 10 mm</t>
  </si>
  <si>
    <t>1808248186</t>
  </si>
  <si>
    <t>https://podminky.urs.cz/item/CS_URS_2022_01/741420001</t>
  </si>
  <si>
    <t>sřecha:</t>
  </si>
  <si>
    <t>41,5+2*6,5+13,7</t>
  </si>
  <si>
    <t>stěny:</t>
  </si>
  <si>
    <t>11,7*4</t>
  </si>
  <si>
    <t>64</t>
  </si>
  <si>
    <t>35441077</t>
  </si>
  <si>
    <t>drát D 8mm AlMgSi</t>
  </si>
  <si>
    <t>-60384434</t>
  </si>
  <si>
    <t>115*0,14</t>
  </si>
  <si>
    <t>65</t>
  </si>
  <si>
    <t>35441560</t>
  </si>
  <si>
    <t>podpěra vedení FeZn na plechové střechy 110mm</t>
  </si>
  <si>
    <t>CS ÚRS 2020 01</t>
  </si>
  <si>
    <t>693815621</t>
  </si>
  <si>
    <t>66</t>
  </si>
  <si>
    <t>741420021</t>
  </si>
  <si>
    <t>Montáž hromosvodného vedení svorek se 2 šrouby</t>
  </si>
  <si>
    <t>-1255286668</t>
  </si>
  <si>
    <t>https://podminky.urs.cz/item/CS_URS_2022_01/741420021</t>
  </si>
  <si>
    <t>67</t>
  </si>
  <si>
    <t>35441875</t>
  </si>
  <si>
    <t>svorka křížová pro vodič D 6-10mm</t>
  </si>
  <si>
    <t>-1655090835</t>
  </si>
  <si>
    <t>68</t>
  </si>
  <si>
    <t>741420051</t>
  </si>
  <si>
    <t>Montáž hromosvodného vedení ochranných prvků úhelníků nebo trubek s držáky do zdiva</t>
  </si>
  <si>
    <t>1305733834</t>
  </si>
  <si>
    <t>https://podminky.urs.cz/item/CS_URS_2022_01/741420051</t>
  </si>
  <si>
    <t>69</t>
  </si>
  <si>
    <t>35441830</t>
  </si>
  <si>
    <t>úhelník ochranný na ochranu svodu - 1700mm, FeZn</t>
  </si>
  <si>
    <t>-502899571</t>
  </si>
  <si>
    <t>70</t>
  </si>
  <si>
    <t>741420082</t>
  </si>
  <si>
    <t>Montáž hromosvodného vedení doplňků napínacích šroubů s okem s vypnutím svodového vodiče</t>
  </si>
  <si>
    <t>1959498282</t>
  </si>
  <si>
    <t>https://podminky.urs.cz/item/CS_URS_2022_01/741420082</t>
  </si>
  <si>
    <t>71</t>
  </si>
  <si>
    <t>741420083</t>
  </si>
  <si>
    <t>Montáž hromosvodného vedení doplňků štítků k označení svodů</t>
  </si>
  <si>
    <t>640329525</t>
  </si>
  <si>
    <t>https://podminky.urs.cz/item/CS_URS_2022_01/741420083</t>
  </si>
  <si>
    <t>72</t>
  </si>
  <si>
    <t>741420101</t>
  </si>
  <si>
    <t>Montáž oddáleného vedení držáků do zdiva</t>
  </si>
  <si>
    <t>-400849557</t>
  </si>
  <si>
    <t>https://podminky.urs.cz/item/CS_URS_2022_01/741420101</t>
  </si>
  <si>
    <t>73</t>
  </si>
  <si>
    <t>35441673</t>
  </si>
  <si>
    <t>podpěra vedení hromosvodu do zdiva - 200mm, Cu</t>
  </si>
  <si>
    <t>295275243</t>
  </si>
  <si>
    <t>74</t>
  </si>
  <si>
    <t>741420121</t>
  </si>
  <si>
    <t>Montáž oddáleného vedení izolační tyče</t>
  </si>
  <si>
    <t>-12171718</t>
  </si>
  <si>
    <t>https://podminky.urs.cz/item/CS_URS_2022_01/741420121</t>
  </si>
  <si>
    <t>75</t>
  </si>
  <si>
    <t>35441117</t>
  </si>
  <si>
    <t>tyč jímací s kovaným hrotem 1500mm Cu</t>
  </si>
  <si>
    <t>920019785</t>
  </si>
  <si>
    <t>76</t>
  </si>
  <si>
    <t>741421811</t>
  </si>
  <si>
    <t>Demontáž hromosvodného vedení bez zachování funkčnosti svodových drátů nebo lan kolmého svodu, průměru do 8 mm</t>
  </si>
  <si>
    <t>1834366025</t>
  </si>
  <si>
    <t>https://podminky.urs.cz/item/CS_URS_2022_01/741421811</t>
  </si>
  <si>
    <t>77</t>
  </si>
  <si>
    <t>741421831</t>
  </si>
  <si>
    <t>Demontáž hromosvodného vedení bez zachování funkčnosti svodových drátů nebo lan na šikmé střeše, průměru do 8 mm</t>
  </si>
  <si>
    <t>-1833962931</t>
  </si>
  <si>
    <t>78</t>
  </si>
  <si>
    <t>741421843</t>
  </si>
  <si>
    <t>Demontáž hromosvodného vedení bez zachování funkčnosti svorek šroubových se 2 šrouby</t>
  </si>
  <si>
    <t>-1245004259</t>
  </si>
  <si>
    <t>https://podminky.urs.cz/item/CS_URS_2022_01/741421843</t>
  </si>
  <si>
    <t>79</t>
  </si>
  <si>
    <t>741421861</t>
  </si>
  <si>
    <t>Demontáž hromosvodného vedení podpěr svislého vedení šroubovaného</t>
  </si>
  <si>
    <t>-2015319359</t>
  </si>
  <si>
    <t>80</t>
  </si>
  <si>
    <t>741421873</t>
  </si>
  <si>
    <t>Demontáž hromosvodného vedení doplňků ochranných úhelníků, délky přes 1,4 m</t>
  </si>
  <si>
    <t>-302755106</t>
  </si>
  <si>
    <t>https://podminky.urs.cz/item/CS_URS_2022_01/741421873</t>
  </si>
  <si>
    <t>81</t>
  </si>
  <si>
    <t>741820001</t>
  </si>
  <si>
    <t>Měření zemních odporů zemniče</t>
  </si>
  <si>
    <t>725012334</t>
  </si>
  <si>
    <t>https://podminky.urs.cz/item/CS_URS_2022_01/741820001</t>
  </si>
  <si>
    <t>82</t>
  </si>
  <si>
    <t>998741103</t>
  </si>
  <si>
    <t>Přesun hmot pro silnoproud stanovený z hmotnosti přesunovaného materiálu vodorovná dopravní vzdálenost do 50 m v objektech výšky přes 12 do 24 m</t>
  </si>
  <si>
    <t>-1690979677</t>
  </si>
  <si>
    <t>https://podminky.urs.cz/item/CS_URS_2022_01/998741103</t>
  </si>
  <si>
    <t>751</t>
  </si>
  <si>
    <t>Vzduchotechnika</t>
  </si>
  <si>
    <t>83</t>
  </si>
  <si>
    <t>751514763</t>
  </si>
  <si>
    <t>Montáž protidešťové stříšky nebo výfukové hlavice do plechového potrubí kruhové s přírubou, průměru přes 200 do 300 mm</t>
  </si>
  <si>
    <t>-1735685064</t>
  </si>
  <si>
    <t>https://podminky.urs.cz/item/CS_URS_2022_01/751514763</t>
  </si>
  <si>
    <t>84</t>
  </si>
  <si>
    <t>751526881</t>
  </si>
  <si>
    <t>Demontáž protidešťové stříšky nebo výfukové hlavice z plastového potrubí kruhové s přírubou nebo bez příruby, průměru přes 200 do 400 mm</t>
  </si>
  <si>
    <t>-947226650</t>
  </si>
  <si>
    <t>https://podminky.urs.cz/item/CS_URS_2022_01/751526881</t>
  </si>
  <si>
    <t>762</t>
  </si>
  <si>
    <t>Konstrukce tesařské</t>
  </si>
  <si>
    <t>85</t>
  </si>
  <si>
    <t>762341811</t>
  </si>
  <si>
    <t>Demontáž bednění a laťování bednění střech rovných, obloukových, sklonu do 60° se všemi nadstřešními konstrukcemi z prken hrubých, hoblovaných tl. do 32 mm</t>
  </si>
  <si>
    <t>-1476470834</t>
  </si>
  <si>
    <t>https://podminky.urs.cz/item/CS_URS_2022_01/762341811</t>
  </si>
  <si>
    <t>Poznámka k položce:_x000D_
Plocha změřena planimetricky.</t>
  </si>
  <si>
    <t>86</t>
  </si>
  <si>
    <t>762342214</t>
  </si>
  <si>
    <t>Montáž laťování střech jednoduchých sklonu do 60° při osové vzdálenosti latí přes 150 do 360 mm</t>
  </si>
  <si>
    <t>63534065</t>
  </si>
  <si>
    <t>https://podminky.urs.cz/item/CS_URS_2022_01/762342214</t>
  </si>
  <si>
    <t>87</t>
  </si>
  <si>
    <t>762342511</t>
  </si>
  <si>
    <t>Montáž laťování montáž kontralatí na podklad bez tepelné izolace</t>
  </si>
  <si>
    <t>946540292</t>
  </si>
  <si>
    <t>https://podminky.urs.cz/item/CS_URS_2022_01/762342511</t>
  </si>
  <si>
    <t>88</t>
  </si>
  <si>
    <t>60514106</t>
  </si>
  <si>
    <t>řezivo jehličnaté lať pevnostní třída S10-13 průřez 40x60mm</t>
  </si>
  <si>
    <t>-1539067157</t>
  </si>
  <si>
    <t>621*0,36*0,04+0,06*0,04*748,8</t>
  </si>
  <si>
    <t>10,74*1,1 'Přepočtené koeficientem množství</t>
  </si>
  <si>
    <t>89</t>
  </si>
  <si>
    <t>762395000</t>
  </si>
  <si>
    <t>Spojovací prostředky krovů, bednění a laťování, nadstřešních konstrukcí svory, prkna, hřebíky, pásová ocel, vruty</t>
  </si>
  <si>
    <t>1493243267</t>
  </si>
  <si>
    <t>https://podminky.urs.cz/item/CS_URS_2022_01/762395000</t>
  </si>
  <si>
    <t>90</t>
  </si>
  <si>
    <t>998762103</t>
  </si>
  <si>
    <t>Přesun hmot pro konstrukce tesařské stanovený z hmotnosti přesunovaného materiálu vodorovná dopravní vzdálenost do 50 m v objektech výšky přes 12 do 24 m</t>
  </si>
  <si>
    <t>780530984</t>
  </si>
  <si>
    <t>https://podminky.urs.cz/item/CS_URS_2022_01/998762103</t>
  </si>
  <si>
    <t>764</t>
  </si>
  <si>
    <t>Konstrukce klempířské</t>
  </si>
  <si>
    <t>91</t>
  </si>
  <si>
    <t>764001841</t>
  </si>
  <si>
    <t>Demontáž klempířských konstrukcí krytiny ze šablon do suti</t>
  </si>
  <si>
    <t>-387758921</t>
  </si>
  <si>
    <t>https://podminky.urs.cz/item/CS_URS_2022_01/764001841</t>
  </si>
  <si>
    <t>92</t>
  </si>
  <si>
    <t>764001861</t>
  </si>
  <si>
    <t>Demontáž klempířských konstrukcí oplechování hřebene z hřebenáčů do suti</t>
  </si>
  <si>
    <t>-833443671</t>
  </si>
  <si>
    <t>https://podminky.urs.cz/item/CS_URS_2022_01/764001861</t>
  </si>
  <si>
    <t>93</t>
  </si>
  <si>
    <t>764002812</t>
  </si>
  <si>
    <t>Demontáž klempířských konstrukcí okapového plechu do suti, v krytině skládané</t>
  </si>
  <si>
    <t>484029900</t>
  </si>
  <si>
    <t>https://podminky.urs.cz/item/CS_URS_2022_01/764002812</t>
  </si>
  <si>
    <t>94</t>
  </si>
  <si>
    <t>764002821</t>
  </si>
  <si>
    <t>Demontáž klempířských konstrukcí střešního výlezu do suti</t>
  </si>
  <si>
    <t>-1695681046</t>
  </si>
  <si>
    <t>https://podminky.urs.cz/item/CS_URS_2022_01/764002821</t>
  </si>
  <si>
    <t>95</t>
  </si>
  <si>
    <t>764002851</t>
  </si>
  <si>
    <t>Demontáž klempířských konstrukcí oplechování parapetů do suti</t>
  </si>
  <si>
    <t>1762868126</t>
  </si>
  <si>
    <t>https://podminky.urs.cz/item/CS_URS_2022_01/764002851</t>
  </si>
  <si>
    <t>96</t>
  </si>
  <si>
    <t>764002871</t>
  </si>
  <si>
    <t>Demontáž klempířských konstrukcí lemování zdí do suti</t>
  </si>
  <si>
    <t>-1081236427</t>
  </si>
  <si>
    <t>https://podminky.urs.cz/item/CS_URS_2022_01/764002871</t>
  </si>
  <si>
    <t>Poznámka k položce:_x000D_
komíny</t>
  </si>
  <si>
    <t>97</t>
  </si>
  <si>
    <t>764003801</t>
  </si>
  <si>
    <t>Demontáž klempířských konstrukcí lemování trub, konzol, držáků, ventilačních nástavců a ostatních kusových prvků do suti</t>
  </si>
  <si>
    <t>-86125486</t>
  </si>
  <si>
    <t>https://podminky.urs.cz/item/CS_URS_2022_01/764003801</t>
  </si>
  <si>
    <t>98</t>
  </si>
  <si>
    <t>764004801</t>
  </si>
  <si>
    <t>Demontáž klempířských konstrukcí žlabu podokapního do suti</t>
  </si>
  <si>
    <t>532261691</t>
  </si>
  <si>
    <t>https://podminky.urs.cz/item/CS_URS_2022_01/764004801</t>
  </si>
  <si>
    <t>99</t>
  </si>
  <si>
    <t>764004861</t>
  </si>
  <si>
    <t>Demontáž klempířských konstrukcí svodu do suti</t>
  </si>
  <si>
    <t>-1464363061</t>
  </si>
  <si>
    <t>https://podminky.urs.cz/item/CS_URS_2022_01/764004861</t>
  </si>
  <si>
    <t>100</t>
  </si>
  <si>
    <t>764111653</t>
  </si>
  <si>
    <t>Krytina ze svitků, ze šablon nebo taškových tabulí z pozinkovaného plechu s povrchovou úpravou s úpravou u okapů, prostupů a výčnělků střechy rovné z taškových tabulí, sklon střechy přes 30 do 60°</t>
  </si>
  <si>
    <t>-185337448</t>
  </si>
  <si>
    <t>https://podminky.urs.cz/item/CS_URS_2022_01/764111653</t>
  </si>
  <si>
    <t>101</t>
  </si>
  <si>
    <t>764211634</t>
  </si>
  <si>
    <t>Oplechování střešních prvků z pozinkovaného plechu s povrchovou úpravou hřebene nevětraného s použitím hřebenového plechu rš 330 mm</t>
  </si>
  <si>
    <t>857811623</t>
  </si>
  <si>
    <t>https://podminky.urs.cz/item/CS_URS_2022_01/764211634</t>
  </si>
  <si>
    <t>102</t>
  </si>
  <si>
    <t>764211674</t>
  </si>
  <si>
    <t>Oplechování střešních prvků z pozinkovaného plechu s povrchovou úpravou nároží nevětraného s použitím nárožního plechu rš 330 mm</t>
  </si>
  <si>
    <t>-1731690851</t>
  </si>
  <si>
    <t>https://podminky.urs.cz/item/CS_URS_2022_01/764211674</t>
  </si>
  <si>
    <t>103</t>
  </si>
  <si>
    <t>764212683</t>
  </si>
  <si>
    <t>Oplechování střešních prvků z pozinkovaného plechu s povrchovou úpravou okapu střechy rovné systémovou okapovou lištou rš 250 mm v krytině ze šablon</t>
  </si>
  <si>
    <t>499494132</t>
  </si>
  <si>
    <t>https://podminky.urs.cz/item/CS_URS_2022_01/764212683</t>
  </si>
  <si>
    <t>104</t>
  </si>
  <si>
    <t>764213652</t>
  </si>
  <si>
    <t>Oplechování střešních prvků z pozinkovaného plechu s povrchovou úpravou střešní výlez rozměru 600 x 600 mm, střechy s krytinou skládanou nebo plechovou</t>
  </si>
  <si>
    <t>1856653183</t>
  </si>
  <si>
    <t>https://podminky.urs.cz/item/CS_URS_2022_01/764213652</t>
  </si>
  <si>
    <t>105</t>
  </si>
  <si>
    <t>764216645</t>
  </si>
  <si>
    <t>Oplechování parapetů z pozinkovaného plechu s povrchovou úpravou rovných celoplošně lepené, bez rohů rš 400 mm</t>
  </si>
  <si>
    <t>-1317812117</t>
  </si>
  <si>
    <t>https://podminky.urs.cz/item/CS_URS_2022_01/764216645</t>
  </si>
  <si>
    <t>106</t>
  </si>
  <si>
    <t>764316623</t>
  </si>
  <si>
    <t>Lemování ventilačních nástavců z pozinkovaného plechu s povrchovou úpravou výšky do 1000 mm, se stříškou střech s krytinou skládanou mimo prejzovou nebo z plechu, průměru přes 100 do 150 mm</t>
  </si>
  <si>
    <t>-35035220</t>
  </si>
  <si>
    <t>https://podminky.urs.cz/item/CS_URS_2022_01/764316623</t>
  </si>
  <si>
    <t>107</t>
  </si>
  <si>
    <t>764316625</t>
  </si>
  <si>
    <t>Lemování ventilačních nástavců z pozinkovaného plechu s povrchovou úpravou výšky do 1000 mm, se stříškou střech s krytinou skládanou mimo prejzovou nebo z plechu, průměru přes 200 do 300 mm</t>
  </si>
  <si>
    <t>768326312</t>
  </si>
  <si>
    <t>https://podminky.urs.cz/item/CS_URS_2022_01/764316625</t>
  </si>
  <si>
    <t>108</t>
  </si>
  <si>
    <t>764511602</t>
  </si>
  <si>
    <t>Žlab podokapní z pozinkovaného plechu s povrchovou úpravou včetně háků a čel půlkruhový rš 330 mm</t>
  </si>
  <si>
    <t>-1704030011</t>
  </si>
  <si>
    <t>https://podminky.urs.cz/item/CS_URS_2022_01/764511602</t>
  </si>
  <si>
    <t>109</t>
  </si>
  <si>
    <t>764511622</t>
  </si>
  <si>
    <t>Žlab podokapní z pozinkovaného plechu s povrchovou úpravou včetně háků a čel roh nebo kout, žlabu půlkruhového rš 330 mm</t>
  </si>
  <si>
    <t>-216149529</t>
  </si>
  <si>
    <t>https://podminky.urs.cz/item/CS_URS_2022_01/764511622</t>
  </si>
  <si>
    <t>110</t>
  </si>
  <si>
    <t>764511643</t>
  </si>
  <si>
    <t>Žlab podokapní z pozinkovaného plechu s povrchovou úpravou včetně háků a čel kotlík oválný (trychtýřový), rš žlabu/průměr svodu 330/120 mm</t>
  </si>
  <si>
    <t>-1978686196</t>
  </si>
  <si>
    <t>https://podminky.urs.cz/item/CS_URS_2022_01/764511643</t>
  </si>
  <si>
    <t>111</t>
  </si>
  <si>
    <t>764518623</t>
  </si>
  <si>
    <t>Svod z pozinkovaného plechu s upraveným povrchem včetně objímek, kolen a odskoků kruhový, průměru 120 mm</t>
  </si>
  <si>
    <t>-1586019004</t>
  </si>
  <si>
    <t>https://podminky.urs.cz/item/CS_URS_2022_01/764518623</t>
  </si>
  <si>
    <t>112</t>
  </si>
  <si>
    <t>998764103</t>
  </si>
  <si>
    <t>Přesun hmot pro konstrukce klempířské stanovený z hmotnosti přesunovaného materiálu vodorovná dopravní vzdálenost do 50 m v objektech výšky přes 12 do 24 m</t>
  </si>
  <si>
    <t>1214193018</t>
  </si>
  <si>
    <t>https://podminky.urs.cz/item/CS_URS_2022_01/998764103</t>
  </si>
  <si>
    <t>765</t>
  </si>
  <si>
    <t>Krytina skládaná</t>
  </si>
  <si>
    <t>113</t>
  </si>
  <si>
    <t>765155R</t>
  </si>
  <si>
    <t>Montáž dvoutrubkového zachytávače sněhu</t>
  </si>
  <si>
    <t>1415774243</t>
  </si>
  <si>
    <t>2*113</t>
  </si>
  <si>
    <t>114</t>
  </si>
  <si>
    <t>55351067</t>
  </si>
  <si>
    <t>trubka sněholamu 28x2x3000mm pro falcované střechy</t>
  </si>
  <si>
    <t>-1593432578</t>
  </si>
  <si>
    <t>226*1,1 'Přepočtené koeficientem množství</t>
  </si>
  <si>
    <t>115</t>
  </si>
  <si>
    <t>765191021</t>
  </si>
  <si>
    <t>Montáž pojistné hydroizolační nebo parotěsné fólie kladené ve sklonu přes 20° s lepenými přesahy na krokve</t>
  </si>
  <si>
    <t>83337001</t>
  </si>
  <si>
    <t>https://podminky.urs.cz/item/CS_URS_2022_01/765191021</t>
  </si>
  <si>
    <t>116</t>
  </si>
  <si>
    <t>28329037</t>
  </si>
  <si>
    <t>fólie kontaktní difuzně propustná pro doplňkovou hydroizolační vrstvu, čtyřvrstvá mikroporézní PP 210g/m2</t>
  </si>
  <si>
    <t>1815141142</t>
  </si>
  <si>
    <t>688*1,1 'Přepočtené koeficientem množství</t>
  </si>
  <si>
    <t>117</t>
  </si>
  <si>
    <t>765191911</t>
  </si>
  <si>
    <t>Demontáž pojistné hydroizolační fólie kladené ve sklonu přes 30°</t>
  </si>
  <si>
    <t>-994431264</t>
  </si>
  <si>
    <t>https://podminky.urs.cz/item/CS_URS_2022_01/765191911</t>
  </si>
  <si>
    <t>118</t>
  </si>
  <si>
    <t>998765103</t>
  </si>
  <si>
    <t>Přesun hmot pro krytiny skládané stanovený z hmotnosti přesunovaného materiálu vodorovná dopravní vzdálenost do 50 m na objektech výšky přes 12 do 24 m</t>
  </si>
  <si>
    <t>-1520043359</t>
  </si>
  <si>
    <t>https://podminky.urs.cz/item/CS_URS_2022_01/998765103</t>
  </si>
  <si>
    <t>766</t>
  </si>
  <si>
    <t>Konstrukce truhlářské</t>
  </si>
  <si>
    <t>119</t>
  </si>
  <si>
    <t>766671001</t>
  </si>
  <si>
    <t>Montáž střešních oken dřevěných nebo plastových, výklopných/kyvných s okenním rámem a lemováním, s plisovaným límcem, s napojením na krytinu do krytiny ploché, rozměru 60 x 60 cm</t>
  </si>
  <si>
    <t>-2033801686</t>
  </si>
  <si>
    <t>https://podminky.urs.cz/item/CS_URS_2022_01/766671001</t>
  </si>
  <si>
    <t>Poznámka k položce:_x000D_
Střešní výlezy</t>
  </si>
  <si>
    <t>120</t>
  </si>
  <si>
    <t>553417R</t>
  </si>
  <si>
    <t>okno dřevěné sklopné jednokřídlové 600x600mm</t>
  </si>
  <si>
    <t>-298169801</t>
  </si>
  <si>
    <t>121</t>
  </si>
  <si>
    <t>998766103</t>
  </si>
  <si>
    <t>Přesun hmot pro konstrukce truhlářské stanovený z hmotnosti přesunovaného materiálu vodorovná dopravní vzdálenost do 50 m v objektech výšky přes 12 do 24 m</t>
  </si>
  <si>
    <t>1320425541</t>
  </si>
  <si>
    <t>https://podminky.urs.cz/item/CS_URS_2022_01/998766103</t>
  </si>
  <si>
    <t>767</t>
  </si>
  <si>
    <t>Konstrukce zámečnické</t>
  </si>
  <si>
    <t>122</t>
  </si>
  <si>
    <t>7671621R2</t>
  </si>
  <si>
    <t xml:space="preserve">Úprava a zpětná montáž zábradlí balkónového </t>
  </si>
  <si>
    <t>-1920101075</t>
  </si>
  <si>
    <t>123</t>
  </si>
  <si>
    <t>7671628R1</t>
  </si>
  <si>
    <t>Demontáž stávajícího zábradlí balkonového z profilů včetně výplně</t>
  </si>
  <si>
    <t>-414169711</t>
  </si>
  <si>
    <t>124</t>
  </si>
  <si>
    <t>767646401</t>
  </si>
  <si>
    <t>Montáž dveří ocelových nebo hliníkových revizních dvířek s rámem jednokřídlových, výšky do 1000 mm</t>
  </si>
  <si>
    <t>-1906551198</t>
  </si>
  <si>
    <t>https://podminky.urs.cz/item/CS_URS_2022_01/767646401</t>
  </si>
  <si>
    <t>125</t>
  </si>
  <si>
    <t>553435510</t>
  </si>
  <si>
    <t xml:space="preserve">dvířka revizní nerezová bez otvorů pro elektroměřidla 405x605mm </t>
  </si>
  <si>
    <t>CS ÚRS 2018 01</t>
  </si>
  <si>
    <t>-2055947646</t>
  </si>
  <si>
    <t>126</t>
  </si>
  <si>
    <t>7678211R</t>
  </si>
  <si>
    <t>Dodávka a montáž plastové HUP</t>
  </si>
  <si>
    <t>2094517534</t>
  </si>
  <si>
    <t>127</t>
  </si>
  <si>
    <t>7678218R1</t>
  </si>
  <si>
    <t>Demontáž zděných skříní HUP</t>
  </si>
  <si>
    <t>-2033052331</t>
  </si>
  <si>
    <t>128</t>
  </si>
  <si>
    <t>767851803</t>
  </si>
  <si>
    <t>Demontáž komínových lávek kompletní celé lávky</t>
  </si>
  <si>
    <t>-1632899882</t>
  </si>
  <si>
    <t>https://podminky.urs.cz/item/CS_URS_2022_01/767851803</t>
  </si>
  <si>
    <t>129</t>
  </si>
  <si>
    <t>767893116</t>
  </si>
  <si>
    <t>Montáž stříšek nad venkovními vstupy z kovových profilů kotvených k nosné konstrukci pomocí závěsů, výplň ze skla rovná, šířky přes 1,50 do 2,00 m</t>
  </si>
  <si>
    <t>637856515</t>
  </si>
  <si>
    <t>https://podminky.urs.cz/item/CS_URS_2022_01/767893116</t>
  </si>
  <si>
    <t>130</t>
  </si>
  <si>
    <t>28319031</t>
  </si>
  <si>
    <t>stříška vchodová z lakovaného hliníku, integrované LED světlo 2000x900mm</t>
  </si>
  <si>
    <t>395675531</t>
  </si>
  <si>
    <t>138</t>
  </si>
  <si>
    <t>7678931R</t>
  </si>
  <si>
    <t xml:space="preserve">Montáž stříšek nadbalkony z kovových profilů kotvených k nosné konstrukci, výplň z plechu rovná, šířky přes 1,50 </t>
  </si>
  <si>
    <t>1178690604</t>
  </si>
  <si>
    <t>131</t>
  </si>
  <si>
    <t>767893811</t>
  </si>
  <si>
    <t>Demontáž stříšek nad venkovními vstupy z kovových profilů, výplň z umělých hmot</t>
  </si>
  <si>
    <t>-1910955322</t>
  </si>
  <si>
    <t>https://podminky.urs.cz/item/CS_URS_2022_01/767893811</t>
  </si>
  <si>
    <t>2,5*3</t>
  </si>
  <si>
    <t>132</t>
  </si>
  <si>
    <t>767893831</t>
  </si>
  <si>
    <t>Demontáž stříšek nad venkovními vstupy doplňků bočních stěn, výplň z umělých hmot</t>
  </si>
  <si>
    <t>560956310</t>
  </si>
  <si>
    <t>https://podminky.urs.cz/item/CS_URS_2022_01/767893831</t>
  </si>
  <si>
    <t>139</t>
  </si>
  <si>
    <t>7678938R1</t>
  </si>
  <si>
    <t>Demontáž stříšek nad balkony z kovových profilů, výplň z plechu</t>
  </si>
  <si>
    <t>846776536</t>
  </si>
  <si>
    <t>133</t>
  </si>
  <si>
    <t>7679951R</t>
  </si>
  <si>
    <t xml:space="preserve">Dodávka a montáž plasto-hliníkových sušáků polohovacích, s montáží na okenní parapet </t>
  </si>
  <si>
    <t>ks</t>
  </si>
  <si>
    <t>1724245073</t>
  </si>
  <si>
    <t>134</t>
  </si>
  <si>
    <t>998767103</t>
  </si>
  <si>
    <t>Přesun hmot pro zámečnické konstrukce stanovený z hmotnosti přesunovaného materiálu vodorovná dopravní vzdálenost do 50 m v objektech výšky přes 12 do 24 m</t>
  </si>
  <si>
    <t>-2089667118</t>
  </si>
  <si>
    <t>https://podminky.urs.cz/item/CS_URS_2022_01/998767103</t>
  </si>
  <si>
    <t>783</t>
  </si>
  <si>
    <t>Dokončovací práce - nátěry</t>
  </si>
  <si>
    <t>135</t>
  </si>
  <si>
    <t>783301313</t>
  </si>
  <si>
    <t>Příprava podkladu zámečnických konstrukcí před provedením nátěru odmaštění odmašťovačem ředidlovým</t>
  </si>
  <si>
    <t>-1429762076</t>
  </si>
  <si>
    <t>https://podminky.urs.cz/item/CS_URS_2022_01/783301313</t>
  </si>
  <si>
    <t>18*5,28*0,9+9,6</t>
  </si>
  <si>
    <t>136</t>
  </si>
  <si>
    <t>783314101</t>
  </si>
  <si>
    <t>Základní nátěr zámečnických konstrukcí jednonásobný syntetický</t>
  </si>
  <si>
    <t>-1268015768</t>
  </si>
  <si>
    <t>https://podminky.urs.cz/item/CS_URS_2022_01/783314101</t>
  </si>
  <si>
    <t>137</t>
  </si>
  <si>
    <t>783317101</t>
  </si>
  <si>
    <t>Krycí nátěr (email) zámečnických konstrukcí jednonásobný syntetický standardní</t>
  </si>
  <si>
    <t>785639826</t>
  </si>
  <si>
    <t>https://podminky.urs.cz/item/CS_URS_2022_01/783317101</t>
  </si>
  <si>
    <t>SO 2 - č.p. 364-366</t>
  </si>
  <si>
    <t xml:space="preserve">    3 - Svislé a kompletní konstrukce</t>
  </si>
  <si>
    <t xml:space="preserve">    8 - Trubní vedení</t>
  </si>
  <si>
    <t xml:space="preserve">    748 - Elektromontáže - osvětlovací zařízení a svítidla</t>
  </si>
  <si>
    <t>-424845366</t>
  </si>
  <si>
    <t>(4,82+24,15-1,45-1,7+10,03+16,75)*0,5</t>
  </si>
  <si>
    <t>160053357</t>
  </si>
  <si>
    <t>(52,6+34,1)*0,3*0,5</t>
  </si>
  <si>
    <t>-1511391062</t>
  </si>
  <si>
    <t>-835756424</t>
  </si>
  <si>
    <t>-1256331911</t>
  </si>
  <si>
    <t>1021483139</t>
  </si>
  <si>
    <t>Svislé a kompletní konstrukce</t>
  </si>
  <si>
    <t>342272245</t>
  </si>
  <si>
    <t>Příčky z pórobetonových tvárnic hladkých na tenké maltové lože objemová hmotnost do 500 kg/m3, tloušťka příčky 150 mm</t>
  </si>
  <si>
    <t>-838312995</t>
  </si>
  <si>
    <t>https://podminky.urs.cz/item/CS_URS_2022_01/342272245</t>
  </si>
  <si>
    <t>0,9*2,5+1,45*1,25</t>
  </si>
  <si>
    <t>-1586745376</t>
  </si>
  <si>
    <t>52,6*0,5</t>
  </si>
  <si>
    <t>780920605</t>
  </si>
  <si>
    <t>496771235</t>
  </si>
  <si>
    <t>(1,2*2,4)*4+(2,4+1,2+1,2)*0,2*4</t>
  </si>
  <si>
    <t>(34,1+16,8+10,05+6,6+23,65+10)*0,5</t>
  </si>
  <si>
    <t>Sříšky nad vstupy</t>
  </si>
  <si>
    <t>(1,7*0,44)+(0,44*2+1,7)*0,15+(1,74*4,54)+(1,74+4,54)*0,15</t>
  </si>
  <si>
    <t>U vchodových dveří</t>
  </si>
  <si>
    <t>0,66*2,8</t>
  </si>
  <si>
    <t>-1318730527</t>
  </si>
  <si>
    <t>74,3921568627451*1,02 'Přepočtené koeficientem množství</t>
  </si>
  <si>
    <t>164</t>
  </si>
  <si>
    <t>28375866</t>
  </si>
  <si>
    <t>deska EPS 70 pro konstrukce s malým zatížením λ=0,039 tl 30mm</t>
  </si>
  <si>
    <t>437396985</t>
  </si>
  <si>
    <t>622135001</t>
  </si>
  <si>
    <t>Vyrovnání nerovností podkladu vnějších omítaných ploch maltou, tloušťky do 10 mm vápenocementovou stěn</t>
  </si>
  <si>
    <t>1394994369</t>
  </si>
  <si>
    <t>https://podminky.urs.cz/item/CS_URS_2022_01/622135001</t>
  </si>
  <si>
    <t>plocha fasády V:</t>
  </si>
  <si>
    <t>24,07*9,1+10,03*9,1</t>
  </si>
  <si>
    <t>sokl:</t>
  </si>
  <si>
    <t>22,37*0,95+9,87*0,85</t>
  </si>
  <si>
    <t>okna:</t>
  </si>
  <si>
    <t>-(1,3*1,3*22+2,1*1,3*3)</t>
  </si>
  <si>
    <t>dveře:</t>
  </si>
  <si>
    <t>-(1,45*1,15+1,1*2,1)</t>
  </si>
  <si>
    <t>okna sokl:</t>
  </si>
  <si>
    <t>-(1,3*0,55*4+0,55*0,55*3+2,1*0,55)</t>
  </si>
  <si>
    <t>dveře sokl:</t>
  </si>
  <si>
    <t>-1,45*0,85</t>
  </si>
  <si>
    <t>Mezisoučet</t>
  </si>
  <si>
    <t>fasáda J:</t>
  </si>
  <si>
    <t>10*9,1+6,75*9,1</t>
  </si>
  <si>
    <t>13,5+4,26+2,27</t>
  </si>
  <si>
    <t>-1,3*1,3*6</t>
  </si>
  <si>
    <t>-(1*2,02+1,45*1,25)</t>
  </si>
  <si>
    <t>fasáda Z:</t>
  </si>
  <si>
    <t>34,1*9,1</t>
  </si>
  <si>
    <t>33,94*0,85</t>
  </si>
  <si>
    <t>-(2,1*1,3*20+(1,375*1,5+0,725*2,2)*4)</t>
  </si>
  <si>
    <t>fasáda S:</t>
  </si>
  <si>
    <t>16,75*9,1</t>
  </si>
  <si>
    <t>16,59*0,85</t>
  </si>
  <si>
    <t>-2,1*1,3*6</t>
  </si>
  <si>
    <t>0,55*0,55*2+1,3*0,55+2,1*0,55</t>
  </si>
  <si>
    <t>-510981556</t>
  </si>
  <si>
    <t>1503911187</t>
  </si>
  <si>
    <t>780,37+34,35</t>
  </si>
  <si>
    <t>814,72*1,02 'Přepočtené koeficientem množství</t>
  </si>
  <si>
    <t>-1432284131</t>
  </si>
  <si>
    <t>(13,5+4,26+2,27)*0,6</t>
  </si>
  <si>
    <t>(22,37+9,87)*0,6</t>
  </si>
  <si>
    <t>33,94*0,6</t>
  </si>
  <si>
    <t>16,59*0,6</t>
  </si>
  <si>
    <t>61,68*1,02 'Přepočtené koeficientem množství</t>
  </si>
  <si>
    <t>-430485105</t>
  </si>
  <si>
    <t>sokl V:</t>
  </si>
  <si>
    <t>22,37*0,3+9,87*0,3</t>
  </si>
  <si>
    <t>sokl J:</t>
  </si>
  <si>
    <t>(4,74+6,75)*0,3</t>
  </si>
  <si>
    <t>sokl Z:</t>
  </si>
  <si>
    <t>33,94*0,3</t>
  </si>
  <si>
    <t>sokl S:</t>
  </si>
  <si>
    <t>165,9*0,3</t>
  </si>
  <si>
    <t>73,071*1,02 'Přepočtené koeficientem množství</t>
  </si>
  <si>
    <t>1793957777</t>
  </si>
  <si>
    <t>(1,3*2+2,1)*20+(2,2*2+2,1)*4</t>
  </si>
  <si>
    <t>(1,3*2+1,3)*22+(1,3*2+2,1)*3</t>
  </si>
  <si>
    <t>(2*2+1,45)+(2,1*2+1,1)</t>
  </si>
  <si>
    <t>(0,55*2+1,3)*4+(0,55*2+0,55)*3+(0,55*2+2,1)</t>
  </si>
  <si>
    <t>(1,3*2+1,3)*6</t>
  </si>
  <si>
    <t>(2,02*2+1)</t>
  </si>
  <si>
    <t>(1,3*2+2,1)*6</t>
  </si>
  <si>
    <t>(0,55*2+0,55)*2+(0,55*2+1,3)+(0,55*2+2,1)</t>
  </si>
  <si>
    <t>parapety</t>
  </si>
  <si>
    <t>(2,1)*20+(1,375)*4</t>
  </si>
  <si>
    <t>(1,3)*22+(2,1)*3</t>
  </si>
  <si>
    <t>(1,3)*6</t>
  </si>
  <si>
    <t>(2,1)*6</t>
  </si>
  <si>
    <t>(0,55)*2+(1,3)+(2,1)</t>
  </si>
  <si>
    <t>2116240574</t>
  </si>
  <si>
    <t>468,74*0,35</t>
  </si>
  <si>
    <t>164,059*1,1 'Přepočtené koeficientem množství</t>
  </si>
  <si>
    <t>947562319</t>
  </si>
  <si>
    <t>34,26+10,16+22,53+3,89+10,19+16,91</t>
  </si>
  <si>
    <t>1828263295</t>
  </si>
  <si>
    <t>1186810940</t>
  </si>
  <si>
    <t>-1377541627</t>
  </si>
  <si>
    <t>-332425198</t>
  </si>
  <si>
    <t>-145677032</t>
  </si>
  <si>
    <t>123+28</t>
  </si>
  <si>
    <t>756018964</t>
  </si>
  <si>
    <t>1002448467</t>
  </si>
  <si>
    <t>622323111</t>
  </si>
  <si>
    <t>Omítka vápenocementová vnějších ploch hladkých hladká, nanášená na neomítnutý bezesparý podklad, tloušťky do 5 mm ručně stěn</t>
  </si>
  <si>
    <t>1492075536</t>
  </si>
  <si>
    <t>https://podminky.urs.cz/item/CS_URS_2022_01/622323111</t>
  </si>
  <si>
    <t>0,9*2,5*2+0,3*2,5*2</t>
  </si>
  <si>
    <t>622323191</t>
  </si>
  <si>
    <t>Omítka vápenocementová vnějších ploch hladkých hladká, nanášená na neomítnutý bezesparý podklad, tloušťky do 5 mm ručně Příplatek k ceně za každý další 1 mm tloušťky omítky přes 5 mm stěn</t>
  </si>
  <si>
    <t>1976540391</t>
  </si>
  <si>
    <t>https://podminky.urs.cz/item/CS_URS_2022_01/622323191</t>
  </si>
  <si>
    <t>6*10 'Přepočtené koeficientem množství</t>
  </si>
  <si>
    <t>1916618905</t>
  </si>
  <si>
    <t>-1259617341</t>
  </si>
  <si>
    <t>888,5+75,94+180,46</t>
  </si>
  <si>
    <t>1529114637</t>
  </si>
  <si>
    <t>-953667224</t>
  </si>
  <si>
    <t>145,1+12,46</t>
  </si>
  <si>
    <t>1256248594</t>
  </si>
  <si>
    <t>Trubní vedení</t>
  </si>
  <si>
    <t>87726031R</t>
  </si>
  <si>
    <t>Přesunutí (demontáž a zpětná montáž) stávajícího litinového lapače střešních naplavenin z průchozího profilu přístupu do bočního vstupu do suterénu, včetně pročištění odpadního potrubí</t>
  </si>
  <si>
    <t>1621551291</t>
  </si>
  <si>
    <t>898131002</t>
  </si>
  <si>
    <t>Relining kanalizačního potrubí litinového, ocelového nebo betonového PE potrubím SDR 11/PN16 DN 125</t>
  </si>
  <si>
    <t>1183989657</t>
  </si>
  <si>
    <t>https://podminky.urs.cz/item/CS_URS_2022_01/898131002</t>
  </si>
  <si>
    <t>804888284</t>
  </si>
  <si>
    <t>(36,26*2+18,91*2)*11,5</t>
  </si>
  <si>
    <t>-2137348778</t>
  </si>
  <si>
    <t>1268,91*90 'Přepočtené koeficientem množství</t>
  </si>
  <si>
    <t>-1391667193</t>
  </si>
  <si>
    <t>-259139958</t>
  </si>
  <si>
    <t>1,2*1268</t>
  </si>
  <si>
    <t>72160205</t>
  </si>
  <si>
    <t>1521*90 'Přepočtené koeficientem množství</t>
  </si>
  <si>
    <t>1365823459</t>
  </si>
  <si>
    <t>-564700497</t>
  </si>
  <si>
    <t>2*6,2</t>
  </si>
  <si>
    <t>-1395929750</t>
  </si>
  <si>
    <t>12,4*90 'Přepočtené koeficientem množství</t>
  </si>
  <si>
    <t>-1432535159</t>
  </si>
  <si>
    <t>214686285</t>
  </si>
  <si>
    <t>2*3</t>
  </si>
  <si>
    <t>-661436794</t>
  </si>
  <si>
    <t>6*90 'Přepočtené koeficientem množství</t>
  </si>
  <si>
    <t>1071691656</t>
  </si>
  <si>
    <t>-418568660</t>
  </si>
  <si>
    <t>2057816306</t>
  </si>
  <si>
    <t>1774423559</t>
  </si>
  <si>
    <t>-439126637</t>
  </si>
  <si>
    <t>1,35*0,45*5*1,6</t>
  </si>
  <si>
    <t>1,1*0,45*1,6</t>
  </si>
  <si>
    <t>1,35*0,45*4*3</t>
  </si>
  <si>
    <t>1,7*0,45*3</t>
  </si>
  <si>
    <t>0,15*0,15*3</t>
  </si>
  <si>
    <t>966080101</t>
  </si>
  <si>
    <t>Bourání kontaktního zateplení včetně povrchové úpravy omítkou nebo nátěrem z polystyrénových desek, tloušťky do 60 mm</t>
  </si>
  <si>
    <t>76286652</t>
  </si>
  <si>
    <t>https://podminky.urs.cz/item/CS_URS_2022_01/966080101</t>
  </si>
  <si>
    <t>(10+0,5+0,5+16,75+0,5+10,03+0,2)*9,1</t>
  </si>
  <si>
    <t>2,1*1,3*9</t>
  </si>
  <si>
    <t>1882151606</t>
  </si>
  <si>
    <t>-876772754</t>
  </si>
  <si>
    <t>(7,175+15,1+1,64+6,55+33,1)*0,25</t>
  </si>
  <si>
    <t>968072455</t>
  </si>
  <si>
    <t>Vybourání kovových rámů oken s křídly, dveřních zárubní, vrat, stěn, ostění nebo obkladů dveřních zárubní, plochy do 2 m2</t>
  </si>
  <si>
    <t>-1411881519</t>
  </si>
  <si>
    <t>https://podminky.urs.cz/item/CS_URS_2022_01/968072455</t>
  </si>
  <si>
    <t>0,9*2</t>
  </si>
  <si>
    <t>985112112</t>
  </si>
  <si>
    <t>Odsekání degradovaného betonu stěn, tloušťky přes 10 do 30 mm</t>
  </si>
  <si>
    <t>2083876121</t>
  </si>
  <si>
    <t>https://podminky.urs.cz/item/CS_URS_2022_01/985112112</t>
  </si>
  <si>
    <t>(6,5+1,7+1,3)*0,5+(6,5+1,7+0,5+1,2)*0,4+(1,7*(0,4+0,5)/2)+6,5*(0,4+1,2)/2+1,2*1,2+6,5*1,5</t>
  </si>
  <si>
    <t>985112193</t>
  </si>
  <si>
    <t>Odsekání degradovaného betonu Příplatek k cenám za plochu do 10 m2 jednotlivě</t>
  </si>
  <si>
    <t>1771359835</t>
  </si>
  <si>
    <t>https://podminky.urs.cz/item/CS_URS_2022_01/985112193</t>
  </si>
  <si>
    <t>985141111</t>
  </si>
  <si>
    <t>Vyčištění trhlin nebo dutin ve zdivu šířky do 30 mm, hloubky do 150 mm</t>
  </si>
  <si>
    <t>2105665350</t>
  </si>
  <si>
    <t>https://podminky.urs.cz/item/CS_URS_2022_01/985141111</t>
  </si>
  <si>
    <t>985311113</t>
  </si>
  <si>
    <t>Reprofilace betonu sanačními maltami na cementové bázi ručně stěn, tloušťky přes 20 do 30 mm</t>
  </si>
  <si>
    <t>-2038615956</t>
  </si>
  <si>
    <t>https://podminky.urs.cz/item/CS_URS_2022_01/985311113</t>
  </si>
  <si>
    <t>985311912</t>
  </si>
  <si>
    <t>Reprofilace betonu sanačními maltami na cementové bázi ručně Příplatek k cenám za plochu do 10 m2 jednotlivě</t>
  </si>
  <si>
    <t>-2061083866</t>
  </si>
  <si>
    <t>https://podminky.urs.cz/item/CS_URS_2022_01/985311912</t>
  </si>
  <si>
    <t>985324221</t>
  </si>
  <si>
    <t>Ochranný nátěr betonu akrylátový dvojnásobný se stěrkou (OS-C)</t>
  </si>
  <si>
    <t>1330585322</t>
  </si>
  <si>
    <t>https://podminky.urs.cz/item/CS_URS_2022_01/985324221</t>
  </si>
  <si>
    <t>1777325991</t>
  </si>
  <si>
    <t>-1787567010</t>
  </si>
  <si>
    <t>1915537755</t>
  </si>
  <si>
    <t>53,507*8 'Přepočtené koeficientem množství</t>
  </si>
  <si>
    <t>-239260175</t>
  </si>
  <si>
    <t>-1442992677</t>
  </si>
  <si>
    <t>-12995806</t>
  </si>
  <si>
    <t>2088505941</t>
  </si>
  <si>
    <t>28,84*1,221 'Přepočtené koeficientem množství</t>
  </si>
  <si>
    <t>-1888420110</t>
  </si>
  <si>
    <t>22,37*0,3+9,87*0,4</t>
  </si>
  <si>
    <t>(4,74+6,75)*0,4</t>
  </si>
  <si>
    <t>33,94*0,4</t>
  </si>
  <si>
    <t>16,59*0,4</t>
  </si>
  <si>
    <t>-1269399976</t>
  </si>
  <si>
    <t>35,467*1,8 'Přepočtené koeficientem množství</t>
  </si>
  <si>
    <t>711491876</t>
  </si>
  <si>
    <t>Demontáž lišty pro přichycení izolace ukončovací</t>
  </si>
  <si>
    <t>1316972948</t>
  </si>
  <si>
    <t>https://podminky.urs.cz/item/CS_URS_2022_01/711491876</t>
  </si>
  <si>
    <t>86982491</t>
  </si>
  <si>
    <t>1161610502</t>
  </si>
  <si>
    <t>30,2+3*6,02</t>
  </si>
  <si>
    <t>10,1*3</t>
  </si>
  <si>
    <t>1322508032</t>
  </si>
  <si>
    <t>78,5*0,14</t>
  </si>
  <si>
    <t>-163769072</t>
  </si>
  <si>
    <t>-455654879</t>
  </si>
  <si>
    <t>-189208759</t>
  </si>
  <si>
    <t>830944240</t>
  </si>
  <si>
    <t>282679050</t>
  </si>
  <si>
    <t>-1372239741</t>
  </si>
  <si>
    <t>-468323364</t>
  </si>
  <si>
    <t>630333464</t>
  </si>
  <si>
    <t>748459024</t>
  </si>
  <si>
    <t>632699871</t>
  </si>
  <si>
    <t>1536344310</t>
  </si>
  <si>
    <t>-1708839669</t>
  </si>
  <si>
    <t>804085847</t>
  </si>
  <si>
    <t>1030050385</t>
  </si>
  <si>
    <t>974187894</t>
  </si>
  <si>
    <t>56874828</t>
  </si>
  <si>
    <t>1846087917</t>
  </si>
  <si>
    <t>2052117244</t>
  </si>
  <si>
    <t>748</t>
  </si>
  <si>
    <t>Elektromontáže - osvětlovací zařízení a svítidla</t>
  </si>
  <si>
    <t>748123116</t>
  </si>
  <si>
    <t>Montáž svítidel LED se zapojením vodičů bytových nebo společenských místností přisazených nástěnných reflektorových s pohybovým čidlem</t>
  </si>
  <si>
    <t>-656072041</t>
  </si>
  <si>
    <t>3485133R</t>
  </si>
  <si>
    <t>svítidlo LED pro venkovní prostředí, s pohybovým čidlem, nástěnné 1x20W</t>
  </si>
  <si>
    <t>-421741994</t>
  </si>
  <si>
    <t>1,66666666666667*1,2 'Přepočtené koeficientem množství</t>
  </si>
  <si>
    <t>751398821</t>
  </si>
  <si>
    <t>Demontáž ostatních zařízení větrací mřížky stěnové, průřezu do 0,040 m2</t>
  </si>
  <si>
    <t>1788458905</t>
  </si>
  <si>
    <t>https://podminky.urs.cz/item/CS_URS_2022_01/751398821</t>
  </si>
  <si>
    <t>1695616634</t>
  </si>
  <si>
    <t>1525500120</t>
  </si>
  <si>
    <t>998751102</t>
  </si>
  <si>
    <t>Přesun hmot pro vzduchotechniku stanovený z hmotnosti přesunovaného materiálu vodorovná dopravní vzdálenost do 100 m v objektech výšky přes 12 do 24 m</t>
  </si>
  <si>
    <t>223661391</t>
  </si>
  <si>
    <t>https://podminky.urs.cz/item/CS_URS_2022_01/998751102</t>
  </si>
  <si>
    <t>-202673442</t>
  </si>
  <si>
    <t>1949398340</t>
  </si>
  <si>
    <t>1178446551</t>
  </si>
  <si>
    <t>-1108739182</t>
  </si>
  <si>
    <t>537*0,36*0,04+0,06*0,04*684,5</t>
  </si>
  <si>
    <t>9,376*1,1 'Přepočtené koeficientem množství</t>
  </si>
  <si>
    <t>-1836777305</t>
  </si>
  <si>
    <t>-2115637025</t>
  </si>
  <si>
    <t>764001821</t>
  </si>
  <si>
    <t>Demontáž klempířských konstrukcí krytiny ze svitků nebo tabulí do suti</t>
  </si>
  <si>
    <t>491896819</t>
  </si>
  <si>
    <t>https://podminky.urs.cz/item/CS_URS_2022_01/764001821</t>
  </si>
  <si>
    <t>1986960798</t>
  </si>
  <si>
    <t>1291648175</t>
  </si>
  <si>
    <t>764001891</t>
  </si>
  <si>
    <t>Demontáž klempířských konstrukcí oplechování úžlabí do suti</t>
  </si>
  <si>
    <t>1680579163</t>
  </si>
  <si>
    <t>https://podminky.urs.cz/item/CS_URS_2022_01/764001891</t>
  </si>
  <si>
    <t>-2032772685</t>
  </si>
  <si>
    <t>-901049839</t>
  </si>
  <si>
    <t>764002841</t>
  </si>
  <si>
    <t>Demontáž klempířských konstrukcí oplechování horních ploch zdí a nadezdívek do suti</t>
  </si>
  <si>
    <t>-840423344</t>
  </si>
  <si>
    <t>https://podminky.urs.cz/item/CS_URS_2022_01/764002841</t>
  </si>
  <si>
    <t>1655545608</t>
  </si>
  <si>
    <t>-1839267395</t>
  </si>
  <si>
    <t>1059274140</t>
  </si>
  <si>
    <t>1055172866</t>
  </si>
  <si>
    <t>-700129108</t>
  </si>
  <si>
    <t>764111401</t>
  </si>
  <si>
    <t>Krytina ze svitků nebo tabulí z pozinkovaného plechu s úpravou u okapů, prostupů a výčnělků střechy rovné drážkováním ze svitků rš 500 mm, sklon střechy do 30°</t>
  </si>
  <si>
    <t>-1829071299</t>
  </si>
  <si>
    <t>https://podminky.urs.cz/item/CS_URS_2022_01/764111401</t>
  </si>
  <si>
    <t>-2101912837</t>
  </si>
  <si>
    <t>679194555</t>
  </si>
  <si>
    <t>1744322564</t>
  </si>
  <si>
    <t>6,1*5</t>
  </si>
  <si>
    <t>764212606</t>
  </si>
  <si>
    <t>Oplechování střešních prvků z pozinkovaného plechu s povrchovou úpravou úžlabí rš 500 mm</t>
  </si>
  <si>
    <t>552400158</t>
  </si>
  <si>
    <t>https://podminky.urs.cz/item/CS_URS_2022_01/764212606</t>
  </si>
  <si>
    <t>1609496854</t>
  </si>
  <si>
    <t>-660549589</t>
  </si>
  <si>
    <t>764214606</t>
  </si>
  <si>
    <t>Oplechování horních ploch zdí a nadezdívek (atik) z pozinkovaného plechu s povrchovou úpravou mechanicky kotvené rš 500 mm</t>
  </si>
  <si>
    <t>-1990166381</t>
  </si>
  <si>
    <t>https://podminky.urs.cz/item/CS_URS_2022_01/764214606</t>
  </si>
  <si>
    <t>1141619794</t>
  </si>
  <si>
    <t>-517553406</t>
  </si>
  <si>
    <t>1673025229</t>
  </si>
  <si>
    <t>2034548767</t>
  </si>
  <si>
    <t>1779460660</t>
  </si>
  <si>
    <t>-803949618</t>
  </si>
  <si>
    <t>1923140079</t>
  </si>
  <si>
    <t>-1095452296</t>
  </si>
  <si>
    <t>1753734216</t>
  </si>
  <si>
    <t>2*97,5</t>
  </si>
  <si>
    <t>1883568655</t>
  </si>
  <si>
    <t>195*1,1 'Přepočtené koeficientem množství</t>
  </si>
  <si>
    <t>-1131418075</t>
  </si>
  <si>
    <t>55188208</t>
  </si>
  <si>
    <t>597*1,1 'Přepočtené koeficientem množství</t>
  </si>
  <si>
    <t>-220820249</t>
  </si>
  <si>
    <t>-1080213008</t>
  </si>
  <si>
    <t>-1960047723</t>
  </si>
  <si>
    <t>140</t>
  </si>
  <si>
    <t>-1341115980</t>
  </si>
  <si>
    <t>141</t>
  </si>
  <si>
    <t>206498193</t>
  </si>
  <si>
    <t>142</t>
  </si>
  <si>
    <t>76716111R</t>
  </si>
  <si>
    <t xml:space="preserve">Úprava-zkrácení a montáž původního zábradlí rovného </t>
  </si>
  <si>
    <t>-945475863</t>
  </si>
  <si>
    <t>143</t>
  </si>
  <si>
    <t>767161833</t>
  </si>
  <si>
    <t>Demontáž zábradlí k dalšímu použití rovného nerozebíratelný spoj hmotnosti 1 m zábradlí do 20 kg</t>
  </si>
  <si>
    <t>-823231364</t>
  </si>
  <si>
    <t>https://podminky.urs.cz/item/CS_URS_2022_01/767161833</t>
  </si>
  <si>
    <t>144</t>
  </si>
  <si>
    <t>-1620378919</t>
  </si>
  <si>
    <t>145</t>
  </si>
  <si>
    <t>-1182308610</t>
  </si>
  <si>
    <t>146</t>
  </si>
  <si>
    <t>767640111</t>
  </si>
  <si>
    <t>Montáž dveří ocelových nebo hliníkových vchodových jednokřídlových bez nadsvětlíku</t>
  </si>
  <si>
    <t>2018879870</t>
  </si>
  <si>
    <t>https://podminky.urs.cz/item/CS_URS_2022_01/767640111</t>
  </si>
  <si>
    <t>147</t>
  </si>
  <si>
    <t>55341330</t>
  </si>
  <si>
    <t>dveře jednokřídlé Al plné max rozměru otvoru 2,42m2 bezpečnostní třídy RC2</t>
  </si>
  <si>
    <t>1277005750</t>
  </si>
  <si>
    <t>148</t>
  </si>
  <si>
    <t>-105784111</t>
  </si>
  <si>
    <t>149</t>
  </si>
  <si>
    <t>56245705</t>
  </si>
  <si>
    <t>dvířka revizní 400x530 bílá</t>
  </si>
  <si>
    <t>-1942317703</t>
  </si>
  <si>
    <t>150</t>
  </si>
  <si>
    <t>56245701</t>
  </si>
  <si>
    <t>dvířka revizní 650x800 bílá</t>
  </si>
  <si>
    <t>-1759267800</t>
  </si>
  <si>
    <t>151</t>
  </si>
  <si>
    <t>767661811</t>
  </si>
  <si>
    <t>Demontáž mříží pevných nebo otevíravých</t>
  </si>
  <si>
    <t>401462499</t>
  </si>
  <si>
    <t>https://podminky.urs.cz/item/CS_URS_2022_01/767661811</t>
  </si>
  <si>
    <t>152</t>
  </si>
  <si>
    <t>767662110</t>
  </si>
  <si>
    <t>Montáž mříží pevných, připevněných šroubováním</t>
  </si>
  <si>
    <t>1126439430</t>
  </si>
  <si>
    <t>https://podminky.urs.cz/item/CS_URS_2022_01/767662110</t>
  </si>
  <si>
    <t>153</t>
  </si>
  <si>
    <t>767821114</t>
  </si>
  <si>
    <t>Montáž poštovních schránek sestav zavěšených do 24 kusů</t>
  </si>
  <si>
    <t>-1442034853</t>
  </si>
  <si>
    <t>https://podminky.urs.cz/item/CS_URS_2022_01/767821114</t>
  </si>
  <si>
    <t>154</t>
  </si>
  <si>
    <t>55348210</t>
  </si>
  <si>
    <t>schránka listovní sestava nástěnná 2řadá počet 10ks</t>
  </si>
  <si>
    <t>-88150175</t>
  </si>
  <si>
    <t>155</t>
  </si>
  <si>
    <t>1125756535</t>
  </si>
  <si>
    <t>156</t>
  </si>
  <si>
    <t>767821812</t>
  </si>
  <si>
    <t>Demontáž poštovních schránek samostatných zavěšených</t>
  </si>
  <si>
    <t>561295735</t>
  </si>
  <si>
    <t>https://podminky.urs.cz/item/CS_URS_2022_01/767821812</t>
  </si>
  <si>
    <t>157</t>
  </si>
  <si>
    <t>7678218R</t>
  </si>
  <si>
    <t>2060716867</t>
  </si>
  <si>
    <t>158</t>
  </si>
  <si>
    <t>1415114538</t>
  </si>
  <si>
    <t>165</t>
  </si>
  <si>
    <t>-769397072</t>
  </si>
  <si>
    <t>166</t>
  </si>
  <si>
    <t>1156284301</t>
  </si>
  <si>
    <t>159</t>
  </si>
  <si>
    <t>-1657280661</t>
  </si>
  <si>
    <t>160</t>
  </si>
  <si>
    <t>635710651</t>
  </si>
  <si>
    <t>161</t>
  </si>
  <si>
    <t>2028827178</t>
  </si>
  <si>
    <t>12,8*4,4*0,9+9,2</t>
  </si>
  <si>
    <t>162</t>
  </si>
  <si>
    <t>1853377214</t>
  </si>
  <si>
    <t>163</t>
  </si>
  <si>
    <t>-1666390465</t>
  </si>
  <si>
    <t>SO 3 - č.p. 467-468</t>
  </si>
  <si>
    <t>1040200589</t>
  </si>
  <si>
    <t>-1713465761</t>
  </si>
  <si>
    <t>374373815</t>
  </si>
  <si>
    <t>496356821</t>
  </si>
  <si>
    <t>978539687</t>
  </si>
  <si>
    <t>-1998528444</t>
  </si>
  <si>
    <t>-1409022025</t>
  </si>
  <si>
    <t>769815273</t>
  </si>
  <si>
    <t>52,6*0,5+1,86</t>
  </si>
  <si>
    <t>1375464089</t>
  </si>
  <si>
    <t>59246115</t>
  </si>
  <si>
    <t>dlažba betonová chodníková 300x300x32mm přírodní</t>
  </si>
  <si>
    <t>-900514377</t>
  </si>
  <si>
    <t>-239240455</t>
  </si>
  <si>
    <t>U vstupních dveří</t>
  </si>
  <si>
    <t>-344546918</t>
  </si>
  <si>
    <t>168</t>
  </si>
  <si>
    <t>-1782388100</t>
  </si>
  <si>
    <t>-208133245</t>
  </si>
  <si>
    <t>-1,3*1,3*22</t>
  </si>
  <si>
    <t>-(1,3*0,55*4+0,55*0,55*3)</t>
  </si>
  <si>
    <t>-2,1*1,3*20+(1,375*1,5+0,725*2,2)*4</t>
  </si>
  <si>
    <t>okna sokl</t>
  </si>
  <si>
    <t>-2,1*0,55*7</t>
  </si>
  <si>
    <t>-2,1*1,3*9</t>
  </si>
  <si>
    <t>1247870342</t>
  </si>
  <si>
    <t>412487529</t>
  </si>
  <si>
    <t>780,37-182,3</t>
  </si>
  <si>
    <t>598,07*1,02 'Přepočtené koeficientem množství</t>
  </si>
  <si>
    <t>-8427782</t>
  </si>
  <si>
    <t>(22,37+9,87)*0,6+47,36</t>
  </si>
  <si>
    <t>109,04*1,02 'Přepočtené koeficientem množství</t>
  </si>
  <si>
    <t>-533390350</t>
  </si>
  <si>
    <t>-1977007477</t>
  </si>
  <si>
    <t>(0,55*2+2,1)*7</t>
  </si>
  <si>
    <t>(1,3*2+1,3)*22</t>
  </si>
  <si>
    <t>(0,55*2+1,3)*4+(0,55*2+0,55)*3</t>
  </si>
  <si>
    <t>(1,3*2+2,1)*9</t>
  </si>
  <si>
    <t>14,7</t>
  </si>
  <si>
    <t>(1,3)*22+(1,3)*4+(0,55)*3</t>
  </si>
  <si>
    <t>(2,1)*9</t>
  </si>
  <si>
    <t>795563500</t>
  </si>
  <si>
    <t>448,6*0,35</t>
  </si>
  <si>
    <t>157,01*1,1 'Přepočtené koeficientem množství</t>
  </si>
  <si>
    <t>1331692414</t>
  </si>
  <si>
    <t>-1670369618</t>
  </si>
  <si>
    <t>-1826562601</t>
  </si>
  <si>
    <t>1480901719</t>
  </si>
  <si>
    <t>-849836167</t>
  </si>
  <si>
    <t>-1946499758</t>
  </si>
  <si>
    <t>124+28</t>
  </si>
  <si>
    <t>1270233122</t>
  </si>
  <si>
    <t>504442754</t>
  </si>
  <si>
    <t>768277140</t>
  </si>
  <si>
    <t>-1376585417</t>
  </si>
  <si>
    <t>1042918151</t>
  </si>
  <si>
    <t>863,45+69,22+63,45-182,3</t>
  </si>
  <si>
    <t>1455218685</t>
  </si>
  <si>
    <t>706+75,94+172,71+182,3</t>
  </si>
  <si>
    <t>-877845935</t>
  </si>
  <si>
    <t>-949712580</t>
  </si>
  <si>
    <t>145,1+16,92</t>
  </si>
  <si>
    <t>-1229936721</t>
  </si>
  <si>
    <t>1291062519</t>
  </si>
  <si>
    <t>877265261</t>
  </si>
  <si>
    <t>Montáž tvarovek na kanalizačním potrubí z trub z plastu z tvrdého PVC nebo z polypropylenu v otevřeném výkopu dvorních vpustí DN 110</t>
  </si>
  <si>
    <t>-376918581</t>
  </si>
  <si>
    <t>https://podminky.urs.cz/item/CS_URS_2022_01/877265261</t>
  </si>
  <si>
    <t>Poznámka k položce:_x000D_
Podlaha u bočního vstupu do suterénu</t>
  </si>
  <si>
    <t>56231165</t>
  </si>
  <si>
    <t>vtok DN 110 se svislým odtokem plast 244x244mm/litina 226x226mm se sifonovou vložkou</t>
  </si>
  <si>
    <t>-1070092913</t>
  </si>
  <si>
    <t>-2085196043</t>
  </si>
  <si>
    <t>-500111150</t>
  </si>
  <si>
    <t>-1303581523</t>
  </si>
  <si>
    <t>1497600928</t>
  </si>
  <si>
    <t>1198654581</t>
  </si>
  <si>
    <t>-1721203032</t>
  </si>
  <si>
    <t>-1541598101</t>
  </si>
  <si>
    <t>526453783</t>
  </si>
  <si>
    <t>793644760</t>
  </si>
  <si>
    <t>702536397</t>
  </si>
  <si>
    <t>-1939848771</t>
  </si>
  <si>
    <t>846568961</t>
  </si>
  <si>
    <t>-1108206050</t>
  </si>
  <si>
    <t>-817122417</t>
  </si>
  <si>
    <t>-169620614</t>
  </si>
  <si>
    <t>-1147870025</t>
  </si>
  <si>
    <t>1387859555</t>
  </si>
  <si>
    <t>0,45*0,45*3</t>
  </si>
  <si>
    <t>965043331</t>
  </si>
  <si>
    <t>Bourání mazanin betonových s potěrem nebo teracem tl. do 100 mm, plochy do 4 m2</t>
  </si>
  <si>
    <t>826696918</t>
  </si>
  <si>
    <t>https://podminky.urs.cz/item/CS_URS_2022_01/965043331</t>
  </si>
  <si>
    <t>Poznámka k položce:_x000D_
Vstup do suterénu</t>
  </si>
  <si>
    <t>-1576982525</t>
  </si>
  <si>
    <t>(0,65*2+0,5*2)*9,1</t>
  </si>
  <si>
    <t>-1500662755</t>
  </si>
  <si>
    <t>-1260884101</t>
  </si>
  <si>
    <t>-1261772710</t>
  </si>
  <si>
    <t>-2068949316</t>
  </si>
  <si>
    <t>724707876</t>
  </si>
  <si>
    <t>1023318791</t>
  </si>
  <si>
    <t>-1430661764</t>
  </si>
  <si>
    <t>-1732182542</t>
  </si>
  <si>
    <t>-13574179</t>
  </si>
  <si>
    <t>2021270586</t>
  </si>
  <si>
    <t>737697935</t>
  </si>
  <si>
    <t>858014114</t>
  </si>
  <si>
    <t>53,902*8 'Přepočtené koeficientem množství</t>
  </si>
  <si>
    <t>1276509051</t>
  </si>
  <si>
    <t>-2068528057</t>
  </si>
  <si>
    <t>-739629244</t>
  </si>
  <si>
    <t>-1164964900</t>
  </si>
  <si>
    <t>229947479</t>
  </si>
  <si>
    <t>-326004450</t>
  </si>
  <si>
    <t>801466955</t>
  </si>
  <si>
    <t>2022081000</t>
  </si>
  <si>
    <t>-1723168211</t>
  </si>
  <si>
    <t>-781295330</t>
  </si>
  <si>
    <t>1367078119</t>
  </si>
  <si>
    <t>926814452</t>
  </si>
  <si>
    <t>1181849658</t>
  </si>
  <si>
    <t>6333667</t>
  </si>
  <si>
    <t>852705752</t>
  </si>
  <si>
    <t>-757143220</t>
  </si>
  <si>
    <t>-671115786</t>
  </si>
  <si>
    <t>1196277243</t>
  </si>
  <si>
    <t>250358801</t>
  </si>
  <si>
    <t>1204252722</t>
  </si>
  <si>
    <t>-553795550</t>
  </si>
  <si>
    <t>-1617901456</t>
  </si>
  <si>
    <t>-824521084</t>
  </si>
  <si>
    <t>2066751484</t>
  </si>
  <si>
    <t>1633689891</t>
  </si>
  <si>
    <t>-103364888</t>
  </si>
  <si>
    <t>-1453272195</t>
  </si>
  <si>
    <t>98292662</t>
  </si>
  <si>
    <t>1354525539</t>
  </si>
  <si>
    <t>339697802</t>
  </si>
  <si>
    <t>-612475940</t>
  </si>
  <si>
    <t>253906843</t>
  </si>
  <si>
    <t>-835413143</t>
  </si>
  <si>
    <t>1349796414</t>
  </si>
  <si>
    <t>1139055337</t>
  </si>
  <si>
    <t>157338298</t>
  </si>
  <si>
    <t>1344231797</t>
  </si>
  <si>
    <t>-1861761681</t>
  </si>
  <si>
    <t>318373951</t>
  </si>
  <si>
    <t>-583115132</t>
  </si>
  <si>
    <t>1929322850</t>
  </si>
  <si>
    <t>-1539874776</t>
  </si>
  <si>
    <t>-1260196280</t>
  </si>
  <si>
    <t>37351675</t>
  </si>
  <si>
    <t>-1489303883</t>
  </si>
  <si>
    <t>-1472600173</t>
  </si>
  <si>
    <t>558274990</t>
  </si>
  <si>
    <t>-467839187</t>
  </si>
  <si>
    <t>-2054522356</t>
  </si>
  <si>
    <t>-1351605216</t>
  </si>
  <si>
    <t>934521784</t>
  </si>
  <si>
    <t>-1815118767</t>
  </si>
  <si>
    <t>1401079283</t>
  </si>
  <si>
    <t>803494877</t>
  </si>
  <si>
    <t>-1007989023</t>
  </si>
  <si>
    <t>300735142</t>
  </si>
  <si>
    <t>-1931320245</t>
  </si>
  <si>
    <t>378598905</t>
  </si>
  <si>
    <t>511264875</t>
  </si>
  <si>
    <t>-1599172706</t>
  </si>
  <si>
    <t>-451996033</t>
  </si>
  <si>
    <t>-365397968</t>
  </si>
  <si>
    <t>1881982154</t>
  </si>
  <si>
    <t>329988658</t>
  </si>
  <si>
    <t>1999290082</t>
  </si>
  <si>
    <t>-1339045251</t>
  </si>
  <si>
    <t>193174147</t>
  </si>
  <si>
    <t>1323944268</t>
  </si>
  <si>
    <t>-720796648</t>
  </si>
  <si>
    <t>689608743</t>
  </si>
  <si>
    <t>1203861525</t>
  </si>
  <si>
    <t>450498651</t>
  </si>
  <si>
    <t>470311304</t>
  </si>
  <si>
    <t>-1420315977</t>
  </si>
  <si>
    <t>-101341859</t>
  </si>
  <si>
    <t>-37667591</t>
  </si>
  <si>
    <t>-886498302</t>
  </si>
  <si>
    <t>-433302543</t>
  </si>
  <si>
    <t>1698174419</t>
  </si>
  <si>
    <t>938522899</t>
  </si>
  <si>
    <t>-2015370830</t>
  </si>
  <si>
    <t>583211079</t>
  </si>
  <si>
    <t>-708012412</t>
  </si>
  <si>
    <t>1464926786</t>
  </si>
  <si>
    <t>693384167</t>
  </si>
  <si>
    <t>-1068628321</t>
  </si>
  <si>
    <t>2042448326</t>
  </si>
  <si>
    <t>-1311334791</t>
  </si>
  <si>
    <t>-615156226</t>
  </si>
  <si>
    <t>-154975105</t>
  </si>
  <si>
    <t>1906974186</t>
  </si>
  <si>
    <t>-1873995904</t>
  </si>
  <si>
    <t>-901662944</t>
  </si>
  <si>
    <t>-541470121</t>
  </si>
  <si>
    <t>170</t>
  </si>
  <si>
    <t>-638866676</t>
  </si>
  <si>
    <t>169</t>
  </si>
  <si>
    <t>-725020603</t>
  </si>
  <si>
    <t>-2088765442</t>
  </si>
  <si>
    <t>640028743</t>
  </si>
  <si>
    <t>758734262</t>
  </si>
  <si>
    <t>-1014762269</t>
  </si>
  <si>
    <t>167</t>
  </si>
  <si>
    <t>1090847787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</si>
  <si>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</si>
  <si>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</si>
  <si>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</si>
  <si>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</si>
  <si>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</si>
  <si>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</si>
  <si>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</si>
  <si>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</si>
  <si>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</si>
  <si>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</si>
  <si>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…</t>
  </si>
  <si>
    <t>1024</t>
  </si>
  <si>
    <t>1195011293</t>
  </si>
  <si>
    <t>https://podminky.urs.cz/item/CS_URS_2022_01/013254000</t>
  </si>
  <si>
    <t>VRN3</t>
  </si>
  <si>
    <t>Zařízení staveniště</t>
  </si>
  <si>
    <t>030001000</t>
  </si>
  <si>
    <t>863044273</t>
  </si>
  <si>
    <t xml:space="preserve">Poznámka k položce:_x000D_
- zástupce Města určí odběrné místo napojení při předání staveniště. _x000D_
   Napojení na el. energii bude přes podružné měření (stavební rozváděč)._x000D_
- dodavatel uhradí z vlastních prostředků el. energii pro účely provedení stavebních prací _x000D_
- umístění shozu pro odstranění stavební sutí_x000D_
- umístění kontejneru na staveništi o dostatečném objemu pro shromažďování odpadu ze  stavební výstavby   Tento kontejner bude průběžně vyprazdňován._x000D_
</t>
  </si>
  <si>
    <t>032903000</t>
  </si>
  <si>
    <t>Náklady na provoz a údržbu vybavení staveniště</t>
  </si>
  <si>
    <t>-183124776</t>
  </si>
  <si>
    <t>034002000</t>
  </si>
  <si>
    <t>Zabezpečení staveniště</t>
  </si>
  <si>
    <t>-1105616615</t>
  </si>
  <si>
    <t>https://podminky.urs.cz/item/CS_URS_2022_01/034002000</t>
  </si>
  <si>
    <t>034103000</t>
  </si>
  <si>
    <t>Oplocení staveniště</t>
  </si>
  <si>
    <t>186243804</t>
  </si>
  <si>
    <t>https://podminky.urs.cz/item/CS_URS_2022_01/034103000</t>
  </si>
  <si>
    <t>034503000</t>
  </si>
  <si>
    <t>Informační tabule na staveništi</t>
  </si>
  <si>
    <t>-1019021732</t>
  </si>
  <si>
    <t>https://podminky.urs.cz/item/CS_URS_2022_01/034503000</t>
  </si>
  <si>
    <t>035103001</t>
  </si>
  <si>
    <t>Pronájem ploch</t>
  </si>
  <si>
    <t>-1688503672</t>
  </si>
  <si>
    <t>https://podminky.urs.cz/item/CS_URS_2022_01/035103001</t>
  </si>
  <si>
    <t xml:space="preserve">Poznámka k položce:_x000D_
- zajištění vydání povolení ke zvláštnímu užívání veřejného prostranství, komunikací  včetně oznamovací povinnosti u MěÚ Bohumín, odboru životního prostředí a služeb. Do doby protokolárního předání bude veřejné prostranství, komunikace udržovány ve schůdném a sjízdném stavu._x000D_
- k přejímacímu řízení bude předložen zápis z předání a převzetí od všech správců  inženýrských sítí, které byly stavbou dotčeny_x000D_
- zajištění zdokumentování fotodokumentací pozemků dotčených při  realizaci stavby. _x000D_
Plochy používané pro zařízení staveniště nebo jinak poškozené při provádění stavby, budou uvedeny do původního stavu do doby protokolárního předání stavby vlastníkovi a  uživateli._x000D_
- k přejímacímu řízení bude předložen zápis z předání a převzetí pozemků, které byly stavbou dotčeny_x000D_
- před zahájením prací dodavatel pořídí fotodokumentaci objektu_x000D_
</t>
  </si>
  <si>
    <t>039103000</t>
  </si>
  <si>
    <t>Rozebrání, bourání a odvoz zařízení staveniště</t>
  </si>
  <si>
    <t>182229425</t>
  </si>
  <si>
    <t>VRN4</t>
  </si>
  <si>
    <t>Inženýrská činnost</t>
  </si>
  <si>
    <t>0440030R</t>
  </si>
  <si>
    <t>Revize hromosvodu</t>
  </si>
  <si>
    <t>1602508099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</si>
  <si>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</si>
  <si>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</si>
  <si>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</si>
  <si>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</si>
  <si>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</si>
  <si>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</si>
  <si>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</si>
  <si>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</si>
  <si>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</si>
  <si>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</si>
  <si>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</si>
  <si>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</si>
  <si>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</si>
  <si>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</si>
  <si>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</si>
  <si>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</si>
  <si>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</si>
  <si>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</si>
  <si>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</si>
  <si>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</si>
  <si>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</si>
  <si>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</si>
  <si>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</si>
  <si>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</si>
  <si>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</si>
  <si>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</si>
  <si>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</si>
  <si>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</si>
  <si>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</si>
  <si>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</si>
  <si>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</si>
  <si>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</si>
  <si>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</si>
  <si>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</si>
  <si>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</si>
  <si>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</si>
  <si>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</si>
  <si>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</si>
  <si>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</si>
  <si>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</si>
  <si>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</si>
  <si>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</si>
  <si>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</si>
  <si>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</si>
  <si>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</si>
  <si>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</si>
  <si>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</si>
  <si>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</si>
  <si>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</si>
  <si>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</si>
  <si>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</si>
  <si>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</si>
  <si>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</si>
  <si>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</si>
  <si>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</si>
  <si>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</si>
  <si>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</si>
  <si>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</si>
  <si>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</si>
  <si>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</si>
  <si>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</si>
  <si>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</si>
  <si>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</si>
  <si>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</si>
  <si>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</si>
  <si>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</si>
  <si>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</si>
  <si>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</si>
  <si>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</si>
  <si>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</si>
  <si>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</si>
  <si>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</si>
  <si>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</si>
  <si>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</si>
  <si>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</si>
  <si>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</si>
  <si>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</si>
  <si>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</si>
  <si>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</si>
  <si>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</si>
  <si>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</si>
  <si>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</si>
  <si>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</si>
  <si>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</si>
  <si>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</si>
  <si>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</si>
  <si>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</si>
  <si>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</si>
  <si>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</si>
  <si>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</si>
  <si>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</si>
  <si>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</si>
  <si>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</si>
  <si>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</si>
  <si>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</si>
  <si>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</si>
  <si>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</si>
  <si>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</si>
  <si>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</si>
  <si>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</si>
  <si>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</si>
  <si>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</si>
  <si>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</si>
  <si>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</si>
  <si>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</si>
  <si>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</si>
  <si>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</si>
  <si>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</si>
  <si>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</si>
  <si>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</si>
  <si>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</si>
  <si>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</si>
  <si>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</si>
  <si>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</si>
  <si>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</si>
  <si>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</si>
  <si>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</si>
  <si>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</si>
  <si>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</si>
  <si>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</si>
  <si>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</si>
  <si>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</si>
  <si>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</si>
  <si>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</si>
  <si>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</si>
  <si>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</si>
  <si>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</si>
  <si>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</si>
  <si>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</si>
  <si>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</si>
  <si>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</si>
  <si>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</si>
  <si>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</si>
  <si>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</si>
  <si>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</si>
  <si>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</si>
  <si>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</si>
  <si>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</si>
  <si>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</si>
  <si>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</si>
  <si>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</si>
  <si>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</si>
  <si>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</si>
  <si>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</si>
  <si>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</si>
  <si>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</si>
  <si>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</si>
  <si>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</si>
  <si>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</si>
  <si>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</si>
  <si>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</si>
  <si>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</si>
  <si>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</si>
  <si>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</si>
  <si>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</si>
  <si>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</si>
  <si>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</si>
  <si>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</si>
  <si>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</si>
  <si>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</si>
  <si>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</si>
  <si>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</si>
  <si>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</si>
  <si>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</si>
  <si>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</si>
  <si>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</si>
  <si>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</si>
  <si>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</si>
  <si>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</si>
  <si>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</si>
  <si>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</si>
  <si>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</si>
  <si>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</si>
  <si>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</si>
  <si>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</si>
  <si>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</si>
  <si>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</si>
  <si>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</si>
  <si>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</si>
  <si>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</si>
  <si>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</si>
  <si>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</si>
  <si>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</si>
  <si>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</si>
  <si>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</si>
  <si>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</si>
  <si>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09.10.2023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</si>
</sst>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944711212" TargetMode="External"/><Relationship Id="rId21" Type="http://schemas.openxmlformats.org/officeDocument/2006/relationships/hyperlink" Target="https://podminky.urs.cz/item/CS_URS_2022_01/941211812" TargetMode="External"/><Relationship Id="rId42" Type="http://schemas.openxmlformats.org/officeDocument/2006/relationships/hyperlink" Target="https://podminky.urs.cz/item/CS_URS_2022_01/998711103" TargetMode="External"/><Relationship Id="rId47" Type="http://schemas.openxmlformats.org/officeDocument/2006/relationships/hyperlink" Target="https://podminky.urs.cz/item/CS_URS_2022_01/741420051" TargetMode="External"/><Relationship Id="rId63" Type="http://schemas.openxmlformats.org/officeDocument/2006/relationships/hyperlink" Target="https://podminky.urs.cz/item/CS_URS_2022_01/998762103" TargetMode="External"/><Relationship Id="rId68" Type="http://schemas.openxmlformats.org/officeDocument/2006/relationships/hyperlink" Target="https://podminky.urs.cz/item/CS_URS_2022_01/764002851" TargetMode="External"/><Relationship Id="rId84" Type="http://schemas.openxmlformats.org/officeDocument/2006/relationships/hyperlink" Target="https://podminky.urs.cz/item/CS_URS_2022_01/764518623" TargetMode="External"/><Relationship Id="rId89" Type="http://schemas.openxmlformats.org/officeDocument/2006/relationships/hyperlink" Target="https://podminky.urs.cz/item/CS_URS_2022_01/766671001" TargetMode="External"/><Relationship Id="rId16" Type="http://schemas.openxmlformats.org/officeDocument/2006/relationships/hyperlink" Target="https://podminky.urs.cz/item/CS_URS_2022_01/629135101" TargetMode="External"/><Relationship Id="rId11" Type="http://schemas.openxmlformats.org/officeDocument/2006/relationships/hyperlink" Target="https://podminky.urs.cz/item/CS_URS_2022_01/622212051" TargetMode="External"/><Relationship Id="rId32" Type="http://schemas.openxmlformats.org/officeDocument/2006/relationships/hyperlink" Target="https://podminky.urs.cz/item/CS_URS_2022_01/962032641" TargetMode="External"/><Relationship Id="rId37" Type="http://schemas.openxmlformats.org/officeDocument/2006/relationships/hyperlink" Target="https://podminky.urs.cz/item/CS_URS_2022_01/997013509" TargetMode="External"/><Relationship Id="rId53" Type="http://schemas.openxmlformats.org/officeDocument/2006/relationships/hyperlink" Target="https://podminky.urs.cz/item/CS_URS_2022_01/741421843" TargetMode="External"/><Relationship Id="rId58" Type="http://schemas.openxmlformats.org/officeDocument/2006/relationships/hyperlink" Target="https://podminky.urs.cz/item/CS_URS_2022_01/751526881" TargetMode="External"/><Relationship Id="rId74" Type="http://schemas.openxmlformats.org/officeDocument/2006/relationships/hyperlink" Target="https://podminky.urs.cz/item/CS_URS_2022_01/764211634" TargetMode="External"/><Relationship Id="rId79" Type="http://schemas.openxmlformats.org/officeDocument/2006/relationships/hyperlink" Target="https://podminky.urs.cz/item/CS_URS_2022_01/764316623" TargetMode="External"/><Relationship Id="rId5" Type="http://schemas.openxmlformats.org/officeDocument/2006/relationships/hyperlink" Target="https://podminky.urs.cz/item/CS_URS_2022_01/181411131" TargetMode="External"/><Relationship Id="rId90" Type="http://schemas.openxmlformats.org/officeDocument/2006/relationships/hyperlink" Target="https://podminky.urs.cz/item/CS_URS_2022_01/998766103" TargetMode="External"/><Relationship Id="rId95" Type="http://schemas.openxmlformats.org/officeDocument/2006/relationships/hyperlink" Target="https://podminky.urs.cz/item/CS_URS_2022_01/767893831" TargetMode="External"/><Relationship Id="rId22" Type="http://schemas.openxmlformats.org/officeDocument/2006/relationships/hyperlink" Target="https://podminky.urs.cz/item/CS_URS_2022_01/944511111" TargetMode="External"/><Relationship Id="rId27" Type="http://schemas.openxmlformats.org/officeDocument/2006/relationships/hyperlink" Target="https://podminky.urs.cz/item/CS_URS_2022_01/944711812" TargetMode="External"/><Relationship Id="rId43" Type="http://schemas.openxmlformats.org/officeDocument/2006/relationships/hyperlink" Target="https://podminky.urs.cz/item/CS_URS_2022_01/713111111" TargetMode="External"/><Relationship Id="rId48" Type="http://schemas.openxmlformats.org/officeDocument/2006/relationships/hyperlink" Target="https://podminky.urs.cz/item/CS_URS_2022_01/741420082" TargetMode="External"/><Relationship Id="rId64" Type="http://schemas.openxmlformats.org/officeDocument/2006/relationships/hyperlink" Target="https://podminky.urs.cz/item/CS_URS_2022_01/764001841" TargetMode="External"/><Relationship Id="rId69" Type="http://schemas.openxmlformats.org/officeDocument/2006/relationships/hyperlink" Target="https://podminky.urs.cz/item/CS_URS_2022_01/764002871" TargetMode="External"/><Relationship Id="rId80" Type="http://schemas.openxmlformats.org/officeDocument/2006/relationships/hyperlink" Target="https://podminky.urs.cz/item/CS_URS_2022_01/764316625" TargetMode="External"/><Relationship Id="rId85" Type="http://schemas.openxmlformats.org/officeDocument/2006/relationships/hyperlink" Target="https://podminky.urs.cz/item/CS_URS_2022_01/998764103" TargetMode="External"/><Relationship Id="rId3" Type="http://schemas.openxmlformats.org/officeDocument/2006/relationships/hyperlink" Target="https://podminky.urs.cz/item/CS_URS_2022_01/174111101" TargetMode="External"/><Relationship Id="rId12" Type="http://schemas.openxmlformats.org/officeDocument/2006/relationships/hyperlink" Target="https://podminky.urs.cz/item/CS_URS_2022_01/622252001" TargetMode="External"/><Relationship Id="rId17" Type="http://schemas.openxmlformats.org/officeDocument/2006/relationships/hyperlink" Target="https://podminky.urs.cz/item/CS_URS_2022_01/629991011" TargetMode="External"/><Relationship Id="rId25" Type="http://schemas.openxmlformats.org/officeDocument/2006/relationships/hyperlink" Target="https://podminky.urs.cz/item/CS_URS_2022_01/944711112" TargetMode="External"/><Relationship Id="rId33" Type="http://schemas.openxmlformats.org/officeDocument/2006/relationships/hyperlink" Target="https://podminky.urs.cz/item/CS_URS_2022_01/967032975" TargetMode="External"/><Relationship Id="rId38" Type="http://schemas.openxmlformats.org/officeDocument/2006/relationships/hyperlink" Target="https://podminky.urs.cz/item/CS_URS_2022_01/997013631" TargetMode="External"/><Relationship Id="rId46" Type="http://schemas.openxmlformats.org/officeDocument/2006/relationships/hyperlink" Target="https://podminky.urs.cz/item/CS_URS_2022_01/741420021" TargetMode="External"/><Relationship Id="rId59" Type="http://schemas.openxmlformats.org/officeDocument/2006/relationships/hyperlink" Target="https://podminky.urs.cz/item/CS_URS_2022_01/762341811" TargetMode="External"/><Relationship Id="rId67" Type="http://schemas.openxmlformats.org/officeDocument/2006/relationships/hyperlink" Target="https://podminky.urs.cz/item/CS_URS_2022_01/764002821" TargetMode="External"/><Relationship Id="rId20" Type="http://schemas.openxmlformats.org/officeDocument/2006/relationships/hyperlink" Target="https://podminky.urs.cz/item/CS_URS_2022_01/941211211" TargetMode="External"/><Relationship Id="rId41" Type="http://schemas.openxmlformats.org/officeDocument/2006/relationships/hyperlink" Target="https://podminky.urs.cz/item/CS_URS_2022_01/711192102" TargetMode="External"/><Relationship Id="rId54" Type="http://schemas.openxmlformats.org/officeDocument/2006/relationships/hyperlink" Target="https://podminky.urs.cz/item/CS_URS_2022_01/741421873" TargetMode="External"/><Relationship Id="rId62" Type="http://schemas.openxmlformats.org/officeDocument/2006/relationships/hyperlink" Target="https://podminky.urs.cz/item/CS_URS_2022_01/762395000" TargetMode="External"/><Relationship Id="rId70" Type="http://schemas.openxmlformats.org/officeDocument/2006/relationships/hyperlink" Target="https://podminky.urs.cz/item/CS_URS_2022_01/764003801" TargetMode="External"/><Relationship Id="rId75" Type="http://schemas.openxmlformats.org/officeDocument/2006/relationships/hyperlink" Target="https://podminky.urs.cz/item/CS_URS_2022_01/764211674" TargetMode="External"/><Relationship Id="rId83" Type="http://schemas.openxmlformats.org/officeDocument/2006/relationships/hyperlink" Target="https://podminky.urs.cz/item/CS_URS_2022_01/764511643" TargetMode="External"/><Relationship Id="rId88" Type="http://schemas.openxmlformats.org/officeDocument/2006/relationships/hyperlink" Target="https://podminky.urs.cz/item/CS_URS_2022_01/998765103" TargetMode="External"/><Relationship Id="rId91" Type="http://schemas.openxmlformats.org/officeDocument/2006/relationships/hyperlink" Target="https://podminky.urs.cz/item/CS_URS_2022_01/767646401" TargetMode="External"/><Relationship Id="rId96" Type="http://schemas.openxmlformats.org/officeDocument/2006/relationships/hyperlink" Target="https://podminky.urs.cz/item/CS_URS_2022_01/998767103" TargetMode="External"/><Relationship Id="rId1" Type="http://schemas.openxmlformats.org/officeDocument/2006/relationships/hyperlink" Target="https://podminky.urs.cz/item/CS_URS_2022_01/113106121" TargetMode="External"/><Relationship Id="rId6" Type="http://schemas.openxmlformats.org/officeDocument/2006/relationships/hyperlink" Target="https://podminky.urs.cz/item/CS_URS_2022_01/596811311" TargetMode="External"/><Relationship Id="rId15" Type="http://schemas.openxmlformats.org/officeDocument/2006/relationships/hyperlink" Target="https://podminky.urs.cz/item/CS_URS_2022_01/622541012" TargetMode="External"/><Relationship Id="rId23" Type="http://schemas.openxmlformats.org/officeDocument/2006/relationships/hyperlink" Target="https://podminky.urs.cz/item/CS_URS_2022_01/944511211" TargetMode="External"/><Relationship Id="rId28" Type="http://schemas.openxmlformats.org/officeDocument/2006/relationships/hyperlink" Target="https://podminky.urs.cz/item/CS_URS_2022_01/949521111" TargetMode="External"/><Relationship Id="rId36" Type="http://schemas.openxmlformats.org/officeDocument/2006/relationships/hyperlink" Target="https://podminky.urs.cz/item/CS_URS_2022_01/997013501" TargetMode="External"/><Relationship Id="rId49" Type="http://schemas.openxmlformats.org/officeDocument/2006/relationships/hyperlink" Target="https://podminky.urs.cz/item/CS_URS_2022_01/741420083" TargetMode="External"/><Relationship Id="rId57" Type="http://schemas.openxmlformats.org/officeDocument/2006/relationships/hyperlink" Target="https://podminky.urs.cz/item/CS_URS_2022_01/751514763" TargetMode="External"/><Relationship Id="rId10" Type="http://schemas.openxmlformats.org/officeDocument/2006/relationships/hyperlink" Target="https://podminky.urs.cz/item/CS_URS_2022_01/622211031" TargetMode="External"/><Relationship Id="rId31" Type="http://schemas.openxmlformats.org/officeDocument/2006/relationships/hyperlink" Target="https://podminky.urs.cz/item/CS_URS_2022_01/953731311" TargetMode="External"/><Relationship Id="rId44" Type="http://schemas.openxmlformats.org/officeDocument/2006/relationships/hyperlink" Target="https://podminky.urs.cz/item/CS_URS_2022_01/998713103" TargetMode="External"/><Relationship Id="rId52" Type="http://schemas.openxmlformats.org/officeDocument/2006/relationships/hyperlink" Target="https://podminky.urs.cz/item/CS_URS_2022_01/741421811" TargetMode="External"/><Relationship Id="rId60" Type="http://schemas.openxmlformats.org/officeDocument/2006/relationships/hyperlink" Target="https://podminky.urs.cz/item/CS_URS_2022_01/762342214" TargetMode="External"/><Relationship Id="rId65" Type="http://schemas.openxmlformats.org/officeDocument/2006/relationships/hyperlink" Target="https://podminky.urs.cz/item/CS_URS_2022_01/764001861" TargetMode="External"/><Relationship Id="rId73" Type="http://schemas.openxmlformats.org/officeDocument/2006/relationships/hyperlink" Target="https://podminky.urs.cz/item/CS_URS_2022_01/764111653" TargetMode="External"/><Relationship Id="rId78" Type="http://schemas.openxmlformats.org/officeDocument/2006/relationships/hyperlink" Target="https://podminky.urs.cz/item/CS_URS_2022_01/764216645" TargetMode="External"/><Relationship Id="rId81" Type="http://schemas.openxmlformats.org/officeDocument/2006/relationships/hyperlink" Target="https://podminky.urs.cz/item/CS_URS_2022_01/764511602" TargetMode="External"/><Relationship Id="rId86" Type="http://schemas.openxmlformats.org/officeDocument/2006/relationships/hyperlink" Target="https://podminky.urs.cz/item/CS_URS_2022_01/765191021" TargetMode="External"/><Relationship Id="rId94" Type="http://schemas.openxmlformats.org/officeDocument/2006/relationships/hyperlink" Target="https://podminky.urs.cz/item/CS_URS_2022_01/767893811" TargetMode="External"/><Relationship Id="rId99" Type="http://schemas.openxmlformats.org/officeDocument/2006/relationships/hyperlink" Target="https://podminky.urs.cz/item/CS_URS_2022_01/783317101" TargetMode="External"/><Relationship Id="rId4" Type="http://schemas.openxmlformats.org/officeDocument/2006/relationships/hyperlink" Target="https://podminky.urs.cz/item/CS_URS_2022_01/181006112" TargetMode="External"/><Relationship Id="rId9" Type="http://schemas.openxmlformats.org/officeDocument/2006/relationships/hyperlink" Target="https://podminky.urs.cz/item/CS_URS_2022_01/622135095" TargetMode="External"/><Relationship Id="rId13" Type="http://schemas.openxmlformats.org/officeDocument/2006/relationships/hyperlink" Target="https://podminky.urs.cz/item/CS_URS_2022_01/622252002" TargetMode="External"/><Relationship Id="rId18" Type="http://schemas.openxmlformats.org/officeDocument/2006/relationships/hyperlink" Target="https://podminky.urs.cz/item/CS_URS_2022_01/629995101" TargetMode="External"/><Relationship Id="rId39" Type="http://schemas.openxmlformats.org/officeDocument/2006/relationships/hyperlink" Target="https://podminky.urs.cz/item/CS_URS_2022_01/998011003" TargetMode="External"/><Relationship Id="rId34" Type="http://schemas.openxmlformats.org/officeDocument/2006/relationships/hyperlink" Target="https://podminky.urs.cz/item/CS_URS_2022_01/967033962" TargetMode="External"/><Relationship Id="rId50" Type="http://schemas.openxmlformats.org/officeDocument/2006/relationships/hyperlink" Target="https://podminky.urs.cz/item/CS_URS_2022_01/741420101" TargetMode="External"/><Relationship Id="rId55" Type="http://schemas.openxmlformats.org/officeDocument/2006/relationships/hyperlink" Target="https://podminky.urs.cz/item/CS_URS_2022_01/741820001" TargetMode="External"/><Relationship Id="rId76" Type="http://schemas.openxmlformats.org/officeDocument/2006/relationships/hyperlink" Target="https://podminky.urs.cz/item/CS_URS_2022_01/764212683" TargetMode="External"/><Relationship Id="rId97" Type="http://schemas.openxmlformats.org/officeDocument/2006/relationships/hyperlink" Target="https://podminky.urs.cz/item/CS_URS_2022_01/783301313" TargetMode="External"/><Relationship Id="rId7" Type="http://schemas.openxmlformats.org/officeDocument/2006/relationships/hyperlink" Target="https://podminky.urs.cz/item/CS_URS_2022_01/621211001" TargetMode="External"/><Relationship Id="rId71" Type="http://schemas.openxmlformats.org/officeDocument/2006/relationships/hyperlink" Target="https://podminky.urs.cz/item/CS_URS_2022_01/764004801" TargetMode="External"/><Relationship Id="rId92" Type="http://schemas.openxmlformats.org/officeDocument/2006/relationships/hyperlink" Target="https://podminky.urs.cz/item/CS_URS_2022_01/767851803" TargetMode="External"/><Relationship Id="rId2" Type="http://schemas.openxmlformats.org/officeDocument/2006/relationships/hyperlink" Target="https://podminky.urs.cz/item/CS_URS_2022_01/132112132" TargetMode="External"/><Relationship Id="rId29" Type="http://schemas.openxmlformats.org/officeDocument/2006/relationships/hyperlink" Target="https://podminky.urs.cz/item/CS_URS_2022_01/949521211" TargetMode="External"/><Relationship Id="rId24" Type="http://schemas.openxmlformats.org/officeDocument/2006/relationships/hyperlink" Target="https://podminky.urs.cz/item/CS_URS_2022_01/944511811" TargetMode="External"/><Relationship Id="rId40" Type="http://schemas.openxmlformats.org/officeDocument/2006/relationships/hyperlink" Target="https://podminky.urs.cz/item/CS_URS_2022_01/711161273" TargetMode="External"/><Relationship Id="rId45" Type="http://schemas.openxmlformats.org/officeDocument/2006/relationships/hyperlink" Target="https://podminky.urs.cz/item/CS_URS_2022_01/741420001" TargetMode="External"/><Relationship Id="rId66" Type="http://schemas.openxmlformats.org/officeDocument/2006/relationships/hyperlink" Target="https://podminky.urs.cz/item/CS_URS_2022_01/764002812" TargetMode="External"/><Relationship Id="rId87" Type="http://schemas.openxmlformats.org/officeDocument/2006/relationships/hyperlink" Target="https://podminky.urs.cz/item/CS_URS_2022_01/765191911" TargetMode="External"/><Relationship Id="rId61" Type="http://schemas.openxmlformats.org/officeDocument/2006/relationships/hyperlink" Target="https://podminky.urs.cz/item/CS_URS_2022_01/762342511" TargetMode="External"/><Relationship Id="rId82" Type="http://schemas.openxmlformats.org/officeDocument/2006/relationships/hyperlink" Target="https://podminky.urs.cz/item/CS_URS_2022_01/764511622" TargetMode="External"/><Relationship Id="rId19" Type="http://schemas.openxmlformats.org/officeDocument/2006/relationships/hyperlink" Target="https://podminky.urs.cz/item/CS_URS_2022_01/941211112" TargetMode="External"/><Relationship Id="rId14" Type="http://schemas.openxmlformats.org/officeDocument/2006/relationships/hyperlink" Target="https://podminky.urs.cz/item/CS_URS_2022_01/622325112" TargetMode="External"/><Relationship Id="rId30" Type="http://schemas.openxmlformats.org/officeDocument/2006/relationships/hyperlink" Target="https://podminky.urs.cz/item/CS_URS_2022_01/949521811" TargetMode="External"/><Relationship Id="rId35" Type="http://schemas.openxmlformats.org/officeDocument/2006/relationships/hyperlink" Target="https://podminky.urs.cz/item/CS_URS_2022_01/997013154" TargetMode="External"/><Relationship Id="rId56" Type="http://schemas.openxmlformats.org/officeDocument/2006/relationships/hyperlink" Target="https://podminky.urs.cz/item/CS_URS_2022_01/998741103" TargetMode="External"/><Relationship Id="rId77" Type="http://schemas.openxmlformats.org/officeDocument/2006/relationships/hyperlink" Target="https://podminky.urs.cz/item/CS_URS_2022_01/764213652" TargetMode="External"/><Relationship Id="rId100" Type="http://schemas.openxmlformats.org/officeDocument/2006/relationships/drawing" Target="../drawings/drawing2.xml"/><Relationship Id="rId8" Type="http://schemas.openxmlformats.org/officeDocument/2006/relationships/hyperlink" Target="https://podminky.urs.cz/item/CS_URS_2022_01/622135011" TargetMode="External"/><Relationship Id="rId51" Type="http://schemas.openxmlformats.org/officeDocument/2006/relationships/hyperlink" Target="https://podminky.urs.cz/item/CS_URS_2022_01/741420121" TargetMode="External"/><Relationship Id="rId72" Type="http://schemas.openxmlformats.org/officeDocument/2006/relationships/hyperlink" Target="https://podminky.urs.cz/item/CS_URS_2022_01/764004861" TargetMode="External"/><Relationship Id="rId93" Type="http://schemas.openxmlformats.org/officeDocument/2006/relationships/hyperlink" Target="https://podminky.urs.cz/item/CS_URS_2022_01/767893116" TargetMode="External"/><Relationship Id="rId98" Type="http://schemas.openxmlformats.org/officeDocument/2006/relationships/hyperlink" Target="https://podminky.urs.cz/item/CS_URS_2022_01/78331410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944511211" TargetMode="External"/><Relationship Id="rId117" Type="http://schemas.openxmlformats.org/officeDocument/2006/relationships/hyperlink" Target="https://podminky.urs.cz/item/CS_URS_2022_01/998767103" TargetMode="External"/><Relationship Id="rId21" Type="http://schemas.openxmlformats.org/officeDocument/2006/relationships/hyperlink" Target="https://podminky.urs.cz/item/CS_URS_2022_01/898131002" TargetMode="External"/><Relationship Id="rId42" Type="http://schemas.openxmlformats.org/officeDocument/2006/relationships/hyperlink" Target="https://podminky.urs.cz/item/CS_URS_2022_01/985141111" TargetMode="External"/><Relationship Id="rId47" Type="http://schemas.openxmlformats.org/officeDocument/2006/relationships/hyperlink" Target="https://podminky.urs.cz/item/CS_URS_2022_01/997013501" TargetMode="External"/><Relationship Id="rId63" Type="http://schemas.openxmlformats.org/officeDocument/2006/relationships/hyperlink" Target="https://podminky.urs.cz/item/CS_URS_2022_01/741421843" TargetMode="External"/><Relationship Id="rId68" Type="http://schemas.openxmlformats.org/officeDocument/2006/relationships/hyperlink" Target="https://podminky.urs.cz/item/CS_URS_2022_01/751514763" TargetMode="External"/><Relationship Id="rId84" Type="http://schemas.openxmlformats.org/officeDocument/2006/relationships/hyperlink" Target="https://podminky.urs.cz/item/CS_URS_2022_01/764002871" TargetMode="External"/><Relationship Id="rId89" Type="http://schemas.openxmlformats.org/officeDocument/2006/relationships/hyperlink" Target="https://podminky.urs.cz/item/CS_URS_2022_01/764111653" TargetMode="External"/><Relationship Id="rId112" Type="http://schemas.openxmlformats.org/officeDocument/2006/relationships/hyperlink" Target="https://podminky.urs.cz/item/CS_URS_2022_01/767661811" TargetMode="External"/><Relationship Id="rId16" Type="http://schemas.openxmlformats.org/officeDocument/2006/relationships/hyperlink" Target="https://podminky.urs.cz/item/CS_URS_2022_01/622325112" TargetMode="External"/><Relationship Id="rId107" Type="http://schemas.openxmlformats.org/officeDocument/2006/relationships/hyperlink" Target="https://podminky.urs.cz/item/CS_URS_2022_01/766671001" TargetMode="External"/><Relationship Id="rId11" Type="http://schemas.openxmlformats.org/officeDocument/2006/relationships/hyperlink" Target="https://podminky.urs.cz/item/CS_URS_2022_01/622212051" TargetMode="External"/><Relationship Id="rId32" Type="http://schemas.openxmlformats.org/officeDocument/2006/relationships/hyperlink" Target="https://podminky.urs.cz/item/CS_URS_2022_01/949521211" TargetMode="External"/><Relationship Id="rId37" Type="http://schemas.openxmlformats.org/officeDocument/2006/relationships/hyperlink" Target="https://podminky.urs.cz/item/CS_URS_2022_01/967032975" TargetMode="External"/><Relationship Id="rId53" Type="http://schemas.openxmlformats.org/officeDocument/2006/relationships/hyperlink" Target="https://podminky.urs.cz/item/CS_URS_2022_01/711491876" TargetMode="External"/><Relationship Id="rId58" Type="http://schemas.openxmlformats.org/officeDocument/2006/relationships/hyperlink" Target="https://podminky.urs.cz/item/CS_URS_2022_01/741420082" TargetMode="External"/><Relationship Id="rId74" Type="http://schemas.openxmlformats.org/officeDocument/2006/relationships/hyperlink" Target="https://podminky.urs.cz/item/CS_URS_2022_01/762395000" TargetMode="External"/><Relationship Id="rId79" Type="http://schemas.openxmlformats.org/officeDocument/2006/relationships/hyperlink" Target="https://podminky.urs.cz/item/CS_URS_2022_01/764001891" TargetMode="External"/><Relationship Id="rId102" Type="http://schemas.openxmlformats.org/officeDocument/2006/relationships/hyperlink" Target="https://podminky.urs.cz/item/CS_URS_2022_01/764518623" TargetMode="External"/><Relationship Id="rId5" Type="http://schemas.openxmlformats.org/officeDocument/2006/relationships/hyperlink" Target="https://podminky.urs.cz/item/CS_URS_2022_01/181411131" TargetMode="External"/><Relationship Id="rId90" Type="http://schemas.openxmlformats.org/officeDocument/2006/relationships/hyperlink" Target="https://podminky.urs.cz/item/CS_URS_2022_01/764211634" TargetMode="External"/><Relationship Id="rId95" Type="http://schemas.openxmlformats.org/officeDocument/2006/relationships/hyperlink" Target="https://podminky.urs.cz/item/CS_URS_2022_01/764214606" TargetMode="External"/><Relationship Id="rId22" Type="http://schemas.openxmlformats.org/officeDocument/2006/relationships/hyperlink" Target="https://podminky.urs.cz/item/CS_URS_2022_01/941211112" TargetMode="External"/><Relationship Id="rId27" Type="http://schemas.openxmlformats.org/officeDocument/2006/relationships/hyperlink" Target="https://podminky.urs.cz/item/CS_URS_2022_01/944511811" TargetMode="External"/><Relationship Id="rId43" Type="http://schemas.openxmlformats.org/officeDocument/2006/relationships/hyperlink" Target="https://podminky.urs.cz/item/CS_URS_2022_01/985311113" TargetMode="External"/><Relationship Id="rId48" Type="http://schemas.openxmlformats.org/officeDocument/2006/relationships/hyperlink" Target="https://podminky.urs.cz/item/CS_URS_2022_01/997013509" TargetMode="External"/><Relationship Id="rId64" Type="http://schemas.openxmlformats.org/officeDocument/2006/relationships/hyperlink" Target="https://podminky.urs.cz/item/CS_URS_2022_01/741421873" TargetMode="External"/><Relationship Id="rId69" Type="http://schemas.openxmlformats.org/officeDocument/2006/relationships/hyperlink" Target="https://podminky.urs.cz/item/CS_URS_2022_01/751526881" TargetMode="External"/><Relationship Id="rId113" Type="http://schemas.openxmlformats.org/officeDocument/2006/relationships/hyperlink" Target="https://podminky.urs.cz/item/CS_URS_2022_01/767662110" TargetMode="External"/><Relationship Id="rId118" Type="http://schemas.openxmlformats.org/officeDocument/2006/relationships/hyperlink" Target="https://podminky.urs.cz/item/CS_URS_2022_01/783301313" TargetMode="External"/><Relationship Id="rId80" Type="http://schemas.openxmlformats.org/officeDocument/2006/relationships/hyperlink" Target="https://podminky.urs.cz/item/CS_URS_2022_01/764002812" TargetMode="External"/><Relationship Id="rId85" Type="http://schemas.openxmlformats.org/officeDocument/2006/relationships/hyperlink" Target="https://podminky.urs.cz/item/CS_URS_2022_01/764003801" TargetMode="External"/><Relationship Id="rId12" Type="http://schemas.openxmlformats.org/officeDocument/2006/relationships/hyperlink" Target="https://podminky.urs.cz/item/CS_URS_2022_01/622252001" TargetMode="External"/><Relationship Id="rId17" Type="http://schemas.openxmlformats.org/officeDocument/2006/relationships/hyperlink" Target="https://podminky.urs.cz/item/CS_URS_2022_01/622541012" TargetMode="External"/><Relationship Id="rId33" Type="http://schemas.openxmlformats.org/officeDocument/2006/relationships/hyperlink" Target="https://podminky.urs.cz/item/CS_URS_2022_01/949521811" TargetMode="External"/><Relationship Id="rId38" Type="http://schemas.openxmlformats.org/officeDocument/2006/relationships/hyperlink" Target="https://podminky.urs.cz/item/CS_URS_2022_01/967033962" TargetMode="External"/><Relationship Id="rId59" Type="http://schemas.openxmlformats.org/officeDocument/2006/relationships/hyperlink" Target="https://podminky.urs.cz/item/CS_URS_2022_01/741420083" TargetMode="External"/><Relationship Id="rId103" Type="http://schemas.openxmlformats.org/officeDocument/2006/relationships/hyperlink" Target="https://podminky.urs.cz/item/CS_URS_2022_01/998764103" TargetMode="External"/><Relationship Id="rId108" Type="http://schemas.openxmlformats.org/officeDocument/2006/relationships/hyperlink" Target="https://podminky.urs.cz/item/CS_URS_2022_01/998766103" TargetMode="External"/><Relationship Id="rId54" Type="http://schemas.openxmlformats.org/officeDocument/2006/relationships/hyperlink" Target="https://podminky.urs.cz/item/CS_URS_2022_01/998711103" TargetMode="External"/><Relationship Id="rId70" Type="http://schemas.openxmlformats.org/officeDocument/2006/relationships/hyperlink" Target="https://podminky.urs.cz/item/CS_URS_2022_01/998751102" TargetMode="External"/><Relationship Id="rId75" Type="http://schemas.openxmlformats.org/officeDocument/2006/relationships/hyperlink" Target="https://podminky.urs.cz/item/CS_URS_2022_01/998762103" TargetMode="External"/><Relationship Id="rId91" Type="http://schemas.openxmlformats.org/officeDocument/2006/relationships/hyperlink" Target="https://podminky.urs.cz/item/CS_URS_2022_01/764211674" TargetMode="External"/><Relationship Id="rId96" Type="http://schemas.openxmlformats.org/officeDocument/2006/relationships/hyperlink" Target="https://podminky.urs.cz/item/CS_URS_2022_01/764216645" TargetMode="External"/><Relationship Id="rId1" Type="http://schemas.openxmlformats.org/officeDocument/2006/relationships/hyperlink" Target="https://podminky.urs.cz/item/CS_URS_2022_01/113106121" TargetMode="External"/><Relationship Id="rId6" Type="http://schemas.openxmlformats.org/officeDocument/2006/relationships/hyperlink" Target="https://podminky.urs.cz/item/CS_URS_2022_01/342272245" TargetMode="External"/><Relationship Id="rId23" Type="http://schemas.openxmlformats.org/officeDocument/2006/relationships/hyperlink" Target="https://podminky.urs.cz/item/CS_URS_2022_01/941211211" TargetMode="External"/><Relationship Id="rId28" Type="http://schemas.openxmlformats.org/officeDocument/2006/relationships/hyperlink" Target="https://podminky.urs.cz/item/CS_URS_2022_01/944711112" TargetMode="External"/><Relationship Id="rId49" Type="http://schemas.openxmlformats.org/officeDocument/2006/relationships/hyperlink" Target="https://podminky.urs.cz/item/CS_URS_2022_01/997013631" TargetMode="External"/><Relationship Id="rId114" Type="http://schemas.openxmlformats.org/officeDocument/2006/relationships/hyperlink" Target="https://podminky.urs.cz/item/CS_URS_2022_01/767821114" TargetMode="External"/><Relationship Id="rId119" Type="http://schemas.openxmlformats.org/officeDocument/2006/relationships/hyperlink" Target="https://podminky.urs.cz/item/CS_URS_2022_01/783314101" TargetMode="External"/><Relationship Id="rId44" Type="http://schemas.openxmlformats.org/officeDocument/2006/relationships/hyperlink" Target="https://podminky.urs.cz/item/CS_URS_2022_01/985311912" TargetMode="External"/><Relationship Id="rId60" Type="http://schemas.openxmlformats.org/officeDocument/2006/relationships/hyperlink" Target="https://podminky.urs.cz/item/CS_URS_2022_01/741420101" TargetMode="External"/><Relationship Id="rId65" Type="http://schemas.openxmlformats.org/officeDocument/2006/relationships/hyperlink" Target="https://podminky.urs.cz/item/CS_URS_2022_01/741820001" TargetMode="External"/><Relationship Id="rId81" Type="http://schemas.openxmlformats.org/officeDocument/2006/relationships/hyperlink" Target="https://podminky.urs.cz/item/CS_URS_2022_01/764002821" TargetMode="External"/><Relationship Id="rId86" Type="http://schemas.openxmlformats.org/officeDocument/2006/relationships/hyperlink" Target="https://podminky.urs.cz/item/CS_URS_2022_01/764004801" TargetMode="External"/><Relationship Id="rId4" Type="http://schemas.openxmlformats.org/officeDocument/2006/relationships/hyperlink" Target="https://podminky.urs.cz/item/CS_URS_2022_01/181006112" TargetMode="External"/><Relationship Id="rId9" Type="http://schemas.openxmlformats.org/officeDocument/2006/relationships/hyperlink" Target="https://podminky.urs.cz/item/CS_URS_2022_01/622135001" TargetMode="External"/><Relationship Id="rId13" Type="http://schemas.openxmlformats.org/officeDocument/2006/relationships/hyperlink" Target="https://podminky.urs.cz/item/CS_URS_2022_01/622252002" TargetMode="External"/><Relationship Id="rId18" Type="http://schemas.openxmlformats.org/officeDocument/2006/relationships/hyperlink" Target="https://podminky.urs.cz/item/CS_URS_2022_01/629135101" TargetMode="External"/><Relationship Id="rId39" Type="http://schemas.openxmlformats.org/officeDocument/2006/relationships/hyperlink" Target="https://podminky.urs.cz/item/CS_URS_2022_01/968072455" TargetMode="External"/><Relationship Id="rId109" Type="http://schemas.openxmlformats.org/officeDocument/2006/relationships/hyperlink" Target="https://podminky.urs.cz/item/CS_URS_2022_01/767161833" TargetMode="External"/><Relationship Id="rId34" Type="http://schemas.openxmlformats.org/officeDocument/2006/relationships/hyperlink" Target="https://podminky.urs.cz/item/CS_URS_2022_01/953731311" TargetMode="External"/><Relationship Id="rId50" Type="http://schemas.openxmlformats.org/officeDocument/2006/relationships/hyperlink" Target="https://podminky.urs.cz/item/CS_URS_2022_01/998011003" TargetMode="External"/><Relationship Id="rId55" Type="http://schemas.openxmlformats.org/officeDocument/2006/relationships/hyperlink" Target="https://podminky.urs.cz/item/CS_URS_2022_01/741420001" TargetMode="External"/><Relationship Id="rId76" Type="http://schemas.openxmlformats.org/officeDocument/2006/relationships/hyperlink" Target="https://podminky.urs.cz/item/CS_URS_2022_01/764001821" TargetMode="External"/><Relationship Id="rId97" Type="http://schemas.openxmlformats.org/officeDocument/2006/relationships/hyperlink" Target="https://podminky.urs.cz/item/CS_URS_2022_01/764316623" TargetMode="External"/><Relationship Id="rId104" Type="http://schemas.openxmlformats.org/officeDocument/2006/relationships/hyperlink" Target="https://podminky.urs.cz/item/CS_URS_2022_01/765191021" TargetMode="External"/><Relationship Id="rId120" Type="http://schemas.openxmlformats.org/officeDocument/2006/relationships/hyperlink" Target="https://podminky.urs.cz/item/CS_URS_2022_01/783317101" TargetMode="External"/><Relationship Id="rId7" Type="http://schemas.openxmlformats.org/officeDocument/2006/relationships/hyperlink" Target="https://podminky.urs.cz/item/CS_URS_2022_01/596811311" TargetMode="External"/><Relationship Id="rId71" Type="http://schemas.openxmlformats.org/officeDocument/2006/relationships/hyperlink" Target="https://podminky.urs.cz/item/CS_URS_2022_01/762341811" TargetMode="External"/><Relationship Id="rId92" Type="http://schemas.openxmlformats.org/officeDocument/2006/relationships/hyperlink" Target="https://podminky.urs.cz/item/CS_URS_2022_01/764212606" TargetMode="External"/><Relationship Id="rId2" Type="http://schemas.openxmlformats.org/officeDocument/2006/relationships/hyperlink" Target="https://podminky.urs.cz/item/CS_URS_2022_01/132112132" TargetMode="External"/><Relationship Id="rId29" Type="http://schemas.openxmlformats.org/officeDocument/2006/relationships/hyperlink" Target="https://podminky.urs.cz/item/CS_URS_2022_01/944711212" TargetMode="External"/><Relationship Id="rId24" Type="http://schemas.openxmlformats.org/officeDocument/2006/relationships/hyperlink" Target="https://podminky.urs.cz/item/CS_URS_2022_01/941211812" TargetMode="External"/><Relationship Id="rId40" Type="http://schemas.openxmlformats.org/officeDocument/2006/relationships/hyperlink" Target="https://podminky.urs.cz/item/CS_URS_2022_01/985112112" TargetMode="External"/><Relationship Id="rId45" Type="http://schemas.openxmlformats.org/officeDocument/2006/relationships/hyperlink" Target="https://podminky.urs.cz/item/CS_URS_2022_01/985324221" TargetMode="External"/><Relationship Id="rId66" Type="http://schemas.openxmlformats.org/officeDocument/2006/relationships/hyperlink" Target="https://podminky.urs.cz/item/CS_URS_2022_01/998741103" TargetMode="External"/><Relationship Id="rId87" Type="http://schemas.openxmlformats.org/officeDocument/2006/relationships/hyperlink" Target="https://podminky.urs.cz/item/CS_URS_2022_01/764004861" TargetMode="External"/><Relationship Id="rId110" Type="http://schemas.openxmlformats.org/officeDocument/2006/relationships/hyperlink" Target="https://podminky.urs.cz/item/CS_URS_2022_01/767640111" TargetMode="External"/><Relationship Id="rId115" Type="http://schemas.openxmlformats.org/officeDocument/2006/relationships/hyperlink" Target="https://podminky.urs.cz/item/CS_URS_2022_01/767821812" TargetMode="External"/><Relationship Id="rId61" Type="http://schemas.openxmlformats.org/officeDocument/2006/relationships/hyperlink" Target="https://podminky.urs.cz/item/CS_URS_2022_01/741420121" TargetMode="External"/><Relationship Id="rId82" Type="http://schemas.openxmlformats.org/officeDocument/2006/relationships/hyperlink" Target="https://podminky.urs.cz/item/CS_URS_2022_01/764002841" TargetMode="External"/><Relationship Id="rId19" Type="http://schemas.openxmlformats.org/officeDocument/2006/relationships/hyperlink" Target="https://podminky.urs.cz/item/CS_URS_2022_01/629991011" TargetMode="External"/><Relationship Id="rId14" Type="http://schemas.openxmlformats.org/officeDocument/2006/relationships/hyperlink" Target="https://podminky.urs.cz/item/CS_URS_2022_01/622323111" TargetMode="External"/><Relationship Id="rId30" Type="http://schemas.openxmlformats.org/officeDocument/2006/relationships/hyperlink" Target="https://podminky.urs.cz/item/CS_URS_2022_01/944711812" TargetMode="External"/><Relationship Id="rId35" Type="http://schemas.openxmlformats.org/officeDocument/2006/relationships/hyperlink" Target="https://podminky.urs.cz/item/CS_URS_2022_01/962032641" TargetMode="External"/><Relationship Id="rId56" Type="http://schemas.openxmlformats.org/officeDocument/2006/relationships/hyperlink" Target="https://podminky.urs.cz/item/CS_URS_2022_01/741420021" TargetMode="External"/><Relationship Id="rId77" Type="http://schemas.openxmlformats.org/officeDocument/2006/relationships/hyperlink" Target="https://podminky.urs.cz/item/CS_URS_2022_01/764001841" TargetMode="External"/><Relationship Id="rId100" Type="http://schemas.openxmlformats.org/officeDocument/2006/relationships/hyperlink" Target="https://podminky.urs.cz/item/CS_URS_2022_01/764511622" TargetMode="External"/><Relationship Id="rId105" Type="http://schemas.openxmlformats.org/officeDocument/2006/relationships/hyperlink" Target="https://podminky.urs.cz/item/CS_URS_2022_01/765191911" TargetMode="External"/><Relationship Id="rId8" Type="http://schemas.openxmlformats.org/officeDocument/2006/relationships/hyperlink" Target="https://podminky.urs.cz/item/CS_URS_2022_01/621211001" TargetMode="External"/><Relationship Id="rId51" Type="http://schemas.openxmlformats.org/officeDocument/2006/relationships/hyperlink" Target="https://podminky.urs.cz/item/CS_URS_2022_01/711161273" TargetMode="External"/><Relationship Id="rId72" Type="http://schemas.openxmlformats.org/officeDocument/2006/relationships/hyperlink" Target="https://podminky.urs.cz/item/CS_URS_2022_01/762342214" TargetMode="External"/><Relationship Id="rId93" Type="http://schemas.openxmlformats.org/officeDocument/2006/relationships/hyperlink" Target="https://podminky.urs.cz/item/CS_URS_2022_01/764212683" TargetMode="External"/><Relationship Id="rId98" Type="http://schemas.openxmlformats.org/officeDocument/2006/relationships/hyperlink" Target="https://podminky.urs.cz/item/CS_URS_2022_01/764316625" TargetMode="External"/><Relationship Id="rId121" Type="http://schemas.openxmlformats.org/officeDocument/2006/relationships/drawing" Target="../drawings/drawing3.xml"/><Relationship Id="rId3" Type="http://schemas.openxmlformats.org/officeDocument/2006/relationships/hyperlink" Target="https://podminky.urs.cz/item/CS_URS_2022_01/174111101" TargetMode="External"/><Relationship Id="rId25" Type="http://schemas.openxmlformats.org/officeDocument/2006/relationships/hyperlink" Target="https://podminky.urs.cz/item/CS_URS_2022_01/944511111" TargetMode="External"/><Relationship Id="rId46" Type="http://schemas.openxmlformats.org/officeDocument/2006/relationships/hyperlink" Target="https://podminky.urs.cz/item/CS_URS_2022_01/997013154" TargetMode="External"/><Relationship Id="rId67" Type="http://schemas.openxmlformats.org/officeDocument/2006/relationships/hyperlink" Target="https://podminky.urs.cz/item/CS_URS_2022_01/751398821" TargetMode="External"/><Relationship Id="rId116" Type="http://schemas.openxmlformats.org/officeDocument/2006/relationships/hyperlink" Target="https://podminky.urs.cz/item/CS_URS_2022_01/767851803" TargetMode="External"/><Relationship Id="rId20" Type="http://schemas.openxmlformats.org/officeDocument/2006/relationships/hyperlink" Target="https://podminky.urs.cz/item/CS_URS_2022_01/629995101" TargetMode="External"/><Relationship Id="rId41" Type="http://schemas.openxmlformats.org/officeDocument/2006/relationships/hyperlink" Target="https://podminky.urs.cz/item/CS_URS_2022_01/985112193" TargetMode="External"/><Relationship Id="rId62" Type="http://schemas.openxmlformats.org/officeDocument/2006/relationships/hyperlink" Target="https://podminky.urs.cz/item/CS_URS_2022_01/741421811" TargetMode="External"/><Relationship Id="rId83" Type="http://schemas.openxmlformats.org/officeDocument/2006/relationships/hyperlink" Target="https://podminky.urs.cz/item/CS_URS_2022_01/764002851" TargetMode="External"/><Relationship Id="rId88" Type="http://schemas.openxmlformats.org/officeDocument/2006/relationships/hyperlink" Target="https://podminky.urs.cz/item/CS_URS_2022_01/764111401" TargetMode="External"/><Relationship Id="rId111" Type="http://schemas.openxmlformats.org/officeDocument/2006/relationships/hyperlink" Target="https://podminky.urs.cz/item/CS_URS_2022_01/767646401" TargetMode="External"/><Relationship Id="rId15" Type="http://schemas.openxmlformats.org/officeDocument/2006/relationships/hyperlink" Target="https://podminky.urs.cz/item/CS_URS_2022_01/622323191" TargetMode="External"/><Relationship Id="rId36" Type="http://schemas.openxmlformats.org/officeDocument/2006/relationships/hyperlink" Target="https://podminky.urs.cz/item/CS_URS_2022_01/966080101" TargetMode="External"/><Relationship Id="rId57" Type="http://schemas.openxmlformats.org/officeDocument/2006/relationships/hyperlink" Target="https://podminky.urs.cz/item/CS_URS_2022_01/741420051" TargetMode="External"/><Relationship Id="rId106" Type="http://schemas.openxmlformats.org/officeDocument/2006/relationships/hyperlink" Target="https://podminky.urs.cz/item/CS_URS_2022_01/998765103" TargetMode="External"/><Relationship Id="rId10" Type="http://schemas.openxmlformats.org/officeDocument/2006/relationships/hyperlink" Target="https://podminky.urs.cz/item/CS_URS_2022_01/622211031" TargetMode="External"/><Relationship Id="rId31" Type="http://schemas.openxmlformats.org/officeDocument/2006/relationships/hyperlink" Target="https://podminky.urs.cz/item/CS_URS_2022_01/949521111" TargetMode="External"/><Relationship Id="rId52" Type="http://schemas.openxmlformats.org/officeDocument/2006/relationships/hyperlink" Target="https://podminky.urs.cz/item/CS_URS_2022_01/711192102" TargetMode="External"/><Relationship Id="rId73" Type="http://schemas.openxmlformats.org/officeDocument/2006/relationships/hyperlink" Target="https://podminky.urs.cz/item/CS_URS_2022_01/762342511" TargetMode="External"/><Relationship Id="rId78" Type="http://schemas.openxmlformats.org/officeDocument/2006/relationships/hyperlink" Target="https://podminky.urs.cz/item/CS_URS_2022_01/764001861" TargetMode="External"/><Relationship Id="rId94" Type="http://schemas.openxmlformats.org/officeDocument/2006/relationships/hyperlink" Target="https://podminky.urs.cz/item/CS_URS_2022_01/764213652" TargetMode="External"/><Relationship Id="rId99" Type="http://schemas.openxmlformats.org/officeDocument/2006/relationships/hyperlink" Target="https://podminky.urs.cz/item/CS_URS_2022_01/764511602" TargetMode="External"/><Relationship Id="rId101" Type="http://schemas.openxmlformats.org/officeDocument/2006/relationships/hyperlink" Target="https://podminky.urs.cz/item/CS_URS_2022_01/764511643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944511111" TargetMode="External"/><Relationship Id="rId117" Type="http://schemas.openxmlformats.org/officeDocument/2006/relationships/hyperlink" Target="https://podminky.urs.cz/item/CS_URS_2022_01/767821812" TargetMode="External"/><Relationship Id="rId21" Type="http://schemas.openxmlformats.org/officeDocument/2006/relationships/hyperlink" Target="https://podminky.urs.cz/item/CS_URS_2022_01/877265261" TargetMode="External"/><Relationship Id="rId42" Type="http://schemas.openxmlformats.org/officeDocument/2006/relationships/hyperlink" Target="https://podminky.urs.cz/item/CS_URS_2022_01/985112112" TargetMode="External"/><Relationship Id="rId47" Type="http://schemas.openxmlformats.org/officeDocument/2006/relationships/hyperlink" Target="https://podminky.urs.cz/item/CS_URS_2022_01/985324221" TargetMode="External"/><Relationship Id="rId63" Type="http://schemas.openxmlformats.org/officeDocument/2006/relationships/hyperlink" Target="https://podminky.urs.cz/item/CS_URS_2022_01/741420121" TargetMode="External"/><Relationship Id="rId68" Type="http://schemas.openxmlformats.org/officeDocument/2006/relationships/hyperlink" Target="https://podminky.urs.cz/item/CS_URS_2022_01/998741103" TargetMode="External"/><Relationship Id="rId84" Type="http://schemas.openxmlformats.org/officeDocument/2006/relationships/hyperlink" Target="https://podminky.urs.cz/item/CS_URS_2022_01/764002841" TargetMode="External"/><Relationship Id="rId89" Type="http://schemas.openxmlformats.org/officeDocument/2006/relationships/hyperlink" Target="https://podminky.urs.cz/item/CS_URS_2022_01/764004861" TargetMode="External"/><Relationship Id="rId112" Type="http://schemas.openxmlformats.org/officeDocument/2006/relationships/hyperlink" Target="https://podminky.urs.cz/item/CS_URS_2022_01/767640111" TargetMode="External"/><Relationship Id="rId16" Type="http://schemas.openxmlformats.org/officeDocument/2006/relationships/hyperlink" Target="https://podminky.urs.cz/item/CS_URS_2022_01/622325112" TargetMode="External"/><Relationship Id="rId107" Type="http://schemas.openxmlformats.org/officeDocument/2006/relationships/hyperlink" Target="https://podminky.urs.cz/item/CS_URS_2022_01/765191911" TargetMode="External"/><Relationship Id="rId11" Type="http://schemas.openxmlformats.org/officeDocument/2006/relationships/hyperlink" Target="https://podminky.urs.cz/item/CS_URS_2022_01/622212051" TargetMode="External"/><Relationship Id="rId32" Type="http://schemas.openxmlformats.org/officeDocument/2006/relationships/hyperlink" Target="https://podminky.urs.cz/item/CS_URS_2022_01/949521111" TargetMode="External"/><Relationship Id="rId37" Type="http://schemas.openxmlformats.org/officeDocument/2006/relationships/hyperlink" Target="https://podminky.urs.cz/item/CS_URS_2022_01/965043331" TargetMode="External"/><Relationship Id="rId53" Type="http://schemas.openxmlformats.org/officeDocument/2006/relationships/hyperlink" Target="https://podminky.urs.cz/item/CS_URS_2022_01/711161273" TargetMode="External"/><Relationship Id="rId58" Type="http://schemas.openxmlformats.org/officeDocument/2006/relationships/hyperlink" Target="https://podminky.urs.cz/item/CS_URS_2022_01/741420021" TargetMode="External"/><Relationship Id="rId74" Type="http://schemas.openxmlformats.org/officeDocument/2006/relationships/hyperlink" Target="https://podminky.urs.cz/item/CS_URS_2022_01/762342214" TargetMode="External"/><Relationship Id="rId79" Type="http://schemas.openxmlformats.org/officeDocument/2006/relationships/hyperlink" Target="https://podminky.urs.cz/item/CS_URS_2022_01/764001841" TargetMode="External"/><Relationship Id="rId102" Type="http://schemas.openxmlformats.org/officeDocument/2006/relationships/hyperlink" Target="https://podminky.urs.cz/item/CS_URS_2022_01/764511622" TargetMode="External"/><Relationship Id="rId123" Type="http://schemas.openxmlformats.org/officeDocument/2006/relationships/drawing" Target="../drawings/drawing4.xml"/><Relationship Id="rId5" Type="http://schemas.openxmlformats.org/officeDocument/2006/relationships/hyperlink" Target="https://podminky.urs.cz/item/CS_URS_2022_01/181411131" TargetMode="External"/><Relationship Id="rId90" Type="http://schemas.openxmlformats.org/officeDocument/2006/relationships/hyperlink" Target="https://podminky.urs.cz/item/CS_URS_2022_01/764111401" TargetMode="External"/><Relationship Id="rId95" Type="http://schemas.openxmlformats.org/officeDocument/2006/relationships/hyperlink" Target="https://podminky.urs.cz/item/CS_URS_2022_01/764212683" TargetMode="External"/><Relationship Id="rId22" Type="http://schemas.openxmlformats.org/officeDocument/2006/relationships/hyperlink" Target="https://podminky.urs.cz/item/CS_URS_2022_01/898131002" TargetMode="External"/><Relationship Id="rId27" Type="http://schemas.openxmlformats.org/officeDocument/2006/relationships/hyperlink" Target="https://podminky.urs.cz/item/CS_URS_2022_01/944511211" TargetMode="External"/><Relationship Id="rId43" Type="http://schemas.openxmlformats.org/officeDocument/2006/relationships/hyperlink" Target="https://podminky.urs.cz/item/CS_URS_2022_01/985112193" TargetMode="External"/><Relationship Id="rId48" Type="http://schemas.openxmlformats.org/officeDocument/2006/relationships/hyperlink" Target="https://podminky.urs.cz/item/CS_URS_2022_01/997013154" TargetMode="External"/><Relationship Id="rId64" Type="http://schemas.openxmlformats.org/officeDocument/2006/relationships/hyperlink" Target="https://podminky.urs.cz/item/CS_URS_2022_01/741421811" TargetMode="External"/><Relationship Id="rId69" Type="http://schemas.openxmlformats.org/officeDocument/2006/relationships/hyperlink" Target="https://podminky.urs.cz/item/CS_URS_2022_01/751398821" TargetMode="External"/><Relationship Id="rId113" Type="http://schemas.openxmlformats.org/officeDocument/2006/relationships/hyperlink" Target="https://podminky.urs.cz/item/CS_URS_2022_01/767646401" TargetMode="External"/><Relationship Id="rId118" Type="http://schemas.openxmlformats.org/officeDocument/2006/relationships/hyperlink" Target="https://podminky.urs.cz/item/CS_URS_2022_01/767851803" TargetMode="External"/><Relationship Id="rId80" Type="http://schemas.openxmlformats.org/officeDocument/2006/relationships/hyperlink" Target="https://podminky.urs.cz/item/CS_URS_2022_01/764001861" TargetMode="External"/><Relationship Id="rId85" Type="http://schemas.openxmlformats.org/officeDocument/2006/relationships/hyperlink" Target="https://podminky.urs.cz/item/CS_URS_2022_01/764002851" TargetMode="External"/><Relationship Id="rId12" Type="http://schemas.openxmlformats.org/officeDocument/2006/relationships/hyperlink" Target="https://podminky.urs.cz/item/CS_URS_2022_01/622252001" TargetMode="External"/><Relationship Id="rId17" Type="http://schemas.openxmlformats.org/officeDocument/2006/relationships/hyperlink" Target="https://podminky.urs.cz/item/CS_URS_2022_01/622541012" TargetMode="External"/><Relationship Id="rId33" Type="http://schemas.openxmlformats.org/officeDocument/2006/relationships/hyperlink" Target="https://podminky.urs.cz/item/CS_URS_2022_01/949521211" TargetMode="External"/><Relationship Id="rId38" Type="http://schemas.openxmlformats.org/officeDocument/2006/relationships/hyperlink" Target="https://podminky.urs.cz/item/CS_URS_2022_01/966080101" TargetMode="External"/><Relationship Id="rId59" Type="http://schemas.openxmlformats.org/officeDocument/2006/relationships/hyperlink" Target="https://podminky.urs.cz/item/CS_URS_2022_01/741420051" TargetMode="External"/><Relationship Id="rId103" Type="http://schemas.openxmlformats.org/officeDocument/2006/relationships/hyperlink" Target="https://podminky.urs.cz/item/CS_URS_2022_01/764511643" TargetMode="External"/><Relationship Id="rId108" Type="http://schemas.openxmlformats.org/officeDocument/2006/relationships/hyperlink" Target="https://podminky.urs.cz/item/CS_URS_2022_01/998765103" TargetMode="External"/><Relationship Id="rId54" Type="http://schemas.openxmlformats.org/officeDocument/2006/relationships/hyperlink" Target="https://podminky.urs.cz/item/CS_URS_2022_01/711192102" TargetMode="External"/><Relationship Id="rId70" Type="http://schemas.openxmlformats.org/officeDocument/2006/relationships/hyperlink" Target="https://podminky.urs.cz/item/CS_URS_2022_01/751514763" TargetMode="External"/><Relationship Id="rId75" Type="http://schemas.openxmlformats.org/officeDocument/2006/relationships/hyperlink" Target="https://podminky.urs.cz/item/CS_URS_2022_01/762342511" TargetMode="External"/><Relationship Id="rId91" Type="http://schemas.openxmlformats.org/officeDocument/2006/relationships/hyperlink" Target="https://podminky.urs.cz/item/CS_URS_2022_01/764111653" TargetMode="External"/><Relationship Id="rId96" Type="http://schemas.openxmlformats.org/officeDocument/2006/relationships/hyperlink" Target="https://podminky.urs.cz/item/CS_URS_2022_01/764213652" TargetMode="External"/><Relationship Id="rId1" Type="http://schemas.openxmlformats.org/officeDocument/2006/relationships/hyperlink" Target="https://podminky.urs.cz/item/CS_URS_2022_01/113106121" TargetMode="External"/><Relationship Id="rId6" Type="http://schemas.openxmlformats.org/officeDocument/2006/relationships/hyperlink" Target="https://podminky.urs.cz/item/CS_URS_2022_01/342272245" TargetMode="External"/><Relationship Id="rId23" Type="http://schemas.openxmlformats.org/officeDocument/2006/relationships/hyperlink" Target="https://podminky.urs.cz/item/CS_URS_2022_01/941211112" TargetMode="External"/><Relationship Id="rId28" Type="http://schemas.openxmlformats.org/officeDocument/2006/relationships/hyperlink" Target="https://podminky.urs.cz/item/CS_URS_2022_01/944511811" TargetMode="External"/><Relationship Id="rId49" Type="http://schemas.openxmlformats.org/officeDocument/2006/relationships/hyperlink" Target="https://podminky.urs.cz/item/CS_URS_2022_01/997013501" TargetMode="External"/><Relationship Id="rId114" Type="http://schemas.openxmlformats.org/officeDocument/2006/relationships/hyperlink" Target="https://podminky.urs.cz/item/CS_URS_2022_01/767661811" TargetMode="External"/><Relationship Id="rId119" Type="http://schemas.openxmlformats.org/officeDocument/2006/relationships/hyperlink" Target="https://podminky.urs.cz/item/CS_URS_2022_01/998767103" TargetMode="External"/><Relationship Id="rId44" Type="http://schemas.openxmlformats.org/officeDocument/2006/relationships/hyperlink" Target="https://podminky.urs.cz/item/CS_URS_2022_01/985141111" TargetMode="External"/><Relationship Id="rId60" Type="http://schemas.openxmlformats.org/officeDocument/2006/relationships/hyperlink" Target="https://podminky.urs.cz/item/CS_URS_2022_01/741420082" TargetMode="External"/><Relationship Id="rId65" Type="http://schemas.openxmlformats.org/officeDocument/2006/relationships/hyperlink" Target="https://podminky.urs.cz/item/CS_URS_2022_01/741421843" TargetMode="External"/><Relationship Id="rId81" Type="http://schemas.openxmlformats.org/officeDocument/2006/relationships/hyperlink" Target="https://podminky.urs.cz/item/CS_URS_2022_01/764001891" TargetMode="External"/><Relationship Id="rId86" Type="http://schemas.openxmlformats.org/officeDocument/2006/relationships/hyperlink" Target="https://podminky.urs.cz/item/CS_URS_2022_01/764002871" TargetMode="External"/><Relationship Id="rId4" Type="http://schemas.openxmlformats.org/officeDocument/2006/relationships/hyperlink" Target="https://podminky.urs.cz/item/CS_URS_2022_01/181006112" TargetMode="External"/><Relationship Id="rId9" Type="http://schemas.openxmlformats.org/officeDocument/2006/relationships/hyperlink" Target="https://podminky.urs.cz/item/CS_URS_2022_01/622135001" TargetMode="External"/><Relationship Id="rId13" Type="http://schemas.openxmlformats.org/officeDocument/2006/relationships/hyperlink" Target="https://podminky.urs.cz/item/CS_URS_2022_01/622252002" TargetMode="External"/><Relationship Id="rId18" Type="http://schemas.openxmlformats.org/officeDocument/2006/relationships/hyperlink" Target="https://podminky.urs.cz/item/CS_URS_2022_01/629135101" TargetMode="External"/><Relationship Id="rId39" Type="http://schemas.openxmlformats.org/officeDocument/2006/relationships/hyperlink" Target="https://podminky.urs.cz/item/CS_URS_2022_01/967032975" TargetMode="External"/><Relationship Id="rId109" Type="http://schemas.openxmlformats.org/officeDocument/2006/relationships/hyperlink" Target="https://podminky.urs.cz/item/CS_URS_2022_01/766671001" TargetMode="External"/><Relationship Id="rId34" Type="http://schemas.openxmlformats.org/officeDocument/2006/relationships/hyperlink" Target="https://podminky.urs.cz/item/CS_URS_2022_01/949521811" TargetMode="External"/><Relationship Id="rId50" Type="http://schemas.openxmlformats.org/officeDocument/2006/relationships/hyperlink" Target="https://podminky.urs.cz/item/CS_URS_2022_01/997013509" TargetMode="External"/><Relationship Id="rId55" Type="http://schemas.openxmlformats.org/officeDocument/2006/relationships/hyperlink" Target="https://podminky.urs.cz/item/CS_URS_2022_01/711491876" TargetMode="External"/><Relationship Id="rId76" Type="http://schemas.openxmlformats.org/officeDocument/2006/relationships/hyperlink" Target="https://podminky.urs.cz/item/CS_URS_2022_01/762395000" TargetMode="External"/><Relationship Id="rId97" Type="http://schemas.openxmlformats.org/officeDocument/2006/relationships/hyperlink" Target="https://podminky.urs.cz/item/CS_URS_2022_01/764214606" TargetMode="External"/><Relationship Id="rId104" Type="http://schemas.openxmlformats.org/officeDocument/2006/relationships/hyperlink" Target="https://podminky.urs.cz/item/CS_URS_2022_01/764518623" TargetMode="External"/><Relationship Id="rId120" Type="http://schemas.openxmlformats.org/officeDocument/2006/relationships/hyperlink" Target="https://podminky.urs.cz/item/CS_URS_2022_01/783301313" TargetMode="External"/><Relationship Id="rId7" Type="http://schemas.openxmlformats.org/officeDocument/2006/relationships/hyperlink" Target="https://podminky.urs.cz/item/CS_URS_2022_01/596811311" TargetMode="External"/><Relationship Id="rId71" Type="http://schemas.openxmlformats.org/officeDocument/2006/relationships/hyperlink" Target="https://podminky.urs.cz/item/CS_URS_2022_01/751526881" TargetMode="External"/><Relationship Id="rId92" Type="http://schemas.openxmlformats.org/officeDocument/2006/relationships/hyperlink" Target="https://podminky.urs.cz/item/CS_URS_2022_01/764211634" TargetMode="External"/><Relationship Id="rId2" Type="http://schemas.openxmlformats.org/officeDocument/2006/relationships/hyperlink" Target="https://podminky.urs.cz/item/CS_URS_2022_01/132112132" TargetMode="External"/><Relationship Id="rId29" Type="http://schemas.openxmlformats.org/officeDocument/2006/relationships/hyperlink" Target="https://podminky.urs.cz/item/CS_URS_2022_01/944711112" TargetMode="External"/><Relationship Id="rId24" Type="http://schemas.openxmlformats.org/officeDocument/2006/relationships/hyperlink" Target="https://podminky.urs.cz/item/CS_URS_2022_01/941211211" TargetMode="External"/><Relationship Id="rId40" Type="http://schemas.openxmlformats.org/officeDocument/2006/relationships/hyperlink" Target="https://podminky.urs.cz/item/CS_URS_2022_01/967033962" TargetMode="External"/><Relationship Id="rId45" Type="http://schemas.openxmlformats.org/officeDocument/2006/relationships/hyperlink" Target="https://podminky.urs.cz/item/CS_URS_2022_01/985311113" TargetMode="External"/><Relationship Id="rId66" Type="http://schemas.openxmlformats.org/officeDocument/2006/relationships/hyperlink" Target="https://podminky.urs.cz/item/CS_URS_2022_01/741421873" TargetMode="External"/><Relationship Id="rId87" Type="http://schemas.openxmlformats.org/officeDocument/2006/relationships/hyperlink" Target="https://podminky.urs.cz/item/CS_URS_2022_01/764003801" TargetMode="External"/><Relationship Id="rId110" Type="http://schemas.openxmlformats.org/officeDocument/2006/relationships/hyperlink" Target="https://podminky.urs.cz/item/CS_URS_2022_01/998766103" TargetMode="External"/><Relationship Id="rId115" Type="http://schemas.openxmlformats.org/officeDocument/2006/relationships/hyperlink" Target="https://podminky.urs.cz/item/CS_URS_2022_01/767662110" TargetMode="External"/><Relationship Id="rId61" Type="http://schemas.openxmlformats.org/officeDocument/2006/relationships/hyperlink" Target="https://podminky.urs.cz/item/CS_URS_2022_01/741420083" TargetMode="External"/><Relationship Id="rId82" Type="http://schemas.openxmlformats.org/officeDocument/2006/relationships/hyperlink" Target="https://podminky.urs.cz/item/CS_URS_2022_01/764002812" TargetMode="External"/><Relationship Id="rId19" Type="http://schemas.openxmlformats.org/officeDocument/2006/relationships/hyperlink" Target="https://podminky.urs.cz/item/CS_URS_2022_01/629991011" TargetMode="External"/><Relationship Id="rId14" Type="http://schemas.openxmlformats.org/officeDocument/2006/relationships/hyperlink" Target="https://podminky.urs.cz/item/CS_URS_2022_01/622323111" TargetMode="External"/><Relationship Id="rId30" Type="http://schemas.openxmlformats.org/officeDocument/2006/relationships/hyperlink" Target="https://podminky.urs.cz/item/CS_URS_2022_01/944711212" TargetMode="External"/><Relationship Id="rId35" Type="http://schemas.openxmlformats.org/officeDocument/2006/relationships/hyperlink" Target="https://podminky.urs.cz/item/CS_URS_2022_01/953731311" TargetMode="External"/><Relationship Id="rId56" Type="http://schemas.openxmlformats.org/officeDocument/2006/relationships/hyperlink" Target="https://podminky.urs.cz/item/CS_URS_2022_01/998711103" TargetMode="External"/><Relationship Id="rId77" Type="http://schemas.openxmlformats.org/officeDocument/2006/relationships/hyperlink" Target="https://podminky.urs.cz/item/CS_URS_2022_01/998762103" TargetMode="External"/><Relationship Id="rId100" Type="http://schemas.openxmlformats.org/officeDocument/2006/relationships/hyperlink" Target="https://podminky.urs.cz/item/CS_URS_2022_01/764316625" TargetMode="External"/><Relationship Id="rId105" Type="http://schemas.openxmlformats.org/officeDocument/2006/relationships/hyperlink" Target="https://podminky.urs.cz/item/CS_URS_2022_01/998764103" TargetMode="External"/><Relationship Id="rId8" Type="http://schemas.openxmlformats.org/officeDocument/2006/relationships/hyperlink" Target="https://podminky.urs.cz/item/CS_URS_2022_01/621211001" TargetMode="External"/><Relationship Id="rId51" Type="http://schemas.openxmlformats.org/officeDocument/2006/relationships/hyperlink" Target="https://podminky.urs.cz/item/CS_URS_2022_01/997013631" TargetMode="External"/><Relationship Id="rId72" Type="http://schemas.openxmlformats.org/officeDocument/2006/relationships/hyperlink" Target="https://podminky.urs.cz/item/CS_URS_2022_01/998751102" TargetMode="External"/><Relationship Id="rId93" Type="http://schemas.openxmlformats.org/officeDocument/2006/relationships/hyperlink" Target="https://podminky.urs.cz/item/CS_URS_2022_01/764211674" TargetMode="External"/><Relationship Id="rId98" Type="http://schemas.openxmlformats.org/officeDocument/2006/relationships/hyperlink" Target="https://podminky.urs.cz/item/CS_URS_2022_01/764216645" TargetMode="External"/><Relationship Id="rId121" Type="http://schemas.openxmlformats.org/officeDocument/2006/relationships/hyperlink" Target="https://podminky.urs.cz/item/CS_URS_2022_01/783314101" TargetMode="External"/><Relationship Id="rId3" Type="http://schemas.openxmlformats.org/officeDocument/2006/relationships/hyperlink" Target="https://podminky.urs.cz/item/CS_URS_2022_01/174111101" TargetMode="External"/><Relationship Id="rId25" Type="http://schemas.openxmlformats.org/officeDocument/2006/relationships/hyperlink" Target="https://podminky.urs.cz/item/CS_URS_2022_01/941211812" TargetMode="External"/><Relationship Id="rId46" Type="http://schemas.openxmlformats.org/officeDocument/2006/relationships/hyperlink" Target="https://podminky.urs.cz/item/CS_URS_2022_01/985311912" TargetMode="External"/><Relationship Id="rId67" Type="http://schemas.openxmlformats.org/officeDocument/2006/relationships/hyperlink" Target="https://podminky.urs.cz/item/CS_URS_2022_01/741820001" TargetMode="External"/><Relationship Id="rId116" Type="http://schemas.openxmlformats.org/officeDocument/2006/relationships/hyperlink" Target="https://podminky.urs.cz/item/CS_URS_2022_01/767821114" TargetMode="External"/><Relationship Id="rId20" Type="http://schemas.openxmlformats.org/officeDocument/2006/relationships/hyperlink" Target="https://podminky.urs.cz/item/CS_URS_2022_01/629995101" TargetMode="External"/><Relationship Id="rId41" Type="http://schemas.openxmlformats.org/officeDocument/2006/relationships/hyperlink" Target="https://podminky.urs.cz/item/CS_URS_2022_01/968072455" TargetMode="External"/><Relationship Id="rId62" Type="http://schemas.openxmlformats.org/officeDocument/2006/relationships/hyperlink" Target="https://podminky.urs.cz/item/CS_URS_2022_01/741420101" TargetMode="External"/><Relationship Id="rId83" Type="http://schemas.openxmlformats.org/officeDocument/2006/relationships/hyperlink" Target="https://podminky.urs.cz/item/CS_URS_2022_01/764002821" TargetMode="External"/><Relationship Id="rId88" Type="http://schemas.openxmlformats.org/officeDocument/2006/relationships/hyperlink" Target="https://podminky.urs.cz/item/CS_URS_2022_01/764004801" TargetMode="External"/><Relationship Id="rId111" Type="http://schemas.openxmlformats.org/officeDocument/2006/relationships/hyperlink" Target="https://podminky.urs.cz/item/CS_URS_2022_01/767161833" TargetMode="External"/><Relationship Id="rId15" Type="http://schemas.openxmlformats.org/officeDocument/2006/relationships/hyperlink" Target="https://podminky.urs.cz/item/CS_URS_2022_01/622323191" TargetMode="External"/><Relationship Id="rId36" Type="http://schemas.openxmlformats.org/officeDocument/2006/relationships/hyperlink" Target="https://podminky.urs.cz/item/CS_URS_2022_01/962032641" TargetMode="External"/><Relationship Id="rId57" Type="http://schemas.openxmlformats.org/officeDocument/2006/relationships/hyperlink" Target="https://podminky.urs.cz/item/CS_URS_2022_01/741420001" TargetMode="External"/><Relationship Id="rId106" Type="http://schemas.openxmlformats.org/officeDocument/2006/relationships/hyperlink" Target="https://podminky.urs.cz/item/CS_URS_2022_01/765191021" TargetMode="External"/><Relationship Id="rId10" Type="http://schemas.openxmlformats.org/officeDocument/2006/relationships/hyperlink" Target="https://podminky.urs.cz/item/CS_URS_2022_01/622211031" TargetMode="External"/><Relationship Id="rId31" Type="http://schemas.openxmlformats.org/officeDocument/2006/relationships/hyperlink" Target="https://podminky.urs.cz/item/CS_URS_2022_01/944711812" TargetMode="External"/><Relationship Id="rId52" Type="http://schemas.openxmlformats.org/officeDocument/2006/relationships/hyperlink" Target="https://podminky.urs.cz/item/CS_URS_2022_01/998011003" TargetMode="External"/><Relationship Id="rId73" Type="http://schemas.openxmlformats.org/officeDocument/2006/relationships/hyperlink" Target="https://podminky.urs.cz/item/CS_URS_2022_01/762341811" TargetMode="External"/><Relationship Id="rId78" Type="http://schemas.openxmlformats.org/officeDocument/2006/relationships/hyperlink" Target="https://podminky.urs.cz/item/CS_URS_2022_01/764001821" TargetMode="External"/><Relationship Id="rId94" Type="http://schemas.openxmlformats.org/officeDocument/2006/relationships/hyperlink" Target="https://podminky.urs.cz/item/CS_URS_2022_01/764212606" TargetMode="External"/><Relationship Id="rId99" Type="http://schemas.openxmlformats.org/officeDocument/2006/relationships/hyperlink" Target="https://podminky.urs.cz/item/CS_URS_2022_01/764316623" TargetMode="External"/><Relationship Id="rId101" Type="http://schemas.openxmlformats.org/officeDocument/2006/relationships/hyperlink" Target="https://podminky.urs.cz/item/CS_URS_2022_01/764511602" TargetMode="External"/><Relationship Id="rId122" Type="http://schemas.openxmlformats.org/officeDocument/2006/relationships/hyperlink" Target="https://podminky.urs.cz/item/CS_URS_2022_01/78331710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034103000" TargetMode="External"/><Relationship Id="rId2" Type="http://schemas.openxmlformats.org/officeDocument/2006/relationships/hyperlink" Target="https://podminky.urs.cz/item/CS_URS_2022_01/034002000" TargetMode="External"/><Relationship Id="rId1" Type="http://schemas.openxmlformats.org/officeDocument/2006/relationships/hyperlink" Target="https://podminky.urs.cz/item/CS_URS_2022_01/013254000" TargetMode="External"/><Relationship Id="rId6" Type="http://schemas.openxmlformats.org/officeDocument/2006/relationships/drawing" Target="../drawings/drawing5.xml"/><Relationship Id="rId5" Type="http://schemas.openxmlformats.org/officeDocument/2006/relationships/hyperlink" Target="https://podminky.urs.cz/item/CS_URS_2022_01/035103001" TargetMode="External"/><Relationship Id="rId4" Type="http://schemas.openxmlformats.org/officeDocument/2006/relationships/hyperlink" Target="https://podminky.urs.cz/item/CS_URS_2022_01/03450300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>
      <selection activeCell="AN8" sqref="AN8"/>
    </sheetView>
  </sheetViews>
  <sheetFormatPr defaultRowHeight="11.25"/>
  <cols>
    <col min="1" max="1" width="8.83203125" customWidth="1"/>
    <col min="2" max="2" width="1.6640625" customWidth="1"/>
    <col min="3" max="3" width="4.5" customWidth="1"/>
    <col min="4" max="33" width="2.83203125" customWidth="1"/>
    <col min="34" max="34" width="3.5" customWidth="1"/>
    <col min="35" max="35" width="42.33203125" customWidth="1"/>
    <col min="36" max="37" width="2.5" customWidth="1"/>
    <col min="38" max="38" width="8.83203125" customWidth="1"/>
    <col min="39" max="39" width="3.5" customWidth="1"/>
    <col min="40" max="40" width="14.33203125" customWidth="1"/>
    <col min="41" max="41" width="8" customWidth="1"/>
    <col min="42" max="42" width="4.5" customWidth="1"/>
    <col min="43" max="43" width="16.6640625" customWidth="1"/>
    <col min="44" max="44" width="14.5" customWidth="1"/>
    <col min="45" max="47" width="27.6640625" hidden="1" customWidth="1"/>
    <col min="48" max="49" width="23.1640625" hidden="1" customWidth="1"/>
    <col min="50" max="51" width="26.6640625" hidden="1" customWidth="1"/>
    <col min="52" max="52" width="23.1640625" hidden="1" customWidth="1"/>
    <col min="53" max="53" width="20.5" hidden="1" customWidth="1"/>
    <col min="54" max="54" width="26.6640625" hidden="1" customWidth="1"/>
    <col min="55" max="55" width="23.1640625" hidden="1" customWidth="1"/>
    <col min="56" max="56" width="20.5" hidden="1" customWidth="1"/>
    <col min="57" max="57" width="71.1640625" customWidth="1"/>
    <col min="71" max="91" width="9.16406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82" t="s">
        <v>14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R5" s="21"/>
      <c r="BE5" s="279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83" t="s">
        <v>17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R6" s="21"/>
      <c r="BE6" s="280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80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70" t="s">
        <v>1776</v>
      </c>
      <c r="AR8" s="21"/>
      <c r="BE8" s="280"/>
      <c r="BS8" s="18" t="s">
        <v>6</v>
      </c>
    </row>
    <row r="9" spans="1:74" ht="14.45" customHeight="1">
      <c r="B9" s="21"/>
      <c r="AR9" s="21"/>
      <c r="BE9" s="280"/>
      <c r="BS9" s="18" t="s">
        <v>6</v>
      </c>
    </row>
    <row r="10" spans="1:74" ht="12" customHeight="1">
      <c r="B10" s="21"/>
      <c r="D10" s="28" t="s">
        <v>24</v>
      </c>
      <c r="AK10" s="28" t="s">
        <v>25</v>
      </c>
      <c r="AN10" s="26" t="s">
        <v>19</v>
      </c>
      <c r="AR10" s="21"/>
      <c r="BE10" s="280"/>
      <c r="BS10" s="18" t="s">
        <v>6</v>
      </c>
    </row>
    <row r="11" spans="1:74" ht="18.399999999999999" customHeight="1">
      <c r="B11" s="21"/>
      <c r="E11" s="26" t="s">
        <v>26</v>
      </c>
      <c r="AK11" s="28" t="s">
        <v>27</v>
      </c>
      <c r="AN11" s="26" t="s">
        <v>19</v>
      </c>
      <c r="AR11" s="21"/>
      <c r="BE11" s="280"/>
      <c r="BS11" s="18" t="s">
        <v>6</v>
      </c>
    </row>
    <row r="12" spans="1:74" ht="6.95" customHeight="1">
      <c r="B12" s="21"/>
      <c r="AR12" s="21"/>
      <c r="BE12" s="280"/>
      <c r="BS12" s="18" t="s">
        <v>6</v>
      </c>
    </row>
    <row r="13" spans="1:74" ht="12" customHeight="1">
      <c r="B13" s="21"/>
      <c r="D13" s="28" t="s">
        <v>28</v>
      </c>
      <c r="AK13" s="28" t="s">
        <v>25</v>
      </c>
      <c r="AN13" s="30" t="s">
        <v>29</v>
      </c>
      <c r="AR13" s="21"/>
      <c r="BE13" s="280"/>
      <c r="BS13" s="18" t="s">
        <v>6</v>
      </c>
    </row>
    <row r="14" spans="1:74" ht="12.75">
      <c r="B14" s="21"/>
      <c r="E14" s="284" t="s">
        <v>29</v>
      </c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" t="s">
        <v>27</v>
      </c>
      <c r="AN14" s="30" t="s">
        <v>29</v>
      </c>
      <c r="AR14" s="21"/>
      <c r="BE14" s="280"/>
      <c r="BS14" s="18" t="s">
        <v>6</v>
      </c>
    </row>
    <row r="15" spans="1:74" ht="6.95" customHeight="1">
      <c r="B15" s="21"/>
      <c r="AR15" s="21"/>
      <c r="BE15" s="280"/>
      <c r="BS15" s="18" t="s">
        <v>4</v>
      </c>
    </row>
    <row r="16" spans="1:74" ht="12" customHeight="1">
      <c r="B16" s="21"/>
      <c r="D16" s="28" t="s">
        <v>30</v>
      </c>
      <c r="AK16" s="28" t="s">
        <v>25</v>
      </c>
      <c r="AN16" s="26" t="s">
        <v>19</v>
      </c>
      <c r="AR16" s="21"/>
      <c r="BE16" s="280"/>
      <c r="BS16" s="18" t="s">
        <v>4</v>
      </c>
    </row>
    <row r="17" spans="2:71" ht="18.399999999999999" customHeight="1">
      <c r="B17" s="21"/>
      <c r="E17" s="26" t="s">
        <v>31</v>
      </c>
      <c r="AK17" s="28" t="s">
        <v>27</v>
      </c>
      <c r="AN17" s="26" t="s">
        <v>19</v>
      </c>
      <c r="AR17" s="21"/>
      <c r="BE17" s="280"/>
      <c r="BS17" s="18" t="s">
        <v>32</v>
      </c>
    </row>
    <row r="18" spans="2:71" ht="6.95" customHeight="1">
      <c r="B18" s="21"/>
      <c r="AR18" s="21"/>
      <c r="BE18" s="280"/>
      <c r="BS18" s="18" t="s">
        <v>6</v>
      </c>
    </row>
    <row r="19" spans="2:71" ht="12" customHeight="1">
      <c r="B19" s="21"/>
      <c r="D19" s="28" t="s">
        <v>33</v>
      </c>
      <c r="AK19" s="28" t="s">
        <v>25</v>
      </c>
      <c r="AN19" s="26" t="s">
        <v>19</v>
      </c>
      <c r="AR19" s="21"/>
      <c r="BE19" s="280"/>
      <c r="BS19" s="18" t="s">
        <v>6</v>
      </c>
    </row>
    <row r="20" spans="2:71" ht="18.399999999999999" customHeight="1">
      <c r="B20" s="21"/>
      <c r="E20" s="26" t="s">
        <v>34</v>
      </c>
      <c r="AK20" s="28" t="s">
        <v>27</v>
      </c>
      <c r="AN20" s="26" t="s">
        <v>19</v>
      </c>
      <c r="AR20" s="21"/>
      <c r="BE20" s="280"/>
      <c r="BS20" s="18" t="s">
        <v>4</v>
      </c>
    </row>
    <row r="21" spans="2:71" ht="6.95" customHeight="1">
      <c r="B21" s="21"/>
      <c r="AR21" s="21"/>
      <c r="BE21" s="280"/>
    </row>
    <row r="22" spans="2:71" ht="12" customHeight="1">
      <c r="B22" s="21"/>
      <c r="D22" s="28" t="s">
        <v>35</v>
      </c>
      <c r="AR22" s="21"/>
      <c r="BE22" s="280"/>
    </row>
    <row r="23" spans="2:71" ht="48" customHeight="1">
      <c r="B23" s="21"/>
      <c r="E23" s="286" t="s">
        <v>36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R23" s="21"/>
      <c r="BE23" s="280"/>
    </row>
    <row r="24" spans="2:71" ht="6.95" customHeight="1">
      <c r="B24" s="21"/>
      <c r="AR24" s="21"/>
      <c r="BE24" s="280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80"/>
    </row>
    <row r="26" spans="2:71" s="1" customFormat="1" ht="25.9" customHeight="1">
      <c r="B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87">
        <f>ROUND(AG54,2)</f>
        <v>0</v>
      </c>
      <c r="AL26" s="288"/>
      <c r="AM26" s="288"/>
      <c r="AN26" s="288"/>
      <c r="AO26" s="288"/>
      <c r="AR26" s="33"/>
      <c r="BE26" s="280"/>
    </row>
    <row r="27" spans="2:71" s="1" customFormat="1" ht="6.95" customHeight="1">
      <c r="B27" s="33"/>
      <c r="AR27" s="33"/>
      <c r="BE27" s="280"/>
    </row>
    <row r="28" spans="2:71" s="1" customFormat="1" ht="12.75">
      <c r="B28" s="33"/>
      <c r="L28" s="289" t="s">
        <v>38</v>
      </c>
      <c r="M28" s="289"/>
      <c r="N28" s="289"/>
      <c r="O28" s="289"/>
      <c r="P28" s="289"/>
      <c r="W28" s="289" t="s">
        <v>39</v>
      </c>
      <c r="X28" s="289"/>
      <c r="Y28" s="289"/>
      <c r="Z28" s="289"/>
      <c r="AA28" s="289"/>
      <c r="AB28" s="289"/>
      <c r="AC28" s="289"/>
      <c r="AD28" s="289"/>
      <c r="AE28" s="289"/>
      <c r="AK28" s="289" t="s">
        <v>40</v>
      </c>
      <c r="AL28" s="289"/>
      <c r="AM28" s="289"/>
      <c r="AN28" s="289"/>
      <c r="AO28" s="289"/>
      <c r="AR28" s="33"/>
      <c r="BE28" s="280"/>
    </row>
    <row r="29" spans="2:71" s="2" customFormat="1" ht="14.45" customHeight="1">
      <c r="B29" s="37"/>
      <c r="D29" s="28" t="s">
        <v>41</v>
      </c>
      <c r="F29" s="28" t="s">
        <v>42</v>
      </c>
      <c r="L29" s="274">
        <v>0.21</v>
      </c>
      <c r="M29" s="273"/>
      <c r="N29" s="273"/>
      <c r="O29" s="273"/>
      <c r="P29" s="273"/>
      <c r="W29" s="272">
        <f>ROUND(AZ54, 2)</f>
        <v>0</v>
      </c>
      <c r="X29" s="273"/>
      <c r="Y29" s="273"/>
      <c r="Z29" s="273"/>
      <c r="AA29" s="273"/>
      <c r="AB29" s="273"/>
      <c r="AC29" s="273"/>
      <c r="AD29" s="273"/>
      <c r="AE29" s="273"/>
      <c r="AK29" s="272">
        <f>ROUND(AV54, 2)</f>
        <v>0</v>
      </c>
      <c r="AL29" s="273"/>
      <c r="AM29" s="273"/>
      <c r="AN29" s="273"/>
      <c r="AO29" s="273"/>
      <c r="AR29" s="37"/>
      <c r="BE29" s="281"/>
    </row>
    <row r="30" spans="2:71" s="2" customFormat="1" ht="14.45" customHeight="1">
      <c r="B30" s="37"/>
      <c r="F30" s="28" t="s">
        <v>43</v>
      </c>
      <c r="L30" s="274">
        <v>0.15</v>
      </c>
      <c r="M30" s="273"/>
      <c r="N30" s="273"/>
      <c r="O30" s="273"/>
      <c r="P30" s="273"/>
      <c r="W30" s="272">
        <f>ROUND(BA54, 2)</f>
        <v>0</v>
      </c>
      <c r="X30" s="273"/>
      <c r="Y30" s="273"/>
      <c r="Z30" s="273"/>
      <c r="AA30" s="273"/>
      <c r="AB30" s="273"/>
      <c r="AC30" s="273"/>
      <c r="AD30" s="273"/>
      <c r="AE30" s="273"/>
      <c r="AK30" s="272">
        <f>ROUND(AW54, 2)</f>
        <v>0</v>
      </c>
      <c r="AL30" s="273"/>
      <c r="AM30" s="273"/>
      <c r="AN30" s="273"/>
      <c r="AO30" s="273"/>
      <c r="AR30" s="37"/>
      <c r="BE30" s="281"/>
    </row>
    <row r="31" spans="2:71" s="2" customFormat="1" ht="14.45" hidden="1" customHeight="1">
      <c r="B31" s="37"/>
      <c r="F31" s="28" t="s">
        <v>44</v>
      </c>
      <c r="L31" s="274">
        <v>0.21</v>
      </c>
      <c r="M31" s="273"/>
      <c r="N31" s="273"/>
      <c r="O31" s="273"/>
      <c r="P31" s="273"/>
      <c r="W31" s="272">
        <f>ROUND(BB54, 2)</f>
        <v>0</v>
      </c>
      <c r="X31" s="273"/>
      <c r="Y31" s="273"/>
      <c r="Z31" s="273"/>
      <c r="AA31" s="273"/>
      <c r="AB31" s="273"/>
      <c r="AC31" s="273"/>
      <c r="AD31" s="273"/>
      <c r="AE31" s="273"/>
      <c r="AK31" s="272">
        <v>0</v>
      </c>
      <c r="AL31" s="273"/>
      <c r="AM31" s="273"/>
      <c r="AN31" s="273"/>
      <c r="AO31" s="273"/>
      <c r="AR31" s="37"/>
      <c r="BE31" s="281"/>
    </row>
    <row r="32" spans="2:71" s="2" customFormat="1" ht="14.45" hidden="1" customHeight="1">
      <c r="B32" s="37"/>
      <c r="F32" s="28" t="s">
        <v>45</v>
      </c>
      <c r="L32" s="274">
        <v>0.15</v>
      </c>
      <c r="M32" s="273"/>
      <c r="N32" s="273"/>
      <c r="O32" s="273"/>
      <c r="P32" s="273"/>
      <c r="W32" s="272">
        <f>ROUND(BC54, 2)</f>
        <v>0</v>
      </c>
      <c r="X32" s="273"/>
      <c r="Y32" s="273"/>
      <c r="Z32" s="273"/>
      <c r="AA32" s="273"/>
      <c r="AB32" s="273"/>
      <c r="AC32" s="273"/>
      <c r="AD32" s="273"/>
      <c r="AE32" s="273"/>
      <c r="AK32" s="272">
        <v>0</v>
      </c>
      <c r="AL32" s="273"/>
      <c r="AM32" s="273"/>
      <c r="AN32" s="273"/>
      <c r="AO32" s="273"/>
      <c r="AR32" s="37"/>
      <c r="BE32" s="281"/>
    </row>
    <row r="33" spans="2:44" s="2" customFormat="1" ht="14.45" hidden="1" customHeight="1">
      <c r="B33" s="37"/>
      <c r="F33" s="28" t="s">
        <v>46</v>
      </c>
      <c r="L33" s="274">
        <v>0</v>
      </c>
      <c r="M33" s="273"/>
      <c r="N33" s="273"/>
      <c r="O33" s="273"/>
      <c r="P33" s="273"/>
      <c r="W33" s="272">
        <f>ROUND(BD54, 2)</f>
        <v>0</v>
      </c>
      <c r="X33" s="273"/>
      <c r="Y33" s="273"/>
      <c r="Z33" s="273"/>
      <c r="AA33" s="273"/>
      <c r="AB33" s="273"/>
      <c r="AC33" s="273"/>
      <c r="AD33" s="273"/>
      <c r="AE33" s="273"/>
      <c r="AK33" s="272">
        <v>0</v>
      </c>
      <c r="AL33" s="273"/>
      <c r="AM33" s="273"/>
      <c r="AN33" s="273"/>
      <c r="AO33" s="273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78" t="s">
        <v>49</v>
      </c>
      <c r="Y35" s="276"/>
      <c r="Z35" s="276"/>
      <c r="AA35" s="276"/>
      <c r="AB35" s="276"/>
      <c r="AC35" s="40"/>
      <c r="AD35" s="40"/>
      <c r="AE35" s="40"/>
      <c r="AF35" s="40"/>
      <c r="AG35" s="40"/>
      <c r="AH35" s="40"/>
      <c r="AI35" s="40"/>
      <c r="AJ35" s="40"/>
      <c r="AK35" s="275">
        <f>SUM(AK26:AK33)</f>
        <v>0</v>
      </c>
      <c r="AL35" s="276"/>
      <c r="AM35" s="276"/>
      <c r="AN35" s="276"/>
      <c r="AO35" s="277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50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Bohumin_Nerudova</v>
      </c>
      <c r="AR44" s="46"/>
    </row>
    <row r="45" spans="2:44" s="4" customFormat="1" ht="36.950000000000003" customHeight="1">
      <c r="B45" s="47"/>
      <c r="C45" s="48" t="s">
        <v>16</v>
      </c>
      <c r="L45" s="292" t="str">
        <f>K6</f>
        <v>Stavební úpravy – bytové domy č.p. 364, 366, 467, 468, 565, 566, 567, ul. Nerudova v Bohumíně</v>
      </c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ul. Nerudova</v>
      </c>
      <c r="AI47" s="28" t="s">
        <v>23</v>
      </c>
      <c r="AM47" s="294" t="str">
        <f>IF(AN8= "","",AN8)</f>
        <v>09.10.2023</v>
      </c>
      <c r="AN47" s="294"/>
      <c r="AR47" s="33"/>
    </row>
    <row r="48" spans="2:44" s="1" customFormat="1" ht="6.95" customHeight="1">
      <c r="B48" s="33"/>
      <c r="AR48" s="33"/>
    </row>
    <row r="49" spans="1:91" s="1" customFormat="1" ht="15.6" customHeight="1">
      <c r="B49" s="33"/>
      <c r="C49" s="28" t="s">
        <v>24</v>
      </c>
      <c r="L49" s="3" t="str">
        <f>IF(E11= "","",E11)</f>
        <v>Město Bohumín</v>
      </c>
      <c r="AI49" s="28" t="s">
        <v>30</v>
      </c>
      <c r="AM49" s="295" t="str">
        <f>IF(E17="","",E17)</f>
        <v>BENUTA PRO s.r.o.</v>
      </c>
      <c r="AN49" s="296"/>
      <c r="AO49" s="296"/>
      <c r="AP49" s="296"/>
      <c r="AR49" s="33"/>
      <c r="AS49" s="300" t="s">
        <v>51</v>
      </c>
      <c r="AT49" s="301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6" customHeight="1">
      <c r="B50" s="33"/>
      <c r="C50" s="28" t="s">
        <v>28</v>
      </c>
      <c r="L50" s="3" t="str">
        <f>IF(E14= "Vyplň údaj","",E14)</f>
        <v/>
      </c>
      <c r="AI50" s="28" t="s">
        <v>33</v>
      </c>
      <c r="AM50" s="295" t="str">
        <f>IF(E20="","",E20)</f>
        <v>Ing. T. Pacola</v>
      </c>
      <c r="AN50" s="296"/>
      <c r="AO50" s="296"/>
      <c r="AP50" s="296"/>
      <c r="AR50" s="33"/>
      <c r="AS50" s="302"/>
      <c r="AT50" s="303"/>
      <c r="BD50" s="54"/>
    </row>
    <row r="51" spans="1:91" s="1" customFormat="1" ht="10.9" customHeight="1">
      <c r="B51" s="33"/>
      <c r="AR51" s="33"/>
      <c r="AS51" s="302"/>
      <c r="AT51" s="303"/>
      <c r="BD51" s="54"/>
    </row>
    <row r="52" spans="1:91" s="1" customFormat="1" ht="29.25" customHeight="1">
      <c r="B52" s="33"/>
      <c r="C52" s="304" t="s">
        <v>52</v>
      </c>
      <c r="D52" s="305"/>
      <c r="E52" s="305"/>
      <c r="F52" s="305"/>
      <c r="G52" s="305"/>
      <c r="H52" s="55"/>
      <c r="I52" s="307" t="s">
        <v>53</v>
      </c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6" t="s">
        <v>54</v>
      </c>
      <c r="AH52" s="305"/>
      <c r="AI52" s="305"/>
      <c r="AJ52" s="305"/>
      <c r="AK52" s="305"/>
      <c r="AL52" s="305"/>
      <c r="AM52" s="305"/>
      <c r="AN52" s="307" t="s">
        <v>55</v>
      </c>
      <c r="AO52" s="305"/>
      <c r="AP52" s="305"/>
      <c r="AQ52" s="56" t="s">
        <v>56</v>
      </c>
      <c r="AR52" s="33"/>
      <c r="AS52" s="57" t="s">
        <v>57</v>
      </c>
      <c r="AT52" s="58" t="s">
        <v>58</v>
      </c>
      <c r="AU52" s="58" t="s">
        <v>59</v>
      </c>
      <c r="AV52" s="58" t="s">
        <v>60</v>
      </c>
      <c r="AW52" s="58" t="s">
        <v>61</v>
      </c>
      <c r="AX52" s="58" t="s">
        <v>62</v>
      </c>
      <c r="AY52" s="58" t="s">
        <v>63</v>
      </c>
      <c r="AZ52" s="58" t="s">
        <v>64</v>
      </c>
      <c r="BA52" s="58" t="s">
        <v>65</v>
      </c>
      <c r="BB52" s="58" t="s">
        <v>66</v>
      </c>
      <c r="BC52" s="58" t="s">
        <v>67</v>
      </c>
      <c r="BD52" s="59" t="s">
        <v>68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69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97">
        <f>ROUND(SUM(AG55:AG58),2)</f>
        <v>0</v>
      </c>
      <c r="AH54" s="297"/>
      <c r="AI54" s="297"/>
      <c r="AJ54" s="297"/>
      <c r="AK54" s="297"/>
      <c r="AL54" s="297"/>
      <c r="AM54" s="297"/>
      <c r="AN54" s="298">
        <f>SUM(AG54,AT54)</f>
        <v>0</v>
      </c>
      <c r="AO54" s="298"/>
      <c r="AP54" s="298"/>
      <c r="AQ54" s="65" t="s">
        <v>19</v>
      </c>
      <c r="AR54" s="61"/>
      <c r="AS54" s="66">
        <f>ROUND(SUM(AS55:AS58),2)</f>
        <v>0</v>
      </c>
      <c r="AT54" s="67">
        <f>ROUND(SUM(AV54:AW54),2)</f>
        <v>0</v>
      </c>
      <c r="AU54" s="68">
        <f>ROUND(SUM(AU55:AU58),5)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ROUND(SUM(AZ55:AZ58),2)</f>
        <v>0</v>
      </c>
      <c r="BA54" s="67">
        <f>ROUND(SUM(BA55:BA58),2)</f>
        <v>0</v>
      </c>
      <c r="BB54" s="67">
        <f>ROUND(SUM(BB55:BB58),2)</f>
        <v>0</v>
      </c>
      <c r="BC54" s="67">
        <f>ROUND(SUM(BC55:BC58),2)</f>
        <v>0</v>
      </c>
      <c r="BD54" s="69">
        <f>ROUND(SUM(BD55:BD58),2)</f>
        <v>0</v>
      </c>
      <c r="BS54" s="70" t="s">
        <v>70</v>
      </c>
      <c r="BT54" s="70" t="s">
        <v>71</v>
      </c>
      <c r="BU54" s="71" t="s">
        <v>72</v>
      </c>
      <c r="BV54" s="70" t="s">
        <v>73</v>
      </c>
      <c r="BW54" s="70" t="s">
        <v>5</v>
      </c>
      <c r="BX54" s="70" t="s">
        <v>74</v>
      </c>
      <c r="CL54" s="70" t="s">
        <v>19</v>
      </c>
    </row>
    <row r="55" spans="1:91" s="6" customFormat="1" ht="14.45" customHeight="1">
      <c r="A55" s="72" t="s">
        <v>75</v>
      </c>
      <c r="B55" s="73"/>
      <c r="C55" s="74"/>
      <c r="D55" s="299" t="s">
        <v>76</v>
      </c>
      <c r="E55" s="299"/>
      <c r="F55" s="299"/>
      <c r="G55" s="299"/>
      <c r="H55" s="299"/>
      <c r="I55" s="75"/>
      <c r="J55" s="299" t="s">
        <v>77</v>
      </c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0">
        <f>'SO 1 - č.p. 565-566-567'!J30</f>
        <v>0</v>
      </c>
      <c r="AH55" s="291"/>
      <c r="AI55" s="291"/>
      <c r="AJ55" s="291"/>
      <c r="AK55" s="291"/>
      <c r="AL55" s="291"/>
      <c r="AM55" s="291"/>
      <c r="AN55" s="290">
        <f>SUM(AG55,AT55)</f>
        <v>0</v>
      </c>
      <c r="AO55" s="291"/>
      <c r="AP55" s="291"/>
      <c r="AQ55" s="76" t="s">
        <v>78</v>
      </c>
      <c r="AR55" s="73"/>
      <c r="AS55" s="77">
        <v>0</v>
      </c>
      <c r="AT55" s="78">
        <f>ROUND(SUM(AV55:AW55),2)</f>
        <v>0</v>
      </c>
      <c r="AU55" s="79">
        <f>'SO 1 - č.p. 565-566-567'!P97</f>
        <v>0</v>
      </c>
      <c r="AV55" s="78">
        <f>'SO 1 - č.p. 565-566-567'!J33</f>
        <v>0</v>
      </c>
      <c r="AW55" s="78">
        <f>'SO 1 - č.p. 565-566-567'!J34</f>
        <v>0</v>
      </c>
      <c r="AX55" s="78">
        <f>'SO 1 - č.p. 565-566-567'!J35</f>
        <v>0</v>
      </c>
      <c r="AY55" s="78">
        <f>'SO 1 - č.p. 565-566-567'!J36</f>
        <v>0</v>
      </c>
      <c r="AZ55" s="78">
        <f>'SO 1 - č.p. 565-566-567'!F33</f>
        <v>0</v>
      </c>
      <c r="BA55" s="78">
        <f>'SO 1 - č.p. 565-566-567'!F34</f>
        <v>0</v>
      </c>
      <c r="BB55" s="78">
        <f>'SO 1 - č.p. 565-566-567'!F35</f>
        <v>0</v>
      </c>
      <c r="BC55" s="78">
        <f>'SO 1 - č.p. 565-566-567'!F36</f>
        <v>0</v>
      </c>
      <c r="BD55" s="80">
        <f>'SO 1 - č.p. 565-566-567'!F37</f>
        <v>0</v>
      </c>
      <c r="BT55" s="81" t="s">
        <v>79</v>
      </c>
      <c r="BV55" s="81" t="s">
        <v>73</v>
      </c>
      <c r="BW55" s="81" t="s">
        <v>80</v>
      </c>
      <c r="BX55" s="81" t="s">
        <v>5</v>
      </c>
      <c r="CL55" s="81" t="s">
        <v>19</v>
      </c>
      <c r="CM55" s="81" t="s">
        <v>79</v>
      </c>
    </row>
    <row r="56" spans="1:91" s="6" customFormat="1" ht="14.45" customHeight="1">
      <c r="A56" s="72" t="s">
        <v>75</v>
      </c>
      <c r="B56" s="73"/>
      <c r="C56" s="74"/>
      <c r="D56" s="299" t="s">
        <v>81</v>
      </c>
      <c r="E56" s="299"/>
      <c r="F56" s="299"/>
      <c r="G56" s="299"/>
      <c r="H56" s="299"/>
      <c r="I56" s="75"/>
      <c r="J56" s="299" t="s">
        <v>82</v>
      </c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299"/>
      <c r="AG56" s="290">
        <f>'SO 2 - č.p. 364-366'!J30</f>
        <v>0</v>
      </c>
      <c r="AH56" s="291"/>
      <c r="AI56" s="291"/>
      <c r="AJ56" s="291"/>
      <c r="AK56" s="291"/>
      <c r="AL56" s="291"/>
      <c r="AM56" s="291"/>
      <c r="AN56" s="290">
        <f>SUM(AG56,AT56)</f>
        <v>0</v>
      </c>
      <c r="AO56" s="291"/>
      <c r="AP56" s="291"/>
      <c r="AQ56" s="76" t="s">
        <v>78</v>
      </c>
      <c r="AR56" s="73"/>
      <c r="AS56" s="77">
        <v>0</v>
      </c>
      <c r="AT56" s="78">
        <f>ROUND(SUM(AV56:AW56),2)</f>
        <v>0</v>
      </c>
      <c r="AU56" s="79">
        <f>'SO 2 - č.p. 364-366'!P99</f>
        <v>0</v>
      </c>
      <c r="AV56" s="78">
        <f>'SO 2 - č.p. 364-366'!J33</f>
        <v>0</v>
      </c>
      <c r="AW56" s="78">
        <f>'SO 2 - č.p. 364-366'!J34</f>
        <v>0</v>
      </c>
      <c r="AX56" s="78">
        <f>'SO 2 - č.p. 364-366'!J35</f>
        <v>0</v>
      </c>
      <c r="AY56" s="78">
        <f>'SO 2 - č.p. 364-366'!J36</f>
        <v>0</v>
      </c>
      <c r="AZ56" s="78">
        <f>'SO 2 - č.p. 364-366'!F33</f>
        <v>0</v>
      </c>
      <c r="BA56" s="78">
        <f>'SO 2 - č.p. 364-366'!F34</f>
        <v>0</v>
      </c>
      <c r="BB56" s="78">
        <f>'SO 2 - č.p. 364-366'!F35</f>
        <v>0</v>
      </c>
      <c r="BC56" s="78">
        <f>'SO 2 - č.p. 364-366'!F36</f>
        <v>0</v>
      </c>
      <c r="BD56" s="80">
        <f>'SO 2 - č.p. 364-366'!F37</f>
        <v>0</v>
      </c>
      <c r="BT56" s="81" t="s">
        <v>79</v>
      </c>
      <c r="BV56" s="81" t="s">
        <v>73</v>
      </c>
      <c r="BW56" s="81" t="s">
        <v>83</v>
      </c>
      <c r="BX56" s="81" t="s">
        <v>5</v>
      </c>
      <c r="CL56" s="81" t="s">
        <v>19</v>
      </c>
      <c r="CM56" s="81" t="s">
        <v>79</v>
      </c>
    </row>
    <row r="57" spans="1:91" s="6" customFormat="1" ht="14.45" customHeight="1">
      <c r="A57" s="72" t="s">
        <v>75</v>
      </c>
      <c r="B57" s="73"/>
      <c r="C57" s="74"/>
      <c r="D57" s="299" t="s">
        <v>84</v>
      </c>
      <c r="E57" s="299"/>
      <c r="F57" s="299"/>
      <c r="G57" s="299"/>
      <c r="H57" s="299"/>
      <c r="I57" s="75"/>
      <c r="J57" s="299" t="s">
        <v>85</v>
      </c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0">
        <f>'SO 3 - č.p. 467-468'!J30</f>
        <v>0</v>
      </c>
      <c r="AH57" s="291"/>
      <c r="AI57" s="291"/>
      <c r="AJ57" s="291"/>
      <c r="AK57" s="291"/>
      <c r="AL57" s="291"/>
      <c r="AM57" s="291"/>
      <c r="AN57" s="290">
        <f>SUM(AG57,AT57)</f>
        <v>0</v>
      </c>
      <c r="AO57" s="291"/>
      <c r="AP57" s="291"/>
      <c r="AQ57" s="76" t="s">
        <v>78</v>
      </c>
      <c r="AR57" s="73"/>
      <c r="AS57" s="77">
        <v>0</v>
      </c>
      <c r="AT57" s="78">
        <f>ROUND(SUM(AV57:AW57),2)</f>
        <v>0</v>
      </c>
      <c r="AU57" s="79">
        <f>'SO 3 - č.p. 467-468'!P99</f>
        <v>0</v>
      </c>
      <c r="AV57" s="78">
        <f>'SO 3 - č.p. 467-468'!J33</f>
        <v>0</v>
      </c>
      <c r="AW57" s="78">
        <f>'SO 3 - č.p. 467-468'!J34</f>
        <v>0</v>
      </c>
      <c r="AX57" s="78">
        <f>'SO 3 - č.p. 467-468'!J35</f>
        <v>0</v>
      </c>
      <c r="AY57" s="78">
        <f>'SO 3 - č.p. 467-468'!J36</f>
        <v>0</v>
      </c>
      <c r="AZ57" s="78">
        <f>'SO 3 - č.p. 467-468'!F33</f>
        <v>0</v>
      </c>
      <c r="BA57" s="78">
        <f>'SO 3 - č.p. 467-468'!F34</f>
        <v>0</v>
      </c>
      <c r="BB57" s="78">
        <f>'SO 3 - č.p. 467-468'!F35</f>
        <v>0</v>
      </c>
      <c r="BC57" s="78">
        <f>'SO 3 - č.p. 467-468'!F36</f>
        <v>0</v>
      </c>
      <c r="BD57" s="80">
        <f>'SO 3 - č.p. 467-468'!F37</f>
        <v>0</v>
      </c>
      <c r="BT57" s="81" t="s">
        <v>79</v>
      </c>
      <c r="BV57" s="81" t="s">
        <v>73</v>
      </c>
      <c r="BW57" s="81" t="s">
        <v>86</v>
      </c>
      <c r="BX57" s="81" t="s">
        <v>5</v>
      </c>
      <c r="CL57" s="81" t="s">
        <v>19</v>
      </c>
      <c r="CM57" s="81" t="s">
        <v>79</v>
      </c>
    </row>
    <row r="58" spans="1:91" s="6" customFormat="1" ht="14.45" customHeight="1">
      <c r="A58" s="72" t="s">
        <v>75</v>
      </c>
      <c r="B58" s="73"/>
      <c r="C58" s="74"/>
      <c r="D58" s="299" t="s">
        <v>87</v>
      </c>
      <c r="E58" s="299"/>
      <c r="F58" s="299"/>
      <c r="G58" s="299"/>
      <c r="H58" s="299"/>
      <c r="I58" s="75"/>
      <c r="J58" s="299" t="s">
        <v>87</v>
      </c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0">
        <f>'VRN - VRN'!J30</f>
        <v>0</v>
      </c>
      <c r="AH58" s="291"/>
      <c r="AI58" s="291"/>
      <c r="AJ58" s="291"/>
      <c r="AK58" s="291"/>
      <c r="AL58" s="291"/>
      <c r="AM58" s="291"/>
      <c r="AN58" s="290">
        <f>SUM(AG58,AT58)</f>
        <v>0</v>
      </c>
      <c r="AO58" s="291"/>
      <c r="AP58" s="291"/>
      <c r="AQ58" s="76" t="s">
        <v>78</v>
      </c>
      <c r="AR58" s="73"/>
      <c r="AS58" s="82">
        <v>0</v>
      </c>
      <c r="AT58" s="83">
        <f>ROUND(SUM(AV58:AW58),2)</f>
        <v>0</v>
      </c>
      <c r="AU58" s="84">
        <f>'VRN - VRN'!P83</f>
        <v>0</v>
      </c>
      <c r="AV58" s="83">
        <f>'VRN - VRN'!J33</f>
        <v>0</v>
      </c>
      <c r="AW58" s="83">
        <f>'VRN - VRN'!J34</f>
        <v>0</v>
      </c>
      <c r="AX58" s="83">
        <f>'VRN - VRN'!J35</f>
        <v>0</v>
      </c>
      <c r="AY58" s="83">
        <f>'VRN - VRN'!J36</f>
        <v>0</v>
      </c>
      <c r="AZ58" s="83">
        <f>'VRN - VRN'!F33</f>
        <v>0</v>
      </c>
      <c r="BA58" s="83">
        <f>'VRN - VRN'!F34</f>
        <v>0</v>
      </c>
      <c r="BB58" s="83">
        <f>'VRN - VRN'!F35</f>
        <v>0</v>
      </c>
      <c r="BC58" s="83">
        <f>'VRN - VRN'!F36</f>
        <v>0</v>
      </c>
      <c r="BD58" s="85">
        <f>'VRN - VRN'!F37</f>
        <v>0</v>
      </c>
      <c r="BT58" s="81" t="s">
        <v>79</v>
      </c>
      <c r="BV58" s="81" t="s">
        <v>73</v>
      </c>
      <c r="BW58" s="81" t="s">
        <v>88</v>
      </c>
      <c r="BX58" s="81" t="s">
        <v>5</v>
      </c>
      <c r="CL58" s="81" t="s">
        <v>19</v>
      </c>
      <c r="CM58" s="81" t="s">
        <v>79</v>
      </c>
    </row>
    <row r="59" spans="1:91" s="1" customFormat="1" ht="30" customHeight="1">
      <c r="B59" s="33"/>
      <c r="AR59" s="33"/>
    </row>
    <row r="60" spans="1:91" s="1" customFormat="1" ht="6.95" customHeight="1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33"/>
    </row>
  </sheetData>
  <sheetProtection algorithmName="SHA-512" hashValue="/GV0BwnCQio+MIeuVoUj6WezFEtV5jumskaD81pqepOmg/DlaylA5B6R2z+4FL5WJz2hAATKSPExvxUV7+T54Q==" saltValue="6nN89vTU7L9fkL0K+bgmGQIzZQo7U0IFIsHIdX3A6RpGZUJviQKVTE15EfcBt4dyYO5LWM/0aR7uRsTw78ls0Q==" spinCount="100000" sheet="1" objects="1" scenarios="1" formatColumns="0" formatRows="0"/>
  <mergeCells count="54">
    <mergeCell ref="AS49:AT51"/>
    <mergeCell ref="AM50:AP50"/>
    <mergeCell ref="C52:G52"/>
    <mergeCell ref="AG52:AM52"/>
    <mergeCell ref="I52:AF52"/>
    <mergeCell ref="AN52:AP52"/>
    <mergeCell ref="D58:H58"/>
    <mergeCell ref="J58:AF58"/>
    <mergeCell ref="AN57:AP57"/>
    <mergeCell ref="D57:H57"/>
    <mergeCell ref="J57:AF57"/>
    <mergeCell ref="AG57:AM57"/>
    <mergeCell ref="D56:H56"/>
    <mergeCell ref="AG56:AM56"/>
    <mergeCell ref="AN56:AP56"/>
    <mergeCell ref="D55:H55"/>
    <mergeCell ref="AG55:AM55"/>
    <mergeCell ref="J55:AF55"/>
    <mergeCell ref="AN55:AP55"/>
    <mergeCell ref="AK30:AO30"/>
    <mergeCell ref="L30:P30"/>
    <mergeCell ref="W30:AE30"/>
    <mergeCell ref="L31:P31"/>
    <mergeCell ref="AN58:AP58"/>
    <mergeCell ref="AG58:AM58"/>
    <mergeCell ref="L45:AO45"/>
    <mergeCell ref="AM47:AN47"/>
    <mergeCell ref="AM49:AP49"/>
    <mergeCell ref="AG54:AM54"/>
    <mergeCell ref="AN54:AP54"/>
    <mergeCell ref="J56:AF56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SO 1 - č.p. 565-566-567'!C2" display="/"/>
    <hyperlink ref="A56" location="'SO 2 - č.p. 364-366'!C2" display="/"/>
    <hyperlink ref="A57" location="'SO 3 - č.p. 467-468'!C2" display="/"/>
    <hyperlink ref="A58" location="'VRN - VR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2:BM455"/>
  <sheetViews>
    <sheetView showGridLines="0" workbookViewId="0">
      <selection activeCell="E18" sqref="E18:H18"/>
    </sheetView>
  </sheetViews>
  <sheetFormatPr defaultRowHeight="11.2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108" customWidth="1"/>
    <col min="7" max="7" width="8" customWidth="1"/>
    <col min="8" max="8" width="15" customWidth="1"/>
    <col min="9" max="9" width="16.83203125" customWidth="1"/>
    <col min="10" max="11" width="23.83203125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8" t="s">
        <v>80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</row>
    <row r="4" spans="2:46" ht="24.95" customHeight="1">
      <c r="B4" s="21"/>
      <c r="D4" s="22" t="s">
        <v>89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7" customHeight="1">
      <c r="B7" s="21"/>
      <c r="E7" s="309" t="str">
        <f>'Rekapitulace stavby'!K6</f>
        <v>Stavební úpravy – bytové domy č.p. 364, 366, 467, 468, 565, 566, 567, ul. Nerudova v Bohumíně</v>
      </c>
      <c r="F7" s="310"/>
      <c r="G7" s="310"/>
      <c r="H7" s="310"/>
      <c r="L7" s="21"/>
    </row>
    <row r="8" spans="2:46" s="1" customFormat="1" ht="12" customHeight="1">
      <c r="B8" s="33"/>
      <c r="D8" s="28" t="s">
        <v>90</v>
      </c>
      <c r="L8" s="33"/>
    </row>
    <row r="9" spans="2:46" s="1" customFormat="1" ht="15.6" customHeight="1">
      <c r="B9" s="33"/>
      <c r="E9" s="292" t="s">
        <v>91</v>
      </c>
      <c r="F9" s="308"/>
      <c r="G9" s="308"/>
      <c r="H9" s="308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92</v>
      </c>
      <c r="I12" s="28" t="s">
        <v>23</v>
      </c>
      <c r="J12" s="50" t="str">
        <f>'Rekapitulace stavby'!AN8</f>
        <v>09.10.2023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">
        <v>19</v>
      </c>
      <c r="L14" s="33"/>
    </row>
    <row r="15" spans="2:46" s="1" customFormat="1" ht="18" customHeight="1">
      <c r="B15" s="33"/>
      <c r="E15" s="26" t="s">
        <v>26</v>
      </c>
      <c r="I15" s="28" t="s">
        <v>27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28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1" t="str">
        <f>'Rekapitulace stavby'!E14</f>
        <v>Vyplň údaj</v>
      </c>
      <c r="F18" s="282"/>
      <c r="G18" s="282"/>
      <c r="H18" s="282"/>
      <c r="I18" s="28" t="s">
        <v>27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30</v>
      </c>
      <c r="I20" s="28" t="s">
        <v>25</v>
      </c>
      <c r="J20" s="26" t="s">
        <v>93</v>
      </c>
      <c r="L20" s="33"/>
    </row>
    <row r="21" spans="2:12" s="1" customFormat="1" ht="18" customHeight="1">
      <c r="B21" s="33"/>
      <c r="E21" s="26" t="s">
        <v>31</v>
      </c>
      <c r="I21" s="28" t="s">
        <v>27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33</v>
      </c>
      <c r="I23" s="28" t="s">
        <v>25</v>
      </c>
      <c r="J23" s="26" t="s">
        <v>19</v>
      </c>
      <c r="L23" s="33"/>
    </row>
    <row r="24" spans="2:12" s="1" customFormat="1" ht="18" customHeight="1">
      <c r="B24" s="33"/>
      <c r="E24" s="26" t="s">
        <v>34</v>
      </c>
      <c r="I24" s="28" t="s">
        <v>27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4.45" customHeight="1">
      <c r="B27" s="87"/>
      <c r="E27" s="286" t="s">
        <v>19</v>
      </c>
      <c r="F27" s="286"/>
      <c r="G27" s="286"/>
      <c r="H27" s="286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37</v>
      </c>
      <c r="J30" s="64">
        <f>ROUND(J97,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9">
        <f>ROUND((SUM(BE97:BE454)),  2)</f>
        <v>0</v>
      </c>
      <c r="I33" s="90">
        <v>0.21</v>
      </c>
      <c r="J33" s="89">
        <f>ROUND(((SUM(BE97:BE454))*I33),  2)</f>
        <v>0</v>
      </c>
      <c r="L33" s="33"/>
    </row>
    <row r="34" spans="2:12" s="1" customFormat="1" ht="14.45" customHeight="1">
      <c r="B34" s="33"/>
      <c r="E34" s="28" t="s">
        <v>43</v>
      </c>
      <c r="F34" s="89">
        <f>ROUND((SUM(BF97:BF454)),  2)</f>
        <v>0</v>
      </c>
      <c r="I34" s="90">
        <v>0.15</v>
      </c>
      <c r="J34" s="89">
        <f>ROUND(((SUM(BF97:BF454))*I34),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9">
        <f>ROUND((SUM(BG97:BG454)),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9">
        <f>ROUND((SUM(BH97:BH454)),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9">
        <f>ROUND((SUM(BI97:BI454)),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94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309" t="str">
        <f>E7</f>
        <v>Stavební úpravy – bytové domy č.p. 364, 366, 467, 468, 565, 566, 567, ul. Nerudova v Bohumíně</v>
      </c>
      <c r="F48" s="310"/>
      <c r="G48" s="310"/>
      <c r="H48" s="310"/>
      <c r="L48" s="33"/>
    </row>
    <row r="49" spans="2:47" s="1" customFormat="1" ht="12" customHeight="1">
      <c r="B49" s="33"/>
      <c r="C49" s="28" t="s">
        <v>90</v>
      </c>
      <c r="L49" s="33"/>
    </row>
    <row r="50" spans="2:47" s="1" customFormat="1" ht="15.6" customHeight="1">
      <c r="B50" s="33"/>
      <c r="E50" s="292" t="str">
        <f>E9</f>
        <v>SO 1 - č.p. 565-566-567</v>
      </c>
      <c r="F50" s="308"/>
      <c r="G50" s="308"/>
      <c r="H50" s="308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Bohumín</v>
      </c>
      <c r="I52" s="28" t="s">
        <v>23</v>
      </c>
      <c r="J52" s="50" t="str">
        <f>IF(J12="","",J12)</f>
        <v>09.10.2023</v>
      </c>
      <c r="L52" s="33"/>
    </row>
    <row r="53" spans="2:47" s="1" customFormat="1" ht="6.95" customHeight="1">
      <c r="B53" s="33"/>
      <c r="L53" s="33"/>
    </row>
    <row r="54" spans="2:47" s="1" customFormat="1" ht="15.6" customHeight="1">
      <c r="B54" s="33"/>
      <c r="C54" s="28" t="s">
        <v>24</v>
      </c>
      <c r="F54" s="26" t="str">
        <f>E15</f>
        <v>Město Bohumín</v>
      </c>
      <c r="I54" s="28" t="s">
        <v>30</v>
      </c>
      <c r="J54" s="31" t="str">
        <f>E21</f>
        <v>BENUTA PRO s.r.o.</v>
      </c>
      <c r="L54" s="33"/>
    </row>
    <row r="55" spans="2:47" s="1" customFormat="1" ht="15.6" customHeight="1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>Ing. T. Pacola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95</v>
      </c>
      <c r="D57" s="91"/>
      <c r="E57" s="91"/>
      <c r="F57" s="91"/>
      <c r="G57" s="91"/>
      <c r="H57" s="91"/>
      <c r="I57" s="91"/>
      <c r="J57" s="98" t="s">
        <v>96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69</v>
      </c>
      <c r="J59" s="64">
        <f>J97</f>
        <v>0</v>
      </c>
      <c r="L59" s="33"/>
      <c r="AU59" s="18" t="s">
        <v>97</v>
      </c>
    </row>
    <row r="60" spans="2:47" s="8" customFormat="1" ht="24.95" customHeight="1">
      <c r="B60" s="100"/>
      <c r="D60" s="101" t="s">
        <v>98</v>
      </c>
      <c r="E60" s="102"/>
      <c r="F60" s="102"/>
      <c r="G60" s="102"/>
      <c r="H60" s="102"/>
      <c r="I60" s="102"/>
      <c r="J60" s="103">
        <f>J98</f>
        <v>0</v>
      </c>
      <c r="L60" s="100"/>
    </row>
    <row r="61" spans="2:47" s="9" customFormat="1" ht="19.899999999999999" customHeight="1">
      <c r="B61" s="104"/>
      <c r="D61" s="105" t="s">
        <v>99</v>
      </c>
      <c r="E61" s="106"/>
      <c r="F61" s="106"/>
      <c r="G61" s="106"/>
      <c r="H61" s="106"/>
      <c r="I61" s="106"/>
      <c r="J61" s="107">
        <f>J99</f>
        <v>0</v>
      </c>
      <c r="L61" s="104"/>
    </row>
    <row r="62" spans="2:47" s="9" customFormat="1" ht="19.899999999999999" customHeight="1">
      <c r="B62" s="104"/>
      <c r="D62" s="105" t="s">
        <v>100</v>
      </c>
      <c r="E62" s="106"/>
      <c r="F62" s="106"/>
      <c r="G62" s="106"/>
      <c r="H62" s="106"/>
      <c r="I62" s="106"/>
      <c r="J62" s="107">
        <f>J113</f>
        <v>0</v>
      </c>
      <c r="L62" s="104"/>
    </row>
    <row r="63" spans="2:47" s="9" customFormat="1" ht="19.899999999999999" customHeight="1">
      <c r="B63" s="104"/>
      <c r="D63" s="105" t="s">
        <v>101</v>
      </c>
      <c r="E63" s="106"/>
      <c r="F63" s="106"/>
      <c r="G63" s="106"/>
      <c r="H63" s="106"/>
      <c r="I63" s="106"/>
      <c r="J63" s="107">
        <f>J117</f>
        <v>0</v>
      </c>
      <c r="L63" s="104"/>
    </row>
    <row r="64" spans="2:47" s="9" customFormat="1" ht="19.899999999999999" customHeight="1">
      <c r="B64" s="104"/>
      <c r="D64" s="105" t="s">
        <v>102</v>
      </c>
      <c r="E64" s="106"/>
      <c r="F64" s="106"/>
      <c r="G64" s="106"/>
      <c r="H64" s="106"/>
      <c r="I64" s="106"/>
      <c r="J64" s="107">
        <f>J216</f>
        <v>0</v>
      </c>
      <c r="L64" s="104"/>
    </row>
    <row r="65" spans="2:12" s="9" customFormat="1" ht="19.899999999999999" customHeight="1">
      <c r="B65" s="104"/>
      <c r="D65" s="105" t="s">
        <v>103</v>
      </c>
      <c r="E65" s="106"/>
      <c r="F65" s="106"/>
      <c r="G65" s="106"/>
      <c r="H65" s="106"/>
      <c r="I65" s="106"/>
      <c r="J65" s="107">
        <f>J267</f>
        <v>0</v>
      </c>
      <c r="L65" s="104"/>
    </row>
    <row r="66" spans="2:12" s="9" customFormat="1" ht="19.899999999999999" customHeight="1">
      <c r="B66" s="104"/>
      <c r="D66" s="105" t="s">
        <v>104</v>
      </c>
      <c r="E66" s="106"/>
      <c r="F66" s="106"/>
      <c r="G66" s="106"/>
      <c r="H66" s="106"/>
      <c r="I66" s="106"/>
      <c r="J66" s="107">
        <f>J277</f>
        <v>0</v>
      </c>
      <c r="L66" s="104"/>
    </row>
    <row r="67" spans="2:12" s="8" customFormat="1" ht="24.95" customHeight="1">
      <c r="B67" s="100"/>
      <c r="D67" s="101" t="s">
        <v>105</v>
      </c>
      <c r="E67" s="102"/>
      <c r="F67" s="102"/>
      <c r="G67" s="102"/>
      <c r="H67" s="102"/>
      <c r="I67" s="102"/>
      <c r="J67" s="103">
        <f>J280</f>
        <v>0</v>
      </c>
      <c r="L67" s="100"/>
    </row>
    <row r="68" spans="2:12" s="9" customFormat="1" ht="19.899999999999999" customHeight="1">
      <c r="B68" s="104"/>
      <c r="D68" s="105" t="s">
        <v>106</v>
      </c>
      <c r="E68" s="106"/>
      <c r="F68" s="106"/>
      <c r="G68" s="106"/>
      <c r="H68" s="106"/>
      <c r="I68" s="106"/>
      <c r="J68" s="107">
        <f>J281</f>
        <v>0</v>
      </c>
      <c r="L68" s="104"/>
    </row>
    <row r="69" spans="2:12" s="9" customFormat="1" ht="19.899999999999999" customHeight="1">
      <c r="B69" s="104"/>
      <c r="D69" s="105" t="s">
        <v>107</v>
      </c>
      <c r="E69" s="106"/>
      <c r="F69" s="106"/>
      <c r="G69" s="106"/>
      <c r="H69" s="106"/>
      <c r="I69" s="106"/>
      <c r="J69" s="107">
        <f>J292</f>
        <v>0</v>
      </c>
      <c r="L69" s="104"/>
    </row>
    <row r="70" spans="2:12" s="9" customFormat="1" ht="19.899999999999999" customHeight="1">
      <c r="B70" s="104"/>
      <c r="D70" s="105" t="s">
        <v>108</v>
      </c>
      <c r="E70" s="106"/>
      <c r="F70" s="106"/>
      <c r="G70" s="106"/>
      <c r="H70" s="106"/>
      <c r="I70" s="106"/>
      <c r="J70" s="107">
        <f>J299</f>
        <v>0</v>
      </c>
      <c r="L70" s="104"/>
    </row>
    <row r="71" spans="2:12" s="9" customFormat="1" ht="19.899999999999999" customHeight="1">
      <c r="B71" s="104"/>
      <c r="D71" s="105" t="s">
        <v>109</v>
      </c>
      <c r="E71" s="106"/>
      <c r="F71" s="106"/>
      <c r="G71" s="106"/>
      <c r="H71" s="106"/>
      <c r="I71" s="106"/>
      <c r="J71" s="107">
        <f>J338</f>
        <v>0</v>
      </c>
      <c r="L71" s="104"/>
    </row>
    <row r="72" spans="2:12" s="9" customFormat="1" ht="19.899999999999999" customHeight="1">
      <c r="B72" s="104"/>
      <c r="D72" s="105" t="s">
        <v>110</v>
      </c>
      <c r="E72" s="106"/>
      <c r="F72" s="106"/>
      <c r="G72" s="106"/>
      <c r="H72" s="106"/>
      <c r="I72" s="106"/>
      <c r="J72" s="107">
        <f>J343</f>
        <v>0</v>
      </c>
      <c r="L72" s="104"/>
    </row>
    <row r="73" spans="2:12" s="9" customFormat="1" ht="19.899999999999999" customHeight="1">
      <c r="B73" s="104"/>
      <c r="D73" s="105" t="s">
        <v>111</v>
      </c>
      <c r="E73" s="106"/>
      <c r="F73" s="106"/>
      <c r="G73" s="106"/>
      <c r="H73" s="106"/>
      <c r="I73" s="106"/>
      <c r="J73" s="107">
        <f>J358</f>
        <v>0</v>
      </c>
      <c r="L73" s="104"/>
    </row>
    <row r="74" spans="2:12" s="9" customFormat="1" ht="19.899999999999999" customHeight="1">
      <c r="B74" s="104"/>
      <c r="D74" s="105" t="s">
        <v>112</v>
      </c>
      <c r="E74" s="106"/>
      <c r="F74" s="106"/>
      <c r="G74" s="106"/>
      <c r="H74" s="106"/>
      <c r="I74" s="106"/>
      <c r="J74" s="107">
        <f>J404</f>
        <v>0</v>
      </c>
      <c r="L74" s="104"/>
    </row>
    <row r="75" spans="2:12" s="9" customFormat="1" ht="19.899999999999999" customHeight="1">
      <c r="B75" s="104"/>
      <c r="D75" s="105" t="s">
        <v>113</v>
      </c>
      <c r="E75" s="106"/>
      <c r="F75" s="106"/>
      <c r="G75" s="106"/>
      <c r="H75" s="106"/>
      <c r="I75" s="106"/>
      <c r="J75" s="107">
        <f>J417</f>
        <v>0</v>
      </c>
      <c r="L75" s="104"/>
    </row>
    <row r="76" spans="2:12" s="9" customFormat="1" ht="19.899999999999999" customHeight="1">
      <c r="B76" s="104"/>
      <c r="D76" s="105" t="s">
        <v>114</v>
      </c>
      <c r="E76" s="106"/>
      <c r="F76" s="106"/>
      <c r="G76" s="106"/>
      <c r="H76" s="106"/>
      <c r="I76" s="106"/>
      <c r="J76" s="107">
        <f>J424</f>
        <v>0</v>
      </c>
      <c r="L76" s="104"/>
    </row>
    <row r="77" spans="2:12" s="9" customFormat="1" ht="19.899999999999999" customHeight="1">
      <c r="B77" s="104"/>
      <c r="D77" s="105" t="s">
        <v>115</v>
      </c>
      <c r="E77" s="106"/>
      <c r="F77" s="106"/>
      <c r="G77" s="106"/>
      <c r="H77" s="106"/>
      <c r="I77" s="106"/>
      <c r="J77" s="107">
        <f>J447</f>
        <v>0</v>
      </c>
      <c r="L77" s="104"/>
    </row>
    <row r="78" spans="2:12" s="1" customFormat="1" ht="21.75" customHeight="1">
      <c r="B78" s="33"/>
      <c r="L78" s="33"/>
    </row>
    <row r="79" spans="2:12" s="1" customFormat="1" ht="6.95" customHeight="1"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33"/>
    </row>
    <row r="83" spans="2:20" s="1" customFormat="1" ht="6.95" customHeight="1"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33"/>
    </row>
    <row r="84" spans="2:20" s="1" customFormat="1" ht="24.95" customHeight="1">
      <c r="B84" s="33"/>
      <c r="C84" s="22" t="s">
        <v>116</v>
      </c>
      <c r="L84" s="33"/>
    </row>
    <row r="85" spans="2:20" s="1" customFormat="1" ht="6.95" customHeight="1">
      <c r="B85" s="33"/>
      <c r="L85" s="33"/>
    </row>
    <row r="86" spans="2:20" s="1" customFormat="1" ht="12" customHeight="1">
      <c r="B86" s="33"/>
      <c r="C86" s="28" t="s">
        <v>16</v>
      </c>
      <c r="L86" s="33"/>
    </row>
    <row r="87" spans="2:20" s="1" customFormat="1" ht="27" customHeight="1">
      <c r="B87" s="33"/>
      <c r="E87" s="309" t="str">
        <f>E7</f>
        <v>Stavební úpravy – bytové domy č.p. 364, 366, 467, 468, 565, 566, 567, ul. Nerudova v Bohumíně</v>
      </c>
      <c r="F87" s="310"/>
      <c r="G87" s="310"/>
      <c r="H87" s="310"/>
      <c r="L87" s="33"/>
    </row>
    <row r="88" spans="2:20" s="1" customFormat="1" ht="12" customHeight="1">
      <c r="B88" s="33"/>
      <c r="C88" s="28" t="s">
        <v>90</v>
      </c>
      <c r="L88" s="33"/>
    </row>
    <row r="89" spans="2:20" s="1" customFormat="1" ht="15.6" customHeight="1">
      <c r="B89" s="33"/>
      <c r="E89" s="292" t="str">
        <f>E9</f>
        <v>SO 1 - č.p. 565-566-567</v>
      </c>
      <c r="F89" s="308"/>
      <c r="G89" s="308"/>
      <c r="H89" s="308"/>
      <c r="L89" s="33"/>
    </row>
    <row r="90" spans="2:20" s="1" customFormat="1" ht="6.95" customHeight="1">
      <c r="B90" s="33"/>
      <c r="L90" s="33"/>
    </row>
    <row r="91" spans="2:20" s="1" customFormat="1" ht="12" customHeight="1">
      <c r="B91" s="33"/>
      <c r="C91" s="28" t="s">
        <v>21</v>
      </c>
      <c r="F91" s="26" t="str">
        <f>F12</f>
        <v>Bohumín</v>
      </c>
      <c r="I91" s="28" t="s">
        <v>23</v>
      </c>
      <c r="J91" s="50" t="str">
        <f>IF(J12="","",J12)</f>
        <v>09.10.2023</v>
      </c>
      <c r="L91" s="33"/>
    </row>
    <row r="92" spans="2:20" s="1" customFormat="1" ht="6.95" customHeight="1">
      <c r="B92" s="33"/>
      <c r="L92" s="33"/>
    </row>
    <row r="93" spans="2:20" s="1" customFormat="1" ht="15.6" customHeight="1">
      <c r="B93" s="33"/>
      <c r="C93" s="28" t="s">
        <v>24</v>
      </c>
      <c r="F93" s="26" t="str">
        <f>E15</f>
        <v>Město Bohumín</v>
      </c>
      <c r="I93" s="28" t="s">
        <v>30</v>
      </c>
      <c r="J93" s="31" t="str">
        <f>E21</f>
        <v>BENUTA PRO s.r.o.</v>
      </c>
      <c r="L93" s="33"/>
    </row>
    <row r="94" spans="2:20" s="1" customFormat="1" ht="15.6" customHeight="1">
      <c r="B94" s="33"/>
      <c r="C94" s="28" t="s">
        <v>28</v>
      </c>
      <c r="F94" s="26" t="str">
        <f>IF(E18="","",E18)</f>
        <v>Vyplň údaj</v>
      </c>
      <c r="I94" s="28" t="s">
        <v>33</v>
      </c>
      <c r="J94" s="31" t="str">
        <f>E24</f>
        <v>Ing. T. Pacola</v>
      </c>
      <c r="L94" s="33"/>
    </row>
    <row r="95" spans="2:20" s="1" customFormat="1" ht="10.35" customHeight="1">
      <c r="B95" s="33"/>
      <c r="L95" s="33"/>
    </row>
    <row r="96" spans="2:20" s="10" customFormat="1" ht="29.25" customHeight="1">
      <c r="B96" s="108"/>
      <c r="C96" s="109" t="s">
        <v>117</v>
      </c>
      <c r="D96" s="110" t="s">
        <v>56</v>
      </c>
      <c r="E96" s="110" t="s">
        <v>52</v>
      </c>
      <c r="F96" s="110" t="s">
        <v>53</v>
      </c>
      <c r="G96" s="110" t="s">
        <v>118</v>
      </c>
      <c r="H96" s="110" t="s">
        <v>119</v>
      </c>
      <c r="I96" s="110" t="s">
        <v>120</v>
      </c>
      <c r="J96" s="110" t="s">
        <v>96</v>
      </c>
      <c r="K96" s="111" t="s">
        <v>121</v>
      </c>
      <c r="L96" s="108"/>
      <c r="M96" s="57" t="s">
        <v>19</v>
      </c>
      <c r="N96" s="58" t="s">
        <v>41</v>
      </c>
      <c r="O96" s="58" t="s">
        <v>122</v>
      </c>
      <c r="P96" s="58" t="s">
        <v>123</v>
      </c>
      <c r="Q96" s="58" t="s">
        <v>124</v>
      </c>
      <c r="R96" s="58" t="s">
        <v>125</v>
      </c>
      <c r="S96" s="58" t="s">
        <v>126</v>
      </c>
      <c r="T96" s="59" t="s">
        <v>127</v>
      </c>
    </row>
    <row r="97" spans="2:65" s="1" customFormat="1" ht="22.9" customHeight="1">
      <c r="B97" s="33"/>
      <c r="C97" s="62" t="s">
        <v>128</v>
      </c>
      <c r="J97" s="112">
        <f>BK97</f>
        <v>0</v>
      </c>
      <c r="L97" s="33"/>
      <c r="M97" s="60"/>
      <c r="N97" s="51"/>
      <c r="O97" s="51"/>
      <c r="P97" s="113">
        <f>P98+P280</f>
        <v>0</v>
      </c>
      <c r="Q97" s="51"/>
      <c r="R97" s="113">
        <f>R98+R280</f>
        <v>59.426762240000002</v>
      </c>
      <c r="S97" s="51"/>
      <c r="T97" s="114">
        <f>T98+T280</f>
        <v>62.617123000000007</v>
      </c>
      <c r="AT97" s="18" t="s">
        <v>70</v>
      </c>
      <c r="AU97" s="18" t="s">
        <v>97</v>
      </c>
      <c r="BK97" s="115">
        <f>BK98+BK280</f>
        <v>0</v>
      </c>
    </row>
    <row r="98" spans="2:65" s="11" customFormat="1" ht="25.9" customHeight="1">
      <c r="B98" s="116"/>
      <c r="D98" s="117" t="s">
        <v>70</v>
      </c>
      <c r="E98" s="118" t="s">
        <v>129</v>
      </c>
      <c r="F98" s="118" t="s">
        <v>130</v>
      </c>
      <c r="I98" s="119"/>
      <c r="J98" s="120">
        <f>BK98</f>
        <v>0</v>
      </c>
      <c r="L98" s="116"/>
      <c r="M98" s="121"/>
      <c r="P98" s="122">
        <f>P99+P113+P117+P216+P267+P277</f>
        <v>0</v>
      </c>
      <c r="R98" s="122">
        <f>R99+R113+R117+R216+R267+R277</f>
        <v>44.023891060000004</v>
      </c>
      <c r="T98" s="123">
        <f>T99+T113+T117+T216+T267+T277</f>
        <v>45.712752000000002</v>
      </c>
      <c r="AR98" s="117" t="s">
        <v>79</v>
      </c>
      <c r="AT98" s="124" t="s">
        <v>70</v>
      </c>
      <c r="AU98" s="124" t="s">
        <v>71</v>
      </c>
      <c r="AY98" s="117" t="s">
        <v>131</v>
      </c>
      <c r="BK98" s="125">
        <f>BK99+BK113+BK117+BK216+BK267+BK277</f>
        <v>0</v>
      </c>
    </row>
    <row r="99" spans="2:65" s="11" customFormat="1" ht="22.9" customHeight="1">
      <c r="B99" s="116"/>
      <c r="D99" s="117" t="s">
        <v>70</v>
      </c>
      <c r="E99" s="126" t="s">
        <v>79</v>
      </c>
      <c r="F99" s="126" t="s">
        <v>132</v>
      </c>
      <c r="I99" s="119"/>
      <c r="J99" s="127">
        <f>BK99</f>
        <v>0</v>
      </c>
      <c r="L99" s="116"/>
      <c r="M99" s="121"/>
      <c r="P99" s="122">
        <f>SUM(P100:P112)</f>
        <v>0</v>
      </c>
      <c r="R99" s="122">
        <f>SUM(R100:R112)</f>
        <v>1.2E-2</v>
      </c>
      <c r="T99" s="123">
        <f>SUM(T100:T112)</f>
        <v>14.096400000000001</v>
      </c>
      <c r="AR99" s="117" t="s">
        <v>79</v>
      </c>
      <c r="AT99" s="124" t="s">
        <v>70</v>
      </c>
      <c r="AU99" s="124" t="s">
        <v>79</v>
      </c>
      <c r="AY99" s="117" t="s">
        <v>131</v>
      </c>
      <c r="BK99" s="125">
        <f>SUM(BK100:BK112)</f>
        <v>0</v>
      </c>
    </row>
    <row r="100" spans="2:65" s="1" customFormat="1" ht="34.9" customHeight="1">
      <c r="B100" s="33"/>
      <c r="C100" s="128" t="s">
        <v>79</v>
      </c>
      <c r="D100" s="128" t="s">
        <v>133</v>
      </c>
      <c r="E100" s="129" t="s">
        <v>134</v>
      </c>
      <c r="F100" s="130" t="s">
        <v>135</v>
      </c>
      <c r="G100" s="131" t="s">
        <v>136</v>
      </c>
      <c r="H100" s="132">
        <v>55.28</v>
      </c>
      <c r="I100" s="133"/>
      <c r="J100" s="134">
        <f>ROUND(I100*H100,2)</f>
        <v>0</v>
      </c>
      <c r="K100" s="130" t="s">
        <v>137</v>
      </c>
      <c r="L100" s="33"/>
      <c r="M100" s="135" t="s">
        <v>19</v>
      </c>
      <c r="N100" s="136" t="s">
        <v>43</v>
      </c>
      <c r="P100" s="137">
        <f>O100*H100</f>
        <v>0</v>
      </c>
      <c r="Q100" s="137">
        <v>0</v>
      </c>
      <c r="R100" s="137">
        <f>Q100*H100</f>
        <v>0</v>
      </c>
      <c r="S100" s="137">
        <v>0.255</v>
      </c>
      <c r="T100" s="138">
        <f>S100*H100</f>
        <v>14.096400000000001</v>
      </c>
      <c r="AR100" s="139" t="s">
        <v>138</v>
      </c>
      <c r="AT100" s="139" t="s">
        <v>133</v>
      </c>
      <c r="AU100" s="139" t="s">
        <v>139</v>
      </c>
      <c r="AY100" s="18" t="s">
        <v>131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139</v>
      </c>
      <c r="BK100" s="140">
        <f>ROUND(I100*H100,2)</f>
        <v>0</v>
      </c>
      <c r="BL100" s="18" t="s">
        <v>138</v>
      </c>
      <c r="BM100" s="139" t="s">
        <v>140</v>
      </c>
    </row>
    <row r="101" spans="2:65" s="1" customFormat="1" hidden="1">
      <c r="B101" s="33"/>
      <c r="D101" s="141" t="s">
        <v>141</v>
      </c>
      <c r="F101" s="142" t="s">
        <v>142</v>
      </c>
      <c r="I101" s="143"/>
      <c r="L101" s="33"/>
      <c r="M101" s="144"/>
      <c r="T101" s="54"/>
      <c r="AT101" s="18" t="s">
        <v>141</v>
      </c>
      <c r="AU101" s="18" t="s">
        <v>139</v>
      </c>
    </row>
    <row r="102" spans="2:65" s="12" customFormat="1">
      <c r="B102" s="145"/>
      <c r="D102" s="146" t="s">
        <v>143</v>
      </c>
      <c r="E102" s="147" t="s">
        <v>19</v>
      </c>
      <c r="F102" s="148" t="s">
        <v>144</v>
      </c>
      <c r="H102" s="149">
        <v>55.28</v>
      </c>
      <c r="I102" s="150"/>
      <c r="L102" s="145"/>
      <c r="M102" s="151"/>
      <c r="T102" s="152"/>
      <c r="AT102" s="147" t="s">
        <v>143</v>
      </c>
      <c r="AU102" s="147" t="s">
        <v>139</v>
      </c>
      <c r="AV102" s="12" t="s">
        <v>139</v>
      </c>
      <c r="AW102" s="12" t="s">
        <v>32</v>
      </c>
      <c r="AX102" s="12" t="s">
        <v>79</v>
      </c>
      <c r="AY102" s="147" t="s">
        <v>131</v>
      </c>
    </row>
    <row r="103" spans="2:65" s="1" customFormat="1" ht="22.15" customHeight="1">
      <c r="B103" s="33"/>
      <c r="C103" s="128" t="s">
        <v>139</v>
      </c>
      <c r="D103" s="128" t="s">
        <v>133</v>
      </c>
      <c r="E103" s="129" t="s">
        <v>145</v>
      </c>
      <c r="F103" s="130" t="s">
        <v>146</v>
      </c>
      <c r="G103" s="131" t="s">
        <v>147</v>
      </c>
      <c r="H103" s="132">
        <v>16.734000000000002</v>
      </c>
      <c r="I103" s="133"/>
      <c r="J103" s="134">
        <f>ROUND(I103*H103,2)</f>
        <v>0</v>
      </c>
      <c r="K103" s="130" t="s">
        <v>137</v>
      </c>
      <c r="L103" s="33"/>
      <c r="M103" s="135" t="s">
        <v>19</v>
      </c>
      <c r="N103" s="136" t="s">
        <v>43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138</v>
      </c>
      <c r="AT103" s="139" t="s">
        <v>133</v>
      </c>
      <c r="AU103" s="139" t="s">
        <v>139</v>
      </c>
      <c r="AY103" s="18" t="s">
        <v>131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139</v>
      </c>
      <c r="BK103" s="140">
        <f>ROUND(I103*H103,2)</f>
        <v>0</v>
      </c>
      <c r="BL103" s="18" t="s">
        <v>138</v>
      </c>
      <c r="BM103" s="139" t="s">
        <v>148</v>
      </c>
    </row>
    <row r="104" spans="2:65" s="1" customFormat="1" hidden="1">
      <c r="B104" s="33"/>
      <c r="D104" s="141" t="s">
        <v>141</v>
      </c>
      <c r="F104" s="142" t="s">
        <v>149</v>
      </c>
      <c r="I104" s="143"/>
      <c r="L104" s="33"/>
      <c r="M104" s="144"/>
      <c r="T104" s="54"/>
      <c r="AT104" s="18" t="s">
        <v>141</v>
      </c>
      <c r="AU104" s="18" t="s">
        <v>139</v>
      </c>
    </row>
    <row r="105" spans="2:65" s="12" customFormat="1">
      <c r="B105" s="145"/>
      <c r="D105" s="146" t="s">
        <v>143</v>
      </c>
      <c r="E105" s="147" t="s">
        <v>19</v>
      </c>
      <c r="F105" s="148" t="s">
        <v>150</v>
      </c>
      <c r="H105" s="149">
        <v>16.734000000000002</v>
      </c>
      <c r="I105" s="150"/>
      <c r="L105" s="145"/>
      <c r="M105" s="151"/>
      <c r="T105" s="152"/>
      <c r="AT105" s="147" t="s">
        <v>143</v>
      </c>
      <c r="AU105" s="147" t="s">
        <v>139</v>
      </c>
      <c r="AV105" s="12" t="s">
        <v>139</v>
      </c>
      <c r="AW105" s="12" t="s">
        <v>32</v>
      </c>
      <c r="AX105" s="12" t="s">
        <v>79</v>
      </c>
      <c r="AY105" s="147" t="s">
        <v>131</v>
      </c>
    </row>
    <row r="106" spans="2:65" s="1" customFormat="1" ht="22.15" customHeight="1">
      <c r="B106" s="33"/>
      <c r="C106" s="128" t="s">
        <v>151</v>
      </c>
      <c r="D106" s="128" t="s">
        <v>133</v>
      </c>
      <c r="E106" s="129" t="s">
        <v>152</v>
      </c>
      <c r="F106" s="130" t="s">
        <v>153</v>
      </c>
      <c r="G106" s="131" t="s">
        <v>147</v>
      </c>
      <c r="H106" s="132">
        <v>16.73</v>
      </c>
      <c r="I106" s="133"/>
      <c r="J106" s="134">
        <f>ROUND(I106*H106,2)</f>
        <v>0</v>
      </c>
      <c r="K106" s="130" t="s">
        <v>137</v>
      </c>
      <c r="L106" s="33"/>
      <c r="M106" s="135" t="s">
        <v>19</v>
      </c>
      <c r="N106" s="136" t="s">
        <v>43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138</v>
      </c>
      <c r="AT106" s="139" t="s">
        <v>133</v>
      </c>
      <c r="AU106" s="139" t="s">
        <v>139</v>
      </c>
      <c r="AY106" s="18" t="s">
        <v>131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139</v>
      </c>
      <c r="BK106" s="140">
        <f>ROUND(I106*H106,2)</f>
        <v>0</v>
      </c>
      <c r="BL106" s="18" t="s">
        <v>138</v>
      </c>
      <c r="BM106" s="139" t="s">
        <v>154</v>
      </c>
    </row>
    <row r="107" spans="2:65" s="1" customFormat="1" hidden="1">
      <c r="B107" s="33"/>
      <c r="D107" s="141" t="s">
        <v>141</v>
      </c>
      <c r="F107" s="142" t="s">
        <v>155</v>
      </c>
      <c r="I107" s="143"/>
      <c r="L107" s="33"/>
      <c r="M107" s="144"/>
      <c r="T107" s="54"/>
      <c r="AT107" s="18" t="s">
        <v>141</v>
      </c>
      <c r="AU107" s="18" t="s">
        <v>139</v>
      </c>
    </row>
    <row r="108" spans="2:65" s="1" customFormat="1" ht="19.899999999999999" customHeight="1">
      <c r="B108" s="33"/>
      <c r="C108" s="128" t="s">
        <v>138</v>
      </c>
      <c r="D108" s="128" t="s">
        <v>133</v>
      </c>
      <c r="E108" s="129" t="s">
        <v>156</v>
      </c>
      <c r="F108" s="130" t="s">
        <v>157</v>
      </c>
      <c r="G108" s="131" t="s">
        <v>136</v>
      </c>
      <c r="H108" s="132">
        <v>88</v>
      </c>
      <c r="I108" s="133"/>
      <c r="J108" s="134">
        <f>ROUND(I108*H108,2)</f>
        <v>0</v>
      </c>
      <c r="K108" s="130" t="s">
        <v>137</v>
      </c>
      <c r="L108" s="33"/>
      <c r="M108" s="135" t="s">
        <v>19</v>
      </c>
      <c r="N108" s="136" t="s">
        <v>43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138</v>
      </c>
      <c r="AT108" s="139" t="s">
        <v>133</v>
      </c>
      <c r="AU108" s="139" t="s">
        <v>139</v>
      </c>
      <c r="AY108" s="18" t="s">
        <v>131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139</v>
      </c>
      <c r="BK108" s="140">
        <f>ROUND(I108*H108,2)</f>
        <v>0</v>
      </c>
      <c r="BL108" s="18" t="s">
        <v>138</v>
      </c>
      <c r="BM108" s="139" t="s">
        <v>158</v>
      </c>
    </row>
    <row r="109" spans="2:65" s="1" customFormat="1" hidden="1">
      <c r="B109" s="33"/>
      <c r="D109" s="141" t="s">
        <v>141</v>
      </c>
      <c r="F109" s="142" t="s">
        <v>159</v>
      </c>
      <c r="I109" s="143"/>
      <c r="L109" s="33"/>
      <c r="M109" s="144"/>
      <c r="T109" s="54"/>
      <c r="AT109" s="18" t="s">
        <v>141</v>
      </c>
      <c r="AU109" s="18" t="s">
        <v>139</v>
      </c>
    </row>
    <row r="110" spans="2:65" s="1" customFormat="1" ht="22.15" customHeight="1">
      <c r="B110" s="33"/>
      <c r="C110" s="128" t="s">
        <v>160</v>
      </c>
      <c r="D110" s="128" t="s">
        <v>133</v>
      </c>
      <c r="E110" s="129" t="s">
        <v>161</v>
      </c>
      <c r="F110" s="130" t="s">
        <v>162</v>
      </c>
      <c r="G110" s="131" t="s">
        <v>136</v>
      </c>
      <c r="H110" s="132">
        <v>88</v>
      </c>
      <c r="I110" s="133"/>
      <c r="J110" s="134">
        <f>ROUND(I110*H110,2)</f>
        <v>0</v>
      </c>
      <c r="K110" s="130" t="s">
        <v>137</v>
      </c>
      <c r="L110" s="33"/>
      <c r="M110" s="135" t="s">
        <v>19</v>
      </c>
      <c r="N110" s="136" t="s">
        <v>43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138</v>
      </c>
      <c r="AT110" s="139" t="s">
        <v>133</v>
      </c>
      <c r="AU110" s="139" t="s">
        <v>139</v>
      </c>
      <c r="AY110" s="18" t="s">
        <v>131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8" t="s">
        <v>139</v>
      </c>
      <c r="BK110" s="140">
        <f>ROUND(I110*H110,2)</f>
        <v>0</v>
      </c>
      <c r="BL110" s="18" t="s">
        <v>138</v>
      </c>
      <c r="BM110" s="139" t="s">
        <v>163</v>
      </c>
    </row>
    <row r="111" spans="2:65" s="1" customFormat="1" hidden="1">
      <c r="B111" s="33"/>
      <c r="D111" s="141" t="s">
        <v>141</v>
      </c>
      <c r="F111" s="142" t="s">
        <v>164</v>
      </c>
      <c r="I111" s="143"/>
      <c r="L111" s="33"/>
      <c r="M111" s="144"/>
      <c r="T111" s="54"/>
      <c r="AT111" s="18" t="s">
        <v>141</v>
      </c>
      <c r="AU111" s="18" t="s">
        <v>139</v>
      </c>
    </row>
    <row r="112" spans="2:65" s="1" customFormat="1" ht="14.45" customHeight="1">
      <c r="B112" s="33"/>
      <c r="C112" s="153" t="s">
        <v>165</v>
      </c>
      <c r="D112" s="153" t="s">
        <v>166</v>
      </c>
      <c r="E112" s="154" t="s">
        <v>167</v>
      </c>
      <c r="F112" s="155" t="s">
        <v>168</v>
      </c>
      <c r="G112" s="156" t="s">
        <v>169</v>
      </c>
      <c r="H112" s="157">
        <v>12</v>
      </c>
      <c r="I112" s="158"/>
      <c r="J112" s="159">
        <f>ROUND(I112*H112,2)</f>
        <v>0</v>
      </c>
      <c r="K112" s="155" t="s">
        <v>137</v>
      </c>
      <c r="L112" s="160"/>
      <c r="M112" s="161" t="s">
        <v>19</v>
      </c>
      <c r="N112" s="162" t="s">
        <v>43</v>
      </c>
      <c r="P112" s="137">
        <f>O112*H112</f>
        <v>0</v>
      </c>
      <c r="Q112" s="137">
        <v>1E-3</v>
      </c>
      <c r="R112" s="137">
        <f>Q112*H112</f>
        <v>1.2E-2</v>
      </c>
      <c r="S112" s="137">
        <v>0</v>
      </c>
      <c r="T112" s="138">
        <f>S112*H112</f>
        <v>0</v>
      </c>
      <c r="AR112" s="139" t="s">
        <v>170</v>
      </c>
      <c r="AT112" s="139" t="s">
        <v>166</v>
      </c>
      <c r="AU112" s="139" t="s">
        <v>139</v>
      </c>
      <c r="AY112" s="18" t="s">
        <v>131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139</v>
      </c>
      <c r="BK112" s="140">
        <f>ROUND(I112*H112,2)</f>
        <v>0</v>
      </c>
      <c r="BL112" s="18" t="s">
        <v>138</v>
      </c>
      <c r="BM112" s="139" t="s">
        <v>171</v>
      </c>
    </row>
    <row r="113" spans="2:65" s="11" customFormat="1" ht="22.9" customHeight="1">
      <c r="B113" s="116"/>
      <c r="D113" s="117" t="s">
        <v>70</v>
      </c>
      <c r="E113" s="126" t="s">
        <v>160</v>
      </c>
      <c r="F113" s="126" t="s">
        <v>172</v>
      </c>
      <c r="I113" s="119"/>
      <c r="J113" s="127">
        <f>BK113</f>
        <v>0</v>
      </c>
      <c r="L113" s="116"/>
      <c r="M113" s="121"/>
      <c r="P113" s="122">
        <f>SUM(P114:P116)</f>
        <v>0</v>
      </c>
      <c r="R113" s="122">
        <f>SUM(R114:R116)</f>
        <v>10.879104000000002</v>
      </c>
      <c r="T113" s="123">
        <f>SUM(T114:T116)</f>
        <v>0</v>
      </c>
      <c r="AR113" s="117" t="s">
        <v>79</v>
      </c>
      <c r="AT113" s="124" t="s">
        <v>70</v>
      </c>
      <c r="AU113" s="124" t="s">
        <v>79</v>
      </c>
      <c r="AY113" s="117" t="s">
        <v>131</v>
      </c>
      <c r="BK113" s="125">
        <f>SUM(BK114:BK116)</f>
        <v>0</v>
      </c>
    </row>
    <row r="114" spans="2:65" s="1" customFormat="1" ht="34.9" customHeight="1">
      <c r="B114" s="33"/>
      <c r="C114" s="128" t="s">
        <v>173</v>
      </c>
      <c r="D114" s="128" t="s">
        <v>133</v>
      </c>
      <c r="E114" s="129" t="s">
        <v>174</v>
      </c>
      <c r="F114" s="130" t="s">
        <v>175</v>
      </c>
      <c r="G114" s="131" t="s">
        <v>136</v>
      </c>
      <c r="H114" s="132">
        <v>55.28</v>
      </c>
      <c r="I114" s="133"/>
      <c r="J114" s="134">
        <f>ROUND(I114*H114,2)</f>
        <v>0</v>
      </c>
      <c r="K114" s="130" t="s">
        <v>137</v>
      </c>
      <c r="L114" s="33"/>
      <c r="M114" s="135" t="s">
        <v>19</v>
      </c>
      <c r="N114" s="136" t="s">
        <v>43</v>
      </c>
      <c r="P114" s="137">
        <f>O114*H114</f>
        <v>0</v>
      </c>
      <c r="Q114" s="137">
        <v>8.8800000000000004E-2</v>
      </c>
      <c r="R114" s="137">
        <f>Q114*H114</f>
        <v>4.9088640000000003</v>
      </c>
      <c r="S114" s="137">
        <v>0</v>
      </c>
      <c r="T114" s="138">
        <f>S114*H114</f>
        <v>0</v>
      </c>
      <c r="AR114" s="139" t="s">
        <v>138</v>
      </c>
      <c r="AT114" s="139" t="s">
        <v>133</v>
      </c>
      <c r="AU114" s="139" t="s">
        <v>139</v>
      </c>
      <c r="AY114" s="18" t="s">
        <v>131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139</v>
      </c>
      <c r="BK114" s="140">
        <f>ROUND(I114*H114,2)</f>
        <v>0</v>
      </c>
      <c r="BL114" s="18" t="s">
        <v>138</v>
      </c>
      <c r="BM114" s="139" t="s">
        <v>176</v>
      </c>
    </row>
    <row r="115" spans="2:65" s="1" customFormat="1" hidden="1">
      <c r="B115" s="33"/>
      <c r="D115" s="141" t="s">
        <v>141</v>
      </c>
      <c r="F115" s="142" t="s">
        <v>177</v>
      </c>
      <c r="I115" s="143"/>
      <c r="L115" s="33"/>
      <c r="M115" s="144"/>
      <c r="T115" s="54"/>
      <c r="AT115" s="18" t="s">
        <v>141</v>
      </c>
      <c r="AU115" s="18" t="s">
        <v>139</v>
      </c>
    </row>
    <row r="116" spans="2:65" s="1" customFormat="1" ht="14.45" customHeight="1">
      <c r="B116" s="33"/>
      <c r="C116" s="153" t="s">
        <v>170</v>
      </c>
      <c r="D116" s="153" t="s">
        <v>166</v>
      </c>
      <c r="E116" s="154" t="s">
        <v>178</v>
      </c>
      <c r="F116" s="155" t="s">
        <v>179</v>
      </c>
      <c r="G116" s="156" t="s">
        <v>136</v>
      </c>
      <c r="H116" s="157">
        <v>55.28</v>
      </c>
      <c r="I116" s="158"/>
      <c r="J116" s="159">
        <f>ROUND(I116*H116,2)</f>
        <v>0</v>
      </c>
      <c r="K116" s="155" t="s">
        <v>137</v>
      </c>
      <c r="L116" s="160"/>
      <c r="M116" s="161" t="s">
        <v>19</v>
      </c>
      <c r="N116" s="162" t="s">
        <v>43</v>
      </c>
      <c r="P116" s="137">
        <f>O116*H116</f>
        <v>0</v>
      </c>
      <c r="Q116" s="137">
        <v>0.108</v>
      </c>
      <c r="R116" s="137">
        <f>Q116*H116</f>
        <v>5.9702400000000004</v>
      </c>
      <c r="S116" s="137">
        <v>0</v>
      </c>
      <c r="T116" s="138">
        <f>S116*H116</f>
        <v>0</v>
      </c>
      <c r="AR116" s="139" t="s">
        <v>170</v>
      </c>
      <c r="AT116" s="139" t="s">
        <v>166</v>
      </c>
      <c r="AU116" s="139" t="s">
        <v>139</v>
      </c>
      <c r="AY116" s="18" t="s">
        <v>131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139</v>
      </c>
      <c r="BK116" s="140">
        <f>ROUND(I116*H116,2)</f>
        <v>0</v>
      </c>
      <c r="BL116" s="18" t="s">
        <v>138</v>
      </c>
      <c r="BM116" s="139" t="s">
        <v>180</v>
      </c>
    </row>
    <row r="117" spans="2:65" s="11" customFormat="1" ht="22.9" customHeight="1">
      <c r="B117" s="116"/>
      <c r="D117" s="117" t="s">
        <v>70</v>
      </c>
      <c r="E117" s="126" t="s">
        <v>165</v>
      </c>
      <c r="F117" s="126" t="s">
        <v>181</v>
      </c>
      <c r="I117" s="119"/>
      <c r="J117" s="127">
        <f>BK117</f>
        <v>0</v>
      </c>
      <c r="L117" s="116"/>
      <c r="M117" s="121"/>
      <c r="P117" s="122">
        <f>SUM(P118:P215)</f>
        <v>0</v>
      </c>
      <c r="R117" s="122">
        <f>SUM(R118:R215)</f>
        <v>33.062247059999997</v>
      </c>
      <c r="T117" s="123">
        <f>SUM(T118:T215)</f>
        <v>0</v>
      </c>
      <c r="AR117" s="117" t="s">
        <v>79</v>
      </c>
      <c r="AT117" s="124" t="s">
        <v>70</v>
      </c>
      <c r="AU117" s="124" t="s">
        <v>79</v>
      </c>
      <c r="AY117" s="117" t="s">
        <v>131</v>
      </c>
      <c r="BK117" s="125">
        <f>SUM(BK118:BK215)</f>
        <v>0</v>
      </c>
    </row>
    <row r="118" spans="2:65" s="1" customFormat="1" ht="30" customHeight="1">
      <c r="B118" s="33"/>
      <c r="C118" s="128" t="s">
        <v>182</v>
      </c>
      <c r="D118" s="128" t="s">
        <v>133</v>
      </c>
      <c r="E118" s="129" t="s">
        <v>183</v>
      </c>
      <c r="F118" s="130" t="s">
        <v>184</v>
      </c>
      <c r="G118" s="131" t="s">
        <v>136</v>
      </c>
      <c r="H118" s="132">
        <v>110.12</v>
      </c>
      <c r="I118" s="133"/>
      <c r="J118" s="134">
        <f>ROUND(I118*H118,2)</f>
        <v>0</v>
      </c>
      <c r="K118" s="130" t="s">
        <v>137</v>
      </c>
      <c r="L118" s="33"/>
      <c r="M118" s="135" t="s">
        <v>19</v>
      </c>
      <c r="N118" s="136" t="s">
        <v>43</v>
      </c>
      <c r="P118" s="137">
        <f>O118*H118</f>
        <v>0</v>
      </c>
      <c r="Q118" s="137">
        <v>8.3899999999999999E-3</v>
      </c>
      <c r="R118" s="137">
        <f>Q118*H118</f>
        <v>0.92390680000000003</v>
      </c>
      <c r="S118" s="137">
        <v>0</v>
      </c>
      <c r="T118" s="138">
        <f>S118*H118</f>
        <v>0</v>
      </c>
      <c r="AR118" s="139" t="s">
        <v>138</v>
      </c>
      <c r="AT118" s="139" t="s">
        <v>133</v>
      </c>
      <c r="AU118" s="139" t="s">
        <v>139</v>
      </c>
      <c r="AY118" s="18" t="s">
        <v>131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139</v>
      </c>
      <c r="BK118" s="140">
        <f>ROUND(I118*H118,2)</f>
        <v>0</v>
      </c>
      <c r="BL118" s="18" t="s">
        <v>138</v>
      </c>
      <c r="BM118" s="139" t="s">
        <v>185</v>
      </c>
    </row>
    <row r="119" spans="2:65" s="1" customFormat="1" hidden="1">
      <c r="B119" s="33"/>
      <c r="D119" s="141" t="s">
        <v>141</v>
      </c>
      <c r="F119" s="142" t="s">
        <v>186</v>
      </c>
      <c r="I119" s="143"/>
      <c r="L119" s="33"/>
      <c r="M119" s="144"/>
      <c r="T119" s="54"/>
      <c r="AT119" s="18" t="s">
        <v>141</v>
      </c>
      <c r="AU119" s="18" t="s">
        <v>139</v>
      </c>
    </row>
    <row r="120" spans="2:65" s="13" customFormat="1">
      <c r="B120" s="163"/>
      <c r="D120" s="146" t="s">
        <v>143</v>
      </c>
      <c r="E120" s="164" t="s">
        <v>19</v>
      </c>
      <c r="F120" s="165" t="s">
        <v>187</v>
      </c>
      <c r="H120" s="164" t="s">
        <v>19</v>
      </c>
      <c r="I120" s="166"/>
      <c r="L120" s="163"/>
      <c r="M120" s="167"/>
      <c r="T120" s="168"/>
      <c r="AT120" s="164" t="s">
        <v>143</v>
      </c>
      <c r="AU120" s="164" t="s">
        <v>139</v>
      </c>
      <c r="AV120" s="13" t="s">
        <v>79</v>
      </c>
      <c r="AW120" s="13" t="s">
        <v>32</v>
      </c>
      <c r="AX120" s="13" t="s">
        <v>71</v>
      </c>
      <c r="AY120" s="164" t="s">
        <v>131</v>
      </c>
    </row>
    <row r="121" spans="2:65" s="12" customFormat="1">
      <c r="B121" s="145"/>
      <c r="D121" s="146" t="s">
        <v>143</v>
      </c>
      <c r="E121" s="147" t="s">
        <v>19</v>
      </c>
      <c r="F121" s="148" t="s">
        <v>188</v>
      </c>
      <c r="H121" s="149">
        <v>52.44</v>
      </c>
      <c r="I121" s="150"/>
      <c r="L121" s="145"/>
      <c r="M121" s="151"/>
      <c r="T121" s="152"/>
      <c r="AT121" s="147" t="s">
        <v>143</v>
      </c>
      <c r="AU121" s="147" t="s">
        <v>139</v>
      </c>
      <c r="AV121" s="12" t="s">
        <v>139</v>
      </c>
      <c r="AW121" s="12" t="s">
        <v>32</v>
      </c>
      <c r="AX121" s="12" t="s">
        <v>71</v>
      </c>
      <c r="AY121" s="147" t="s">
        <v>131</v>
      </c>
    </row>
    <row r="122" spans="2:65" s="13" customFormat="1">
      <c r="B122" s="163"/>
      <c r="D122" s="146" t="s">
        <v>143</v>
      </c>
      <c r="E122" s="164" t="s">
        <v>19</v>
      </c>
      <c r="F122" s="165" t="s">
        <v>189</v>
      </c>
      <c r="H122" s="164" t="s">
        <v>19</v>
      </c>
      <c r="I122" s="166"/>
      <c r="L122" s="163"/>
      <c r="M122" s="167"/>
      <c r="T122" s="168"/>
      <c r="AT122" s="164" t="s">
        <v>143</v>
      </c>
      <c r="AU122" s="164" t="s">
        <v>139</v>
      </c>
      <c r="AV122" s="13" t="s">
        <v>79</v>
      </c>
      <c r="AW122" s="13" t="s">
        <v>32</v>
      </c>
      <c r="AX122" s="13" t="s">
        <v>71</v>
      </c>
      <c r="AY122" s="164" t="s">
        <v>131</v>
      </c>
    </row>
    <row r="123" spans="2:65" s="12" customFormat="1">
      <c r="B123" s="145"/>
      <c r="D123" s="146" t="s">
        <v>143</v>
      </c>
      <c r="E123" s="147" t="s">
        <v>19</v>
      </c>
      <c r="F123" s="148" t="s">
        <v>190</v>
      </c>
      <c r="H123" s="149">
        <v>57.68</v>
      </c>
      <c r="I123" s="150"/>
      <c r="L123" s="145"/>
      <c r="M123" s="151"/>
      <c r="T123" s="152"/>
      <c r="AT123" s="147" t="s">
        <v>143</v>
      </c>
      <c r="AU123" s="147" t="s">
        <v>139</v>
      </c>
      <c r="AV123" s="12" t="s">
        <v>139</v>
      </c>
      <c r="AW123" s="12" t="s">
        <v>32</v>
      </c>
      <c r="AX123" s="12" t="s">
        <v>71</v>
      </c>
      <c r="AY123" s="147" t="s">
        <v>131</v>
      </c>
    </row>
    <row r="124" spans="2:65" s="14" customFormat="1">
      <c r="B124" s="169"/>
      <c r="D124" s="146" t="s">
        <v>143</v>
      </c>
      <c r="E124" s="170" t="s">
        <v>19</v>
      </c>
      <c r="F124" s="171" t="s">
        <v>191</v>
      </c>
      <c r="H124" s="172">
        <v>110.12</v>
      </c>
      <c r="I124" s="173"/>
      <c r="L124" s="169"/>
      <c r="M124" s="174"/>
      <c r="T124" s="175"/>
      <c r="AT124" s="170" t="s">
        <v>143</v>
      </c>
      <c r="AU124" s="170" t="s">
        <v>139</v>
      </c>
      <c r="AV124" s="14" t="s">
        <v>138</v>
      </c>
      <c r="AW124" s="14" t="s">
        <v>32</v>
      </c>
      <c r="AX124" s="14" t="s">
        <v>79</v>
      </c>
      <c r="AY124" s="170" t="s">
        <v>131</v>
      </c>
    </row>
    <row r="125" spans="2:65" s="1" customFormat="1" ht="14.45" customHeight="1">
      <c r="B125" s="33"/>
      <c r="C125" s="153" t="s">
        <v>192</v>
      </c>
      <c r="D125" s="153" t="s">
        <v>166</v>
      </c>
      <c r="E125" s="154" t="s">
        <v>193</v>
      </c>
      <c r="F125" s="155" t="s">
        <v>194</v>
      </c>
      <c r="G125" s="156" t="s">
        <v>136</v>
      </c>
      <c r="H125" s="157">
        <v>112.32</v>
      </c>
      <c r="I125" s="158"/>
      <c r="J125" s="159">
        <f>ROUND(I125*H125,2)</f>
        <v>0</v>
      </c>
      <c r="K125" s="155" t="s">
        <v>137</v>
      </c>
      <c r="L125" s="160"/>
      <c r="M125" s="161" t="s">
        <v>19</v>
      </c>
      <c r="N125" s="162" t="s">
        <v>43</v>
      </c>
      <c r="P125" s="137">
        <f>O125*H125</f>
        <v>0</v>
      </c>
      <c r="Q125" s="137">
        <v>4.0000000000000002E-4</v>
      </c>
      <c r="R125" s="137">
        <f>Q125*H125</f>
        <v>4.4928000000000003E-2</v>
      </c>
      <c r="S125" s="137">
        <v>0</v>
      </c>
      <c r="T125" s="138">
        <f>S125*H125</f>
        <v>0</v>
      </c>
      <c r="AR125" s="139" t="s">
        <v>170</v>
      </c>
      <c r="AT125" s="139" t="s">
        <v>166</v>
      </c>
      <c r="AU125" s="139" t="s">
        <v>139</v>
      </c>
      <c r="AY125" s="18" t="s">
        <v>131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139</v>
      </c>
      <c r="BK125" s="140">
        <f>ROUND(I125*H125,2)</f>
        <v>0</v>
      </c>
      <c r="BL125" s="18" t="s">
        <v>138</v>
      </c>
      <c r="BM125" s="139" t="s">
        <v>195</v>
      </c>
    </row>
    <row r="126" spans="2:65" s="1" customFormat="1" ht="14.45" customHeight="1">
      <c r="B126" s="33"/>
      <c r="C126" s="128" t="s">
        <v>196</v>
      </c>
      <c r="D126" s="128" t="s">
        <v>133</v>
      </c>
      <c r="E126" s="129" t="s">
        <v>197</v>
      </c>
      <c r="F126" s="130" t="s">
        <v>198</v>
      </c>
      <c r="G126" s="131" t="s">
        <v>136</v>
      </c>
      <c r="H126" s="132">
        <v>234.55799999999999</v>
      </c>
      <c r="I126" s="133"/>
      <c r="J126" s="134">
        <f>ROUND(I126*H126,2)</f>
        <v>0</v>
      </c>
      <c r="K126" s="130" t="s">
        <v>137</v>
      </c>
      <c r="L126" s="33"/>
      <c r="M126" s="135" t="s">
        <v>19</v>
      </c>
      <c r="N126" s="136" t="s">
        <v>43</v>
      </c>
      <c r="P126" s="137">
        <f>O126*H126</f>
        <v>0</v>
      </c>
      <c r="Q126" s="137">
        <v>5.4599999999999996E-3</v>
      </c>
      <c r="R126" s="137">
        <f>Q126*H126</f>
        <v>1.2806866799999999</v>
      </c>
      <c r="S126" s="137">
        <v>0</v>
      </c>
      <c r="T126" s="138">
        <f>S126*H126</f>
        <v>0</v>
      </c>
      <c r="AR126" s="139" t="s">
        <v>138</v>
      </c>
      <c r="AT126" s="139" t="s">
        <v>133</v>
      </c>
      <c r="AU126" s="139" t="s">
        <v>139</v>
      </c>
      <c r="AY126" s="18" t="s">
        <v>131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8" t="s">
        <v>139</v>
      </c>
      <c r="BK126" s="140">
        <f>ROUND(I126*H126,2)</f>
        <v>0</v>
      </c>
      <c r="BL126" s="18" t="s">
        <v>138</v>
      </c>
      <c r="BM126" s="139" t="s">
        <v>199</v>
      </c>
    </row>
    <row r="127" spans="2:65" s="1" customFormat="1" hidden="1">
      <c r="B127" s="33"/>
      <c r="D127" s="141" t="s">
        <v>141</v>
      </c>
      <c r="F127" s="142" t="s">
        <v>200</v>
      </c>
      <c r="I127" s="143"/>
      <c r="L127" s="33"/>
      <c r="M127" s="144"/>
      <c r="T127" s="54"/>
      <c r="AT127" s="18" t="s">
        <v>141</v>
      </c>
      <c r="AU127" s="18" t="s">
        <v>139</v>
      </c>
    </row>
    <row r="128" spans="2:65" s="13" customFormat="1">
      <c r="B128" s="163"/>
      <c r="D128" s="146" t="s">
        <v>143</v>
      </c>
      <c r="E128" s="164" t="s">
        <v>19</v>
      </c>
      <c r="F128" s="165" t="s">
        <v>201</v>
      </c>
      <c r="H128" s="164" t="s">
        <v>19</v>
      </c>
      <c r="I128" s="166"/>
      <c r="L128" s="163"/>
      <c r="M128" s="167"/>
      <c r="T128" s="168"/>
      <c r="AT128" s="164" t="s">
        <v>143</v>
      </c>
      <c r="AU128" s="164" t="s">
        <v>139</v>
      </c>
      <c r="AV128" s="13" t="s">
        <v>79</v>
      </c>
      <c r="AW128" s="13" t="s">
        <v>32</v>
      </c>
      <c r="AX128" s="13" t="s">
        <v>71</v>
      </c>
      <c r="AY128" s="164" t="s">
        <v>131</v>
      </c>
    </row>
    <row r="129" spans="2:65" s="12" customFormat="1">
      <c r="B129" s="145"/>
      <c r="D129" s="146" t="s">
        <v>143</v>
      </c>
      <c r="E129" s="147" t="s">
        <v>19</v>
      </c>
      <c r="F129" s="148" t="s">
        <v>202</v>
      </c>
      <c r="H129" s="149">
        <v>111.309</v>
      </c>
      <c r="I129" s="150"/>
      <c r="L129" s="145"/>
      <c r="M129" s="151"/>
      <c r="T129" s="152"/>
      <c r="AT129" s="147" t="s">
        <v>143</v>
      </c>
      <c r="AU129" s="147" t="s">
        <v>139</v>
      </c>
      <c r="AV129" s="12" t="s">
        <v>139</v>
      </c>
      <c r="AW129" s="12" t="s">
        <v>32</v>
      </c>
      <c r="AX129" s="12" t="s">
        <v>71</v>
      </c>
      <c r="AY129" s="147" t="s">
        <v>131</v>
      </c>
    </row>
    <row r="130" spans="2:65" s="12" customFormat="1">
      <c r="B130" s="145"/>
      <c r="D130" s="146" t="s">
        <v>143</v>
      </c>
      <c r="E130" s="147" t="s">
        <v>19</v>
      </c>
      <c r="F130" s="148" t="s">
        <v>203</v>
      </c>
      <c r="H130" s="149">
        <v>5.97</v>
      </c>
      <c r="I130" s="150"/>
      <c r="L130" s="145"/>
      <c r="M130" s="151"/>
      <c r="T130" s="152"/>
      <c r="AT130" s="147" t="s">
        <v>143</v>
      </c>
      <c r="AU130" s="147" t="s">
        <v>139</v>
      </c>
      <c r="AV130" s="12" t="s">
        <v>139</v>
      </c>
      <c r="AW130" s="12" t="s">
        <v>32</v>
      </c>
      <c r="AX130" s="12" t="s">
        <v>71</v>
      </c>
      <c r="AY130" s="147" t="s">
        <v>131</v>
      </c>
    </row>
    <row r="131" spans="2:65" s="13" customFormat="1">
      <c r="B131" s="163"/>
      <c r="D131" s="146" t="s">
        <v>143</v>
      </c>
      <c r="E131" s="164" t="s">
        <v>19</v>
      </c>
      <c r="F131" s="165" t="s">
        <v>204</v>
      </c>
      <c r="H131" s="164" t="s">
        <v>19</v>
      </c>
      <c r="I131" s="166"/>
      <c r="L131" s="163"/>
      <c r="M131" s="167"/>
      <c r="T131" s="168"/>
      <c r="AT131" s="164" t="s">
        <v>143</v>
      </c>
      <c r="AU131" s="164" t="s">
        <v>139</v>
      </c>
      <c r="AV131" s="13" t="s">
        <v>79</v>
      </c>
      <c r="AW131" s="13" t="s">
        <v>32</v>
      </c>
      <c r="AX131" s="13" t="s">
        <v>71</v>
      </c>
      <c r="AY131" s="164" t="s">
        <v>131</v>
      </c>
    </row>
    <row r="132" spans="2:65" s="12" customFormat="1">
      <c r="B132" s="145"/>
      <c r="D132" s="146" t="s">
        <v>143</v>
      </c>
      <c r="E132" s="147" t="s">
        <v>19</v>
      </c>
      <c r="F132" s="148" t="s">
        <v>202</v>
      </c>
      <c r="H132" s="149">
        <v>111.309</v>
      </c>
      <c r="I132" s="150"/>
      <c r="L132" s="145"/>
      <c r="M132" s="151"/>
      <c r="T132" s="152"/>
      <c r="AT132" s="147" t="s">
        <v>143</v>
      </c>
      <c r="AU132" s="147" t="s">
        <v>139</v>
      </c>
      <c r="AV132" s="12" t="s">
        <v>139</v>
      </c>
      <c r="AW132" s="12" t="s">
        <v>32</v>
      </c>
      <c r="AX132" s="12" t="s">
        <v>71</v>
      </c>
      <c r="AY132" s="147" t="s">
        <v>131</v>
      </c>
    </row>
    <row r="133" spans="2:65" s="12" customFormat="1">
      <c r="B133" s="145"/>
      <c r="D133" s="146" t="s">
        <v>143</v>
      </c>
      <c r="E133" s="147" t="s">
        <v>19</v>
      </c>
      <c r="F133" s="148" t="s">
        <v>203</v>
      </c>
      <c r="H133" s="149">
        <v>5.97</v>
      </c>
      <c r="I133" s="150"/>
      <c r="L133" s="145"/>
      <c r="M133" s="151"/>
      <c r="T133" s="152"/>
      <c r="AT133" s="147" t="s">
        <v>143</v>
      </c>
      <c r="AU133" s="147" t="s">
        <v>139</v>
      </c>
      <c r="AV133" s="12" t="s">
        <v>139</v>
      </c>
      <c r="AW133" s="12" t="s">
        <v>32</v>
      </c>
      <c r="AX133" s="12" t="s">
        <v>71</v>
      </c>
      <c r="AY133" s="147" t="s">
        <v>131</v>
      </c>
    </row>
    <row r="134" spans="2:65" s="14" customFormat="1">
      <c r="B134" s="169"/>
      <c r="D134" s="146" t="s">
        <v>143</v>
      </c>
      <c r="E134" s="170" t="s">
        <v>19</v>
      </c>
      <c r="F134" s="171" t="s">
        <v>191</v>
      </c>
      <c r="H134" s="172">
        <v>234.55799999999999</v>
      </c>
      <c r="I134" s="173"/>
      <c r="L134" s="169"/>
      <c r="M134" s="174"/>
      <c r="T134" s="175"/>
      <c r="AT134" s="170" t="s">
        <v>143</v>
      </c>
      <c r="AU134" s="170" t="s">
        <v>139</v>
      </c>
      <c r="AV134" s="14" t="s">
        <v>138</v>
      </c>
      <c r="AW134" s="14" t="s">
        <v>32</v>
      </c>
      <c r="AX134" s="14" t="s">
        <v>79</v>
      </c>
      <c r="AY134" s="170" t="s">
        <v>131</v>
      </c>
    </row>
    <row r="135" spans="2:65" s="1" customFormat="1" ht="22.15" customHeight="1">
      <c r="B135" s="33"/>
      <c r="C135" s="128" t="s">
        <v>205</v>
      </c>
      <c r="D135" s="128" t="s">
        <v>133</v>
      </c>
      <c r="E135" s="129" t="s">
        <v>206</v>
      </c>
      <c r="F135" s="130" t="s">
        <v>207</v>
      </c>
      <c r="G135" s="131" t="s">
        <v>136</v>
      </c>
      <c r="H135" s="132">
        <v>469.12</v>
      </c>
      <c r="I135" s="133"/>
      <c r="J135" s="134">
        <f>ROUND(I135*H135,2)</f>
        <v>0</v>
      </c>
      <c r="K135" s="130" t="s">
        <v>137</v>
      </c>
      <c r="L135" s="33"/>
      <c r="M135" s="135" t="s">
        <v>19</v>
      </c>
      <c r="N135" s="136" t="s">
        <v>43</v>
      </c>
      <c r="P135" s="137">
        <f>O135*H135</f>
        <v>0</v>
      </c>
      <c r="Q135" s="137">
        <v>2.0999999999999999E-3</v>
      </c>
      <c r="R135" s="137">
        <f>Q135*H135</f>
        <v>0.98515199999999992</v>
      </c>
      <c r="S135" s="137">
        <v>0</v>
      </c>
      <c r="T135" s="138">
        <f>S135*H135</f>
        <v>0</v>
      </c>
      <c r="AR135" s="139" t="s">
        <v>138</v>
      </c>
      <c r="AT135" s="139" t="s">
        <v>133</v>
      </c>
      <c r="AU135" s="139" t="s">
        <v>139</v>
      </c>
      <c r="AY135" s="18" t="s">
        <v>131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8" t="s">
        <v>139</v>
      </c>
      <c r="BK135" s="140">
        <f>ROUND(I135*H135,2)</f>
        <v>0</v>
      </c>
      <c r="BL135" s="18" t="s">
        <v>138</v>
      </c>
      <c r="BM135" s="139" t="s">
        <v>208</v>
      </c>
    </row>
    <row r="136" spans="2:65" s="1" customFormat="1" hidden="1">
      <c r="B136" s="33"/>
      <c r="D136" s="141" t="s">
        <v>141</v>
      </c>
      <c r="F136" s="142" t="s">
        <v>209</v>
      </c>
      <c r="I136" s="143"/>
      <c r="L136" s="33"/>
      <c r="M136" s="144"/>
      <c r="T136" s="54"/>
      <c r="AT136" s="18" t="s">
        <v>141</v>
      </c>
      <c r="AU136" s="18" t="s">
        <v>139</v>
      </c>
    </row>
    <row r="137" spans="2:65" s="1" customFormat="1" ht="19.5">
      <c r="B137" s="33"/>
      <c r="D137" s="146" t="s">
        <v>210</v>
      </c>
      <c r="F137" s="176" t="s">
        <v>211</v>
      </c>
      <c r="I137" s="143"/>
      <c r="L137" s="33"/>
      <c r="M137" s="144"/>
      <c r="T137" s="54"/>
      <c r="AT137" s="18" t="s">
        <v>210</v>
      </c>
      <c r="AU137" s="18" t="s">
        <v>139</v>
      </c>
    </row>
    <row r="138" spans="2:65" s="12" customFormat="1">
      <c r="B138" s="145"/>
      <c r="D138" s="146" t="s">
        <v>143</v>
      </c>
      <c r="F138" s="148" t="s">
        <v>212</v>
      </c>
      <c r="H138" s="149">
        <v>469.12</v>
      </c>
      <c r="I138" s="150"/>
      <c r="L138" s="145"/>
      <c r="M138" s="151"/>
      <c r="T138" s="152"/>
      <c r="AT138" s="147" t="s">
        <v>143</v>
      </c>
      <c r="AU138" s="147" t="s">
        <v>139</v>
      </c>
      <c r="AV138" s="12" t="s">
        <v>139</v>
      </c>
      <c r="AW138" s="12" t="s">
        <v>4</v>
      </c>
      <c r="AX138" s="12" t="s">
        <v>79</v>
      </c>
      <c r="AY138" s="147" t="s">
        <v>131</v>
      </c>
    </row>
    <row r="139" spans="2:65" s="1" customFormat="1" ht="34.9" customHeight="1">
      <c r="B139" s="33"/>
      <c r="C139" s="128" t="s">
        <v>213</v>
      </c>
      <c r="D139" s="128" t="s">
        <v>133</v>
      </c>
      <c r="E139" s="129" t="s">
        <v>214</v>
      </c>
      <c r="F139" s="130" t="s">
        <v>215</v>
      </c>
      <c r="G139" s="131" t="s">
        <v>136</v>
      </c>
      <c r="H139" s="132">
        <v>1022.575</v>
      </c>
      <c r="I139" s="133"/>
      <c r="J139" s="134">
        <f>ROUND(I139*H139,2)</f>
        <v>0</v>
      </c>
      <c r="K139" s="130" t="s">
        <v>137</v>
      </c>
      <c r="L139" s="33"/>
      <c r="M139" s="135" t="s">
        <v>19</v>
      </c>
      <c r="N139" s="136" t="s">
        <v>43</v>
      </c>
      <c r="P139" s="137">
        <f>O139*H139</f>
        <v>0</v>
      </c>
      <c r="Q139" s="137">
        <v>8.6E-3</v>
      </c>
      <c r="R139" s="137">
        <f>Q139*H139</f>
        <v>8.7941450000000003</v>
      </c>
      <c r="S139" s="137">
        <v>0</v>
      </c>
      <c r="T139" s="138">
        <f>S139*H139</f>
        <v>0</v>
      </c>
      <c r="AR139" s="139" t="s">
        <v>138</v>
      </c>
      <c r="AT139" s="139" t="s">
        <v>133</v>
      </c>
      <c r="AU139" s="139" t="s">
        <v>139</v>
      </c>
      <c r="AY139" s="18" t="s">
        <v>131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8" t="s">
        <v>139</v>
      </c>
      <c r="BK139" s="140">
        <f>ROUND(I139*H139,2)</f>
        <v>0</v>
      </c>
      <c r="BL139" s="18" t="s">
        <v>138</v>
      </c>
      <c r="BM139" s="139" t="s">
        <v>216</v>
      </c>
    </row>
    <row r="140" spans="2:65" s="1" customFormat="1" hidden="1">
      <c r="B140" s="33"/>
      <c r="D140" s="141" t="s">
        <v>141</v>
      </c>
      <c r="F140" s="142" t="s">
        <v>217</v>
      </c>
      <c r="I140" s="143"/>
      <c r="L140" s="33"/>
      <c r="M140" s="144"/>
      <c r="T140" s="54"/>
      <c r="AT140" s="18" t="s">
        <v>141</v>
      </c>
      <c r="AU140" s="18" t="s">
        <v>139</v>
      </c>
    </row>
    <row r="141" spans="2:65" s="14" customFormat="1">
      <c r="B141" s="169"/>
      <c r="D141" s="146" t="s">
        <v>143</v>
      </c>
      <c r="E141" s="170" t="s">
        <v>19</v>
      </c>
      <c r="F141" s="171" t="s">
        <v>191</v>
      </c>
      <c r="H141" s="172">
        <v>1022.5749999999998</v>
      </c>
      <c r="I141" s="173"/>
      <c r="L141" s="169"/>
      <c r="M141" s="174"/>
      <c r="T141" s="175"/>
      <c r="AT141" s="170" t="s">
        <v>143</v>
      </c>
      <c r="AU141" s="170" t="s">
        <v>139</v>
      </c>
      <c r="AV141" s="14" t="s">
        <v>138</v>
      </c>
      <c r="AW141" s="14" t="s">
        <v>32</v>
      </c>
      <c r="AX141" s="14" t="s">
        <v>71</v>
      </c>
      <c r="AY141" s="170" t="s">
        <v>131</v>
      </c>
    </row>
    <row r="142" spans="2:65" s="1" customFormat="1" ht="14.45" customHeight="1">
      <c r="B142" s="33"/>
      <c r="C142" s="153" t="s">
        <v>218</v>
      </c>
      <c r="D142" s="153" t="s">
        <v>166</v>
      </c>
      <c r="E142" s="154" t="s">
        <v>219</v>
      </c>
      <c r="F142" s="155" t="s">
        <v>220</v>
      </c>
      <c r="G142" s="156" t="s">
        <v>136</v>
      </c>
      <c r="H142" s="157">
        <v>880.71900000000005</v>
      </c>
      <c r="I142" s="158"/>
      <c r="J142" s="159">
        <f>ROUND(I142*H142,2)</f>
        <v>0</v>
      </c>
      <c r="K142" s="155" t="s">
        <v>137</v>
      </c>
      <c r="L142" s="160"/>
      <c r="M142" s="161" t="s">
        <v>19</v>
      </c>
      <c r="N142" s="162" t="s">
        <v>43</v>
      </c>
      <c r="P142" s="137">
        <f>O142*H142</f>
        <v>0</v>
      </c>
      <c r="Q142" s="137">
        <v>2.7200000000000002E-3</v>
      </c>
      <c r="R142" s="137">
        <f>Q142*H142</f>
        <v>2.3955556800000002</v>
      </c>
      <c r="S142" s="137">
        <v>0</v>
      </c>
      <c r="T142" s="138">
        <f>S142*H142</f>
        <v>0</v>
      </c>
      <c r="AR142" s="139" t="s">
        <v>170</v>
      </c>
      <c r="AT142" s="139" t="s">
        <v>166</v>
      </c>
      <c r="AU142" s="139" t="s">
        <v>139</v>
      </c>
      <c r="AY142" s="18" t="s">
        <v>131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8" t="s">
        <v>139</v>
      </c>
      <c r="BK142" s="140">
        <f>ROUND(I142*H142,2)</f>
        <v>0</v>
      </c>
      <c r="BL142" s="18" t="s">
        <v>138</v>
      </c>
      <c r="BM142" s="139" t="s">
        <v>221</v>
      </c>
    </row>
    <row r="143" spans="2:65" s="12" customFormat="1">
      <c r="B143" s="145"/>
      <c r="D143" s="146" t="s">
        <v>143</v>
      </c>
      <c r="E143" s="147" t="s">
        <v>19</v>
      </c>
      <c r="F143" s="148" t="s">
        <v>222</v>
      </c>
      <c r="H143" s="149">
        <v>863.45</v>
      </c>
      <c r="I143" s="150"/>
      <c r="L143" s="145"/>
      <c r="M143" s="151"/>
      <c r="T143" s="152"/>
      <c r="AT143" s="147" t="s">
        <v>143</v>
      </c>
      <c r="AU143" s="147" t="s">
        <v>139</v>
      </c>
      <c r="AV143" s="12" t="s">
        <v>139</v>
      </c>
      <c r="AW143" s="12" t="s">
        <v>32</v>
      </c>
      <c r="AX143" s="12" t="s">
        <v>79</v>
      </c>
      <c r="AY143" s="147" t="s">
        <v>131</v>
      </c>
    </row>
    <row r="144" spans="2:65" s="12" customFormat="1">
      <c r="B144" s="145"/>
      <c r="D144" s="146" t="s">
        <v>143</v>
      </c>
      <c r="F144" s="148" t="s">
        <v>223</v>
      </c>
      <c r="H144" s="149">
        <v>880.71900000000005</v>
      </c>
      <c r="I144" s="150"/>
      <c r="L144" s="145"/>
      <c r="M144" s="151"/>
      <c r="T144" s="152"/>
      <c r="AT144" s="147" t="s">
        <v>143</v>
      </c>
      <c r="AU144" s="147" t="s">
        <v>139</v>
      </c>
      <c r="AV144" s="12" t="s">
        <v>139</v>
      </c>
      <c r="AW144" s="12" t="s">
        <v>4</v>
      </c>
      <c r="AX144" s="12" t="s">
        <v>79</v>
      </c>
      <c r="AY144" s="147" t="s">
        <v>131</v>
      </c>
    </row>
    <row r="145" spans="2:65" s="1" customFormat="1" ht="14.45" customHeight="1">
      <c r="B145" s="33"/>
      <c r="C145" s="153" t="s">
        <v>8</v>
      </c>
      <c r="D145" s="153" t="s">
        <v>166</v>
      </c>
      <c r="E145" s="154" t="s">
        <v>224</v>
      </c>
      <c r="F145" s="155" t="s">
        <v>225</v>
      </c>
      <c r="G145" s="156" t="s">
        <v>136</v>
      </c>
      <c r="H145" s="157">
        <v>70.599999999999994</v>
      </c>
      <c r="I145" s="158"/>
      <c r="J145" s="159">
        <f>ROUND(I145*H145,2)</f>
        <v>0</v>
      </c>
      <c r="K145" s="155" t="s">
        <v>19</v>
      </c>
      <c r="L145" s="160"/>
      <c r="M145" s="161" t="s">
        <v>19</v>
      </c>
      <c r="N145" s="162" t="s">
        <v>43</v>
      </c>
      <c r="P145" s="137">
        <f>O145*H145</f>
        <v>0</v>
      </c>
      <c r="Q145" s="137">
        <v>2.3999999999999998E-3</v>
      </c>
      <c r="R145" s="137">
        <f>Q145*H145</f>
        <v>0.16943999999999998</v>
      </c>
      <c r="S145" s="137">
        <v>0</v>
      </c>
      <c r="T145" s="138">
        <f>S145*H145</f>
        <v>0</v>
      </c>
      <c r="AR145" s="139" t="s">
        <v>170</v>
      </c>
      <c r="AT145" s="139" t="s">
        <v>166</v>
      </c>
      <c r="AU145" s="139" t="s">
        <v>139</v>
      </c>
      <c r="AY145" s="18" t="s">
        <v>131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8" t="s">
        <v>139</v>
      </c>
      <c r="BK145" s="140">
        <f>ROUND(I145*H145,2)</f>
        <v>0</v>
      </c>
      <c r="BL145" s="18" t="s">
        <v>138</v>
      </c>
      <c r="BM145" s="139" t="s">
        <v>226</v>
      </c>
    </row>
    <row r="146" spans="2:65" s="1" customFormat="1" ht="19.5">
      <c r="B146" s="33"/>
      <c r="D146" s="146" t="s">
        <v>210</v>
      </c>
      <c r="F146" s="176" t="s">
        <v>227</v>
      </c>
      <c r="I146" s="143"/>
      <c r="L146" s="33"/>
      <c r="M146" s="144"/>
      <c r="T146" s="54"/>
      <c r="AT146" s="18" t="s">
        <v>210</v>
      </c>
      <c r="AU146" s="18" t="s">
        <v>139</v>
      </c>
    </row>
    <row r="147" spans="2:65" s="12" customFormat="1">
      <c r="B147" s="145"/>
      <c r="D147" s="146" t="s">
        <v>143</v>
      </c>
      <c r="E147" s="147" t="s">
        <v>19</v>
      </c>
      <c r="F147" s="148" t="s">
        <v>228</v>
      </c>
      <c r="H147" s="149">
        <v>69.215999999999994</v>
      </c>
      <c r="I147" s="150"/>
      <c r="L147" s="145"/>
      <c r="M147" s="151"/>
      <c r="T147" s="152"/>
      <c r="AT147" s="147" t="s">
        <v>143</v>
      </c>
      <c r="AU147" s="147" t="s">
        <v>139</v>
      </c>
      <c r="AV147" s="12" t="s">
        <v>139</v>
      </c>
      <c r="AW147" s="12" t="s">
        <v>32</v>
      </c>
      <c r="AX147" s="12" t="s">
        <v>79</v>
      </c>
      <c r="AY147" s="147" t="s">
        <v>131</v>
      </c>
    </row>
    <row r="148" spans="2:65" s="12" customFormat="1">
      <c r="B148" s="145"/>
      <c r="D148" s="146" t="s">
        <v>143</v>
      </c>
      <c r="F148" s="148" t="s">
        <v>229</v>
      </c>
      <c r="H148" s="149">
        <v>70.599999999999994</v>
      </c>
      <c r="I148" s="150"/>
      <c r="L148" s="145"/>
      <c r="M148" s="151"/>
      <c r="T148" s="152"/>
      <c r="AT148" s="147" t="s">
        <v>143</v>
      </c>
      <c r="AU148" s="147" t="s">
        <v>139</v>
      </c>
      <c r="AV148" s="12" t="s">
        <v>139</v>
      </c>
      <c r="AW148" s="12" t="s">
        <v>4</v>
      </c>
      <c r="AX148" s="12" t="s">
        <v>79</v>
      </c>
      <c r="AY148" s="147" t="s">
        <v>131</v>
      </c>
    </row>
    <row r="149" spans="2:65" s="1" customFormat="1" ht="14.45" customHeight="1">
      <c r="B149" s="33"/>
      <c r="C149" s="153" t="s">
        <v>230</v>
      </c>
      <c r="D149" s="153" t="s">
        <v>166</v>
      </c>
      <c r="E149" s="154" t="s">
        <v>231</v>
      </c>
      <c r="F149" s="155" t="s">
        <v>232</v>
      </c>
      <c r="G149" s="156" t="s">
        <v>136</v>
      </c>
      <c r="H149" s="157">
        <v>91.701999999999998</v>
      </c>
      <c r="I149" s="158"/>
      <c r="J149" s="159">
        <f>ROUND(I149*H149,2)</f>
        <v>0</v>
      </c>
      <c r="K149" s="155" t="s">
        <v>137</v>
      </c>
      <c r="L149" s="160"/>
      <c r="M149" s="161" t="s">
        <v>19</v>
      </c>
      <c r="N149" s="162" t="s">
        <v>43</v>
      </c>
      <c r="P149" s="137">
        <f>O149*H149</f>
        <v>0</v>
      </c>
      <c r="Q149" s="137">
        <v>5.5999999999999999E-3</v>
      </c>
      <c r="R149" s="137">
        <f>Q149*H149</f>
        <v>0.51353119999999997</v>
      </c>
      <c r="S149" s="137">
        <v>0</v>
      </c>
      <c r="T149" s="138">
        <f>S149*H149</f>
        <v>0</v>
      </c>
      <c r="AR149" s="139" t="s">
        <v>170</v>
      </c>
      <c r="AT149" s="139" t="s">
        <v>166</v>
      </c>
      <c r="AU149" s="139" t="s">
        <v>139</v>
      </c>
      <c r="AY149" s="18" t="s">
        <v>131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8" t="s">
        <v>139</v>
      </c>
      <c r="BK149" s="140">
        <f>ROUND(I149*H149,2)</f>
        <v>0</v>
      </c>
      <c r="BL149" s="18" t="s">
        <v>138</v>
      </c>
      <c r="BM149" s="139" t="s">
        <v>233</v>
      </c>
    </row>
    <row r="150" spans="2:65" s="12" customFormat="1">
      <c r="B150" s="145"/>
      <c r="D150" s="146" t="s">
        <v>143</v>
      </c>
      <c r="E150" s="147" t="s">
        <v>19</v>
      </c>
      <c r="F150" s="148" t="s">
        <v>234</v>
      </c>
      <c r="H150" s="149">
        <v>89.903999999999996</v>
      </c>
      <c r="I150" s="150"/>
      <c r="L150" s="145"/>
      <c r="M150" s="151"/>
      <c r="T150" s="152"/>
      <c r="AT150" s="147" t="s">
        <v>143</v>
      </c>
      <c r="AU150" s="147" t="s">
        <v>139</v>
      </c>
      <c r="AV150" s="12" t="s">
        <v>139</v>
      </c>
      <c r="AW150" s="12" t="s">
        <v>32</v>
      </c>
      <c r="AX150" s="12" t="s">
        <v>79</v>
      </c>
      <c r="AY150" s="147" t="s">
        <v>131</v>
      </c>
    </row>
    <row r="151" spans="2:65" s="12" customFormat="1">
      <c r="B151" s="145"/>
      <c r="D151" s="146" t="s">
        <v>143</v>
      </c>
      <c r="F151" s="148" t="s">
        <v>235</v>
      </c>
      <c r="H151" s="149">
        <v>91.701999999999998</v>
      </c>
      <c r="I151" s="150"/>
      <c r="L151" s="145"/>
      <c r="M151" s="151"/>
      <c r="T151" s="152"/>
      <c r="AT151" s="147" t="s">
        <v>143</v>
      </c>
      <c r="AU151" s="147" t="s">
        <v>139</v>
      </c>
      <c r="AV151" s="12" t="s">
        <v>139</v>
      </c>
      <c r="AW151" s="12" t="s">
        <v>4</v>
      </c>
      <c r="AX151" s="12" t="s">
        <v>79</v>
      </c>
      <c r="AY151" s="147" t="s">
        <v>131</v>
      </c>
    </row>
    <row r="152" spans="2:65" s="1" customFormat="1" ht="22.15" customHeight="1">
      <c r="B152" s="33"/>
      <c r="C152" s="128" t="s">
        <v>236</v>
      </c>
      <c r="D152" s="128" t="s">
        <v>133</v>
      </c>
      <c r="E152" s="129" t="s">
        <v>237</v>
      </c>
      <c r="F152" s="130" t="s">
        <v>238</v>
      </c>
      <c r="G152" s="131" t="s">
        <v>239</v>
      </c>
      <c r="H152" s="132">
        <v>412.4</v>
      </c>
      <c r="I152" s="133"/>
      <c r="J152" s="134">
        <f>ROUND(I152*H152,2)</f>
        <v>0</v>
      </c>
      <c r="K152" s="130" t="s">
        <v>137</v>
      </c>
      <c r="L152" s="33"/>
      <c r="M152" s="135" t="s">
        <v>19</v>
      </c>
      <c r="N152" s="136" t="s">
        <v>43</v>
      </c>
      <c r="P152" s="137">
        <f>O152*H152</f>
        <v>0</v>
      </c>
      <c r="Q152" s="137">
        <v>3.3899999999999998E-3</v>
      </c>
      <c r="R152" s="137">
        <f>Q152*H152</f>
        <v>1.3980359999999998</v>
      </c>
      <c r="S152" s="137">
        <v>0</v>
      </c>
      <c r="T152" s="138">
        <f>S152*H152</f>
        <v>0</v>
      </c>
      <c r="AR152" s="139" t="s">
        <v>138</v>
      </c>
      <c r="AT152" s="139" t="s">
        <v>133</v>
      </c>
      <c r="AU152" s="139" t="s">
        <v>139</v>
      </c>
      <c r="AY152" s="18" t="s">
        <v>131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8" t="s">
        <v>139</v>
      </c>
      <c r="BK152" s="140">
        <f>ROUND(I152*H152,2)</f>
        <v>0</v>
      </c>
      <c r="BL152" s="18" t="s">
        <v>138</v>
      </c>
      <c r="BM152" s="139" t="s">
        <v>240</v>
      </c>
    </row>
    <row r="153" spans="2:65" s="1" customFormat="1" hidden="1">
      <c r="B153" s="33"/>
      <c r="D153" s="141" t="s">
        <v>141</v>
      </c>
      <c r="F153" s="142" t="s">
        <v>241</v>
      </c>
      <c r="I153" s="143"/>
      <c r="L153" s="33"/>
      <c r="M153" s="144"/>
      <c r="T153" s="54"/>
      <c r="AT153" s="18" t="s">
        <v>141</v>
      </c>
      <c r="AU153" s="18" t="s">
        <v>139</v>
      </c>
    </row>
    <row r="154" spans="2:65" s="13" customFormat="1">
      <c r="B154" s="163"/>
      <c r="D154" s="146" t="s">
        <v>143</v>
      </c>
      <c r="E154" s="164" t="s">
        <v>19</v>
      </c>
      <c r="F154" s="165" t="s">
        <v>242</v>
      </c>
      <c r="H154" s="164" t="s">
        <v>19</v>
      </c>
      <c r="I154" s="166"/>
      <c r="L154" s="163"/>
      <c r="M154" s="167"/>
      <c r="T154" s="168"/>
      <c r="AT154" s="164" t="s">
        <v>143</v>
      </c>
      <c r="AU154" s="164" t="s">
        <v>139</v>
      </c>
      <c r="AV154" s="13" t="s">
        <v>79</v>
      </c>
      <c r="AW154" s="13" t="s">
        <v>32</v>
      </c>
      <c r="AX154" s="13" t="s">
        <v>71</v>
      </c>
      <c r="AY154" s="164" t="s">
        <v>131</v>
      </c>
    </row>
    <row r="155" spans="2:65" s="12" customFormat="1">
      <c r="B155" s="145"/>
      <c r="D155" s="146" t="s">
        <v>143</v>
      </c>
      <c r="E155" s="147" t="s">
        <v>19</v>
      </c>
      <c r="F155" s="148" t="s">
        <v>243</v>
      </c>
      <c r="H155" s="149">
        <v>175.5</v>
      </c>
      <c r="I155" s="150"/>
      <c r="L155" s="145"/>
      <c r="M155" s="151"/>
      <c r="T155" s="152"/>
      <c r="AT155" s="147" t="s">
        <v>143</v>
      </c>
      <c r="AU155" s="147" t="s">
        <v>139</v>
      </c>
      <c r="AV155" s="12" t="s">
        <v>139</v>
      </c>
      <c r="AW155" s="12" t="s">
        <v>32</v>
      </c>
      <c r="AX155" s="12" t="s">
        <v>71</v>
      </c>
      <c r="AY155" s="147" t="s">
        <v>131</v>
      </c>
    </row>
    <row r="156" spans="2:65" s="12" customFormat="1">
      <c r="B156" s="145"/>
      <c r="D156" s="146" t="s">
        <v>143</v>
      </c>
      <c r="E156" s="147" t="s">
        <v>19</v>
      </c>
      <c r="F156" s="148" t="s">
        <v>244</v>
      </c>
      <c r="H156" s="149">
        <v>29.7</v>
      </c>
      <c r="I156" s="150"/>
      <c r="L156" s="145"/>
      <c r="M156" s="151"/>
      <c r="T156" s="152"/>
      <c r="AT156" s="147" t="s">
        <v>143</v>
      </c>
      <c r="AU156" s="147" t="s">
        <v>139</v>
      </c>
      <c r="AV156" s="12" t="s">
        <v>139</v>
      </c>
      <c r="AW156" s="12" t="s">
        <v>32</v>
      </c>
      <c r="AX156" s="12" t="s">
        <v>71</v>
      </c>
      <c r="AY156" s="147" t="s">
        <v>131</v>
      </c>
    </row>
    <row r="157" spans="2:65" s="13" customFormat="1">
      <c r="B157" s="163"/>
      <c r="D157" s="146" t="s">
        <v>143</v>
      </c>
      <c r="E157" s="164" t="s">
        <v>19</v>
      </c>
      <c r="F157" s="165" t="s">
        <v>245</v>
      </c>
      <c r="H157" s="164" t="s">
        <v>19</v>
      </c>
      <c r="I157" s="166"/>
      <c r="L157" s="163"/>
      <c r="M157" s="167"/>
      <c r="T157" s="168"/>
      <c r="AT157" s="164" t="s">
        <v>143</v>
      </c>
      <c r="AU157" s="164" t="s">
        <v>139</v>
      </c>
      <c r="AV157" s="13" t="s">
        <v>79</v>
      </c>
      <c r="AW157" s="13" t="s">
        <v>32</v>
      </c>
      <c r="AX157" s="13" t="s">
        <v>71</v>
      </c>
      <c r="AY157" s="164" t="s">
        <v>131</v>
      </c>
    </row>
    <row r="158" spans="2:65" s="12" customFormat="1">
      <c r="B158" s="145"/>
      <c r="D158" s="146" t="s">
        <v>143</v>
      </c>
      <c r="E158" s="147" t="s">
        <v>19</v>
      </c>
      <c r="F158" s="148" t="s">
        <v>246</v>
      </c>
      <c r="H158" s="149">
        <v>103.4</v>
      </c>
      <c r="I158" s="150"/>
      <c r="L158" s="145"/>
      <c r="M158" s="151"/>
      <c r="T158" s="152"/>
      <c r="AT158" s="147" t="s">
        <v>143</v>
      </c>
      <c r="AU158" s="147" t="s">
        <v>139</v>
      </c>
      <c r="AV158" s="12" t="s">
        <v>139</v>
      </c>
      <c r="AW158" s="12" t="s">
        <v>32</v>
      </c>
      <c r="AX158" s="12" t="s">
        <v>71</v>
      </c>
      <c r="AY158" s="147" t="s">
        <v>131</v>
      </c>
    </row>
    <row r="159" spans="2:65" s="12" customFormat="1">
      <c r="B159" s="145"/>
      <c r="D159" s="146" t="s">
        <v>143</v>
      </c>
      <c r="E159" s="147" t="s">
        <v>19</v>
      </c>
      <c r="F159" s="148" t="s">
        <v>247</v>
      </c>
      <c r="H159" s="149">
        <v>25.8</v>
      </c>
      <c r="I159" s="150"/>
      <c r="L159" s="145"/>
      <c r="M159" s="151"/>
      <c r="T159" s="152"/>
      <c r="AT159" s="147" t="s">
        <v>143</v>
      </c>
      <c r="AU159" s="147" t="s">
        <v>139</v>
      </c>
      <c r="AV159" s="12" t="s">
        <v>139</v>
      </c>
      <c r="AW159" s="12" t="s">
        <v>32</v>
      </c>
      <c r="AX159" s="12" t="s">
        <v>71</v>
      </c>
      <c r="AY159" s="147" t="s">
        <v>131</v>
      </c>
    </row>
    <row r="160" spans="2:65" s="12" customFormat="1">
      <c r="B160" s="145"/>
      <c r="D160" s="146" t="s">
        <v>143</v>
      </c>
      <c r="E160" s="147" t="s">
        <v>19</v>
      </c>
      <c r="F160" s="148" t="s">
        <v>248</v>
      </c>
      <c r="H160" s="149">
        <v>78</v>
      </c>
      <c r="I160" s="150"/>
      <c r="L160" s="145"/>
      <c r="M160" s="151"/>
      <c r="T160" s="152"/>
      <c r="AT160" s="147" t="s">
        <v>143</v>
      </c>
      <c r="AU160" s="147" t="s">
        <v>139</v>
      </c>
      <c r="AV160" s="12" t="s">
        <v>139</v>
      </c>
      <c r="AW160" s="12" t="s">
        <v>32</v>
      </c>
      <c r="AX160" s="12" t="s">
        <v>71</v>
      </c>
      <c r="AY160" s="147" t="s">
        <v>131</v>
      </c>
    </row>
    <row r="161" spans="2:65" s="14" customFormat="1">
      <c r="B161" s="169"/>
      <c r="D161" s="146" t="s">
        <v>143</v>
      </c>
      <c r="E161" s="170" t="s">
        <v>19</v>
      </c>
      <c r="F161" s="171" t="s">
        <v>191</v>
      </c>
      <c r="H161" s="172">
        <v>412.4</v>
      </c>
      <c r="I161" s="173"/>
      <c r="L161" s="169"/>
      <c r="M161" s="174"/>
      <c r="T161" s="175"/>
      <c r="AT161" s="170" t="s">
        <v>143</v>
      </c>
      <c r="AU161" s="170" t="s">
        <v>139</v>
      </c>
      <c r="AV161" s="14" t="s">
        <v>138</v>
      </c>
      <c r="AW161" s="14" t="s">
        <v>32</v>
      </c>
      <c r="AX161" s="14" t="s">
        <v>79</v>
      </c>
      <c r="AY161" s="170" t="s">
        <v>131</v>
      </c>
    </row>
    <row r="162" spans="2:65" s="1" customFormat="1" ht="14.45" customHeight="1">
      <c r="B162" s="33"/>
      <c r="C162" s="153" t="s">
        <v>249</v>
      </c>
      <c r="D162" s="153" t="s">
        <v>166</v>
      </c>
      <c r="E162" s="154" t="s">
        <v>193</v>
      </c>
      <c r="F162" s="155" t="s">
        <v>194</v>
      </c>
      <c r="G162" s="156" t="s">
        <v>136</v>
      </c>
      <c r="H162" s="157">
        <v>113.41</v>
      </c>
      <c r="I162" s="158"/>
      <c r="J162" s="159">
        <f>ROUND(I162*H162,2)</f>
        <v>0</v>
      </c>
      <c r="K162" s="155" t="s">
        <v>137</v>
      </c>
      <c r="L162" s="160"/>
      <c r="M162" s="161" t="s">
        <v>19</v>
      </c>
      <c r="N162" s="162" t="s">
        <v>43</v>
      </c>
      <c r="P162" s="137">
        <f>O162*H162</f>
        <v>0</v>
      </c>
      <c r="Q162" s="137">
        <v>4.0000000000000002E-4</v>
      </c>
      <c r="R162" s="137">
        <f>Q162*H162</f>
        <v>4.5364000000000002E-2</v>
      </c>
      <c r="S162" s="137">
        <v>0</v>
      </c>
      <c r="T162" s="138">
        <f>S162*H162</f>
        <v>0</v>
      </c>
      <c r="AR162" s="139" t="s">
        <v>170</v>
      </c>
      <c r="AT162" s="139" t="s">
        <v>166</v>
      </c>
      <c r="AU162" s="139" t="s">
        <v>139</v>
      </c>
      <c r="AY162" s="18" t="s">
        <v>131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8" t="s">
        <v>139</v>
      </c>
      <c r="BK162" s="140">
        <f>ROUND(I162*H162,2)</f>
        <v>0</v>
      </c>
      <c r="BL162" s="18" t="s">
        <v>138</v>
      </c>
      <c r="BM162" s="139" t="s">
        <v>250</v>
      </c>
    </row>
    <row r="163" spans="2:65" s="13" customFormat="1">
      <c r="B163" s="163"/>
      <c r="D163" s="146" t="s">
        <v>143</v>
      </c>
      <c r="E163" s="164" t="s">
        <v>19</v>
      </c>
      <c r="F163" s="165" t="s">
        <v>242</v>
      </c>
      <c r="H163" s="164" t="s">
        <v>19</v>
      </c>
      <c r="I163" s="166"/>
      <c r="L163" s="163"/>
      <c r="M163" s="167"/>
      <c r="T163" s="168"/>
      <c r="AT163" s="164" t="s">
        <v>143</v>
      </c>
      <c r="AU163" s="164" t="s">
        <v>139</v>
      </c>
      <c r="AV163" s="13" t="s">
        <v>79</v>
      </c>
      <c r="AW163" s="13" t="s">
        <v>32</v>
      </c>
      <c r="AX163" s="13" t="s">
        <v>71</v>
      </c>
      <c r="AY163" s="164" t="s">
        <v>131</v>
      </c>
    </row>
    <row r="164" spans="2:65" s="12" customFormat="1">
      <c r="B164" s="145"/>
      <c r="D164" s="146" t="s">
        <v>143</v>
      </c>
      <c r="E164" s="147" t="s">
        <v>19</v>
      </c>
      <c r="F164" s="148" t="s">
        <v>251</v>
      </c>
      <c r="H164" s="149">
        <v>43.875</v>
      </c>
      <c r="I164" s="150"/>
      <c r="L164" s="145"/>
      <c r="M164" s="151"/>
      <c r="T164" s="152"/>
      <c r="AT164" s="147" t="s">
        <v>143</v>
      </c>
      <c r="AU164" s="147" t="s">
        <v>139</v>
      </c>
      <c r="AV164" s="12" t="s">
        <v>139</v>
      </c>
      <c r="AW164" s="12" t="s">
        <v>32</v>
      </c>
      <c r="AX164" s="12" t="s">
        <v>71</v>
      </c>
      <c r="AY164" s="147" t="s">
        <v>131</v>
      </c>
    </row>
    <row r="165" spans="2:65" s="12" customFormat="1">
      <c r="B165" s="145"/>
      <c r="D165" s="146" t="s">
        <v>143</v>
      </c>
      <c r="E165" s="147" t="s">
        <v>19</v>
      </c>
      <c r="F165" s="148" t="s">
        <v>252</v>
      </c>
      <c r="H165" s="149">
        <v>7.4249999999999998</v>
      </c>
      <c r="I165" s="150"/>
      <c r="L165" s="145"/>
      <c r="M165" s="151"/>
      <c r="T165" s="152"/>
      <c r="AT165" s="147" t="s">
        <v>143</v>
      </c>
      <c r="AU165" s="147" t="s">
        <v>139</v>
      </c>
      <c r="AV165" s="12" t="s">
        <v>139</v>
      </c>
      <c r="AW165" s="12" t="s">
        <v>32</v>
      </c>
      <c r="AX165" s="12" t="s">
        <v>71</v>
      </c>
      <c r="AY165" s="147" t="s">
        <v>131</v>
      </c>
    </row>
    <row r="166" spans="2:65" s="13" customFormat="1">
      <c r="B166" s="163"/>
      <c r="D166" s="146" t="s">
        <v>143</v>
      </c>
      <c r="E166" s="164" t="s">
        <v>19</v>
      </c>
      <c r="F166" s="165" t="s">
        <v>245</v>
      </c>
      <c r="H166" s="164" t="s">
        <v>19</v>
      </c>
      <c r="I166" s="166"/>
      <c r="L166" s="163"/>
      <c r="M166" s="167"/>
      <c r="T166" s="168"/>
      <c r="AT166" s="164" t="s">
        <v>143</v>
      </c>
      <c r="AU166" s="164" t="s">
        <v>139</v>
      </c>
      <c r="AV166" s="13" t="s">
        <v>79</v>
      </c>
      <c r="AW166" s="13" t="s">
        <v>32</v>
      </c>
      <c r="AX166" s="13" t="s">
        <v>71</v>
      </c>
      <c r="AY166" s="164" t="s">
        <v>131</v>
      </c>
    </row>
    <row r="167" spans="2:65" s="12" customFormat="1">
      <c r="B167" s="145"/>
      <c r="D167" s="146" t="s">
        <v>143</v>
      </c>
      <c r="E167" s="147" t="s">
        <v>19</v>
      </c>
      <c r="F167" s="148" t="s">
        <v>253</v>
      </c>
      <c r="H167" s="149">
        <v>25.85</v>
      </c>
      <c r="I167" s="150"/>
      <c r="L167" s="145"/>
      <c r="M167" s="151"/>
      <c r="T167" s="152"/>
      <c r="AT167" s="147" t="s">
        <v>143</v>
      </c>
      <c r="AU167" s="147" t="s">
        <v>139</v>
      </c>
      <c r="AV167" s="12" t="s">
        <v>139</v>
      </c>
      <c r="AW167" s="12" t="s">
        <v>32</v>
      </c>
      <c r="AX167" s="12" t="s">
        <v>71</v>
      </c>
      <c r="AY167" s="147" t="s">
        <v>131</v>
      </c>
    </row>
    <row r="168" spans="2:65" s="12" customFormat="1">
      <c r="B168" s="145"/>
      <c r="D168" s="146" t="s">
        <v>143</v>
      </c>
      <c r="E168" s="147" t="s">
        <v>19</v>
      </c>
      <c r="F168" s="148" t="s">
        <v>254</v>
      </c>
      <c r="H168" s="149">
        <v>6.45</v>
      </c>
      <c r="I168" s="150"/>
      <c r="L168" s="145"/>
      <c r="M168" s="151"/>
      <c r="T168" s="152"/>
      <c r="AT168" s="147" t="s">
        <v>143</v>
      </c>
      <c r="AU168" s="147" t="s">
        <v>139</v>
      </c>
      <c r="AV168" s="12" t="s">
        <v>139</v>
      </c>
      <c r="AW168" s="12" t="s">
        <v>32</v>
      </c>
      <c r="AX168" s="12" t="s">
        <v>71</v>
      </c>
      <c r="AY168" s="147" t="s">
        <v>131</v>
      </c>
    </row>
    <row r="169" spans="2:65" s="12" customFormat="1">
      <c r="B169" s="145"/>
      <c r="D169" s="146" t="s">
        <v>143</v>
      </c>
      <c r="E169" s="147" t="s">
        <v>19</v>
      </c>
      <c r="F169" s="148" t="s">
        <v>255</v>
      </c>
      <c r="H169" s="149">
        <v>19.5</v>
      </c>
      <c r="I169" s="150"/>
      <c r="L169" s="145"/>
      <c r="M169" s="151"/>
      <c r="T169" s="152"/>
      <c r="AT169" s="147" t="s">
        <v>143</v>
      </c>
      <c r="AU169" s="147" t="s">
        <v>139</v>
      </c>
      <c r="AV169" s="12" t="s">
        <v>139</v>
      </c>
      <c r="AW169" s="12" t="s">
        <v>32</v>
      </c>
      <c r="AX169" s="12" t="s">
        <v>71</v>
      </c>
      <c r="AY169" s="147" t="s">
        <v>131</v>
      </c>
    </row>
    <row r="170" spans="2:65" s="14" customFormat="1">
      <c r="B170" s="169"/>
      <c r="D170" s="146" t="s">
        <v>143</v>
      </c>
      <c r="E170" s="170" t="s">
        <v>19</v>
      </c>
      <c r="F170" s="171" t="s">
        <v>191</v>
      </c>
      <c r="H170" s="172">
        <v>103.1</v>
      </c>
      <c r="I170" s="173"/>
      <c r="L170" s="169"/>
      <c r="M170" s="174"/>
      <c r="T170" s="175"/>
      <c r="AT170" s="170" t="s">
        <v>143</v>
      </c>
      <c r="AU170" s="170" t="s">
        <v>139</v>
      </c>
      <c r="AV170" s="14" t="s">
        <v>138</v>
      </c>
      <c r="AW170" s="14" t="s">
        <v>32</v>
      </c>
      <c r="AX170" s="14" t="s">
        <v>79</v>
      </c>
      <c r="AY170" s="170" t="s">
        <v>131</v>
      </c>
    </row>
    <row r="171" spans="2:65" s="12" customFormat="1">
      <c r="B171" s="145"/>
      <c r="D171" s="146" t="s">
        <v>143</v>
      </c>
      <c r="F171" s="148" t="s">
        <v>256</v>
      </c>
      <c r="H171" s="149">
        <v>113.41</v>
      </c>
      <c r="I171" s="150"/>
      <c r="L171" s="145"/>
      <c r="M171" s="151"/>
      <c r="T171" s="152"/>
      <c r="AT171" s="147" t="s">
        <v>143</v>
      </c>
      <c r="AU171" s="147" t="s">
        <v>139</v>
      </c>
      <c r="AV171" s="12" t="s">
        <v>139</v>
      </c>
      <c r="AW171" s="12" t="s">
        <v>4</v>
      </c>
      <c r="AX171" s="12" t="s">
        <v>79</v>
      </c>
      <c r="AY171" s="147" t="s">
        <v>131</v>
      </c>
    </row>
    <row r="172" spans="2:65" s="1" customFormat="1" ht="14.45" customHeight="1">
      <c r="B172" s="33"/>
      <c r="C172" s="128" t="s">
        <v>257</v>
      </c>
      <c r="D172" s="128" t="s">
        <v>133</v>
      </c>
      <c r="E172" s="129" t="s">
        <v>258</v>
      </c>
      <c r="F172" s="130" t="s">
        <v>259</v>
      </c>
      <c r="G172" s="131" t="s">
        <v>239</v>
      </c>
      <c r="H172" s="132">
        <v>90.08</v>
      </c>
      <c r="I172" s="133"/>
      <c r="J172" s="134">
        <f>ROUND(I172*H172,2)</f>
        <v>0</v>
      </c>
      <c r="K172" s="130" t="s">
        <v>137</v>
      </c>
      <c r="L172" s="33"/>
      <c r="M172" s="135" t="s">
        <v>19</v>
      </c>
      <c r="N172" s="136" t="s">
        <v>43</v>
      </c>
      <c r="P172" s="137">
        <f>O172*H172</f>
        <v>0</v>
      </c>
      <c r="Q172" s="137">
        <v>3.0000000000000001E-5</v>
      </c>
      <c r="R172" s="137">
        <f>Q172*H172</f>
        <v>2.7024000000000002E-3</v>
      </c>
      <c r="S172" s="137">
        <v>0</v>
      </c>
      <c r="T172" s="138">
        <f>S172*H172</f>
        <v>0</v>
      </c>
      <c r="AR172" s="139" t="s">
        <v>138</v>
      </c>
      <c r="AT172" s="139" t="s">
        <v>133</v>
      </c>
      <c r="AU172" s="139" t="s">
        <v>139</v>
      </c>
      <c r="AY172" s="18" t="s">
        <v>131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8" t="s">
        <v>139</v>
      </c>
      <c r="BK172" s="140">
        <f>ROUND(I172*H172,2)</f>
        <v>0</v>
      </c>
      <c r="BL172" s="18" t="s">
        <v>138</v>
      </c>
      <c r="BM172" s="139" t="s">
        <v>260</v>
      </c>
    </row>
    <row r="173" spans="2:65" s="1" customFormat="1" hidden="1">
      <c r="B173" s="33"/>
      <c r="D173" s="141" t="s">
        <v>141</v>
      </c>
      <c r="F173" s="142" t="s">
        <v>261</v>
      </c>
      <c r="I173" s="143"/>
      <c r="L173" s="33"/>
      <c r="M173" s="144"/>
      <c r="T173" s="54"/>
      <c r="AT173" s="18" t="s">
        <v>141</v>
      </c>
      <c r="AU173" s="18" t="s">
        <v>139</v>
      </c>
    </row>
    <row r="174" spans="2:65" s="12" customFormat="1">
      <c r="B174" s="145"/>
      <c r="D174" s="146" t="s">
        <v>143</v>
      </c>
      <c r="E174" s="147" t="s">
        <v>19</v>
      </c>
      <c r="F174" s="148" t="s">
        <v>262</v>
      </c>
      <c r="H174" s="149">
        <v>90.08</v>
      </c>
      <c r="I174" s="150"/>
      <c r="L174" s="145"/>
      <c r="M174" s="151"/>
      <c r="T174" s="152"/>
      <c r="AT174" s="147" t="s">
        <v>143</v>
      </c>
      <c r="AU174" s="147" t="s">
        <v>139</v>
      </c>
      <c r="AV174" s="12" t="s">
        <v>139</v>
      </c>
      <c r="AW174" s="12" t="s">
        <v>32</v>
      </c>
      <c r="AX174" s="12" t="s">
        <v>79</v>
      </c>
      <c r="AY174" s="147" t="s">
        <v>131</v>
      </c>
    </row>
    <row r="175" spans="2:65" s="1" customFormat="1" ht="14.45" customHeight="1">
      <c r="B175" s="33"/>
      <c r="C175" s="153" t="s">
        <v>263</v>
      </c>
      <c r="D175" s="153" t="s">
        <v>166</v>
      </c>
      <c r="E175" s="154" t="s">
        <v>264</v>
      </c>
      <c r="F175" s="155" t="s">
        <v>265</v>
      </c>
      <c r="G175" s="156" t="s">
        <v>239</v>
      </c>
      <c r="H175" s="157">
        <v>90.08</v>
      </c>
      <c r="I175" s="158"/>
      <c r="J175" s="159">
        <f>ROUND(I175*H175,2)</f>
        <v>0</v>
      </c>
      <c r="K175" s="155" t="s">
        <v>137</v>
      </c>
      <c r="L175" s="160"/>
      <c r="M175" s="161" t="s">
        <v>19</v>
      </c>
      <c r="N175" s="162" t="s">
        <v>43</v>
      </c>
      <c r="P175" s="137">
        <f>O175*H175</f>
        <v>0</v>
      </c>
      <c r="Q175" s="137">
        <v>5.9999999999999995E-4</v>
      </c>
      <c r="R175" s="137">
        <f>Q175*H175</f>
        <v>5.4047999999999992E-2</v>
      </c>
      <c r="S175" s="137">
        <v>0</v>
      </c>
      <c r="T175" s="138">
        <f>S175*H175</f>
        <v>0</v>
      </c>
      <c r="AR175" s="139" t="s">
        <v>170</v>
      </c>
      <c r="AT175" s="139" t="s">
        <v>166</v>
      </c>
      <c r="AU175" s="139" t="s">
        <v>139</v>
      </c>
      <c r="AY175" s="18" t="s">
        <v>131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139</v>
      </c>
      <c r="BK175" s="140">
        <f>ROUND(I175*H175,2)</f>
        <v>0</v>
      </c>
      <c r="BL175" s="18" t="s">
        <v>138</v>
      </c>
      <c r="BM175" s="139" t="s">
        <v>266</v>
      </c>
    </row>
    <row r="176" spans="2:65" s="1" customFormat="1" ht="19.5">
      <c r="B176" s="33"/>
      <c r="D176" s="146" t="s">
        <v>210</v>
      </c>
      <c r="F176" s="176" t="s">
        <v>267</v>
      </c>
      <c r="I176" s="143"/>
      <c r="L176" s="33"/>
      <c r="M176" s="144"/>
      <c r="T176" s="54"/>
      <c r="AT176" s="18" t="s">
        <v>210</v>
      </c>
      <c r="AU176" s="18" t="s">
        <v>139</v>
      </c>
    </row>
    <row r="177" spans="2:65" s="1" customFormat="1" ht="14.45" customHeight="1">
      <c r="B177" s="33"/>
      <c r="C177" s="128" t="s">
        <v>7</v>
      </c>
      <c r="D177" s="128" t="s">
        <v>133</v>
      </c>
      <c r="E177" s="129" t="s">
        <v>268</v>
      </c>
      <c r="F177" s="130" t="s">
        <v>269</v>
      </c>
      <c r="G177" s="131" t="s">
        <v>239</v>
      </c>
      <c r="H177" s="132">
        <v>906.56</v>
      </c>
      <c r="I177" s="133"/>
      <c r="J177" s="134">
        <f>ROUND(I177*H177,2)</f>
        <v>0</v>
      </c>
      <c r="K177" s="130" t="s">
        <v>137</v>
      </c>
      <c r="L177" s="33"/>
      <c r="M177" s="135" t="s">
        <v>19</v>
      </c>
      <c r="N177" s="136" t="s">
        <v>43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138</v>
      </c>
      <c r="AT177" s="139" t="s">
        <v>133</v>
      </c>
      <c r="AU177" s="139" t="s">
        <v>139</v>
      </c>
      <c r="AY177" s="18" t="s">
        <v>131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8" t="s">
        <v>139</v>
      </c>
      <c r="BK177" s="140">
        <f>ROUND(I177*H177,2)</f>
        <v>0</v>
      </c>
      <c r="BL177" s="18" t="s">
        <v>138</v>
      </c>
      <c r="BM177" s="139" t="s">
        <v>270</v>
      </c>
    </row>
    <row r="178" spans="2:65" s="1" customFormat="1" hidden="1">
      <c r="B178" s="33"/>
      <c r="D178" s="141" t="s">
        <v>141</v>
      </c>
      <c r="F178" s="142" t="s">
        <v>271</v>
      </c>
      <c r="I178" s="143"/>
      <c r="L178" s="33"/>
      <c r="M178" s="144"/>
      <c r="T178" s="54"/>
      <c r="AT178" s="18" t="s">
        <v>141</v>
      </c>
      <c r="AU178" s="18" t="s">
        <v>139</v>
      </c>
    </row>
    <row r="179" spans="2:65" s="1" customFormat="1" ht="14.45" customHeight="1">
      <c r="B179" s="33"/>
      <c r="C179" s="153" t="s">
        <v>272</v>
      </c>
      <c r="D179" s="153" t="s">
        <v>166</v>
      </c>
      <c r="E179" s="154" t="s">
        <v>273</v>
      </c>
      <c r="F179" s="155" t="s">
        <v>274</v>
      </c>
      <c r="G179" s="156" t="s">
        <v>239</v>
      </c>
      <c r="H179" s="157">
        <v>85</v>
      </c>
      <c r="I179" s="158"/>
      <c r="J179" s="159">
        <f>ROUND(I179*H179,2)</f>
        <v>0</v>
      </c>
      <c r="K179" s="155" t="s">
        <v>137</v>
      </c>
      <c r="L179" s="160"/>
      <c r="M179" s="161" t="s">
        <v>19</v>
      </c>
      <c r="N179" s="162" t="s">
        <v>43</v>
      </c>
      <c r="P179" s="137">
        <f>O179*H179</f>
        <v>0</v>
      </c>
      <c r="Q179" s="137">
        <v>3.0000000000000001E-5</v>
      </c>
      <c r="R179" s="137">
        <f>Q179*H179</f>
        <v>2.5500000000000002E-3</v>
      </c>
      <c r="S179" s="137">
        <v>0</v>
      </c>
      <c r="T179" s="138">
        <f>S179*H179</f>
        <v>0</v>
      </c>
      <c r="AR179" s="139" t="s">
        <v>170</v>
      </c>
      <c r="AT179" s="139" t="s">
        <v>166</v>
      </c>
      <c r="AU179" s="139" t="s">
        <v>139</v>
      </c>
      <c r="AY179" s="18" t="s">
        <v>131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8" t="s">
        <v>139</v>
      </c>
      <c r="BK179" s="140">
        <f>ROUND(I179*H179,2)</f>
        <v>0</v>
      </c>
      <c r="BL179" s="18" t="s">
        <v>138</v>
      </c>
      <c r="BM179" s="139" t="s">
        <v>275</v>
      </c>
    </row>
    <row r="180" spans="2:65" s="1" customFormat="1" ht="14.45" customHeight="1">
      <c r="B180" s="33"/>
      <c r="C180" s="153" t="s">
        <v>276</v>
      </c>
      <c r="D180" s="153" t="s">
        <v>166</v>
      </c>
      <c r="E180" s="154" t="s">
        <v>277</v>
      </c>
      <c r="F180" s="155" t="s">
        <v>278</v>
      </c>
      <c r="G180" s="156" t="s">
        <v>239</v>
      </c>
      <c r="H180" s="157">
        <v>256.39999999999998</v>
      </c>
      <c r="I180" s="158"/>
      <c r="J180" s="159">
        <f>ROUND(I180*H180,2)</f>
        <v>0</v>
      </c>
      <c r="K180" s="155" t="s">
        <v>137</v>
      </c>
      <c r="L180" s="160"/>
      <c r="M180" s="161" t="s">
        <v>19</v>
      </c>
      <c r="N180" s="162" t="s">
        <v>43</v>
      </c>
      <c r="P180" s="137">
        <f>O180*H180</f>
        <v>0</v>
      </c>
      <c r="Q180" s="137">
        <v>4.0000000000000003E-5</v>
      </c>
      <c r="R180" s="137">
        <f>Q180*H180</f>
        <v>1.0255999999999999E-2</v>
      </c>
      <c r="S180" s="137">
        <v>0</v>
      </c>
      <c r="T180" s="138">
        <f>S180*H180</f>
        <v>0</v>
      </c>
      <c r="AR180" s="139" t="s">
        <v>170</v>
      </c>
      <c r="AT180" s="139" t="s">
        <v>166</v>
      </c>
      <c r="AU180" s="139" t="s">
        <v>139</v>
      </c>
      <c r="AY180" s="18" t="s">
        <v>131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8" t="s">
        <v>139</v>
      </c>
      <c r="BK180" s="140">
        <f>ROUND(I180*H180,2)</f>
        <v>0</v>
      </c>
      <c r="BL180" s="18" t="s">
        <v>138</v>
      </c>
      <c r="BM180" s="139" t="s">
        <v>279</v>
      </c>
    </row>
    <row r="181" spans="2:65" s="12" customFormat="1">
      <c r="B181" s="145"/>
      <c r="D181" s="146" t="s">
        <v>143</v>
      </c>
      <c r="E181" s="147" t="s">
        <v>19</v>
      </c>
      <c r="F181" s="148" t="s">
        <v>280</v>
      </c>
      <c r="H181" s="149">
        <v>117</v>
      </c>
      <c r="I181" s="150"/>
      <c r="L181" s="145"/>
      <c r="M181" s="151"/>
      <c r="T181" s="152"/>
      <c r="AT181" s="147" t="s">
        <v>143</v>
      </c>
      <c r="AU181" s="147" t="s">
        <v>139</v>
      </c>
      <c r="AV181" s="12" t="s">
        <v>139</v>
      </c>
      <c r="AW181" s="12" t="s">
        <v>32</v>
      </c>
      <c r="AX181" s="12" t="s">
        <v>71</v>
      </c>
      <c r="AY181" s="147" t="s">
        <v>131</v>
      </c>
    </row>
    <row r="182" spans="2:65" s="12" customFormat="1">
      <c r="B182" s="145"/>
      <c r="D182" s="146" t="s">
        <v>143</v>
      </c>
      <c r="E182" s="147" t="s">
        <v>19</v>
      </c>
      <c r="F182" s="148" t="s">
        <v>281</v>
      </c>
      <c r="H182" s="149">
        <v>19.8</v>
      </c>
      <c r="I182" s="150"/>
      <c r="L182" s="145"/>
      <c r="M182" s="151"/>
      <c r="T182" s="152"/>
      <c r="AT182" s="147" t="s">
        <v>143</v>
      </c>
      <c r="AU182" s="147" t="s">
        <v>139</v>
      </c>
      <c r="AV182" s="12" t="s">
        <v>139</v>
      </c>
      <c r="AW182" s="12" t="s">
        <v>32</v>
      </c>
      <c r="AX182" s="12" t="s">
        <v>71</v>
      </c>
      <c r="AY182" s="147" t="s">
        <v>131</v>
      </c>
    </row>
    <row r="183" spans="2:65" s="12" customFormat="1">
      <c r="B183" s="145"/>
      <c r="D183" s="146" t="s">
        <v>143</v>
      </c>
      <c r="E183" s="147" t="s">
        <v>19</v>
      </c>
      <c r="F183" s="148" t="s">
        <v>282</v>
      </c>
      <c r="H183" s="149">
        <v>57.2</v>
      </c>
      <c r="I183" s="150"/>
      <c r="L183" s="145"/>
      <c r="M183" s="151"/>
      <c r="T183" s="152"/>
      <c r="AT183" s="147" t="s">
        <v>143</v>
      </c>
      <c r="AU183" s="147" t="s">
        <v>139</v>
      </c>
      <c r="AV183" s="12" t="s">
        <v>139</v>
      </c>
      <c r="AW183" s="12" t="s">
        <v>32</v>
      </c>
      <c r="AX183" s="12" t="s">
        <v>71</v>
      </c>
      <c r="AY183" s="147" t="s">
        <v>131</v>
      </c>
    </row>
    <row r="184" spans="2:65" s="12" customFormat="1">
      <c r="B184" s="145"/>
      <c r="D184" s="146" t="s">
        <v>143</v>
      </c>
      <c r="E184" s="147" t="s">
        <v>19</v>
      </c>
      <c r="F184" s="148" t="s">
        <v>283</v>
      </c>
      <c r="H184" s="149">
        <v>18</v>
      </c>
      <c r="I184" s="150"/>
      <c r="L184" s="145"/>
      <c r="M184" s="151"/>
      <c r="T184" s="152"/>
      <c r="AT184" s="147" t="s">
        <v>143</v>
      </c>
      <c r="AU184" s="147" t="s">
        <v>139</v>
      </c>
      <c r="AV184" s="12" t="s">
        <v>139</v>
      </c>
      <c r="AW184" s="12" t="s">
        <v>32</v>
      </c>
      <c r="AX184" s="12" t="s">
        <v>71</v>
      </c>
      <c r="AY184" s="147" t="s">
        <v>131</v>
      </c>
    </row>
    <row r="185" spans="2:65" s="12" customFormat="1">
      <c r="B185" s="145"/>
      <c r="D185" s="146" t="s">
        <v>143</v>
      </c>
      <c r="E185" s="147" t="s">
        <v>19</v>
      </c>
      <c r="F185" s="148" t="s">
        <v>284</v>
      </c>
      <c r="H185" s="149">
        <v>44.4</v>
      </c>
      <c r="I185" s="150"/>
      <c r="L185" s="145"/>
      <c r="M185" s="151"/>
      <c r="T185" s="152"/>
      <c r="AT185" s="147" t="s">
        <v>143</v>
      </c>
      <c r="AU185" s="147" t="s">
        <v>139</v>
      </c>
      <c r="AV185" s="12" t="s">
        <v>139</v>
      </c>
      <c r="AW185" s="12" t="s">
        <v>32</v>
      </c>
      <c r="AX185" s="12" t="s">
        <v>71</v>
      </c>
      <c r="AY185" s="147" t="s">
        <v>131</v>
      </c>
    </row>
    <row r="186" spans="2:65" s="14" customFormat="1">
      <c r="B186" s="169"/>
      <c r="D186" s="146" t="s">
        <v>143</v>
      </c>
      <c r="E186" s="170" t="s">
        <v>19</v>
      </c>
      <c r="F186" s="171" t="s">
        <v>191</v>
      </c>
      <c r="H186" s="172">
        <v>256.39999999999998</v>
      </c>
      <c r="I186" s="173"/>
      <c r="L186" s="169"/>
      <c r="M186" s="174"/>
      <c r="T186" s="175"/>
      <c r="AT186" s="170" t="s">
        <v>143</v>
      </c>
      <c r="AU186" s="170" t="s">
        <v>139</v>
      </c>
      <c r="AV186" s="14" t="s">
        <v>138</v>
      </c>
      <c r="AW186" s="14" t="s">
        <v>32</v>
      </c>
      <c r="AX186" s="14" t="s">
        <v>79</v>
      </c>
      <c r="AY186" s="170" t="s">
        <v>131</v>
      </c>
    </row>
    <row r="187" spans="2:65" s="1" customFormat="1" ht="14.45" customHeight="1">
      <c r="B187" s="33"/>
      <c r="C187" s="153" t="s">
        <v>285</v>
      </c>
      <c r="D187" s="153" t="s">
        <v>166</v>
      </c>
      <c r="E187" s="154" t="s">
        <v>286</v>
      </c>
      <c r="F187" s="155" t="s">
        <v>287</v>
      </c>
      <c r="G187" s="156" t="s">
        <v>239</v>
      </c>
      <c r="H187" s="157">
        <v>122.4</v>
      </c>
      <c r="I187" s="158"/>
      <c r="J187" s="159">
        <f>ROUND(I187*H187,2)</f>
        <v>0</v>
      </c>
      <c r="K187" s="155" t="s">
        <v>137</v>
      </c>
      <c r="L187" s="160"/>
      <c r="M187" s="161" t="s">
        <v>19</v>
      </c>
      <c r="N187" s="162" t="s">
        <v>43</v>
      </c>
      <c r="P187" s="137">
        <f>O187*H187</f>
        <v>0</v>
      </c>
      <c r="Q187" s="137">
        <v>2.9999999999999997E-4</v>
      </c>
      <c r="R187" s="137">
        <f>Q187*H187</f>
        <v>3.6719999999999996E-2</v>
      </c>
      <c r="S187" s="137">
        <v>0</v>
      </c>
      <c r="T187" s="138">
        <f>S187*H187</f>
        <v>0</v>
      </c>
      <c r="AR187" s="139" t="s">
        <v>170</v>
      </c>
      <c r="AT187" s="139" t="s">
        <v>166</v>
      </c>
      <c r="AU187" s="139" t="s">
        <v>139</v>
      </c>
      <c r="AY187" s="18" t="s">
        <v>131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8" t="s">
        <v>139</v>
      </c>
      <c r="BK187" s="140">
        <f>ROUND(I187*H187,2)</f>
        <v>0</v>
      </c>
      <c r="BL187" s="18" t="s">
        <v>138</v>
      </c>
      <c r="BM187" s="139" t="s">
        <v>288</v>
      </c>
    </row>
    <row r="188" spans="2:65" s="1" customFormat="1" ht="14.45" customHeight="1">
      <c r="B188" s="33"/>
      <c r="C188" s="153" t="s">
        <v>289</v>
      </c>
      <c r="D188" s="153" t="s">
        <v>166</v>
      </c>
      <c r="E188" s="154" t="s">
        <v>290</v>
      </c>
      <c r="F188" s="155" t="s">
        <v>291</v>
      </c>
      <c r="G188" s="156" t="s">
        <v>239</v>
      </c>
      <c r="H188" s="157">
        <v>320.36</v>
      </c>
      <c r="I188" s="158"/>
      <c r="J188" s="159">
        <f>ROUND(I188*H188,2)</f>
        <v>0</v>
      </c>
      <c r="K188" s="155" t="s">
        <v>137</v>
      </c>
      <c r="L188" s="160"/>
      <c r="M188" s="161" t="s">
        <v>19</v>
      </c>
      <c r="N188" s="162" t="s">
        <v>43</v>
      </c>
      <c r="P188" s="137">
        <f>O188*H188</f>
        <v>0</v>
      </c>
      <c r="Q188" s="137">
        <v>2.0000000000000002E-5</v>
      </c>
      <c r="R188" s="137">
        <f>Q188*H188</f>
        <v>6.4072000000000009E-3</v>
      </c>
      <c r="S188" s="137">
        <v>0</v>
      </c>
      <c r="T188" s="138">
        <f>S188*H188</f>
        <v>0</v>
      </c>
      <c r="AR188" s="139" t="s">
        <v>170</v>
      </c>
      <c r="AT188" s="139" t="s">
        <v>166</v>
      </c>
      <c r="AU188" s="139" t="s">
        <v>139</v>
      </c>
      <c r="AY188" s="18" t="s">
        <v>131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8" t="s">
        <v>139</v>
      </c>
      <c r="BK188" s="140">
        <f>ROUND(I188*H188,2)</f>
        <v>0</v>
      </c>
      <c r="BL188" s="18" t="s">
        <v>138</v>
      </c>
      <c r="BM188" s="139" t="s">
        <v>292</v>
      </c>
    </row>
    <row r="189" spans="2:65" s="12" customFormat="1">
      <c r="B189" s="145"/>
      <c r="D189" s="146" t="s">
        <v>143</v>
      </c>
      <c r="E189" s="147" t="s">
        <v>19</v>
      </c>
      <c r="F189" s="148" t="s">
        <v>293</v>
      </c>
      <c r="H189" s="149">
        <v>320.36</v>
      </c>
      <c r="I189" s="150"/>
      <c r="L189" s="145"/>
      <c r="M189" s="151"/>
      <c r="T189" s="152"/>
      <c r="AT189" s="147" t="s">
        <v>143</v>
      </c>
      <c r="AU189" s="147" t="s">
        <v>139</v>
      </c>
      <c r="AV189" s="12" t="s">
        <v>139</v>
      </c>
      <c r="AW189" s="12" t="s">
        <v>32</v>
      </c>
      <c r="AX189" s="12" t="s">
        <v>79</v>
      </c>
      <c r="AY189" s="147" t="s">
        <v>131</v>
      </c>
    </row>
    <row r="190" spans="2:65" s="1" customFormat="1" ht="14.45" customHeight="1">
      <c r="B190" s="33"/>
      <c r="C190" s="153" t="s">
        <v>294</v>
      </c>
      <c r="D190" s="153" t="s">
        <v>166</v>
      </c>
      <c r="E190" s="154" t="s">
        <v>295</v>
      </c>
      <c r="F190" s="155" t="s">
        <v>296</v>
      </c>
      <c r="G190" s="156" t="s">
        <v>239</v>
      </c>
      <c r="H190" s="157">
        <v>122.4</v>
      </c>
      <c r="I190" s="158"/>
      <c r="J190" s="159">
        <f>ROUND(I190*H190,2)</f>
        <v>0</v>
      </c>
      <c r="K190" s="155" t="s">
        <v>137</v>
      </c>
      <c r="L190" s="160"/>
      <c r="M190" s="161" t="s">
        <v>19</v>
      </c>
      <c r="N190" s="162" t="s">
        <v>43</v>
      </c>
      <c r="P190" s="137">
        <f>O190*H190</f>
        <v>0</v>
      </c>
      <c r="Q190" s="137">
        <v>2.0000000000000001E-4</v>
      </c>
      <c r="R190" s="137">
        <f>Q190*H190</f>
        <v>2.4480000000000002E-2</v>
      </c>
      <c r="S190" s="137">
        <v>0</v>
      </c>
      <c r="T190" s="138">
        <f>S190*H190</f>
        <v>0</v>
      </c>
      <c r="AR190" s="139" t="s">
        <v>170</v>
      </c>
      <c r="AT190" s="139" t="s">
        <v>166</v>
      </c>
      <c r="AU190" s="139" t="s">
        <v>139</v>
      </c>
      <c r="AY190" s="18" t="s">
        <v>131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8" t="s">
        <v>139</v>
      </c>
      <c r="BK190" s="140">
        <f>ROUND(I190*H190,2)</f>
        <v>0</v>
      </c>
      <c r="BL190" s="18" t="s">
        <v>138</v>
      </c>
      <c r="BM190" s="139" t="s">
        <v>297</v>
      </c>
    </row>
    <row r="191" spans="2:65" s="1" customFormat="1" ht="19.899999999999999" customHeight="1">
      <c r="B191" s="33"/>
      <c r="C191" s="128" t="s">
        <v>298</v>
      </c>
      <c r="D191" s="128" t="s">
        <v>133</v>
      </c>
      <c r="E191" s="129" t="s">
        <v>299</v>
      </c>
      <c r="F191" s="130" t="s">
        <v>300</v>
      </c>
      <c r="G191" s="131" t="s">
        <v>136</v>
      </c>
      <c r="H191" s="132">
        <v>996.12</v>
      </c>
      <c r="I191" s="133"/>
      <c r="J191" s="134">
        <f>ROUND(I191*H191,2)</f>
        <v>0</v>
      </c>
      <c r="K191" s="130" t="s">
        <v>137</v>
      </c>
      <c r="L191" s="33"/>
      <c r="M191" s="135" t="s">
        <v>19</v>
      </c>
      <c r="N191" s="136" t="s">
        <v>43</v>
      </c>
      <c r="P191" s="137">
        <f>O191*H191</f>
        <v>0</v>
      </c>
      <c r="Q191" s="137">
        <v>1.1979999999999999E-2</v>
      </c>
      <c r="R191" s="137">
        <f>Q191*H191</f>
        <v>11.9335176</v>
      </c>
      <c r="S191" s="137">
        <v>0</v>
      </c>
      <c r="T191" s="138">
        <f>S191*H191</f>
        <v>0</v>
      </c>
      <c r="AR191" s="139" t="s">
        <v>138</v>
      </c>
      <c r="AT191" s="139" t="s">
        <v>133</v>
      </c>
      <c r="AU191" s="139" t="s">
        <v>139</v>
      </c>
      <c r="AY191" s="18" t="s">
        <v>131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8" t="s">
        <v>139</v>
      </c>
      <c r="BK191" s="140">
        <f>ROUND(I191*H191,2)</f>
        <v>0</v>
      </c>
      <c r="BL191" s="18" t="s">
        <v>138</v>
      </c>
      <c r="BM191" s="139" t="s">
        <v>301</v>
      </c>
    </row>
    <row r="192" spans="2:65" s="1" customFormat="1" hidden="1">
      <c r="B192" s="33"/>
      <c r="D192" s="141" t="s">
        <v>141</v>
      </c>
      <c r="F192" s="142" t="s">
        <v>302</v>
      </c>
      <c r="I192" s="143"/>
      <c r="L192" s="33"/>
      <c r="M192" s="144"/>
      <c r="T192" s="54"/>
      <c r="AT192" s="18" t="s">
        <v>141</v>
      </c>
      <c r="AU192" s="18" t="s">
        <v>139</v>
      </c>
    </row>
    <row r="193" spans="2:65" s="12" customFormat="1">
      <c r="B193" s="145"/>
      <c r="D193" s="146" t="s">
        <v>143</v>
      </c>
      <c r="E193" s="147" t="s">
        <v>19</v>
      </c>
      <c r="F193" s="148" t="s">
        <v>303</v>
      </c>
      <c r="H193" s="149">
        <v>996.12</v>
      </c>
      <c r="I193" s="150"/>
      <c r="L193" s="145"/>
      <c r="M193" s="151"/>
      <c r="T193" s="152"/>
      <c r="AT193" s="147" t="s">
        <v>143</v>
      </c>
      <c r="AU193" s="147" t="s">
        <v>139</v>
      </c>
      <c r="AV193" s="12" t="s">
        <v>139</v>
      </c>
      <c r="AW193" s="12" t="s">
        <v>32</v>
      </c>
      <c r="AX193" s="12" t="s">
        <v>79</v>
      </c>
      <c r="AY193" s="147" t="s">
        <v>131</v>
      </c>
    </row>
    <row r="194" spans="2:65" s="1" customFormat="1" ht="22.15" customHeight="1">
      <c r="B194" s="33"/>
      <c r="C194" s="128" t="s">
        <v>304</v>
      </c>
      <c r="D194" s="128" t="s">
        <v>133</v>
      </c>
      <c r="E194" s="129" t="s">
        <v>305</v>
      </c>
      <c r="F194" s="130" t="s">
        <v>306</v>
      </c>
      <c r="G194" s="131" t="s">
        <v>136</v>
      </c>
      <c r="H194" s="132">
        <v>1155.51</v>
      </c>
      <c r="I194" s="133"/>
      <c r="J194" s="134">
        <f>ROUND(I194*H194,2)</f>
        <v>0</v>
      </c>
      <c r="K194" s="130" t="s">
        <v>137</v>
      </c>
      <c r="L194" s="33"/>
      <c r="M194" s="135" t="s">
        <v>19</v>
      </c>
      <c r="N194" s="136" t="s">
        <v>43</v>
      </c>
      <c r="P194" s="137">
        <f>O194*H194</f>
        <v>0</v>
      </c>
      <c r="Q194" s="137">
        <v>2.7499999999999998E-3</v>
      </c>
      <c r="R194" s="137">
        <f>Q194*H194</f>
        <v>3.1776524999999998</v>
      </c>
      <c r="S194" s="137">
        <v>0</v>
      </c>
      <c r="T194" s="138">
        <f>S194*H194</f>
        <v>0</v>
      </c>
      <c r="AR194" s="139" t="s">
        <v>138</v>
      </c>
      <c r="AT194" s="139" t="s">
        <v>133</v>
      </c>
      <c r="AU194" s="139" t="s">
        <v>139</v>
      </c>
      <c r="AY194" s="18" t="s">
        <v>131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8" t="s">
        <v>139</v>
      </c>
      <c r="BK194" s="140">
        <f>ROUND(I194*H194,2)</f>
        <v>0</v>
      </c>
      <c r="BL194" s="18" t="s">
        <v>138</v>
      </c>
      <c r="BM194" s="139" t="s">
        <v>307</v>
      </c>
    </row>
    <row r="195" spans="2:65" s="1" customFormat="1" hidden="1">
      <c r="B195" s="33"/>
      <c r="D195" s="141" t="s">
        <v>141</v>
      </c>
      <c r="F195" s="142" t="s">
        <v>308</v>
      </c>
      <c r="I195" s="143"/>
      <c r="L195" s="33"/>
      <c r="M195" s="144"/>
      <c r="T195" s="54"/>
      <c r="AT195" s="18" t="s">
        <v>141</v>
      </c>
      <c r="AU195" s="18" t="s">
        <v>139</v>
      </c>
    </row>
    <row r="196" spans="2:65" s="12" customFormat="1">
      <c r="B196" s="145"/>
      <c r="D196" s="146" t="s">
        <v>143</v>
      </c>
      <c r="E196" s="147" t="s">
        <v>19</v>
      </c>
      <c r="F196" s="148" t="s">
        <v>309</v>
      </c>
      <c r="H196" s="149">
        <v>1155.51</v>
      </c>
      <c r="I196" s="150"/>
      <c r="L196" s="145"/>
      <c r="M196" s="151"/>
      <c r="T196" s="152"/>
      <c r="AT196" s="147" t="s">
        <v>143</v>
      </c>
      <c r="AU196" s="147" t="s">
        <v>139</v>
      </c>
      <c r="AV196" s="12" t="s">
        <v>139</v>
      </c>
      <c r="AW196" s="12" t="s">
        <v>32</v>
      </c>
      <c r="AX196" s="12" t="s">
        <v>79</v>
      </c>
      <c r="AY196" s="147" t="s">
        <v>131</v>
      </c>
    </row>
    <row r="197" spans="2:65" s="1" customFormat="1" ht="14.45" customHeight="1">
      <c r="B197" s="33"/>
      <c r="C197" s="128" t="s">
        <v>310</v>
      </c>
      <c r="D197" s="128" t="s">
        <v>133</v>
      </c>
      <c r="E197" s="129" t="s">
        <v>311</v>
      </c>
      <c r="F197" s="130" t="s">
        <v>312</v>
      </c>
      <c r="G197" s="131" t="s">
        <v>239</v>
      </c>
      <c r="H197" s="132">
        <v>122.4</v>
      </c>
      <c r="I197" s="133"/>
      <c r="J197" s="134">
        <f>ROUND(I197*H197,2)</f>
        <v>0</v>
      </c>
      <c r="K197" s="130" t="s">
        <v>137</v>
      </c>
      <c r="L197" s="33"/>
      <c r="M197" s="135" t="s">
        <v>19</v>
      </c>
      <c r="N197" s="136" t="s">
        <v>43</v>
      </c>
      <c r="P197" s="137">
        <f>O197*H197</f>
        <v>0</v>
      </c>
      <c r="Q197" s="137">
        <v>1.0319999999999999E-2</v>
      </c>
      <c r="R197" s="137">
        <f>Q197*H197</f>
        <v>1.2631680000000001</v>
      </c>
      <c r="S197" s="137">
        <v>0</v>
      </c>
      <c r="T197" s="138">
        <f>S197*H197</f>
        <v>0</v>
      </c>
      <c r="AR197" s="139" t="s">
        <v>138</v>
      </c>
      <c r="AT197" s="139" t="s">
        <v>133</v>
      </c>
      <c r="AU197" s="139" t="s">
        <v>139</v>
      </c>
      <c r="AY197" s="18" t="s">
        <v>131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8" t="s">
        <v>139</v>
      </c>
      <c r="BK197" s="140">
        <f>ROUND(I197*H197,2)</f>
        <v>0</v>
      </c>
      <c r="BL197" s="18" t="s">
        <v>138</v>
      </c>
      <c r="BM197" s="139" t="s">
        <v>313</v>
      </c>
    </row>
    <row r="198" spans="2:65" s="1" customFormat="1" hidden="1">
      <c r="B198" s="33"/>
      <c r="D198" s="141" t="s">
        <v>141</v>
      </c>
      <c r="F198" s="142" t="s">
        <v>314</v>
      </c>
      <c r="I198" s="143"/>
      <c r="L198" s="33"/>
      <c r="M198" s="144"/>
      <c r="T198" s="54"/>
      <c r="AT198" s="18" t="s">
        <v>141</v>
      </c>
      <c r="AU198" s="18" t="s">
        <v>139</v>
      </c>
    </row>
    <row r="199" spans="2:65" s="12" customFormat="1">
      <c r="B199" s="145"/>
      <c r="D199" s="146" t="s">
        <v>143</v>
      </c>
      <c r="E199" s="147" t="s">
        <v>19</v>
      </c>
      <c r="F199" s="148" t="s">
        <v>315</v>
      </c>
      <c r="H199" s="149">
        <v>58.5</v>
      </c>
      <c r="I199" s="150"/>
      <c r="L199" s="145"/>
      <c r="M199" s="151"/>
      <c r="T199" s="152"/>
      <c r="AT199" s="147" t="s">
        <v>143</v>
      </c>
      <c r="AU199" s="147" t="s">
        <v>139</v>
      </c>
      <c r="AV199" s="12" t="s">
        <v>139</v>
      </c>
      <c r="AW199" s="12" t="s">
        <v>32</v>
      </c>
      <c r="AX199" s="12" t="s">
        <v>71</v>
      </c>
      <c r="AY199" s="147" t="s">
        <v>131</v>
      </c>
    </row>
    <row r="200" spans="2:65" s="12" customFormat="1">
      <c r="B200" s="145"/>
      <c r="D200" s="146" t="s">
        <v>143</v>
      </c>
      <c r="E200" s="147" t="s">
        <v>19</v>
      </c>
      <c r="F200" s="148" t="s">
        <v>316</v>
      </c>
      <c r="H200" s="149">
        <v>9.9</v>
      </c>
      <c r="I200" s="150"/>
      <c r="L200" s="145"/>
      <c r="M200" s="151"/>
      <c r="T200" s="152"/>
      <c r="AT200" s="147" t="s">
        <v>143</v>
      </c>
      <c r="AU200" s="147" t="s">
        <v>139</v>
      </c>
      <c r="AV200" s="12" t="s">
        <v>139</v>
      </c>
      <c r="AW200" s="12" t="s">
        <v>32</v>
      </c>
      <c r="AX200" s="12" t="s">
        <v>71</v>
      </c>
      <c r="AY200" s="147" t="s">
        <v>131</v>
      </c>
    </row>
    <row r="201" spans="2:65" s="12" customFormat="1">
      <c r="B201" s="145"/>
      <c r="D201" s="146" t="s">
        <v>143</v>
      </c>
      <c r="E201" s="147" t="s">
        <v>19</v>
      </c>
      <c r="F201" s="148" t="s">
        <v>317</v>
      </c>
      <c r="H201" s="149">
        <v>46.2</v>
      </c>
      <c r="I201" s="150"/>
      <c r="L201" s="145"/>
      <c r="M201" s="151"/>
      <c r="T201" s="152"/>
      <c r="AT201" s="147" t="s">
        <v>143</v>
      </c>
      <c r="AU201" s="147" t="s">
        <v>139</v>
      </c>
      <c r="AV201" s="12" t="s">
        <v>139</v>
      </c>
      <c r="AW201" s="12" t="s">
        <v>32</v>
      </c>
      <c r="AX201" s="12" t="s">
        <v>71</v>
      </c>
      <c r="AY201" s="147" t="s">
        <v>131</v>
      </c>
    </row>
    <row r="202" spans="2:65" s="12" customFormat="1">
      <c r="B202" s="145"/>
      <c r="D202" s="146" t="s">
        <v>143</v>
      </c>
      <c r="E202" s="147" t="s">
        <v>19</v>
      </c>
      <c r="F202" s="148" t="s">
        <v>318</v>
      </c>
      <c r="H202" s="149">
        <v>7.8</v>
      </c>
      <c r="I202" s="150"/>
      <c r="L202" s="145"/>
      <c r="M202" s="151"/>
      <c r="T202" s="152"/>
      <c r="AT202" s="147" t="s">
        <v>143</v>
      </c>
      <c r="AU202" s="147" t="s">
        <v>139</v>
      </c>
      <c r="AV202" s="12" t="s">
        <v>139</v>
      </c>
      <c r="AW202" s="12" t="s">
        <v>32</v>
      </c>
      <c r="AX202" s="12" t="s">
        <v>71</v>
      </c>
      <c r="AY202" s="147" t="s">
        <v>131</v>
      </c>
    </row>
    <row r="203" spans="2:65" s="14" customFormat="1">
      <c r="B203" s="169"/>
      <c r="D203" s="146" t="s">
        <v>143</v>
      </c>
      <c r="E203" s="170" t="s">
        <v>19</v>
      </c>
      <c r="F203" s="171" t="s">
        <v>191</v>
      </c>
      <c r="H203" s="172">
        <v>122.4</v>
      </c>
      <c r="I203" s="173"/>
      <c r="L203" s="169"/>
      <c r="M203" s="174"/>
      <c r="T203" s="175"/>
      <c r="AT203" s="170" t="s">
        <v>143</v>
      </c>
      <c r="AU203" s="170" t="s">
        <v>139</v>
      </c>
      <c r="AV203" s="14" t="s">
        <v>138</v>
      </c>
      <c r="AW203" s="14" t="s">
        <v>32</v>
      </c>
      <c r="AX203" s="14" t="s">
        <v>79</v>
      </c>
      <c r="AY203" s="170" t="s">
        <v>131</v>
      </c>
    </row>
    <row r="204" spans="2:65" s="1" customFormat="1" ht="22.15" customHeight="1">
      <c r="B204" s="33"/>
      <c r="C204" s="128" t="s">
        <v>319</v>
      </c>
      <c r="D204" s="128" t="s">
        <v>133</v>
      </c>
      <c r="E204" s="129" t="s">
        <v>320</v>
      </c>
      <c r="F204" s="130" t="s">
        <v>321</v>
      </c>
      <c r="G204" s="131" t="s">
        <v>136</v>
      </c>
      <c r="H204" s="132">
        <v>182.535</v>
      </c>
      <c r="I204" s="133"/>
      <c r="J204" s="134">
        <f>ROUND(I204*H204,2)</f>
        <v>0</v>
      </c>
      <c r="K204" s="130" t="s">
        <v>137</v>
      </c>
      <c r="L204" s="33"/>
      <c r="M204" s="135" t="s">
        <v>19</v>
      </c>
      <c r="N204" s="136" t="s">
        <v>43</v>
      </c>
      <c r="P204" s="137">
        <f>O204*H204</f>
        <v>0</v>
      </c>
      <c r="Q204" s="137">
        <v>0</v>
      </c>
      <c r="R204" s="137">
        <f>Q204*H204</f>
        <v>0</v>
      </c>
      <c r="S204" s="137">
        <v>0</v>
      </c>
      <c r="T204" s="138">
        <f>S204*H204</f>
        <v>0</v>
      </c>
      <c r="AR204" s="139" t="s">
        <v>138</v>
      </c>
      <c r="AT204" s="139" t="s">
        <v>133</v>
      </c>
      <c r="AU204" s="139" t="s">
        <v>139</v>
      </c>
      <c r="AY204" s="18" t="s">
        <v>131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8" t="s">
        <v>139</v>
      </c>
      <c r="BK204" s="140">
        <f>ROUND(I204*H204,2)</f>
        <v>0</v>
      </c>
      <c r="BL204" s="18" t="s">
        <v>138</v>
      </c>
      <c r="BM204" s="139" t="s">
        <v>322</v>
      </c>
    </row>
    <row r="205" spans="2:65" s="1" customFormat="1" hidden="1">
      <c r="B205" s="33"/>
      <c r="D205" s="141" t="s">
        <v>141</v>
      </c>
      <c r="F205" s="142" t="s">
        <v>323</v>
      </c>
      <c r="I205" s="143"/>
      <c r="L205" s="33"/>
      <c r="M205" s="144"/>
      <c r="T205" s="54"/>
      <c r="AT205" s="18" t="s">
        <v>141</v>
      </c>
      <c r="AU205" s="18" t="s">
        <v>139</v>
      </c>
    </row>
    <row r="206" spans="2:65" s="13" customFormat="1">
      <c r="B206" s="163"/>
      <c r="D206" s="146" t="s">
        <v>143</v>
      </c>
      <c r="E206" s="164" t="s">
        <v>19</v>
      </c>
      <c r="F206" s="165" t="s">
        <v>242</v>
      </c>
      <c r="H206" s="164" t="s">
        <v>19</v>
      </c>
      <c r="I206" s="166"/>
      <c r="L206" s="163"/>
      <c r="M206" s="167"/>
      <c r="T206" s="168"/>
      <c r="AT206" s="164" t="s">
        <v>143</v>
      </c>
      <c r="AU206" s="164" t="s">
        <v>139</v>
      </c>
      <c r="AV206" s="13" t="s">
        <v>79</v>
      </c>
      <c r="AW206" s="13" t="s">
        <v>32</v>
      </c>
      <c r="AX206" s="13" t="s">
        <v>71</v>
      </c>
      <c r="AY206" s="164" t="s">
        <v>131</v>
      </c>
    </row>
    <row r="207" spans="2:65" s="12" customFormat="1">
      <c r="B207" s="145"/>
      <c r="D207" s="146" t="s">
        <v>143</v>
      </c>
      <c r="E207" s="147" t="s">
        <v>19</v>
      </c>
      <c r="F207" s="148" t="s">
        <v>324</v>
      </c>
      <c r="H207" s="149">
        <v>76.05</v>
      </c>
      <c r="I207" s="150"/>
      <c r="L207" s="145"/>
      <c r="M207" s="151"/>
      <c r="T207" s="152"/>
      <c r="AT207" s="147" t="s">
        <v>143</v>
      </c>
      <c r="AU207" s="147" t="s">
        <v>139</v>
      </c>
      <c r="AV207" s="12" t="s">
        <v>139</v>
      </c>
      <c r="AW207" s="12" t="s">
        <v>32</v>
      </c>
      <c r="AX207" s="12" t="s">
        <v>71</v>
      </c>
      <c r="AY207" s="147" t="s">
        <v>131</v>
      </c>
    </row>
    <row r="208" spans="2:65" s="12" customFormat="1">
      <c r="B208" s="145"/>
      <c r="D208" s="146" t="s">
        <v>143</v>
      </c>
      <c r="E208" s="147" t="s">
        <v>19</v>
      </c>
      <c r="F208" s="148" t="s">
        <v>325</v>
      </c>
      <c r="H208" s="149">
        <v>5.4450000000000003</v>
      </c>
      <c r="I208" s="150"/>
      <c r="L208" s="145"/>
      <c r="M208" s="151"/>
      <c r="T208" s="152"/>
      <c r="AT208" s="147" t="s">
        <v>143</v>
      </c>
      <c r="AU208" s="147" t="s">
        <v>139</v>
      </c>
      <c r="AV208" s="12" t="s">
        <v>139</v>
      </c>
      <c r="AW208" s="12" t="s">
        <v>32</v>
      </c>
      <c r="AX208" s="12" t="s">
        <v>71</v>
      </c>
      <c r="AY208" s="147" t="s">
        <v>131</v>
      </c>
    </row>
    <row r="209" spans="2:65" s="13" customFormat="1">
      <c r="B209" s="163"/>
      <c r="D209" s="146" t="s">
        <v>143</v>
      </c>
      <c r="E209" s="164" t="s">
        <v>19</v>
      </c>
      <c r="F209" s="165" t="s">
        <v>245</v>
      </c>
      <c r="H209" s="164" t="s">
        <v>19</v>
      </c>
      <c r="I209" s="166"/>
      <c r="L209" s="163"/>
      <c r="M209" s="167"/>
      <c r="T209" s="168"/>
      <c r="AT209" s="164" t="s">
        <v>143</v>
      </c>
      <c r="AU209" s="164" t="s">
        <v>139</v>
      </c>
      <c r="AV209" s="13" t="s">
        <v>79</v>
      </c>
      <c r="AW209" s="13" t="s">
        <v>32</v>
      </c>
      <c r="AX209" s="13" t="s">
        <v>71</v>
      </c>
      <c r="AY209" s="164" t="s">
        <v>131</v>
      </c>
    </row>
    <row r="210" spans="2:65" s="12" customFormat="1">
      <c r="B210" s="145"/>
      <c r="D210" s="146" t="s">
        <v>143</v>
      </c>
      <c r="E210" s="147" t="s">
        <v>19</v>
      </c>
      <c r="F210" s="148" t="s">
        <v>326</v>
      </c>
      <c r="H210" s="149">
        <v>60.06</v>
      </c>
      <c r="I210" s="150"/>
      <c r="L210" s="145"/>
      <c r="M210" s="151"/>
      <c r="T210" s="152"/>
      <c r="AT210" s="147" t="s">
        <v>143</v>
      </c>
      <c r="AU210" s="147" t="s">
        <v>139</v>
      </c>
      <c r="AV210" s="12" t="s">
        <v>139</v>
      </c>
      <c r="AW210" s="12" t="s">
        <v>32</v>
      </c>
      <c r="AX210" s="12" t="s">
        <v>71</v>
      </c>
      <c r="AY210" s="147" t="s">
        <v>131</v>
      </c>
    </row>
    <row r="211" spans="2:65" s="12" customFormat="1">
      <c r="B211" s="145"/>
      <c r="D211" s="146" t="s">
        <v>143</v>
      </c>
      <c r="E211" s="147" t="s">
        <v>19</v>
      </c>
      <c r="F211" s="148" t="s">
        <v>327</v>
      </c>
      <c r="H211" s="149">
        <v>11.7</v>
      </c>
      <c r="I211" s="150"/>
      <c r="L211" s="145"/>
      <c r="M211" s="151"/>
      <c r="T211" s="152"/>
      <c r="AT211" s="147" t="s">
        <v>143</v>
      </c>
      <c r="AU211" s="147" t="s">
        <v>139</v>
      </c>
      <c r="AV211" s="12" t="s">
        <v>139</v>
      </c>
      <c r="AW211" s="12" t="s">
        <v>32</v>
      </c>
      <c r="AX211" s="12" t="s">
        <v>71</v>
      </c>
      <c r="AY211" s="147" t="s">
        <v>131</v>
      </c>
    </row>
    <row r="212" spans="2:65" s="12" customFormat="1">
      <c r="B212" s="145"/>
      <c r="D212" s="146" t="s">
        <v>143</v>
      </c>
      <c r="E212" s="147" t="s">
        <v>19</v>
      </c>
      <c r="F212" s="148" t="s">
        <v>328</v>
      </c>
      <c r="H212" s="149">
        <v>29.28</v>
      </c>
      <c r="I212" s="150"/>
      <c r="L212" s="145"/>
      <c r="M212" s="151"/>
      <c r="T212" s="152"/>
      <c r="AT212" s="147" t="s">
        <v>143</v>
      </c>
      <c r="AU212" s="147" t="s">
        <v>139</v>
      </c>
      <c r="AV212" s="12" t="s">
        <v>139</v>
      </c>
      <c r="AW212" s="12" t="s">
        <v>32</v>
      </c>
      <c r="AX212" s="12" t="s">
        <v>71</v>
      </c>
      <c r="AY212" s="147" t="s">
        <v>131</v>
      </c>
    </row>
    <row r="213" spans="2:65" s="14" customFormat="1">
      <c r="B213" s="169"/>
      <c r="D213" s="146" t="s">
        <v>143</v>
      </c>
      <c r="E213" s="170" t="s">
        <v>19</v>
      </c>
      <c r="F213" s="171" t="s">
        <v>191</v>
      </c>
      <c r="H213" s="172">
        <v>182.535</v>
      </c>
      <c r="I213" s="173"/>
      <c r="L213" s="169"/>
      <c r="M213" s="174"/>
      <c r="T213" s="175"/>
      <c r="AT213" s="170" t="s">
        <v>143</v>
      </c>
      <c r="AU213" s="170" t="s">
        <v>139</v>
      </c>
      <c r="AV213" s="14" t="s">
        <v>138</v>
      </c>
      <c r="AW213" s="14" t="s">
        <v>32</v>
      </c>
      <c r="AX213" s="14" t="s">
        <v>79</v>
      </c>
      <c r="AY213" s="170" t="s">
        <v>131</v>
      </c>
    </row>
    <row r="214" spans="2:65" s="1" customFormat="1" ht="14.45" customHeight="1">
      <c r="B214" s="33"/>
      <c r="C214" s="128" t="s">
        <v>329</v>
      </c>
      <c r="D214" s="128" t="s">
        <v>133</v>
      </c>
      <c r="E214" s="129" t="s">
        <v>330</v>
      </c>
      <c r="F214" s="130" t="s">
        <v>331</v>
      </c>
      <c r="G214" s="131" t="s">
        <v>136</v>
      </c>
      <c r="H214" s="132">
        <v>996.12</v>
      </c>
      <c r="I214" s="133"/>
      <c r="J214" s="134">
        <f>ROUND(I214*H214,2)</f>
        <v>0</v>
      </c>
      <c r="K214" s="130" t="s">
        <v>137</v>
      </c>
      <c r="L214" s="33"/>
      <c r="M214" s="135" t="s">
        <v>19</v>
      </c>
      <c r="N214" s="136" t="s">
        <v>43</v>
      </c>
      <c r="P214" s="137">
        <f>O214*H214</f>
        <v>0</v>
      </c>
      <c r="Q214" s="137">
        <v>0</v>
      </c>
      <c r="R214" s="137">
        <f>Q214*H214</f>
        <v>0</v>
      </c>
      <c r="S214" s="137">
        <v>0</v>
      </c>
      <c r="T214" s="138">
        <f>S214*H214</f>
        <v>0</v>
      </c>
      <c r="AR214" s="139" t="s">
        <v>138</v>
      </c>
      <c r="AT214" s="139" t="s">
        <v>133</v>
      </c>
      <c r="AU214" s="139" t="s">
        <v>139</v>
      </c>
      <c r="AY214" s="18" t="s">
        <v>131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8" t="s">
        <v>139</v>
      </c>
      <c r="BK214" s="140">
        <f>ROUND(I214*H214,2)</f>
        <v>0</v>
      </c>
      <c r="BL214" s="18" t="s">
        <v>138</v>
      </c>
      <c r="BM214" s="139" t="s">
        <v>332</v>
      </c>
    </row>
    <row r="215" spans="2:65" s="1" customFormat="1" hidden="1">
      <c r="B215" s="33"/>
      <c r="D215" s="141" t="s">
        <v>141</v>
      </c>
      <c r="F215" s="142" t="s">
        <v>333</v>
      </c>
      <c r="I215" s="143"/>
      <c r="L215" s="33"/>
      <c r="M215" s="144"/>
      <c r="T215" s="54"/>
      <c r="AT215" s="18" t="s">
        <v>141</v>
      </c>
      <c r="AU215" s="18" t="s">
        <v>139</v>
      </c>
    </row>
    <row r="216" spans="2:65" s="11" customFormat="1" ht="22.9" customHeight="1">
      <c r="B216" s="116"/>
      <c r="D216" s="117" t="s">
        <v>70</v>
      </c>
      <c r="E216" s="126" t="s">
        <v>182</v>
      </c>
      <c r="F216" s="126" t="s">
        <v>334</v>
      </c>
      <c r="I216" s="119"/>
      <c r="J216" s="127">
        <f>BK216</f>
        <v>0</v>
      </c>
      <c r="L216" s="116"/>
      <c r="M216" s="121"/>
      <c r="P216" s="122">
        <f>SUM(P217:P266)</f>
        <v>0</v>
      </c>
      <c r="R216" s="122">
        <f>SUM(R217:R266)</f>
        <v>7.0540000000000005E-2</v>
      </c>
      <c r="T216" s="123">
        <f>SUM(T217:T266)</f>
        <v>31.616352000000003</v>
      </c>
      <c r="AR216" s="117" t="s">
        <v>79</v>
      </c>
      <c r="AT216" s="124" t="s">
        <v>70</v>
      </c>
      <c r="AU216" s="124" t="s">
        <v>79</v>
      </c>
      <c r="AY216" s="117" t="s">
        <v>131</v>
      </c>
      <c r="BK216" s="125">
        <f>SUM(BK217:BK266)</f>
        <v>0</v>
      </c>
    </row>
    <row r="217" spans="2:65" s="1" customFormat="1" ht="22.15" customHeight="1">
      <c r="B217" s="33"/>
      <c r="C217" s="128" t="s">
        <v>335</v>
      </c>
      <c r="D217" s="128" t="s">
        <v>133</v>
      </c>
      <c r="E217" s="129" t="s">
        <v>336</v>
      </c>
      <c r="F217" s="130" t="s">
        <v>337</v>
      </c>
      <c r="G217" s="131" t="s">
        <v>136</v>
      </c>
      <c r="H217" s="132">
        <v>1550</v>
      </c>
      <c r="I217" s="133"/>
      <c r="J217" s="134">
        <f>ROUND(I217*H217,2)</f>
        <v>0</v>
      </c>
      <c r="K217" s="130" t="s">
        <v>137</v>
      </c>
      <c r="L217" s="33"/>
      <c r="M217" s="135" t="s">
        <v>19</v>
      </c>
      <c r="N217" s="136" t="s">
        <v>43</v>
      </c>
      <c r="P217" s="137">
        <f>O217*H217</f>
        <v>0</v>
      </c>
      <c r="Q217" s="137">
        <v>0</v>
      </c>
      <c r="R217" s="137">
        <f>Q217*H217</f>
        <v>0</v>
      </c>
      <c r="S217" s="137">
        <v>0</v>
      </c>
      <c r="T217" s="138">
        <f>S217*H217</f>
        <v>0</v>
      </c>
      <c r="AR217" s="139" t="s">
        <v>138</v>
      </c>
      <c r="AT217" s="139" t="s">
        <v>133</v>
      </c>
      <c r="AU217" s="139" t="s">
        <v>139</v>
      </c>
      <c r="AY217" s="18" t="s">
        <v>131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8" t="s">
        <v>139</v>
      </c>
      <c r="BK217" s="140">
        <f>ROUND(I217*H217,2)</f>
        <v>0</v>
      </c>
      <c r="BL217" s="18" t="s">
        <v>138</v>
      </c>
      <c r="BM217" s="139" t="s">
        <v>338</v>
      </c>
    </row>
    <row r="218" spans="2:65" s="1" customFormat="1" hidden="1">
      <c r="B218" s="33"/>
      <c r="D218" s="141" t="s">
        <v>141</v>
      </c>
      <c r="F218" s="142" t="s">
        <v>339</v>
      </c>
      <c r="I218" s="143"/>
      <c r="L218" s="33"/>
      <c r="M218" s="144"/>
      <c r="T218" s="54"/>
      <c r="AT218" s="18" t="s">
        <v>141</v>
      </c>
      <c r="AU218" s="18" t="s">
        <v>139</v>
      </c>
    </row>
    <row r="219" spans="2:65" s="12" customFormat="1">
      <c r="B219" s="145"/>
      <c r="D219" s="146" t="s">
        <v>143</v>
      </c>
      <c r="E219" s="147" t="s">
        <v>19</v>
      </c>
      <c r="F219" s="148" t="s">
        <v>340</v>
      </c>
      <c r="H219" s="149">
        <v>1550</v>
      </c>
      <c r="I219" s="150"/>
      <c r="L219" s="145"/>
      <c r="M219" s="151"/>
      <c r="T219" s="152"/>
      <c r="AT219" s="147" t="s">
        <v>143</v>
      </c>
      <c r="AU219" s="147" t="s">
        <v>139</v>
      </c>
      <c r="AV219" s="12" t="s">
        <v>139</v>
      </c>
      <c r="AW219" s="12" t="s">
        <v>32</v>
      </c>
      <c r="AX219" s="12" t="s">
        <v>79</v>
      </c>
      <c r="AY219" s="147" t="s">
        <v>131</v>
      </c>
    </row>
    <row r="220" spans="2:65" s="1" customFormat="1" ht="22.15" customHeight="1">
      <c r="B220" s="33"/>
      <c r="C220" s="128" t="s">
        <v>341</v>
      </c>
      <c r="D220" s="128" t="s">
        <v>133</v>
      </c>
      <c r="E220" s="129" t="s">
        <v>342</v>
      </c>
      <c r="F220" s="130" t="s">
        <v>343</v>
      </c>
      <c r="G220" s="131" t="s">
        <v>136</v>
      </c>
      <c r="H220" s="132">
        <v>139500</v>
      </c>
      <c r="I220" s="133"/>
      <c r="J220" s="134">
        <f>ROUND(I220*H220,2)</f>
        <v>0</v>
      </c>
      <c r="K220" s="130" t="s">
        <v>137</v>
      </c>
      <c r="L220" s="33"/>
      <c r="M220" s="135" t="s">
        <v>19</v>
      </c>
      <c r="N220" s="136" t="s">
        <v>43</v>
      </c>
      <c r="P220" s="137">
        <f>O220*H220</f>
        <v>0</v>
      </c>
      <c r="Q220" s="137">
        <v>0</v>
      </c>
      <c r="R220" s="137">
        <f>Q220*H220</f>
        <v>0</v>
      </c>
      <c r="S220" s="137">
        <v>0</v>
      </c>
      <c r="T220" s="138">
        <f>S220*H220</f>
        <v>0</v>
      </c>
      <c r="AR220" s="139" t="s">
        <v>138</v>
      </c>
      <c r="AT220" s="139" t="s">
        <v>133</v>
      </c>
      <c r="AU220" s="139" t="s">
        <v>139</v>
      </c>
      <c r="AY220" s="18" t="s">
        <v>131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18" t="s">
        <v>139</v>
      </c>
      <c r="BK220" s="140">
        <f>ROUND(I220*H220,2)</f>
        <v>0</v>
      </c>
      <c r="BL220" s="18" t="s">
        <v>138</v>
      </c>
      <c r="BM220" s="139" t="s">
        <v>344</v>
      </c>
    </row>
    <row r="221" spans="2:65" s="1" customFormat="1" hidden="1">
      <c r="B221" s="33"/>
      <c r="D221" s="141" t="s">
        <v>141</v>
      </c>
      <c r="F221" s="142" t="s">
        <v>345</v>
      </c>
      <c r="I221" s="143"/>
      <c r="L221" s="33"/>
      <c r="M221" s="144"/>
      <c r="T221" s="54"/>
      <c r="AT221" s="18" t="s">
        <v>141</v>
      </c>
      <c r="AU221" s="18" t="s">
        <v>139</v>
      </c>
    </row>
    <row r="222" spans="2:65" s="12" customFormat="1">
      <c r="B222" s="145"/>
      <c r="D222" s="146" t="s">
        <v>143</v>
      </c>
      <c r="F222" s="148" t="s">
        <v>346</v>
      </c>
      <c r="H222" s="149">
        <v>139500</v>
      </c>
      <c r="I222" s="150"/>
      <c r="L222" s="145"/>
      <c r="M222" s="151"/>
      <c r="T222" s="152"/>
      <c r="AT222" s="147" t="s">
        <v>143</v>
      </c>
      <c r="AU222" s="147" t="s">
        <v>139</v>
      </c>
      <c r="AV222" s="12" t="s">
        <v>139</v>
      </c>
      <c r="AW222" s="12" t="s">
        <v>4</v>
      </c>
      <c r="AX222" s="12" t="s">
        <v>79</v>
      </c>
      <c r="AY222" s="147" t="s">
        <v>131</v>
      </c>
    </row>
    <row r="223" spans="2:65" s="1" customFormat="1" ht="22.15" customHeight="1">
      <c r="B223" s="33"/>
      <c r="C223" s="128" t="s">
        <v>347</v>
      </c>
      <c r="D223" s="128" t="s">
        <v>133</v>
      </c>
      <c r="E223" s="129" t="s">
        <v>348</v>
      </c>
      <c r="F223" s="130" t="s">
        <v>349</v>
      </c>
      <c r="G223" s="131" t="s">
        <v>136</v>
      </c>
      <c r="H223" s="132">
        <v>1550</v>
      </c>
      <c r="I223" s="133"/>
      <c r="J223" s="134">
        <f>ROUND(I223*H223,2)</f>
        <v>0</v>
      </c>
      <c r="K223" s="130" t="s">
        <v>137</v>
      </c>
      <c r="L223" s="33"/>
      <c r="M223" s="135" t="s">
        <v>19</v>
      </c>
      <c r="N223" s="136" t="s">
        <v>43</v>
      </c>
      <c r="P223" s="137">
        <f>O223*H223</f>
        <v>0</v>
      </c>
      <c r="Q223" s="137">
        <v>0</v>
      </c>
      <c r="R223" s="137">
        <f>Q223*H223</f>
        <v>0</v>
      </c>
      <c r="S223" s="137">
        <v>0</v>
      </c>
      <c r="T223" s="138">
        <f>S223*H223</f>
        <v>0</v>
      </c>
      <c r="AR223" s="139" t="s">
        <v>138</v>
      </c>
      <c r="AT223" s="139" t="s">
        <v>133</v>
      </c>
      <c r="AU223" s="139" t="s">
        <v>139</v>
      </c>
      <c r="AY223" s="18" t="s">
        <v>131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18" t="s">
        <v>139</v>
      </c>
      <c r="BK223" s="140">
        <f>ROUND(I223*H223,2)</f>
        <v>0</v>
      </c>
      <c r="BL223" s="18" t="s">
        <v>138</v>
      </c>
      <c r="BM223" s="139" t="s">
        <v>350</v>
      </c>
    </row>
    <row r="224" spans="2:65" s="1" customFormat="1" hidden="1">
      <c r="B224" s="33"/>
      <c r="D224" s="141" t="s">
        <v>141</v>
      </c>
      <c r="F224" s="142" t="s">
        <v>351</v>
      </c>
      <c r="I224" s="143"/>
      <c r="L224" s="33"/>
      <c r="M224" s="144"/>
      <c r="T224" s="54"/>
      <c r="AT224" s="18" t="s">
        <v>141</v>
      </c>
      <c r="AU224" s="18" t="s">
        <v>139</v>
      </c>
    </row>
    <row r="225" spans="2:65" s="1" customFormat="1" ht="14.45" customHeight="1">
      <c r="B225" s="33"/>
      <c r="C225" s="128" t="s">
        <v>352</v>
      </c>
      <c r="D225" s="128" t="s">
        <v>133</v>
      </c>
      <c r="E225" s="129" t="s">
        <v>353</v>
      </c>
      <c r="F225" s="130" t="s">
        <v>354</v>
      </c>
      <c r="G225" s="131" t="s">
        <v>136</v>
      </c>
      <c r="H225" s="132">
        <v>1860</v>
      </c>
      <c r="I225" s="133"/>
      <c r="J225" s="134">
        <f>ROUND(I225*H225,2)</f>
        <v>0</v>
      </c>
      <c r="K225" s="130" t="s">
        <v>137</v>
      </c>
      <c r="L225" s="33"/>
      <c r="M225" s="135" t="s">
        <v>19</v>
      </c>
      <c r="N225" s="136" t="s">
        <v>43</v>
      </c>
      <c r="P225" s="137">
        <f>O225*H225</f>
        <v>0</v>
      </c>
      <c r="Q225" s="137">
        <v>0</v>
      </c>
      <c r="R225" s="137">
        <f>Q225*H225</f>
        <v>0</v>
      </c>
      <c r="S225" s="137">
        <v>0</v>
      </c>
      <c r="T225" s="138">
        <f>S225*H225</f>
        <v>0</v>
      </c>
      <c r="AR225" s="139" t="s">
        <v>138</v>
      </c>
      <c r="AT225" s="139" t="s">
        <v>133</v>
      </c>
      <c r="AU225" s="139" t="s">
        <v>139</v>
      </c>
      <c r="AY225" s="18" t="s">
        <v>131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8" t="s">
        <v>139</v>
      </c>
      <c r="BK225" s="140">
        <f>ROUND(I225*H225,2)</f>
        <v>0</v>
      </c>
      <c r="BL225" s="18" t="s">
        <v>138</v>
      </c>
      <c r="BM225" s="139" t="s">
        <v>355</v>
      </c>
    </row>
    <row r="226" spans="2:65" s="1" customFormat="1" hidden="1">
      <c r="B226" s="33"/>
      <c r="D226" s="141" t="s">
        <v>141</v>
      </c>
      <c r="F226" s="142" t="s">
        <v>356</v>
      </c>
      <c r="I226" s="143"/>
      <c r="L226" s="33"/>
      <c r="M226" s="144"/>
      <c r="T226" s="54"/>
      <c r="AT226" s="18" t="s">
        <v>141</v>
      </c>
      <c r="AU226" s="18" t="s">
        <v>139</v>
      </c>
    </row>
    <row r="227" spans="2:65" s="12" customFormat="1">
      <c r="B227" s="145"/>
      <c r="D227" s="146" t="s">
        <v>143</v>
      </c>
      <c r="E227" s="147" t="s">
        <v>19</v>
      </c>
      <c r="F227" s="148" t="s">
        <v>357</v>
      </c>
      <c r="H227" s="149">
        <v>1860</v>
      </c>
      <c r="I227" s="150"/>
      <c r="L227" s="145"/>
      <c r="M227" s="151"/>
      <c r="T227" s="152"/>
      <c r="AT227" s="147" t="s">
        <v>143</v>
      </c>
      <c r="AU227" s="147" t="s">
        <v>139</v>
      </c>
      <c r="AV227" s="12" t="s">
        <v>139</v>
      </c>
      <c r="AW227" s="12" t="s">
        <v>32</v>
      </c>
      <c r="AX227" s="12" t="s">
        <v>79</v>
      </c>
      <c r="AY227" s="147" t="s">
        <v>131</v>
      </c>
    </row>
    <row r="228" spans="2:65" s="1" customFormat="1" ht="14.45" customHeight="1">
      <c r="B228" s="33"/>
      <c r="C228" s="128" t="s">
        <v>358</v>
      </c>
      <c r="D228" s="128" t="s">
        <v>133</v>
      </c>
      <c r="E228" s="129" t="s">
        <v>359</v>
      </c>
      <c r="F228" s="130" t="s">
        <v>360</v>
      </c>
      <c r="G228" s="131" t="s">
        <v>136</v>
      </c>
      <c r="H228" s="132">
        <v>167400</v>
      </c>
      <c r="I228" s="133"/>
      <c r="J228" s="134">
        <f>ROUND(I228*H228,2)</f>
        <v>0</v>
      </c>
      <c r="K228" s="130" t="s">
        <v>137</v>
      </c>
      <c r="L228" s="33"/>
      <c r="M228" s="135" t="s">
        <v>19</v>
      </c>
      <c r="N228" s="136" t="s">
        <v>43</v>
      </c>
      <c r="P228" s="137">
        <f>O228*H228</f>
        <v>0</v>
      </c>
      <c r="Q228" s="137">
        <v>0</v>
      </c>
      <c r="R228" s="137">
        <f>Q228*H228</f>
        <v>0</v>
      </c>
      <c r="S228" s="137">
        <v>0</v>
      </c>
      <c r="T228" s="138">
        <f>S228*H228</f>
        <v>0</v>
      </c>
      <c r="AR228" s="139" t="s">
        <v>138</v>
      </c>
      <c r="AT228" s="139" t="s">
        <v>133</v>
      </c>
      <c r="AU228" s="139" t="s">
        <v>139</v>
      </c>
      <c r="AY228" s="18" t="s">
        <v>131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18" t="s">
        <v>139</v>
      </c>
      <c r="BK228" s="140">
        <f>ROUND(I228*H228,2)</f>
        <v>0</v>
      </c>
      <c r="BL228" s="18" t="s">
        <v>138</v>
      </c>
      <c r="BM228" s="139" t="s">
        <v>361</v>
      </c>
    </row>
    <row r="229" spans="2:65" s="1" customFormat="1" hidden="1">
      <c r="B229" s="33"/>
      <c r="D229" s="141" t="s">
        <v>141</v>
      </c>
      <c r="F229" s="142" t="s">
        <v>362</v>
      </c>
      <c r="I229" s="143"/>
      <c r="L229" s="33"/>
      <c r="M229" s="144"/>
      <c r="T229" s="54"/>
      <c r="AT229" s="18" t="s">
        <v>141</v>
      </c>
      <c r="AU229" s="18" t="s">
        <v>139</v>
      </c>
    </row>
    <row r="230" spans="2:65" s="12" customFormat="1">
      <c r="B230" s="145"/>
      <c r="D230" s="146" t="s">
        <v>143</v>
      </c>
      <c r="F230" s="148" t="s">
        <v>363</v>
      </c>
      <c r="H230" s="149">
        <v>167400</v>
      </c>
      <c r="I230" s="150"/>
      <c r="L230" s="145"/>
      <c r="M230" s="151"/>
      <c r="T230" s="152"/>
      <c r="AT230" s="147" t="s">
        <v>143</v>
      </c>
      <c r="AU230" s="147" t="s">
        <v>139</v>
      </c>
      <c r="AV230" s="12" t="s">
        <v>139</v>
      </c>
      <c r="AW230" s="12" t="s">
        <v>4</v>
      </c>
      <c r="AX230" s="12" t="s">
        <v>79</v>
      </c>
      <c r="AY230" s="147" t="s">
        <v>131</v>
      </c>
    </row>
    <row r="231" spans="2:65" s="1" customFormat="1" ht="14.45" customHeight="1">
      <c r="B231" s="33"/>
      <c r="C231" s="128" t="s">
        <v>364</v>
      </c>
      <c r="D231" s="128" t="s">
        <v>133</v>
      </c>
      <c r="E231" s="129" t="s">
        <v>365</v>
      </c>
      <c r="F231" s="130" t="s">
        <v>366</v>
      </c>
      <c r="G231" s="131" t="s">
        <v>136</v>
      </c>
      <c r="H231" s="132">
        <v>1860</v>
      </c>
      <c r="I231" s="133"/>
      <c r="J231" s="134">
        <f>ROUND(I231*H231,2)</f>
        <v>0</v>
      </c>
      <c r="K231" s="130" t="s">
        <v>137</v>
      </c>
      <c r="L231" s="33"/>
      <c r="M231" s="135" t="s">
        <v>19</v>
      </c>
      <c r="N231" s="136" t="s">
        <v>43</v>
      </c>
      <c r="P231" s="137">
        <f>O231*H231</f>
        <v>0</v>
      </c>
      <c r="Q231" s="137">
        <v>0</v>
      </c>
      <c r="R231" s="137">
        <f>Q231*H231</f>
        <v>0</v>
      </c>
      <c r="S231" s="137">
        <v>0</v>
      </c>
      <c r="T231" s="138">
        <f>S231*H231</f>
        <v>0</v>
      </c>
      <c r="AR231" s="139" t="s">
        <v>138</v>
      </c>
      <c r="AT231" s="139" t="s">
        <v>133</v>
      </c>
      <c r="AU231" s="139" t="s">
        <v>139</v>
      </c>
      <c r="AY231" s="18" t="s">
        <v>131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8" t="s">
        <v>139</v>
      </c>
      <c r="BK231" s="140">
        <f>ROUND(I231*H231,2)</f>
        <v>0</v>
      </c>
      <c r="BL231" s="18" t="s">
        <v>138</v>
      </c>
      <c r="BM231" s="139" t="s">
        <v>367</v>
      </c>
    </row>
    <row r="232" spans="2:65" s="1" customFormat="1" hidden="1">
      <c r="B232" s="33"/>
      <c r="D232" s="141" t="s">
        <v>141</v>
      </c>
      <c r="F232" s="142" t="s">
        <v>368</v>
      </c>
      <c r="I232" s="143"/>
      <c r="L232" s="33"/>
      <c r="M232" s="144"/>
      <c r="T232" s="54"/>
      <c r="AT232" s="18" t="s">
        <v>141</v>
      </c>
      <c r="AU232" s="18" t="s">
        <v>139</v>
      </c>
    </row>
    <row r="233" spans="2:65" s="1" customFormat="1" ht="19.899999999999999" customHeight="1">
      <c r="B233" s="33"/>
      <c r="C233" s="128" t="s">
        <v>369</v>
      </c>
      <c r="D233" s="128" t="s">
        <v>133</v>
      </c>
      <c r="E233" s="129" t="s">
        <v>370</v>
      </c>
      <c r="F233" s="130" t="s">
        <v>371</v>
      </c>
      <c r="G233" s="131" t="s">
        <v>239</v>
      </c>
      <c r="H233" s="132">
        <v>18.600000000000001</v>
      </c>
      <c r="I233" s="133"/>
      <c r="J233" s="134">
        <f>ROUND(I233*H233,2)</f>
        <v>0</v>
      </c>
      <c r="K233" s="130" t="s">
        <v>137</v>
      </c>
      <c r="L233" s="33"/>
      <c r="M233" s="135" t="s">
        <v>19</v>
      </c>
      <c r="N233" s="136" t="s">
        <v>43</v>
      </c>
      <c r="P233" s="137">
        <f>O233*H233</f>
        <v>0</v>
      </c>
      <c r="Q233" s="137">
        <v>0</v>
      </c>
      <c r="R233" s="137">
        <f>Q233*H233</f>
        <v>0</v>
      </c>
      <c r="S233" s="137">
        <v>0</v>
      </c>
      <c r="T233" s="138">
        <f>S233*H233</f>
        <v>0</v>
      </c>
      <c r="AR233" s="139" t="s">
        <v>138</v>
      </c>
      <c r="AT233" s="139" t="s">
        <v>133</v>
      </c>
      <c r="AU233" s="139" t="s">
        <v>139</v>
      </c>
      <c r="AY233" s="18" t="s">
        <v>131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18" t="s">
        <v>139</v>
      </c>
      <c r="BK233" s="140">
        <f>ROUND(I233*H233,2)</f>
        <v>0</v>
      </c>
      <c r="BL233" s="18" t="s">
        <v>138</v>
      </c>
      <c r="BM233" s="139" t="s">
        <v>372</v>
      </c>
    </row>
    <row r="234" spans="2:65" s="1" customFormat="1" hidden="1">
      <c r="B234" s="33"/>
      <c r="D234" s="141" t="s">
        <v>141</v>
      </c>
      <c r="F234" s="142" t="s">
        <v>373</v>
      </c>
      <c r="I234" s="143"/>
      <c r="L234" s="33"/>
      <c r="M234" s="144"/>
      <c r="T234" s="54"/>
      <c r="AT234" s="18" t="s">
        <v>141</v>
      </c>
      <c r="AU234" s="18" t="s">
        <v>139</v>
      </c>
    </row>
    <row r="235" spans="2:65" s="12" customFormat="1">
      <c r="B235" s="145"/>
      <c r="D235" s="146" t="s">
        <v>143</v>
      </c>
      <c r="E235" s="147" t="s">
        <v>19</v>
      </c>
      <c r="F235" s="148" t="s">
        <v>374</v>
      </c>
      <c r="H235" s="149">
        <v>18.600000000000001</v>
      </c>
      <c r="I235" s="150"/>
      <c r="L235" s="145"/>
      <c r="M235" s="151"/>
      <c r="T235" s="152"/>
      <c r="AT235" s="147" t="s">
        <v>143</v>
      </c>
      <c r="AU235" s="147" t="s">
        <v>139</v>
      </c>
      <c r="AV235" s="12" t="s">
        <v>139</v>
      </c>
      <c r="AW235" s="12" t="s">
        <v>32</v>
      </c>
      <c r="AX235" s="12" t="s">
        <v>79</v>
      </c>
      <c r="AY235" s="147" t="s">
        <v>131</v>
      </c>
    </row>
    <row r="236" spans="2:65" s="1" customFormat="1" ht="14.45" customHeight="1">
      <c r="B236" s="33"/>
      <c r="C236" s="128" t="s">
        <v>375</v>
      </c>
      <c r="D236" s="128" t="s">
        <v>133</v>
      </c>
      <c r="E236" s="129" t="s">
        <v>376</v>
      </c>
      <c r="F236" s="130" t="s">
        <v>377</v>
      </c>
      <c r="G236" s="131" t="s">
        <v>239</v>
      </c>
      <c r="H236" s="132">
        <v>1674</v>
      </c>
      <c r="I236" s="133"/>
      <c r="J236" s="134">
        <f>ROUND(I236*H236,2)</f>
        <v>0</v>
      </c>
      <c r="K236" s="130" t="s">
        <v>137</v>
      </c>
      <c r="L236" s="33"/>
      <c r="M236" s="135" t="s">
        <v>19</v>
      </c>
      <c r="N236" s="136" t="s">
        <v>43</v>
      </c>
      <c r="P236" s="137">
        <f>O236*H236</f>
        <v>0</v>
      </c>
      <c r="Q236" s="137">
        <v>0</v>
      </c>
      <c r="R236" s="137">
        <f>Q236*H236</f>
        <v>0</v>
      </c>
      <c r="S236" s="137">
        <v>0</v>
      </c>
      <c r="T236" s="138">
        <f>S236*H236</f>
        <v>0</v>
      </c>
      <c r="AR236" s="139" t="s">
        <v>138</v>
      </c>
      <c r="AT236" s="139" t="s">
        <v>133</v>
      </c>
      <c r="AU236" s="139" t="s">
        <v>139</v>
      </c>
      <c r="AY236" s="18" t="s">
        <v>131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8" t="s">
        <v>139</v>
      </c>
      <c r="BK236" s="140">
        <f>ROUND(I236*H236,2)</f>
        <v>0</v>
      </c>
      <c r="BL236" s="18" t="s">
        <v>138</v>
      </c>
      <c r="BM236" s="139" t="s">
        <v>378</v>
      </c>
    </row>
    <row r="237" spans="2:65" s="1" customFormat="1" hidden="1">
      <c r="B237" s="33"/>
      <c r="D237" s="141" t="s">
        <v>141</v>
      </c>
      <c r="F237" s="142" t="s">
        <v>379</v>
      </c>
      <c r="I237" s="143"/>
      <c r="L237" s="33"/>
      <c r="M237" s="144"/>
      <c r="T237" s="54"/>
      <c r="AT237" s="18" t="s">
        <v>141</v>
      </c>
      <c r="AU237" s="18" t="s">
        <v>139</v>
      </c>
    </row>
    <row r="238" spans="2:65" s="12" customFormat="1">
      <c r="B238" s="145"/>
      <c r="D238" s="146" t="s">
        <v>143</v>
      </c>
      <c r="F238" s="148" t="s">
        <v>380</v>
      </c>
      <c r="H238" s="149">
        <v>1674</v>
      </c>
      <c r="I238" s="150"/>
      <c r="L238" s="145"/>
      <c r="M238" s="151"/>
      <c r="T238" s="152"/>
      <c r="AT238" s="147" t="s">
        <v>143</v>
      </c>
      <c r="AU238" s="147" t="s">
        <v>139</v>
      </c>
      <c r="AV238" s="12" t="s">
        <v>139</v>
      </c>
      <c r="AW238" s="12" t="s">
        <v>4</v>
      </c>
      <c r="AX238" s="12" t="s">
        <v>79</v>
      </c>
      <c r="AY238" s="147" t="s">
        <v>131</v>
      </c>
    </row>
    <row r="239" spans="2:65" s="1" customFormat="1" ht="19.899999999999999" customHeight="1">
      <c r="B239" s="33"/>
      <c r="C239" s="128" t="s">
        <v>381</v>
      </c>
      <c r="D239" s="128" t="s">
        <v>133</v>
      </c>
      <c r="E239" s="129" t="s">
        <v>382</v>
      </c>
      <c r="F239" s="130" t="s">
        <v>383</v>
      </c>
      <c r="G239" s="131" t="s">
        <v>239</v>
      </c>
      <c r="H239" s="132">
        <v>18.600000000000001</v>
      </c>
      <c r="I239" s="133"/>
      <c r="J239" s="134">
        <f>ROUND(I239*H239,2)</f>
        <v>0</v>
      </c>
      <c r="K239" s="130" t="s">
        <v>137</v>
      </c>
      <c r="L239" s="33"/>
      <c r="M239" s="135" t="s">
        <v>19</v>
      </c>
      <c r="N239" s="136" t="s">
        <v>43</v>
      </c>
      <c r="P239" s="137">
        <f>O239*H239</f>
        <v>0</v>
      </c>
      <c r="Q239" s="137">
        <v>0</v>
      </c>
      <c r="R239" s="137">
        <f>Q239*H239</f>
        <v>0</v>
      </c>
      <c r="S239" s="137">
        <v>0</v>
      </c>
      <c r="T239" s="138">
        <f>S239*H239</f>
        <v>0</v>
      </c>
      <c r="AR239" s="139" t="s">
        <v>138</v>
      </c>
      <c r="AT239" s="139" t="s">
        <v>133</v>
      </c>
      <c r="AU239" s="139" t="s">
        <v>139</v>
      </c>
      <c r="AY239" s="18" t="s">
        <v>131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8" t="s">
        <v>139</v>
      </c>
      <c r="BK239" s="140">
        <f>ROUND(I239*H239,2)</f>
        <v>0</v>
      </c>
      <c r="BL239" s="18" t="s">
        <v>138</v>
      </c>
      <c r="BM239" s="139" t="s">
        <v>384</v>
      </c>
    </row>
    <row r="240" spans="2:65" s="1" customFormat="1" hidden="1">
      <c r="B240" s="33"/>
      <c r="D240" s="141" t="s">
        <v>141</v>
      </c>
      <c r="F240" s="142" t="s">
        <v>385</v>
      </c>
      <c r="I240" s="143"/>
      <c r="L240" s="33"/>
      <c r="M240" s="144"/>
      <c r="T240" s="54"/>
      <c r="AT240" s="18" t="s">
        <v>141</v>
      </c>
      <c r="AU240" s="18" t="s">
        <v>139</v>
      </c>
    </row>
    <row r="241" spans="2:65" s="1" customFormat="1" ht="22.15" customHeight="1">
      <c r="B241" s="33"/>
      <c r="C241" s="128" t="s">
        <v>386</v>
      </c>
      <c r="D241" s="128" t="s">
        <v>133</v>
      </c>
      <c r="E241" s="129" t="s">
        <v>387</v>
      </c>
      <c r="F241" s="130" t="s">
        <v>388</v>
      </c>
      <c r="G241" s="131" t="s">
        <v>239</v>
      </c>
      <c r="H241" s="132">
        <v>9</v>
      </c>
      <c r="I241" s="133"/>
      <c r="J241" s="134">
        <f>ROUND(I241*H241,2)</f>
        <v>0</v>
      </c>
      <c r="K241" s="130" t="s">
        <v>137</v>
      </c>
      <c r="L241" s="33"/>
      <c r="M241" s="135" t="s">
        <v>19</v>
      </c>
      <c r="N241" s="136" t="s">
        <v>43</v>
      </c>
      <c r="P241" s="137">
        <f>O241*H241</f>
        <v>0</v>
      </c>
      <c r="Q241" s="137">
        <v>0</v>
      </c>
      <c r="R241" s="137">
        <f>Q241*H241</f>
        <v>0</v>
      </c>
      <c r="S241" s="137">
        <v>0</v>
      </c>
      <c r="T241" s="138">
        <f>S241*H241</f>
        <v>0</v>
      </c>
      <c r="AR241" s="139" t="s">
        <v>138</v>
      </c>
      <c r="AT241" s="139" t="s">
        <v>133</v>
      </c>
      <c r="AU241" s="139" t="s">
        <v>139</v>
      </c>
      <c r="AY241" s="18" t="s">
        <v>131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8" t="s">
        <v>139</v>
      </c>
      <c r="BK241" s="140">
        <f>ROUND(I241*H241,2)</f>
        <v>0</v>
      </c>
      <c r="BL241" s="18" t="s">
        <v>138</v>
      </c>
      <c r="BM241" s="139" t="s">
        <v>389</v>
      </c>
    </row>
    <row r="242" spans="2:65" s="1" customFormat="1" hidden="1">
      <c r="B242" s="33"/>
      <c r="D242" s="141" t="s">
        <v>141</v>
      </c>
      <c r="F242" s="142" t="s">
        <v>390</v>
      </c>
      <c r="I242" s="143"/>
      <c r="L242" s="33"/>
      <c r="M242" s="144"/>
      <c r="T242" s="54"/>
      <c r="AT242" s="18" t="s">
        <v>141</v>
      </c>
      <c r="AU242" s="18" t="s">
        <v>139</v>
      </c>
    </row>
    <row r="243" spans="2:65" s="12" customFormat="1">
      <c r="B243" s="145"/>
      <c r="D243" s="146" t="s">
        <v>143</v>
      </c>
      <c r="E243" s="147" t="s">
        <v>19</v>
      </c>
      <c r="F243" s="148" t="s">
        <v>391</v>
      </c>
      <c r="H243" s="149">
        <v>9</v>
      </c>
      <c r="I243" s="150"/>
      <c r="L243" s="145"/>
      <c r="M243" s="151"/>
      <c r="T243" s="152"/>
      <c r="AT243" s="147" t="s">
        <v>143</v>
      </c>
      <c r="AU243" s="147" t="s">
        <v>139</v>
      </c>
      <c r="AV243" s="12" t="s">
        <v>139</v>
      </c>
      <c r="AW243" s="12" t="s">
        <v>32</v>
      </c>
      <c r="AX243" s="12" t="s">
        <v>79</v>
      </c>
      <c r="AY243" s="147" t="s">
        <v>131</v>
      </c>
    </row>
    <row r="244" spans="2:65" s="1" customFormat="1" ht="19.899999999999999" customHeight="1">
      <c r="B244" s="33"/>
      <c r="C244" s="128" t="s">
        <v>392</v>
      </c>
      <c r="D244" s="128" t="s">
        <v>133</v>
      </c>
      <c r="E244" s="129" t="s">
        <v>393</v>
      </c>
      <c r="F244" s="130" t="s">
        <v>394</v>
      </c>
      <c r="G244" s="131" t="s">
        <v>239</v>
      </c>
      <c r="H244" s="132">
        <v>810</v>
      </c>
      <c r="I244" s="133"/>
      <c r="J244" s="134">
        <f>ROUND(I244*H244,2)</f>
        <v>0</v>
      </c>
      <c r="K244" s="130" t="s">
        <v>137</v>
      </c>
      <c r="L244" s="33"/>
      <c r="M244" s="135" t="s">
        <v>19</v>
      </c>
      <c r="N244" s="136" t="s">
        <v>43</v>
      </c>
      <c r="P244" s="137">
        <f>O244*H244</f>
        <v>0</v>
      </c>
      <c r="Q244" s="137">
        <v>0</v>
      </c>
      <c r="R244" s="137">
        <f>Q244*H244</f>
        <v>0</v>
      </c>
      <c r="S244" s="137">
        <v>0</v>
      </c>
      <c r="T244" s="138">
        <f>S244*H244</f>
        <v>0</v>
      </c>
      <c r="AR244" s="139" t="s">
        <v>138</v>
      </c>
      <c r="AT244" s="139" t="s">
        <v>133</v>
      </c>
      <c r="AU244" s="139" t="s">
        <v>139</v>
      </c>
      <c r="AY244" s="18" t="s">
        <v>131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8" t="s">
        <v>139</v>
      </c>
      <c r="BK244" s="140">
        <f>ROUND(I244*H244,2)</f>
        <v>0</v>
      </c>
      <c r="BL244" s="18" t="s">
        <v>138</v>
      </c>
      <c r="BM244" s="139" t="s">
        <v>395</v>
      </c>
    </row>
    <row r="245" spans="2:65" s="1" customFormat="1" hidden="1">
      <c r="B245" s="33"/>
      <c r="D245" s="141" t="s">
        <v>141</v>
      </c>
      <c r="F245" s="142" t="s">
        <v>396</v>
      </c>
      <c r="I245" s="143"/>
      <c r="L245" s="33"/>
      <c r="M245" s="144"/>
      <c r="T245" s="54"/>
      <c r="AT245" s="18" t="s">
        <v>141</v>
      </c>
      <c r="AU245" s="18" t="s">
        <v>139</v>
      </c>
    </row>
    <row r="246" spans="2:65" s="12" customFormat="1">
      <c r="B246" s="145"/>
      <c r="D246" s="146" t="s">
        <v>143</v>
      </c>
      <c r="F246" s="148" t="s">
        <v>397</v>
      </c>
      <c r="H246" s="149">
        <v>810</v>
      </c>
      <c r="I246" s="150"/>
      <c r="L246" s="145"/>
      <c r="M246" s="151"/>
      <c r="T246" s="152"/>
      <c r="AT246" s="147" t="s">
        <v>143</v>
      </c>
      <c r="AU246" s="147" t="s">
        <v>139</v>
      </c>
      <c r="AV246" s="12" t="s">
        <v>139</v>
      </c>
      <c r="AW246" s="12" t="s">
        <v>4</v>
      </c>
      <c r="AX246" s="12" t="s">
        <v>79</v>
      </c>
      <c r="AY246" s="147" t="s">
        <v>131</v>
      </c>
    </row>
    <row r="247" spans="2:65" s="1" customFormat="1" ht="22.15" customHeight="1">
      <c r="B247" s="33"/>
      <c r="C247" s="128" t="s">
        <v>398</v>
      </c>
      <c r="D247" s="128" t="s">
        <v>133</v>
      </c>
      <c r="E247" s="129" t="s">
        <v>399</v>
      </c>
      <c r="F247" s="130" t="s">
        <v>400</v>
      </c>
      <c r="G247" s="131" t="s">
        <v>239</v>
      </c>
      <c r="H247" s="132">
        <v>9</v>
      </c>
      <c r="I247" s="133"/>
      <c r="J247" s="134">
        <f>ROUND(I247*H247,2)</f>
        <v>0</v>
      </c>
      <c r="K247" s="130" t="s">
        <v>137</v>
      </c>
      <c r="L247" s="33"/>
      <c r="M247" s="135" t="s">
        <v>19</v>
      </c>
      <c r="N247" s="136" t="s">
        <v>43</v>
      </c>
      <c r="P247" s="137">
        <f>O247*H247</f>
        <v>0</v>
      </c>
      <c r="Q247" s="137">
        <v>0</v>
      </c>
      <c r="R247" s="137">
        <f>Q247*H247</f>
        <v>0</v>
      </c>
      <c r="S247" s="137">
        <v>0</v>
      </c>
      <c r="T247" s="138">
        <f>S247*H247</f>
        <v>0</v>
      </c>
      <c r="AR247" s="139" t="s">
        <v>138</v>
      </c>
      <c r="AT247" s="139" t="s">
        <v>133</v>
      </c>
      <c r="AU247" s="139" t="s">
        <v>139</v>
      </c>
      <c r="AY247" s="18" t="s">
        <v>131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8" t="s">
        <v>139</v>
      </c>
      <c r="BK247" s="140">
        <f>ROUND(I247*H247,2)</f>
        <v>0</v>
      </c>
      <c r="BL247" s="18" t="s">
        <v>138</v>
      </c>
      <c r="BM247" s="139" t="s">
        <v>401</v>
      </c>
    </row>
    <row r="248" spans="2:65" s="1" customFormat="1" hidden="1">
      <c r="B248" s="33"/>
      <c r="D248" s="141" t="s">
        <v>141</v>
      </c>
      <c r="F248" s="142" t="s">
        <v>402</v>
      </c>
      <c r="I248" s="143"/>
      <c r="L248" s="33"/>
      <c r="M248" s="144"/>
      <c r="T248" s="54"/>
      <c r="AT248" s="18" t="s">
        <v>141</v>
      </c>
      <c r="AU248" s="18" t="s">
        <v>139</v>
      </c>
    </row>
    <row r="249" spans="2:65" s="1" customFormat="1" ht="22.15" customHeight="1">
      <c r="B249" s="33"/>
      <c r="C249" s="128" t="s">
        <v>403</v>
      </c>
      <c r="D249" s="128" t="s">
        <v>133</v>
      </c>
      <c r="E249" s="129" t="s">
        <v>404</v>
      </c>
      <c r="F249" s="130" t="s">
        <v>405</v>
      </c>
      <c r="G249" s="131" t="s">
        <v>239</v>
      </c>
      <c r="H249" s="132">
        <v>8</v>
      </c>
      <c r="I249" s="133"/>
      <c r="J249" s="134">
        <f>ROUND(I249*H249,2)</f>
        <v>0</v>
      </c>
      <c r="K249" s="130" t="s">
        <v>19</v>
      </c>
      <c r="L249" s="33"/>
      <c r="M249" s="135" t="s">
        <v>19</v>
      </c>
      <c r="N249" s="136" t="s">
        <v>43</v>
      </c>
      <c r="P249" s="137">
        <f>O249*H249</f>
        <v>0</v>
      </c>
      <c r="Q249" s="137">
        <v>8.5100000000000002E-3</v>
      </c>
      <c r="R249" s="137">
        <f>Q249*H249</f>
        <v>6.8080000000000002E-2</v>
      </c>
      <c r="S249" s="137">
        <v>0</v>
      </c>
      <c r="T249" s="138">
        <f>S249*H249</f>
        <v>0</v>
      </c>
      <c r="AR249" s="139" t="s">
        <v>138</v>
      </c>
      <c r="AT249" s="139" t="s">
        <v>133</v>
      </c>
      <c r="AU249" s="139" t="s">
        <v>139</v>
      </c>
      <c r="AY249" s="18" t="s">
        <v>131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18" t="s">
        <v>139</v>
      </c>
      <c r="BK249" s="140">
        <f>ROUND(I249*H249,2)</f>
        <v>0</v>
      </c>
      <c r="BL249" s="18" t="s">
        <v>138</v>
      </c>
      <c r="BM249" s="139" t="s">
        <v>406</v>
      </c>
    </row>
    <row r="250" spans="2:65" s="1" customFormat="1" ht="14.45" customHeight="1">
      <c r="B250" s="33"/>
      <c r="C250" s="128" t="s">
        <v>407</v>
      </c>
      <c r="D250" s="128" t="s">
        <v>133</v>
      </c>
      <c r="E250" s="129" t="s">
        <v>408</v>
      </c>
      <c r="F250" s="130" t="s">
        <v>409</v>
      </c>
      <c r="G250" s="131" t="s">
        <v>410</v>
      </c>
      <c r="H250" s="132">
        <v>8</v>
      </c>
      <c r="I250" s="133"/>
      <c r="J250" s="134">
        <f>ROUND(I250*H250,2)</f>
        <v>0</v>
      </c>
      <c r="K250" s="130" t="s">
        <v>137</v>
      </c>
      <c r="L250" s="33"/>
      <c r="M250" s="135" t="s">
        <v>19</v>
      </c>
      <c r="N250" s="136" t="s">
        <v>43</v>
      </c>
      <c r="P250" s="137">
        <f>O250*H250</f>
        <v>0</v>
      </c>
      <c r="Q250" s="137">
        <v>0</v>
      </c>
      <c r="R250" s="137">
        <f>Q250*H250</f>
        <v>0</v>
      </c>
      <c r="S250" s="137">
        <v>0</v>
      </c>
      <c r="T250" s="138">
        <f>S250*H250</f>
        <v>0</v>
      </c>
      <c r="AR250" s="139" t="s">
        <v>138</v>
      </c>
      <c r="AT250" s="139" t="s">
        <v>133</v>
      </c>
      <c r="AU250" s="139" t="s">
        <v>139</v>
      </c>
      <c r="AY250" s="18" t="s">
        <v>131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8" t="s">
        <v>139</v>
      </c>
      <c r="BK250" s="140">
        <f>ROUND(I250*H250,2)</f>
        <v>0</v>
      </c>
      <c r="BL250" s="18" t="s">
        <v>138</v>
      </c>
      <c r="BM250" s="139" t="s">
        <v>411</v>
      </c>
    </row>
    <row r="251" spans="2:65" s="1" customFormat="1" hidden="1">
      <c r="B251" s="33"/>
      <c r="D251" s="141" t="s">
        <v>141</v>
      </c>
      <c r="F251" s="142" t="s">
        <v>412</v>
      </c>
      <c r="I251" s="143"/>
      <c r="L251" s="33"/>
      <c r="M251" s="144"/>
      <c r="T251" s="54"/>
      <c r="AT251" s="18" t="s">
        <v>141</v>
      </c>
      <c r="AU251" s="18" t="s">
        <v>139</v>
      </c>
    </row>
    <row r="252" spans="2:65" s="1" customFormat="1" ht="14.45" customHeight="1">
      <c r="B252" s="33"/>
      <c r="C252" s="153" t="s">
        <v>413</v>
      </c>
      <c r="D252" s="153" t="s">
        <v>166</v>
      </c>
      <c r="E252" s="154" t="s">
        <v>414</v>
      </c>
      <c r="F252" s="155" t="s">
        <v>415</v>
      </c>
      <c r="G252" s="156" t="s">
        <v>410</v>
      </c>
      <c r="H252" s="157">
        <v>6</v>
      </c>
      <c r="I252" s="158"/>
      <c r="J252" s="159">
        <f>ROUND(I252*H252,2)</f>
        <v>0</v>
      </c>
      <c r="K252" s="155" t="s">
        <v>137</v>
      </c>
      <c r="L252" s="160"/>
      <c r="M252" s="161" t="s">
        <v>19</v>
      </c>
      <c r="N252" s="162" t="s">
        <v>43</v>
      </c>
      <c r="P252" s="137">
        <f>O252*H252</f>
        <v>0</v>
      </c>
      <c r="Q252" s="137">
        <v>4.0999999999999999E-4</v>
      </c>
      <c r="R252" s="137">
        <f>Q252*H252</f>
        <v>2.4599999999999999E-3</v>
      </c>
      <c r="S252" s="137">
        <v>0</v>
      </c>
      <c r="T252" s="138">
        <f>S252*H252</f>
        <v>0</v>
      </c>
      <c r="AR252" s="139" t="s">
        <v>170</v>
      </c>
      <c r="AT252" s="139" t="s">
        <v>166</v>
      </c>
      <c r="AU252" s="139" t="s">
        <v>139</v>
      </c>
      <c r="AY252" s="18" t="s">
        <v>131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8" t="s">
        <v>139</v>
      </c>
      <c r="BK252" s="140">
        <f>ROUND(I252*H252,2)</f>
        <v>0</v>
      </c>
      <c r="BL252" s="18" t="s">
        <v>138</v>
      </c>
      <c r="BM252" s="139" t="s">
        <v>416</v>
      </c>
    </row>
    <row r="253" spans="2:65" s="1" customFormat="1" ht="22.15" customHeight="1">
      <c r="B253" s="33"/>
      <c r="C253" s="128" t="s">
        <v>417</v>
      </c>
      <c r="D253" s="128" t="s">
        <v>133</v>
      </c>
      <c r="E253" s="129" t="s">
        <v>418</v>
      </c>
      <c r="F253" s="130" t="s">
        <v>419</v>
      </c>
      <c r="G253" s="131" t="s">
        <v>147</v>
      </c>
      <c r="H253" s="132">
        <v>18.161999999999999</v>
      </c>
      <c r="I253" s="133"/>
      <c r="J253" s="134">
        <f>ROUND(I253*H253,2)</f>
        <v>0</v>
      </c>
      <c r="K253" s="130" t="s">
        <v>137</v>
      </c>
      <c r="L253" s="33"/>
      <c r="M253" s="135" t="s">
        <v>19</v>
      </c>
      <c r="N253" s="136" t="s">
        <v>43</v>
      </c>
      <c r="P253" s="137">
        <f>O253*H253</f>
        <v>0</v>
      </c>
      <c r="Q253" s="137">
        <v>0</v>
      </c>
      <c r="R253" s="137">
        <f>Q253*H253</f>
        <v>0</v>
      </c>
      <c r="S253" s="137">
        <v>1.671</v>
      </c>
      <c r="T253" s="138">
        <f>S253*H253</f>
        <v>30.348701999999999</v>
      </c>
      <c r="AR253" s="139" t="s">
        <v>138</v>
      </c>
      <c r="AT253" s="139" t="s">
        <v>133</v>
      </c>
      <c r="AU253" s="139" t="s">
        <v>139</v>
      </c>
      <c r="AY253" s="18" t="s">
        <v>131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8" t="s">
        <v>139</v>
      </c>
      <c r="BK253" s="140">
        <f>ROUND(I253*H253,2)</f>
        <v>0</v>
      </c>
      <c r="BL253" s="18" t="s">
        <v>138</v>
      </c>
      <c r="BM253" s="139" t="s">
        <v>420</v>
      </c>
    </row>
    <row r="254" spans="2:65" s="1" customFormat="1" hidden="1">
      <c r="B254" s="33"/>
      <c r="D254" s="141" t="s">
        <v>141</v>
      </c>
      <c r="F254" s="142" t="s">
        <v>421</v>
      </c>
      <c r="I254" s="143"/>
      <c r="L254" s="33"/>
      <c r="M254" s="144"/>
      <c r="T254" s="54"/>
      <c r="AT254" s="18" t="s">
        <v>141</v>
      </c>
      <c r="AU254" s="18" t="s">
        <v>139</v>
      </c>
    </row>
    <row r="255" spans="2:65" s="12" customFormat="1">
      <c r="B255" s="145"/>
      <c r="D255" s="146" t="s">
        <v>143</v>
      </c>
      <c r="E255" s="147" t="s">
        <v>19</v>
      </c>
      <c r="F255" s="148" t="s">
        <v>422</v>
      </c>
      <c r="H255" s="149">
        <v>10.206</v>
      </c>
      <c r="I255" s="150"/>
      <c r="L255" s="145"/>
      <c r="M255" s="151"/>
      <c r="T255" s="152"/>
      <c r="AT255" s="147" t="s">
        <v>143</v>
      </c>
      <c r="AU255" s="147" t="s">
        <v>139</v>
      </c>
      <c r="AV255" s="12" t="s">
        <v>139</v>
      </c>
      <c r="AW255" s="12" t="s">
        <v>32</v>
      </c>
      <c r="AX255" s="12" t="s">
        <v>71</v>
      </c>
      <c r="AY255" s="147" t="s">
        <v>131</v>
      </c>
    </row>
    <row r="256" spans="2:65" s="12" customFormat="1">
      <c r="B256" s="145"/>
      <c r="D256" s="146" t="s">
        <v>143</v>
      </c>
      <c r="E256" s="147" t="s">
        <v>19</v>
      </c>
      <c r="F256" s="148" t="s">
        <v>423</v>
      </c>
      <c r="H256" s="149">
        <v>7.2</v>
      </c>
      <c r="I256" s="150"/>
      <c r="L256" s="145"/>
      <c r="M256" s="151"/>
      <c r="T256" s="152"/>
      <c r="AT256" s="147" t="s">
        <v>143</v>
      </c>
      <c r="AU256" s="147" t="s">
        <v>139</v>
      </c>
      <c r="AV256" s="12" t="s">
        <v>139</v>
      </c>
      <c r="AW256" s="12" t="s">
        <v>32</v>
      </c>
      <c r="AX256" s="12" t="s">
        <v>71</v>
      </c>
      <c r="AY256" s="147" t="s">
        <v>131</v>
      </c>
    </row>
    <row r="257" spans="2:65" s="12" customFormat="1">
      <c r="B257" s="145"/>
      <c r="D257" s="146" t="s">
        <v>143</v>
      </c>
      <c r="E257" s="147" t="s">
        <v>19</v>
      </c>
      <c r="F257" s="148" t="s">
        <v>424</v>
      </c>
      <c r="H257" s="149">
        <v>0.75600000000000001</v>
      </c>
      <c r="I257" s="150"/>
      <c r="L257" s="145"/>
      <c r="M257" s="151"/>
      <c r="T257" s="152"/>
      <c r="AT257" s="147" t="s">
        <v>143</v>
      </c>
      <c r="AU257" s="147" t="s">
        <v>139</v>
      </c>
      <c r="AV257" s="12" t="s">
        <v>139</v>
      </c>
      <c r="AW257" s="12" t="s">
        <v>32</v>
      </c>
      <c r="AX257" s="12" t="s">
        <v>71</v>
      </c>
      <c r="AY257" s="147" t="s">
        <v>131</v>
      </c>
    </row>
    <row r="258" spans="2:65" s="14" customFormat="1">
      <c r="B258" s="169"/>
      <c r="D258" s="146" t="s">
        <v>143</v>
      </c>
      <c r="E258" s="170" t="s">
        <v>19</v>
      </c>
      <c r="F258" s="171" t="s">
        <v>191</v>
      </c>
      <c r="H258" s="172">
        <v>18.161999999999999</v>
      </c>
      <c r="I258" s="173"/>
      <c r="L258" s="169"/>
      <c r="M258" s="174"/>
      <c r="T258" s="175"/>
      <c r="AT258" s="170" t="s">
        <v>143</v>
      </c>
      <c r="AU258" s="170" t="s">
        <v>139</v>
      </c>
      <c r="AV258" s="14" t="s">
        <v>138</v>
      </c>
      <c r="AW258" s="14" t="s">
        <v>32</v>
      </c>
      <c r="AX258" s="14" t="s">
        <v>79</v>
      </c>
      <c r="AY258" s="170" t="s">
        <v>131</v>
      </c>
    </row>
    <row r="259" spans="2:65" s="1" customFormat="1" ht="14.45" customHeight="1">
      <c r="B259" s="33"/>
      <c r="C259" s="128" t="s">
        <v>425</v>
      </c>
      <c r="D259" s="128" t="s">
        <v>133</v>
      </c>
      <c r="E259" s="129" t="s">
        <v>426</v>
      </c>
      <c r="F259" s="130" t="s">
        <v>427</v>
      </c>
      <c r="G259" s="131" t="s">
        <v>136</v>
      </c>
      <c r="H259" s="132">
        <v>6.39</v>
      </c>
      <c r="I259" s="133"/>
      <c r="J259" s="134">
        <f>ROUND(I259*H259,2)</f>
        <v>0</v>
      </c>
      <c r="K259" s="130" t="s">
        <v>137</v>
      </c>
      <c r="L259" s="33"/>
      <c r="M259" s="135" t="s">
        <v>19</v>
      </c>
      <c r="N259" s="136" t="s">
        <v>43</v>
      </c>
      <c r="P259" s="137">
        <f>O259*H259</f>
        <v>0</v>
      </c>
      <c r="Q259" s="137">
        <v>0</v>
      </c>
      <c r="R259" s="137">
        <f>Q259*H259</f>
        <v>0</v>
      </c>
      <c r="S259" s="137">
        <v>0.18</v>
      </c>
      <c r="T259" s="138">
        <f>S259*H259</f>
        <v>1.1501999999999999</v>
      </c>
      <c r="AR259" s="139" t="s">
        <v>138</v>
      </c>
      <c r="AT259" s="139" t="s">
        <v>133</v>
      </c>
      <c r="AU259" s="139" t="s">
        <v>139</v>
      </c>
      <c r="AY259" s="18" t="s">
        <v>131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8" t="s">
        <v>139</v>
      </c>
      <c r="BK259" s="140">
        <f>ROUND(I259*H259,2)</f>
        <v>0</v>
      </c>
      <c r="BL259" s="18" t="s">
        <v>138</v>
      </c>
      <c r="BM259" s="139" t="s">
        <v>428</v>
      </c>
    </row>
    <row r="260" spans="2:65" s="1" customFormat="1" hidden="1">
      <c r="B260" s="33"/>
      <c r="D260" s="141" t="s">
        <v>141</v>
      </c>
      <c r="F260" s="142" t="s">
        <v>429</v>
      </c>
      <c r="I260" s="143"/>
      <c r="L260" s="33"/>
      <c r="M260" s="144"/>
      <c r="T260" s="54"/>
      <c r="AT260" s="18" t="s">
        <v>141</v>
      </c>
      <c r="AU260" s="18" t="s">
        <v>139</v>
      </c>
    </row>
    <row r="261" spans="2:65" s="12" customFormat="1">
      <c r="B261" s="145"/>
      <c r="D261" s="146" t="s">
        <v>143</v>
      </c>
      <c r="E261" s="147" t="s">
        <v>19</v>
      </c>
      <c r="F261" s="148" t="s">
        <v>430</v>
      </c>
      <c r="H261" s="149">
        <v>1.62</v>
      </c>
      <c r="I261" s="150"/>
      <c r="L261" s="145"/>
      <c r="M261" s="151"/>
      <c r="T261" s="152"/>
      <c r="AT261" s="147" t="s">
        <v>143</v>
      </c>
      <c r="AU261" s="147" t="s">
        <v>139</v>
      </c>
      <c r="AV261" s="12" t="s">
        <v>139</v>
      </c>
      <c r="AW261" s="12" t="s">
        <v>32</v>
      </c>
      <c r="AX261" s="12" t="s">
        <v>71</v>
      </c>
      <c r="AY261" s="147" t="s">
        <v>131</v>
      </c>
    </row>
    <row r="262" spans="2:65" s="12" customFormat="1">
      <c r="B262" s="145"/>
      <c r="D262" s="146" t="s">
        <v>143</v>
      </c>
      <c r="E262" s="147" t="s">
        <v>19</v>
      </c>
      <c r="F262" s="148" t="s">
        <v>431</v>
      </c>
      <c r="H262" s="149">
        <v>4.7699999999999996</v>
      </c>
      <c r="I262" s="150"/>
      <c r="L262" s="145"/>
      <c r="M262" s="151"/>
      <c r="T262" s="152"/>
      <c r="AT262" s="147" t="s">
        <v>143</v>
      </c>
      <c r="AU262" s="147" t="s">
        <v>139</v>
      </c>
      <c r="AV262" s="12" t="s">
        <v>139</v>
      </c>
      <c r="AW262" s="12" t="s">
        <v>32</v>
      </c>
      <c r="AX262" s="12" t="s">
        <v>71</v>
      </c>
      <c r="AY262" s="147" t="s">
        <v>131</v>
      </c>
    </row>
    <row r="263" spans="2:65" s="14" customFormat="1">
      <c r="B263" s="169"/>
      <c r="D263" s="146" t="s">
        <v>143</v>
      </c>
      <c r="E263" s="170" t="s">
        <v>19</v>
      </c>
      <c r="F263" s="171" t="s">
        <v>191</v>
      </c>
      <c r="H263" s="172">
        <v>6.39</v>
      </c>
      <c r="I263" s="173"/>
      <c r="L263" s="169"/>
      <c r="M263" s="174"/>
      <c r="T263" s="175"/>
      <c r="AT263" s="170" t="s">
        <v>143</v>
      </c>
      <c r="AU263" s="170" t="s">
        <v>139</v>
      </c>
      <c r="AV263" s="14" t="s">
        <v>138</v>
      </c>
      <c r="AW263" s="14" t="s">
        <v>32</v>
      </c>
      <c r="AX263" s="14" t="s">
        <v>79</v>
      </c>
      <c r="AY263" s="170" t="s">
        <v>131</v>
      </c>
    </row>
    <row r="264" spans="2:65" s="1" customFormat="1" ht="14.45" customHeight="1">
      <c r="B264" s="33"/>
      <c r="C264" s="128" t="s">
        <v>432</v>
      </c>
      <c r="D264" s="128" t="s">
        <v>133</v>
      </c>
      <c r="E264" s="129" t="s">
        <v>433</v>
      </c>
      <c r="F264" s="130" t="s">
        <v>434</v>
      </c>
      <c r="G264" s="131" t="s">
        <v>136</v>
      </c>
      <c r="H264" s="132">
        <v>13.05</v>
      </c>
      <c r="I264" s="133"/>
      <c r="J264" s="134">
        <f>ROUND(I264*H264,2)</f>
        <v>0</v>
      </c>
      <c r="K264" s="130" t="s">
        <v>137</v>
      </c>
      <c r="L264" s="33"/>
      <c r="M264" s="135" t="s">
        <v>19</v>
      </c>
      <c r="N264" s="136" t="s">
        <v>43</v>
      </c>
      <c r="P264" s="137">
        <f>O264*H264</f>
        <v>0</v>
      </c>
      <c r="Q264" s="137">
        <v>0</v>
      </c>
      <c r="R264" s="137">
        <f>Q264*H264</f>
        <v>0</v>
      </c>
      <c r="S264" s="137">
        <v>8.9999999999999993E-3</v>
      </c>
      <c r="T264" s="138">
        <f>S264*H264</f>
        <v>0.11745</v>
      </c>
      <c r="AR264" s="139" t="s">
        <v>138</v>
      </c>
      <c r="AT264" s="139" t="s">
        <v>133</v>
      </c>
      <c r="AU264" s="139" t="s">
        <v>139</v>
      </c>
      <c r="AY264" s="18" t="s">
        <v>131</v>
      </c>
      <c r="BE264" s="140">
        <f>IF(N264="základní",J264,0)</f>
        <v>0</v>
      </c>
      <c r="BF264" s="140">
        <f>IF(N264="snížená",J264,0)</f>
        <v>0</v>
      </c>
      <c r="BG264" s="140">
        <f>IF(N264="zákl. přenesená",J264,0)</f>
        <v>0</v>
      </c>
      <c r="BH264" s="140">
        <f>IF(N264="sníž. přenesená",J264,0)</f>
        <v>0</v>
      </c>
      <c r="BI264" s="140">
        <f>IF(N264="nulová",J264,0)</f>
        <v>0</v>
      </c>
      <c r="BJ264" s="18" t="s">
        <v>139</v>
      </c>
      <c r="BK264" s="140">
        <f>ROUND(I264*H264,2)</f>
        <v>0</v>
      </c>
      <c r="BL264" s="18" t="s">
        <v>138</v>
      </c>
      <c r="BM264" s="139" t="s">
        <v>435</v>
      </c>
    </row>
    <row r="265" spans="2:65" s="1" customFormat="1" hidden="1">
      <c r="B265" s="33"/>
      <c r="D265" s="141" t="s">
        <v>141</v>
      </c>
      <c r="F265" s="142" t="s">
        <v>436</v>
      </c>
      <c r="I265" s="143"/>
      <c r="L265" s="33"/>
      <c r="M265" s="144"/>
      <c r="T265" s="54"/>
      <c r="AT265" s="18" t="s">
        <v>141</v>
      </c>
      <c r="AU265" s="18" t="s">
        <v>139</v>
      </c>
    </row>
    <row r="266" spans="2:65" s="12" customFormat="1">
      <c r="B266" s="145"/>
      <c r="D266" s="146" t="s">
        <v>143</v>
      </c>
      <c r="E266" s="147" t="s">
        <v>19</v>
      </c>
      <c r="F266" s="148" t="s">
        <v>437</v>
      </c>
      <c r="H266" s="149">
        <v>13.05</v>
      </c>
      <c r="I266" s="150"/>
      <c r="L266" s="145"/>
      <c r="M266" s="151"/>
      <c r="T266" s="152"/>
      <c r="AT266" s="147" t="s">
        <v>143</v>
      </c>
      <c r="AU266" s="147" t="s">
        <v>139</v>
      </c>
      <c r="AV266" s="12" t="s">
        <v>139</v>
      </c>
      <c r="AW266" s="12" t="s">
        <v>32</v>
      </c>
      <c r="AX266" s="12" t="s">
        <v>79</v>
      </c>
      <c r="AY266" s="147" t="s">
        <v>131</v>
      </c>
    </row>
    <row r="267" spans="2:65" s="11" customFormat="1" ht="22.9" customHeight="1">
      <c r="B267" s="116"/>
      <c r="D267" s="117" t="s">
        <v>70</v>
      </c>
      <c r="E267" s="126" t="s">
        <v>438</v>
      </c>
      <c r="F267" s="126" t="s">
        <v>439</v>
      </c>
      <c r="I267" s="119"/>
      <c r="J267" s="127">
        <f>BK267</f>
        <v>0</v>
      </c>
      <c r="L267" s="116"/>
      <c r="M267" s="121"/>
      <c r="P267" s="122">
        <f>SUM(P268:P276)</f>
        <v>0</v>
      </c>
      <c r="R267" s="122">
        <f>SUM(R268:R276)</f>
        <v>0</v>
      </c>
      <c r="T267" s="123">
        <f>SUM(T268:T276)</f>
        <v>0</v>
      </c>
      <c r="AR267" s="117" t="s">
        <v>79</v>
      </c>
      <c r="AT267" s="124" t="s">
        <v>70</v>
      </c>
      <c r="AU267" s="124" t="s">
        <v>79</v>
      </c>
      <c r="AY267" s="117" t="s">
        <v>131</v>
      </c>
      <c r="BK267" s="125">
        <f>SUM(BK268:BK276)</f>
        <v>0</v>
      </c>
    </row>
    <row r="268" spans="2:65" s="1" customFormat="1" ht="22.15" customHeight="1">
      <c r="B268" s="33"/>
      <c r="C268" s="128" t="s">
        <v>440</v>
      </c>
      <c r="D268" s="128" t="s">
        <v>133</v>
      </c>
      <c r="E268" s="129" t="s">
        <v>441</v>
      </c>
      <c r="F268" s="130" t="s">
        <v>442</v>
      </c>
      <c r="G268" s="131" t="s">
        <v>443</v>
      </c>
      <c r="H268" s="132">
        <v>62.616999999999997</v>
      </c>
      <c r="I268" s="133"/>
      <c r="J268" s="134">
        <f>ROUND(I268*H268,2)</f>
        <v>0</v>
      </c>
      <c r="K268" s="130" t="s">
        <v>137</v>
      </c>
      <c r="L268" s="33"/>
      <c r="M268" s="135" t="s">
        <v>19</v>
      </c>
      <c r="N268" s="136" t="s">
        <v>43</v>
      </c>
      <c r="P268" s="137">
        <f>O268*H268</f>
        <v>0</v>
      </c>
      <c r="Q268" s="137">
        <v>0</v>
      </c>
      <c r="R268" s="137">
        <f>Q268*H268</f>
        <v>0</v>
      </c>
      <c r="S268" s="137">
        <v>0</v>
      </c>
      <c r="T268" s="138">
        <f>S268*H268</f>
        <v>0</v>
      </c>
      <c r="AR268" s="139" t="s">
        <v>138</v>
      </c>
      <c r="AT268" s="139" t="s">
        <v>133</v>
      </c>
      <c r="AU268" s="139" t="s">
        <v>139</v>
      </c>
      <c r="AY268" s="18" t="s">
        <v>131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18" t="s">
        <v>139</v>
      </c>
      <c r="BK268" s="140">
        <f>ROUND(I268*H268,2)</f>
        <v>0</v>
      </c>
      <c r="BL268" s="18" t="s">
        <v>138</v>
      </c>
      <c r="BM268" s="139" t="s">
        <v>444</v>
      </c>
    </row>
    <row r="269" spans="2:65" s="1" customFormat="1" hidden="1">
      <c r="B269" s="33"/>
      <c r="D269" s="141" t="s">
        <v>141</v>
      </c>
      <c r="F269" s="142" t="s">
        <v>445</v>
      </c>
      <c r="I269" s="143"/>
      <c r="L269" s="33"/>
      <c r="M269" s="144"/>
      <c r="T269" s="54"/>
      <c r="AT269" s="18" t="s">
        <v>141</v>
      </c>
      <c r="AU269" s="18" t="s">
        <v>139</v>
      </c>
    </row>
    <row r="270" spans="2:65" s="1" customFormat="1" ht="19.899999999999999" customHeight="1">
      <c r="B270" s="33"/>
      <c r="C270" s="128" t="s">
        <v>446</v>
      </c>
      <c r="D270" s="128" t="s">
        <v>133</v>
      </c>
      <c r="E270" s="129" t="s">
        <v>447</v>
      </c>
      <c r="F270" s="130" t="s">
        <v>448</v>
      </c>
      <c r="G270" s="131" t="s">
        <v>443</v>
      </c>
      <c r="H270" s="132">
        <v>62.616999999999997</v>
      </c>
      <c r="I270" s="133"/>
      <c r="J270" s="134">
        <f>ROUND(I270*H270,2)</f>
        <v>0</v>
      </c>
      <c r="K270" s="130" t="s">
        <v>137</v>
      </c>
      <c r="L270" s="33"/>
      <c r="M270" s="135" t="s">
        <v>19</v>
      </c>
      <c r="N270" s="136" t="s">
        <v>43</v>
      </c>
      <c r="P270" s="137">
        <f>O270*H270</f>
        <v>0</v>
      </c>
      <c r="Q270" s="137">
        <v>0</v>
      </c>
      <c r="R270" s="137">
        <f>Q270*H270</f>
        <v>0</v>
      </c>
      <c r="S270" s="137">
        <v>0</v>
      </c>
      <c r="T270" s="138">
        <f>S270*H270</f>
        <v>0</v>
      </c>
      <c r="AR270" s="139" t="s">
        <v>138</v>
      </c>
      <c r="AT270" s="139" t="s">
        <v>133</v>
      </c>
      <c r="AU270" s="139" t="s">
        <v>139</v>
      </c>
      <c r="AY270" s="18" t="s">
        <v>131</v>
      </c>
      <c r="BE270" s="140">
        <f>IF(N270="základní",J270,0)</f>
        <v>0</v>
      </c>
      <c r="BF270" s="140">
        <f>IF(N270="snížená",J270,0)</f>
        <v>0</v>
      </c>
      <c r="BG270" s="140">
        <f>IF(N270="zákl. přenesená",J270,0)</f>
        <v>0</v>
      </c>
      <c r="BH270" s="140">
        <f>IF(N270="sníž. přenesená",J270,0)</f>
        <v>0</v>
      </c>
      <c r="BI270" s="140">
        <f>IF(N270="nulová",J270,0)</f>
        <v>0</v>
      </c>
      <c r="BJ270" s="18" t="s">
        <v>139</v>
      </c>
      <c r="BK270" s="140">
        <f>ROUND(I270*H270,2)</f>
        <v>0</v>
      </c>
      <c r="BL270" s="18" t="s">
        <v>138</v>
      </c>
      <c r="BM270" s="139" t="s">
        <v>449</v>
      </c>
    </row>
    <row r="271" spans="2:65" s="1" customFormat="1" hidden="1">
      <c r="B271" s="33"/>
      <c r="D271" s="141" t="s">
        <v>141</v>
      </c>
      <c r="F271" s="142" t="s">
        <v>450</v>
      </c>
      <c r="I271" s="143"/>
      <c r="L271" s="33"/>
      <c r="M271" s="144"/>
      <c r="T271" s="54"/>
      <c r="AT271" s="18" t="s">
        <v>141</v>
      </c>
      <c r="AU271" s="18" t="s">
        <v>139</v>
      </c>
    </row>
    <row r="272" spans="2:65" s="1" customFormat="1" ht="22.15" customHeight="1">
      <c r="B272" s="33"/>
      <c r="C272" s="128" t="s">
        <v>451</v>
      </c>
      <c r="D272" s="128" t="s">
        <v>133</v>
      </c>
      <c r="E272" s="129" t="s">
        <v>452</v>
      </c>
      <c r="F272" s="130" t="s">
        <v>453</v>
      </c>
      <c r="G272" s="131" t="s">
        <v>443</v>
      </c>
      <c r="H272" s="132">
        <v>500.93599999999998</v>
      </c>
      <c r="I272" s="133"/>
      <c r="J272" s="134">
        <f>ROUND(I272*H272,2)</f>
        <v>0</v>
      </c>
      <c r="K272" s="130" t="s">
        <v>137</v>
      </c>
      <c r="L272" s="33"/>
      <c r="M272" s="135" t="s">
        <v>19</v>
      </c>
      <c r="N272" s="136" t="s">
        <v>43</v>
      </c>
      <c r="P272" s="137">
        <f>O272*H272</f>
        <v>0</v>
      </c>
      <c r="Q272" s="137">
        <v>0</v>
      </c>
      <c r="R272" s="137">
        <f>Q272*H272</f>
        <v>0</v>
      </c>
      <c r="S272" s="137">
        <v>0</v>
      </c>
      <c r="T272" s="138">
        <f>S272*H272</f>
        <v>0</v>
      </c>
      <c r="AR272" s="139" t="s">
        <v>138</v>
      </c>
      <c r="AT272" s="139" t="s">
        <v>133</v>
      </c>
      <c r="AU272" s="139" t="s">
        <v>139</v>
      </c>
      <c r="AY272" s="18" t="s">
        <v>131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18" t="s">
        <v>139</v>
      </c>
      <c r="BK272" s="140">
        <f>ROUND(I272*H272,2)</f>
        <v>0</v>
      </c>
      <c r="BL272" s="18" t="s">
        <v>138</v>
      </c>
      <c r="BM272" s="139" t="s">
        <v>454</v>
      </c>
    </row>
    <row r="273" spans="2:65" s="1" customFormat="1" hidden="1">
      <c r="B273" s="33"/>
      <c r="D273" s="141" t="s">
        <v>141</v>
      </c>
      <c r="F273" s="142" t="s">
        <v>455</v>
      </c>
      <c r="I273" s="143"/>
      <c r="L273" s="33"/>
      <c r="M273" s="144"/>
      <c r="T273" s="54"/>
      <c r="AT273" s="18" t="s">
        <v>141</v>
      </c>
      <c r="AU273" s="18" t="s">
        <v>139</v>
      </c>
    </row>
    <row r="274" spans="2:65" s="12" customFormat="1">
      <c r="B274" s="145"/>
      <c r="D274" s="146" t="s">
        <v>143</v>
      </c>
      <c r="F274" s="148" t="s">
        <v>456</v>
      </c>
      <c r="H274" s="149">
        <v>500.93599999999998</v>
      </c>
      <c r="I274" s="150"/>
      <c r="L274" s="145"/>
      <c r="M274" s="151"/>
      <c r="T274" s="152"/>
      <c r="AT274" s="147" t="s">
        <v>143</v>
      </c>
      <c r="AU274" s="147" t="s">
        <v>139</v>
      </c>
      <c r="AV274" s="12" t="s">
        <v>139</v>
      </c>
      <c r="AW274" s="12" t="s">
        <v>4</v>
      </c>
      <c r="AX274" s="12" t="s">
        <v>79</v>
      </c>
      <c r="AY274" s="147" t="s">
        <v>131</v>
      </c>
    </row>
    <row r="275" spans="2:65" s="1" customFormat="1" ht="22.15" customHeight="1">
      <c r="B275" s="33"/>
      <c r="C275" s="128" t="s">
        <v>457</v>
      </c>
      <c r="D275" s="128" t="s">
        <v>133</v>
      </c>
      <c r="E275" s="129" t="s">
        <v>458</v>
      </c>
      <c r="F275" s="130" t="s">
        <v>459</v>
      </c>
      <c r="G275" s="131" t="s">
        <v>443</v>
      </c>
      <c r="H275" s="132">
        <v>62.616999999999997</v>
      </c>
      <c r="I275" s="133"/>
      <c r="J275" s="134">
        <f>ROUND(I275*H275,2)</f>
        <v>0</v>
      </c>
      <c r="K275" s="130" t="s">
        <v>137</v>
      </c>
      <c r="L275" s="33"/>
      <c r="M275" s="135" t="s">
        <v>19</v>
      </c>
      <c r="N275" s="136" t="s">
        <v>43</v>
      </c>
      <c r="P275" s="137">
        <f>O275*H275</f>
        <v>0</v>
      </c>
      <c r="Q275" s="137">
        <v>0</v>
      </c>
      <c r="R275" s="137">
        <f>Q275*H275</f>
        <v>0</v>
      </c>
      <c r="S275" s="137">
        <v>0</v>
      </c>
      <c r="T275" s="138">
        <f>S275*H275</f>
        <v>0</v>
      </c>
      <c r="AR275" s="139" t="s">
        <v>138</v>
      </c>
      <c r="AT275" s="139" t="s">
        <v>133</v>
      </c>
      <c r="AU275" s="139" t="s">
        <v>139</v>
      </c>
      <c r="AY275" s="18" t="s">
        <v>131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18" t="s">
        <v>139</v>
      </c>
      <c r="BK275" s="140">
        <f>ROUND(I275*H275,2)</f>
        <v>0</v>
      </c>
      <c r="BL275" s="18" t="s">
        <v>138</v>
      </c>
      <c r="BM275" s="139" t="s">
        <v>460</v>
      </c>
    </row>
    <row r="276" spans="2:65" s="1" customFormat="1" hidden="1">
      <c r="B276" s="33"/>
      <c r="D276" s="141" t="s">
        <v>141</v>
      </c>
      <c r="F276" s="142" t="s">
        <v>461</v>
      </c>
      <c r="I276" s="143"/>
      <c r="L276" s="33"/>
      <c r="M276" s="144"/>
      <c r="T276" s="54"/>
      <c r="AT276" s="18" t="s">
        <v>141</v>
      </c>
      <c r="AU276" s="18" t="s">
        <v>139</v>
      </c>
    </row>
    <row r="277" spans="2:65" s="11" customFormat="1" ht="22.9" customHeight="1">
      <c r="B277" s="116"/>
      <c r="D277" s="117" t="s">
        <v>70</v>
      </c>
      <c r="E277" s="126" t="s">
        <v>462</v>
      </c>
      <c r="F277" s="126" t="s">
        <v>463</v>
      </c>
      <c r="I277" s="119"/>
      <c r="J277" s="127">
        <f>BK277</f>
        <v>0</v>
      </c>
      <c r="L277" s="116"/>
      <c r="M277" s="121"/>
      <c r="P277" s="122">
        <f>SUM(P278:P279)</f>
        <v>0</v>
      </c>
      <c r="R277" s="122">
        <f>SUM(R278:R279)</f>
        <v>0</v>
      </c>
      <c r="T277" s="123">
        <f>SUM(T278:T279)</f>
        <v>0</v>
      </c>
      <c r="AR277" s="117" t="s">
        <v>79</v>
      </c>
      <c r="AT277" s="124" t="s">
        <v>70</v>
      </c>
      <c r="AU277" s="124" t="s">
        <v>79</v>
      </c>
      <c r="AY277" s="117" t="s">
        <v>131</v>
      </c>
      <c r="BK277" s="125">
        <f>SUM(BK278:BK279)</f>
        <v>0</v>
      </c>
    </row>
    <row r="278" spans="2:65" s="1" customFormat="1" ht="30" customHeight="1">
      <c r="B278" s="33"/>
      <c r="C278" s="128" t="s">
        <v>464</v>
      </c>
      <c r="D278" s="128" t="s">
        <v>133</v>
      </c>
      <c r="E278" s="129" t="s">
        <v>465</v>
      </c>
      <c r="F278" s="130" t="s">
        <v>466</v>
      </c>
      <c r="G278" s="131" t="s">
        <v>443</v>
      </c>
      <c r="H278" s="132">
        <v>44.024000000000001</v>
      </c>
      <c r="I278" s="133"/>
      <c r="J278" s="134">
        <f>ROUND(I278*H278,2)</f>
        <v>0</v>
      </c>
      <c r="K278" s="130" t="s">
        <v>137</v>
      </c>
      <c r="L278" s="33"/>
      <c r="M278" s="135" t="s">
        <v>19</v>
      </c>
      <c r="N278" s="136" t="s">
        <v>43</v>
      </c>
      <c r="P278" s="137">
        <f>O278*H278</f>
        <v>0</v>
      </c>
      <c r="Q278" s="137">
        <v>0</v>
      </c>
      <c r="R278" s="137">
        <f>Q278*H278</f>
        <v>0</v>
      </c>
      <c r="S278" s="137">
        <v>0</v>
      </c>
      <c r="T278" s="138">
        <f>S278*H278</f>
        <v>0</v>
      </c>
      <c r="AR278" s="139" t="s">
        <v>138</v>
      </c>
      <c r="AT278" s="139" t="s">
        <v>133</v>
      </c>
      <c r="AU278" s="139" t="s">
        <v>139</v>
      </c>
      <c r="AY278" s="18" t="s">
        <v>131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18" t="s">
        <v>139</v>
      </c>
      <c r="BK278" s="140">
        <f>ROUND(I278*H278,2)</f>
        <v>0</v>
      </c>
      <c r="BL278" s="18" t="s">
        <v>138</v>
      </c>
      <c r="BM278" s="139" t="s">
        <v>467</v>
      </c>
    </row>
    <row r="279" spans="2:65" s="1" customFormat="1" hidden="1">
      <c r="B279" s="33"/>
      <c r="D279" s="141" t="s">
        <v>141</v>
      </c>
      <c r="F279" s="142" t="s">
        <v>468</v>
      </c>
      <c r="I279" s="143"/>
      <c r="L279" s="33"/>
      <c r="M279" s="144"/>
      <c r="T279" s="54"/>
      <c r="AT279" s="18" t="s">
        <v>141</v>
      </c>
      <c r="AU279" s="18" t="s">
        <v>139</v>
      </c>
    </row>
    <row r="280" spans="2:65" s="11" customFormat="1" ht="25.9" customHeight="1">
      <c r="B280" s="116"/>
      <c r="D280" s="117" t="s">
        <v>70</v>
      </c>
      <c r="E280" s="118" t="s">
        <v>469</v>
      </c>
      <c r="F280" s="118" t="s">
        <v>470</v>
      </c>
      <c r="I280" s="119"/>
      <c r="J280" s="120">
        <f>BK280</f>
        <v>0</v>
      </c>
      <c r="L280" s="116"/>
      <c r="M280" s="121"/>
      <c r="P280" s="122">
        <f>P281+P292+P299+P338+P343+P358+P404+P417+P424+P447</f>
        <v>0</v>
      </c>
      <c r="R280" s="122">
        <f>R281+R292+R299+R338+R343+R358+R404+R417+R424+R447</f>
        <v>15.40287118</v>
      </c>
      <c r="T280" s="123">
        <f>T281+T292+T299+T338+T343+T358+T404+T417+T424+T447</f>
        <v>16.904371000000001</v>
      </c>
      <c r="AR280" s="117" t="s">
        <v>139</v>
      </c>
      <c r="AT280" s="124" t="s">
        <v>70</v>
      </c>
      <c r="AU280" s="124" t="s">
        <v>71</v>
      </c>
      <c r="AY280" s="117" t="s">
        <v>131</v>
      </c>
      <c r="BK280" s="125">
        <f>BK281+BK292+BK299+BK338+BK343+BK358+BK404+BK417+BK424+BK447</f>
        <v>0</v>
      </c>
    </row>
    <row r="281" spans="2:65" s="11" customFormat="1" ht="22.9" customHeight="1">
      <c r="B281" s="116"/>
      <c r="D281" s="117" t="s">
        <v>70</v>
      </c>
      <c r="E281" s="126" t="s">
        <v>471</v>
      </c>
      <c r="F281" s="126" t="s">
        <v>472</v>
      </c>
      <c r="I281" s="119"/>
      <c r="J281" s="127">
        <f>BK281</f>
        <v>0</v>
      </c>
      <c r="L281" s="116"/>
      <c r="M281" s="121"/>
      <c r="P281" s="122">
        <f>SUM(P282:P291)</f>
        <v>0</v>
      </c>
      <c r="R281" s="122">
        <f>SUM(R282:R291)</f>
        <v>7.6338100000000006E-2</v>
      </c>
      <c r="T281" s="123">
        <f>SUM(T282:T291)</f>
        <v>0</v>
      </c>
      <c r="AR281" s="117" t="s">
        <v>139</v>
      </c>
      <c r="AT281" s="124" t="s">
        <v>70</v>
      </c>
      <c r="AU281" s="124" t="s">
        <v>79</v>
      </c>
      <c r="AY281" s="117" t="s">
        <v>131</v>
      </c>
      <c r="BK281" s="125">
        <f>SUM(BK282:BK291)</f>
        <v>0</v>
      </c>
    </row>
    <row r="282" spans="2:65" s="1" customFormat="1" ht="14.45" customHeight="1">
      <c r="B282" s="33"/>
      <c r="C282" s="128" t="s">
        <v>473</v>
      </c>
      <c r="D282" s="128" t="s">
        <v>133</v>
      </c>
      <c r="E282" s="129" t="s">
        <v>474</v>
      </c>
      <c r="F282" s="130" t="s">
        <v>475</v>
      </c>
      <c r="G282" s="131" t="s">
        <v>136</v>
      </c>
      <c r="H282" s="132">
        <v>34.6</v>
      </c>
      <c r="I282" s="133"/>
      <c r="J282" s="134">
        <f>ROUND(I282*H282,2)</f>
        <v>0</v>
      </c>
      <c r="K282" s="130" t="s">
        <v>137</v>
      </c>
      <c r="L282" s="33"/>
      <c r="M282" s="135" t="s">
        <v>19</v>
      </c>
      <c r="N282" s="136" t="s">
        <v>43</v>
      </c>
      <c r="P282" s="137">
        <f>O282*H282</f>
        <v>0</v>
      </c>
      <c r="Q282" s="137">
        <v>4.0000000000000003E-5</v>
      </c>
      <c r="R282" s="137">
        <f>Q282*H282</f>
        <v>1.3840000000000002E-3</v>
      </c>
      <c r="S282" s="137">
        <v>0</v>
      </c>
      <c r="T282" s="138">
        <f>S282*H282</f>
        <v>0</v>
      </c>
      <c r="AR282" s="139" t="s">
        <v>230</v>
      </c>
      <c r="AT282" s="139" t="s">
        <v>133</v>
      </c>
      <c r="AU282" s="139" t="s">
        <v>139</v>
      </c>
      <c r="AY282" s="18" t="s">
        <v>131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8" t="s">
        <v>139</v>
      </c>
      <c r="BK282" s="140">
        <f>ROUND(I282*H282,2)</f>
        <v>0</v>
      </c>
      <c r="BL282" s="18" t="s">
        <v>230</v>
      </c>
      <c r="BM282" s="139" t="s">
        <v>476</v>
      </c>
    </row>
    <row r="283" spans="2:65" s="1" customFormat="1" hidden="1">
      <c r="B283" s="33"/>
      <c r="D283" s="141" t="s">
        <v>141</v>
      </c>
      <c r="F283" s="142" t="s">
        <v>477</v>
      </c>
      <c r="I283" s="143"/>
      <c r="L283" s="33"/>
      <c r="M283" s="144"/>
      <c r="T283" s="54"/>
      <c r="AT283" s="18" t="s">
        <v>141</v>
      </c>
      <c r="AU283" s="18" t="s">
        <v>139</v>
      </c>
    </row>
    <row r="284" spans="2:65" s="1" customFormat="1" ht="14.45" customHeight="1">
      <c r="B284" s="33"/>
      <c r="C284" s="153" t="s">
        <v>478</v>
      </c>
      <c r="D284" s="153" t="s">
        <v>166</v>
      </c>
      <c r="E284" s="154" t="s">
        <v>479</v>
      </c>
      <c r="F284" s="155" t="s">
        <v>480</v>
      </c>
      <c r="G284" s="156" t="s">
        <v>136</v>
      </c>
      <c r="H284" s="157">
        <v>42.247</v>
      </c>
      <c r="I284" s="158"/>
      <c r="J284" s="159">
        <f>ROUND(I284*H284,2)</f>
        <v>0</v>
      </c>
      <c r="K284" s="155" t="s">
        <v>137</v>
      </c>
      <c r="L284" s="160"/>
      <c r="M284" s="161" t="s">
        <v>19</v>
      </c>
      <c r="N284" s="162" t="s">
        <v>43</v>
      </c>
      <c r="P284" s="137">
        <f>O284*H284</f>
        <v>0</v>
      </c>
      <c r="Q284" s="137">
        <v>2.9999999999999997E-4</v>
      </c>
      <c r="R284" s="137">
        <f>Q284*H284</f>
        <v>1.2674099999999999E-2</v>
      </c>
      <c r="S284" s="137">
        <v>0</v>
      </c>
      <c r="T284" s="138">
        <f>S284*H284</f>
        <v>0</v>
      </c>
      <c r="AR284" s="139" t="s">
        <v>335</v>
      </c>
      <c r="AT284" s="139" t="s">
        <v>166</v>
      </c>
      <c r="AU284" s="139" t="s">
        <v>139</v>
      </c>
      <c r="AY284" s="18" t="s">
        <v>131</v>
      </c>
      <c r="BE284" s="140">
        <f>IF(N284="základní",J284,0)</f>
        <v>0</v>
      </c>
      <c r="BF284" s="140">
        <f>IF(N284="snížená",J284,0)</f>
        <v>0</v>
      </c>
      <c r="BG284" s="140">
        <f>IF(N284="zákl. přenesená",J284,0)</f>
        <v>0</v>
      </c>
      <c r="BH284" s="140">
        <f>IF(N284="sníž. přenesená",J284,0)</f>
        <v>0</v>
      </c>
      <c r="BI284" s="140">
        <f>IF(N284="nulová",J284,0)</f>
        <v>0</v>
      </c>
      <c r="BJ284" s="18" t="s">
        <v>139</v>
      </c>
      <c r="BK284" s="140">
        <f>ROUND(I284*H284,2)</f>
        <v>0</v>
      </c>
      <c r="BL284" s="18" t="s">
        <v>230</v>
      </c>
      <c r="BM284" s="139" t="s">
        <v>481</v>
      </c>
    </row>
    <row r="285" spans="2:65" s="12" customFormat="1">
      <c r="B285" s="145"/>
      <c r="D285" s="146" t="s">
        <v>143</v>
      </c>
      <c r="F285" s="148" t="s">
        <v>482</v>
      </c>
      <c r="H285" s="149">
        <v>42.247</v>
      </c>
      <c r="I285" s="150"/>
      <c r="L285" s="145"/>
      <c r="M285" s="151"/>
      <c r="T285" s="152"/>
      <c r="AT285" s="147" t="s">
        <v>143</v>
      </c>
      <c r="AU285" s="147" t="s">
        <v>139</v>
      </c>
      <c r="AV285" s="12" t="s">
        <v>139</v>
      </c>
      <c r="AW285" s="12" t="s">
        <v>4</v>
      </c>
      <c r="AX285" s="12" t="s">
        <v>79</v>
      </c>
      <c r="AY285" s="147" t="s">
        <v>131</v>
      </c>
    </row>
    <row r="286" spans="2:65" s="1" customFormat="1" ht="14.45" customHeight="1">
      <c r="B286" s="33"/>
      <c r="C286" s="128" t="s">
        <v>483</v>
      </c>
      <c r="D286" s="128" t="s">
        <v>133</v>
      </c>
      <c r="E286" s="129" t="s">
        <v>484</v>
      </c>
      <c r="F286" s="130" t="s">
        <v>485</v>
      </c>
      <c r="G286" s="131" t="s">
        <v>136</v>
      </c>
      <c r="H286" s="132">
        <v>34.6</v>
      </c>
      <c r="I286" s="133"/>
      <c r="J286" s="134">
        <f>ROUND(I286*H286,2)</f>
        <v>0</v>
      </c>
      <c r="K286" s="130" t="s">
        <v>137</v>
      </c>
      <c r="L286" s="33"/>
      <c r="M286" s="135" t="s">
        <v>19</v>
      </c>
      <c r="N286" s="136" t="s">
        <v>43</v>
      </c>
      <c r="P286" s="137">
        <f>O286*H286</f>
        <v>0</v>
      </c>
      <c r="Q286" s="137">
        <v>0</v>
      </c>
      <c r="R286" s="137">
        <f>Q286*H286</f>
        <v>0</v>
      </c>
      <c r="S286" s="137">
        <v>0</v>
      </c>
      <c r="T286" s="138">
        <f>S286*H286</f>
        <v>0</v>
      </c>
      <c r="AR286" s="139" t="s">
        <v>230</v>
      </c>
      <c r="AT286" s="139" t="s">
        <v>133</v>
      </c>
      <c r="AU286" s="139" t="s">
        <v>139</v>
      </c>
      <c r="AY286" s="18" t="s">
        <v>131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18" t="s">
        <v>139</v>
      </c>
      <c r="BK286" s="140">
        <f>ROUND(I286*H286,2)</f>
        <v>0</v>
      </c>
      <c r="BL286" s="18" t="s">
        <v>230</v>
      </c>
      <c r="BM286" s="139" t="s">
        <v>486</v>
      </c>
    </row>
    <row r="287" spans="2:65" s="1" customFormat="1" hidden="1">
      <c r="B287" s="33"/>
      <c r="D287" s="141" t="s">
        <v>141</v>
      </c>
      <c r="F287" s="142" t="s">
        <v>487</v>
      </c>
      <c r="I287" s="143"/>
      <c r="L287" s="33"/>
      <c r="M287" s="144"/>
      <c r="T287" s="54"/>
      <c r="AT287" s="18" t="s">
        <v>141</v>
      </c>
      <c r="AU287" s="18" t="s">
        <v>139</v>
      </c>
    </row>
    <row r="288" spans="2:65" s="1" customFormat="1" ht="14.45" customHeight="1">
      <c r="B288" s="33"/>
      <c r="C288" s="153" t="s">
        <v>488</v>
      </c>
      <c r="D288" s="153" t="s">
        <v>166</v>
      </c>
      <c r="E288" s="154" t="s">
        <v>489</v>
      </c>
      <c r="F288" s="155" t="s">
        <v>490</v>
      </c>
      <c r="G288" s="156" t="s">
        <v>169</v>
      </c>
      <c r="H288" s="157">
        <v>62.28</v>
      </c>
      <c r="I288" s="158"/>
      <c r="J288" s="159">
        <f>ROUND(I288*H288,2)</f>
        <v>0</v>
      </c>
      <c r="K288" s="155" t="s">
        <v>137</v>
      </c>
      <c r="L288" s="160"/>
      <c r="M288" s="161" t="s">
        <v>19</v>
      </c>
      <c r="N288" s="162" t="s">
        <v>43</v>
      </c>
      <c r="P288" s="137">
        <f>O288*H288</f>
        <v>0</v>
      </c>
      <c r="Q288" s="137">
        <v>1E-3</v>
      </c>
      <c r="R288" s="137">
        <f>Q288*H288</f>
        <v>6.2280000000000002E-2</v>
      </c>
      <c r="S288" s="137">
        <v>0</v>
      </c>
      <c r="T288" s="138">
        <f>S288*H288</f>
        <v>0</v>
      </c>
      <c r="AR288" s="139" t="s">
        <v>335</v>
      </c>
      <c r="AT288" s="139" t="s">
        <v>166</v>
      </c>
      <c r="AU288" s="139" t="s">
        <v>139</v>
      </c>
      <c r="AY288" s="18" t="s">
        <v>131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18" t="s">
        <v>139</v>
      </c>
      <c r="BK288" s="140">
        <f>ROUND(I288*H288,2)</f>
        <v>0</v>
      </c>
      <c r="BL288" s="18" t="s">
        <v>230</v>
      </c>
      <c r="BM288" s="139" t="s">
        <v>491</v>
      </c>
    </row>
    <row r="289" spans="2:65" s="12" customFormat="1">
      <c r="B289" s="145"/>
      <c r="D289" s="146" t="s">
        <v>143</v>
      </c>
      <c r="F289" s="148" t="s">
        <v>492</v>
      </c>
      <c r="H289" s="149">
        <v>62.28</v>
      </c>
      <c r="I289" s="150"/>
      <c r="L289" s="145"/>
      <c r="M289" s="151"/>
      <c r="T289" s="152"/>
      <c r="AT289" s="147" t="s">
        <v>143</v>
      </c>
      <c r="AU289" s="147" t="s">
        <v>139</v>
      </c>
      <c r="AV289" s="12" t="s">
        <v>139</v>
      </c>
      <c r="AW289" s="12" t="s">
        <v>4</v>
      </c>
      <c r="AX289" s="12" t="s">
        <v>79</v>
      </c>
      <c r="AY289" s="147" t="s">
        <v>131</v>
      </c>
    </row>
    <row r="290" spans="2:65" s="1" customFormat="1" ht="22.15" customHeight="1">
      <c r="B290" s="33"/>
      <c r="C290" s="128" t="s">
        <v>493</v>
      </c>
      <c r="D290" s="128" t="s">
        <v>133</v>
      </c>
      <c r="E290" s="129" t="s">
        <v>494</v>
      </c>
      <c r="F290" s="130" t="s">
        <v>495</v>
      </c>
      <c r="G290" s="131" t="s">
        <v>443</v>
      </c>
      <c r="H290" s="132">
        <v>7.5999999999999998E-2</v>
      </c>
      <c r="I290" s="133"/>
      <c r="J290" s="134">
        <f>ROUND(I290*H290,2)</f>
        <v>0</v>
      </c>
      <c r="K290" s="130" t="s">
        <v>137</v>
      </c>
      <c r="L290" s="33"/>
      <c r="M290" s="135" t="s">
        <v>19</v>
      </c>
      <c r="N290" s="136" t="s">
        <v>43</v>
      </c>
      <c r="P290" s="137">
        <f>O290*H290</f>
        <v>0</v>
      </c>
      <c r="Q290" s="137">
        <v>0</v>
      </c>
      <c r="R290" s="137">
        <f>Q290*H290</f>
        <v>0</v>
      </c>
      <c r="S290" s="137">
        <v>0</v>
      </c>
      <c r="T290" s="138">
        <f>S290*H290</f>
        <v>0</v>
      </c>
      <c r="AR290" s="139" t="s">
        <v>230</v>
      </c>
      <c r="AT290" s="139" t="s">
        <v>133</v>
      </c>
      <c r="AU290" s="139" t="s">
        <v>139</v>
      </c>
      <c r="AY290" s="18" t="s">
        <v>131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18" t="s">
        <v>139</v>
      </c>
      <c r="BK290" s="140">
        <f>ROUND(I290*H290,2)</f>
        <v>0</v>
      </c>
      <c r="BL290" s="18" t="s">
        <v>230</v>
      </c>
      <c r="BM290" s="139" t="s">
        <v>496</v>
      </c>
    </row>
    <row r="291" spans="2:65" s="1" customFormat="1" hidden="1">
      <c r="B291" s="33"/>
      <c r="D291" s="141" t="s">
        <v>141</v>
      </c>
      <c r="F291" s="142" t="s">
        <v>497</v>
      </c>
      <c r="I291" s="143"/>
      <c r="L291" s="33"/>
      <c r="M291" s="144"/>
      <c r="T291" s="54"/>
      <c r="AT291" s="18" t="s">
        <v>141</v>
      </c>
      <c r="AU291" s="18" t="s">
        <v>139</v>
      </c>
    </row>
    <row r="292" spans="2:65" s="11" customFormat="1" ht="22.9" customHeight="1">
      <c r="B292" s="116"/>
      <c r="D292" s="117" t="s">
        <v>70</v>
      </c>
      <c r="E292" s="126" t="s">
        <v>498</v>
      </c>
      <c r="F292" s="126" t="s">
        <v>499</v>
      </c>
      <c r="I292" s="119"/>
      <c r="J292" s="127">
        <f>BK292</f>
        <v>0</v>
      </c>
      <c r="L292" s="116"/>
      <c r="M292" s="121"/>
      <c r="P292" s="122">
        <f>SUM(P293:P298)</f>
        <v>0</v>
      </c>
      <c r="R292" s="122">
        <f>SUM(R293:R298)</f>
        <v>0.88127999999999995</v>
      </c>
      <c r="T292" s="123">
        <f>SUM(T293:T298)</f>
        <v>0</v>
      </c>
      <c r="AR292" s="117" t="s">
        <v>139</v>
      </c>
      <c r="AT292" s="124" t="s">
        <v>70</v>
      </c>
      <c r="AU292" s="124" t="s">
        <v>79</v>
      </c>
      <c r="AY292" s="117" t="s">
        <v>131</v>
      </c>
      <c r="BK292" s="125">
        <f>SUM(BK293:BK298)</f>
        <v>0</v>
      </c>
    </row>
    <row r="293" spans="2:65" s="1" customFormat="1" ht="22.15" customHeight="1">
      <c r="B293" s="33"/>
      <c r="C293" s="128" t="s">
        <v>500</v>
      </c>
      <c r="D293" s="128" t="s">
        <v>133</v>
      </c>
      <c r="E293" s="129" t="s">
        <v>501</v>
      </c>
      <c r="F293" s="130" t="s">
        <v>502</v>
      </c>
      <c r="G293" s="131" t="s">
        <v>136</v>
      </c>
      <c r="H293" s="132">
        <v>144</v>
      </c>
      <c r="I293" s="133"/>
      <c r="J293" s="134">
        <f>ROUND(I293*H293,2)</f>
        <v>0</v>
      </c>
      <c r="K293" s="130" t="s">
        <v>137</v>
      </c>
      <c r="L293" s="33"/>
      <c r="M293" s="135" t="s">
        <v>19</v>
      </c>
      <c r="N293" s="136" t="s">
        <v>43</v>
      </c>
      <c r="P293" s="137">
        <f>O293*H293</f>
        <v>0</v>
      </c>
      <c r="Q293" s="137">
        <v>0</v>
      </c>
      <c r="R293" s="137">
        <f>Q293*H293</f>
        <v>0</v>
      </c>
      <c r="S293" s="137">
        <v>0</v>
      </c>
      <c r="T293" s="138">
        <f>S293*H293</f>
        <v>0</v>
      </c>
      <c r="AR293" s="139" t="s">
        <v>230</v>
      </c>
      <c r="AT293" s="139" t="s">
        <v>133</v>
      </c>
      <c r="AU293" s="139" t="s">
        <v>139</v>
      </c>
      <c r="AY293" s="18" t="s">
        <v>131</v>
      </c>
      <c r="BE293" s="140">
        <f>IF(N293="základní",J293,0)</f>
        <v>0</v>
      </c>
      <c r="BF293" s="140">
        <f>IF(N293="snížená",J293,0)</f>
        <v>0</v>
      </c>
      <c r="BG293" s="140">
        <f>IF(N293="zákl. přenesená",J293,0)</f>
        <v>0</v>
      </c>
      <c r="BH293" s="140">
        <f>IF(N293="sníž. přenesená",J293,0)</f>
        <v>0</v>
      </c>
      <c r="BI293" s="140">
        <f>IF(N293="nulová",J293,0)</f>
        <v>0</v>
      </c>
      <c r="BJ293" s="18" t="s">
        <v>139</v>
      </c>
      <c r="BK293" s="140">
        <f>ROUND(I293*H293,2)</f>
        <v>0</v>
      </c>
      <c r="BL293" s="18" t="s">
        <v>230</v>
      </c>
      <c r="BM293" s="139" t="s">
        <v>503</v>
      </c>
    </row>
    <row r="294" spans="2:65" s="1" customFormat="1" hidden="1">
      <c r="B294" s="33"/>
      <c r="D294" s="141" t="s">
        <v>141</v>
      </c>
      <c r="F294" s="142" t="s">
        <v>504</v>
      </c>
      <c r="I294" s="143"/>
      <c r="L294" s="33"/>
      <c r="M294" s="144"/>
      <c r="T294" s="54"/>
      <c r="AT294" s="18" t="s">
        <v>141</v>
      </c>
      <c r="AU294" s="18" t="s">
        <v>139</v>
      </c>
    </row>
    <row r="295" spans="2:65" s="1" customFormat="1" ht="14.45" customHeight="1">
      <c r="B295" s="33"/>
      <c r="C295" s="153" t="s">
        <v>505</v>
      </c>
      <c r="D295" s="153" t="s">
        <v>166</v>
      </c>
      <c r="E295" s="154" t="s">
        <v>506</v>
      </c>
      <c r="F295" s="155" t="s">
        <v>507</v>
      </c>
      <c r="G295" s="156" t="s">
        <v>136</v>
      </c>
      <c r="H295" s="157">
        <v>146.88</v>
      </c>
      <c r="I295" s="158"/>
      <c r="J295" s="159">
        <f>ROUND(I295*H295,2)</f>
        <v>0</v>
      </c>
      <c r="K295" s="155" t="s">
        <v>137</v>
      </c>
      <c r="L295" s="160"/>
      <c r="M295" s="161" t="s">
        <v>19</v>
      </c>
      <c r="N295" s="162" t="s">
        <v>43</v>
      </c>
      <c r="P295" s="137">
        <f>O295*H295</f>
        <v>0</v>
      </c>
      <c r="Q295" s="137">
        <v>6.0000000000000001E-3</v>
      </c>
      <c r="R295" s="137">
        <f>Q295*H295</f>
        <v>0.88127999999999995</v>
      </c>
      <c r="S295" s="137">
        <v>0</v>
      </c>
      <c r="T295" s="138">
        <f>S295*H295</f>
        <v>0</v>
      </c>
      <c r="AR295" s="139" t="s">
        <v>335</v>
      </c>
      <c r="AT295" s="139" t="s">
        <v>166</v>
      </c>
      <c r="AU295" s="139" t="s">
        <v>139</v>
      </c>
      <c r="AY295" s="18" t="s">
        <v>131</v>
      </c>
      <c r="BE295" s="140">
        <f>IF(N295="základní",J295,0)</f>
        <v>0</v>
      </c>
      <c r="BF295" s="140">
        <f>IF(N295="snížená",J295,0)</f>
        <v>0</v>
      </c>
      <c r="BG295" s="140">
        <f>IF(N295="zákl. přenesená",J295,0)</f>
        <v>0</v>
      </c>
      <c r="BH295" s="140">
        <f>IF(N295="sníž. přenesená",J295,0)</f>
        <v>0</v>
      </c>
      <c r="BI295" s="140">
        <f>IF(N295="nulová",J295,0)</f>
        <v>0</v>
      </c>
      <c r="BJ295" s="18" t="s">
        <v>139</v>
      </c>
      <c r="BK295" s="140">
        <f>ROUND(I295*H295,2)</f>
        <v>0</v>
      </c>
      <c r="BL295" s="18" t="s">
        <v>230</v>
      </c>
      <c r="BM295" s="139" t="s">
        <v>508</v>
      </c>
    </row>
    <row r="296" spans="2:65" s="12" customFormat="1">
      <c r="B296" s="145"/>
      <c r="D296" s="146" t="s">
        <v>143</v>
      </c>
      <c r="F296" s="148" t="s">
        <v>509</v>
      </c>
      <c r="H296" s="149">
        <v>146.88</v>
      </c>
      <c r="I296" s="150"/>
      <c r="L296" s="145"/>
      <c r="M296" s="151"/>
      <c r="T296" s="152"/>
      <c r="AT296" s="147" t="s">
        <v>143</v>
      </c>
      <c r="AU296" s="147" t="s">
        <v>139</v>
      </c>
      <c r="AV296" s="12" t="s">
        <v>139</v>
      </c>
      <c r="AW296" s="12" t="s">
        <v>4</v>
      </c>
      <c r="AX296" s="12" t="s">
        <v>79</v>
      </c>
      <c r="AY296" s="147" t="s">
        <v>131</v>
      </c>
    </row>
    <row r="297" spans="2:65" s="1" customFormat="1" ht="22.15" customHeight="1">
      <c r="B297" s="33"/>
      <c r="C297" s="128" t="s">
        <v>510</v>
      </c>
      <c r="D297" s="128" t="s">
        <v>133</v>
      </c>
      <c r="E297" s="129" t="s">
        <v>511</v>
      </c>
      <c r="F297" s="130" t="s">
        <v>512</v>
      </c>
      <c r="G297" s="131" t="s">
        <v>443</v>
      </c>
      <c r="H297" s="132">
        <v>0.88100000000000001</v>
      </c>
      <c r="I297" s="133"/>
      <c r="J297" s="134">
        <f>ROUND(I297*H297,2)</f>
        <v>0</v>
      </c>
      <c r="K297" s="130" t="s">
        <v>137</v>
      </c>
      <c r="L297" s="33"/>
      <c r="M297" s="135" t="s">
        <v>19</v>
      </c>
      <c r="N297" s="136" t="s">
        <v>43</v>
      </c>
      <c r="P297" s="137">
        <f>O297*H297</f>
        <v>0</v>
      </c>
      <c r="Q297" s="137">
        <v>0</v>
      </c>
      <c r="R297" s="137">
        <f>Q297*H297</f>
        <v>0</v>
      </c>
      <c r="S297" s="137">
        <v>0</v>
      </c>
      <c r="T297" s="138">
        <f>S297*H297</f>
        <v>0</v>
      </c>
      <c r="AR297" s="139" t="s">
        <v>230</v>
      </c>
      <c r="AT297" s="139" t="s">
        <v>133</v>
      </c>
      <c r="AU297" s="139" t="s">
        <v>139</v>
      </c>
      <c r="AY297" s="18" t="s">
        <v>131</v>
      </c>
      <c r="BE297" s="140">
        <f>IF(N297="základní",J297,0)</f>
        <v>0</v>
      </c>
      <c r="BF297" s="140">
        <f>IF(N297="snížená",J297,0)</f>
        <v>0</v>
      </c>
      <c r="BG297" s="140">
        <f>IF(N297="zákl. přenesená",J297,0)</f>
        <v>0</v>
      </c>
      <c r="BH297" s="140">
        <f>IF(N297="sníž. přenesená",J297,0)</f>
        <v>0</v>
      </c>
      <c r="BI297" s="140">
        <f>IF(N297="nulová",J297,0)</f>
        <v>0</v>
      </c>
      <c r="BJ297" s="18" t="s">
        <v>139</v>
      </c>
      <c r="BK297" s="140">
        <f>ROUND(I297*H297,2)</f>
        <v>0</v>
      </c>
      <c r="BL297" s="18" t="s">
        <v>230</v>
      </c>
      <c r="BM297" s="139" t="s">
        <v>513</v>
      </c>
    </row>
    <row r="298" spans="2:65" s="1" customFormat="1" hidden="1">
      <c r="B298" s="33"/>
      <c r="D298" s="141" t="s">
        <v>141</v>
      </c>
      <c r="F298" s="142" t="s">
        <v>514</v>
      </c>
      <c r="I298" s="143"/>
      <c r="L298" s="33"/>
      <c r="M298" s="144"/>
      <c r="T298" s="54"/>
      <c r="AT298" s="18" t="s">
        <v>141</v>
      </c>
      <c r="AU298" s="18" t="s">
        <v>139</v>
      </c>
    </row>
    <row r="299" spans="2:65" s="11" customFormat="1" ht="22.9" customHeight="1">
      <c r="B299" s="116"/>
      <c r="D299" s="117" t="s">
        <v>70</v>
      </c>
      <c r="E299" s="126" t="s">
        <v>515</v>
      </c>
      <c r="F299" s="126" t="s">
        <v>516</v>
      </c>
      <c r="I299" s="119"/>
      <c r="J299" s="127">
        <f>BK299</f>
        <v>0</v>
      </c>
      <c r="L299" s="116"/>
      <c r="M299" s="121"/>
      <c r="P299" s="122">
        <f>SUM(P300:P337)</f>
        <v>0</v>
      </c>
      <c r="R299" s="122">
        <f>SUM(R300:R337)</f>
        <v>8.1430000000000002E-2</v>
      </c>
      <c r="T299" s="123">
        <f>SUM(T300:T337)</f>
        <v>7.9639999999999989E-2</v>
      </c>
      <c r="AR299" s="117" t="s">
        <v>139</v>
      </c>
      <c r="AT299" s="124" t="s">
        <v>70</v>
      </c>
      <c r="AU299" s="124" t="s">
        <v>79</v>
      </c>
      <c r="AY299" s="117" t="s">
        <v>131</v>
      </c>
      <c r="BK299" s="125">
        <f>SUM(BK300:BK337)</f>
        <v>0</v>
      </c>
    </row>
    <row r="300" spans="2:65" s="1" customFormat="1" ht="14.45" customHeight="1">
      <c r="B300" s="33"/>
      <c r="C300" s="128" t="s">
        <v>517</v>
      </c>
      <c r="D300" s="128" t="s">
        <v>133</v>
      </c>
      <c r="E300" s="129" t="s">
        <v>518</v>
      </c>
      <c r="F300" s="130" t="s">
        <v>519</v>
      </c>
      <c r="G300" s="131" t="s">
        <v>239</v>
      </c>
      <c r="H300" s="132">
        <v>115</v>
      </c>
      <c r="I300" s="133"/>
      <c r="J300" s="134">
        <f>ROUND(I300*H300,2)</f>
        <v>0</v>
      </c>
      <c r="K300" s="130" t="s">
        <v>137</v>
      </c>
      <c r="L300" s="33"/>
      <c r="M300" s="135" t="s">
        <v>19</v>
      </c>
      <c r="N300" s="136" t="s">
        <v>43</v>
      </c>
      <c r="P300" s="137">
        <f>O300*H300</f>
        <v>0</v>
      </c>
      <c r="Q300" s="137">
        <v>0</v>
      </c>
      <c r="R300" s="137">
        <f>Q300*H300</f>
        <v>0</v>
      </c>
      <c r="S300" s="137">
        <v>0</v>
      </c>
      <c r="T300" s="138">
        <f>S300*H300</f>
        <v>0</v>
      </c>
      <c r="AR300" s="139" t="s">
        <v>230</v>
      </c>
      <c r="AT300" s="139" t="s">
        <v>133</v>
      </c>
      <c r="AU300" s="139" t="s">
        <v>139</v>
      </c>
      <c r="AY300" s="18" t="s">
        <v>131</v>
      </c>
      <c r="BE300" s="140">
        <f>IF(N300="základní",J300,0)</f>
        <v>0</v>
      </c>
      <c r="BF300" s="140">
        <f>IF(N300="snížená",J300,0)</f>
        <v>0</v>
      </c>
      <c r="BG300" s="140">
        <f>IF(N300="zákl. přenesená",J300,0)</f>
        <v>0</v>
      </c>
      <c r="BH300" s="140">
        <f>IF(N300="sníž. přenesená",J300,0)</f>
        <v>0</v>
      </c>
      <c r="BI300" s="140">
        <f>IF(N300="nulová",J300,0)</f>
        <v>0</v>
      </c>
      <c r="BJ300" s="18" t="s">
        <v>139</v>
      </c>
      <c r="BK300" s="140">
        <f>ROUND(I300*H300,2)</f>
        <v>0</v>
      </c>
      <c r="BL300" s="18" t="s">
        <v>230</v>
      </c>
      <c r="BM300" s="139" t="s">
        <v>520</v>
      </c>
    </row>
    <row r="301" spans="2:65" s="1" customFormat="1" hidden="1">
      <c r="B301" s="33"/>
      <c r="D301" s="141" t="s">
        <v>141</v>
      </c>
      <c r="F301" s="142" t="s">
        <v>521</v>
      </c>
      <c r="I301" s="143"/>
      <c r="L301" s="33"/>
      <c r="M301" s="144"/>
      <c r="T301" s="54"/>
      <c r="AT301" s="18" t="s">
        <v>141</v>
      </c>
      <c r="AU301" s="18" t="s">
        <v>139</v>
      </c>
    </row>
    <row r="302" spans="2:65" s="13" customFormat="1">
      <c r="B302" s="163"/>
      <c r="D302" s="146" t="s">
        <v>143</v>
      </c>
      <c r="E302" s="164" t="s">
        <v>19</v>
      </c>
      <c r="F302" s="165" t="s">
        <v>522</v>
      </c>
      <c r="H302" s="164" t="s">
        <v>19</v>
      </c>
      <c r="I302" s="166"/>
      <c r="L302" s="163"/>
      <c r="M302" s="167"/>
      <c r="T302" s="168"/>
      <c r="AT302" s="164" t="s">
        <v>143</v>
      </c>
      <c r="AU302" s="164" t="s">
        <v>139</v>
      </c>
      <c r="AV302" s="13" t="s">
        <v>79</v>
      </c>
      <c r="AW302" s="13" t="s">
        <v>32</v>
      </c>
      <c r="AX302" s="13" t="s">
        <v>71</v>
      </c>
      <c r="AY302" s="164" t="s">
        <v>131</v>
      </c>
    </row>
    <row r="303" spans="2:65" s="12" customFormat="1">
      <c r="B303" s="145"/>
      <c r="D303" s="146" t="s">
        <v>143</v>
      </c>
      <c r="E303" s="147" t="s">
        <v>19</v>
      </c>
      <c r="F303" s="148" t="s">
        <v>523</v>
      </c>
      <c r="H303" s="149">
        <v>68.2</v>
      </c>
      <c r="I303" s="150"/>
      <c r="L303" s="145"/>
      <c r="M303" s="151"/>
      <c r="T303" s="152"/>
      <c r="AT303" s="147" t="s">
        <v>143</v>
      </c>
      <c r="AU303" s="147" t="s">
        <v>139</v>
      </c>
      <c r="AV303" s="12" t="s">
        <v>139</v>
      </c>
      <c r="AW303" s="12" t="s">
        <v>32</v>
      </c>
      <c r="AX303" s="12" t="s">
        <v>71</v>
      </c>
      <c r="AY303" s="147" t="s">
        <v>131</v>
      </c>
    </row>
    <row r="304" spans="2:65" s="13" customFormat="1">
      <c r="B304" s="163"/>
      <c r="D304" s="146" t="s">
        <v>143</v>
      </c>
      <c r="E304" s="164" t="s">
        <v>19</v>
      </c>
      <c r="F304" s="165" t="s">
        <v>524</v>
      </c>
      <c r="H304" s="164" t="s">
        <v>19</v>
      </c>
      <c r="I304" s="166"/>
      <c r="L304" s="163"/>
      <c r="M304" s="167"/>
      <c r="T304" s="168"/>
      <c r="AT304" s="164" t="s">
        <v>143</v>
      </c>
      <c r="AU304" s="164" t="s">
        <v>139</v>
      </c>
      <c r="AV304" s="13" t="s">
        <v>79</v>
      </c>
      <c r="AW304" s="13" t="s">
        <v>32</v>
      </c>
      <c r="AX304" s="13" t="s">
        <v>71</v>
      </c>
      <c r="AY304" s="164" t="s">
        <v>131</v>
      </c>
    </row>
    <row r="305" spans="2:65" s="12" customFormat="1">
      <c r="B305" s="145"/>
      <c r="D305" s="146" t="s">
        <v>143</v>
      </c>
      <c r="E305" s="147" t="s">
        <v>19</v>
      </c>
      <c r="F305" s="148" t="s">
        <v>525</v>
      </c>
      <c r="H305" s="149">
        <v>46.8</v>
      </c>
      <c r="I305" s="150"/>
      <c r="L305" s="145"/>
      <c r="M305" s="151"/>
      <c r="T305" s="152"/>
      <c r="AT305" s="147" t="s">
        <v>143</v>
      </c>
      <c r="AU305" s="147" t="s">
        <v>139</v>
      </c>
      <c r="AV305" s="12" t="s">
        <v>139</v>
      </c>
      <c r="AW305" s="12" t="s">
        <v>32</v>
      </c>
      <c r="AX305" s="12" t="s">
        <v>71</v>
      </c>
      <c r="AY305" s="147" t="s">
        <v>131</v>
      </c>
    </row>
    <row r="306" spans="2:65" s="14" customFormat="1">
      <c r="B306" s="169"/>
      <c r="D306" s="146" t="s">
        <v>143</v>
      </c>
      <c r="E306" s="170" t="s">
        <v>19</v>
      </c>
      <c r="F306" s="171" t="s">
        <v>191</v>
      </c>
      <c r="H306" s="172">
        <v>115</v>
      </c>
      <c r="I306" s="173"/>
      <c r="L306" s="169"/>
      <c r="M306" s="174"/>
      <c r="T306" s="175"/>
      <c r="AT306" s="170" t="s">
        <v>143</v>
      </c>
      <c r="AU306" s="170" t="s">
        <v>139</v>
      </c>
      <c r="AV306" s="14" t="s">
        <v>138</v>
      </c>
      <c r="AW306" s="14" t="s">
        <v>32</v>
      </c>
      <c r="AX306" s="14" t="s">
        <v>79</v>
      </c>
      <c r="AY306" s="170" t="s">
        <v>131</v>
      </c>
    </row>
    <row r="307" spans="2:65" s="1" customFormat="1" ht="14.45" customHeight="1">
      <c r="B307" s="33"/>
      <c r="C307" s="153" t="s">
        <v>526</v>
      </c>
      <c r="D307" s="153" t="s">
        <v>166</v>
      </c>
      <c r="E307" s="154" t="s">
        <v>527</v>
      </c>
      <c r="F307" s="155" t="s">
        <v>528</v>
      </c>
      <c r="G307" s="156" t="s">
        <v>169</v>
      </c>
      <c r="H307" s="157">
        <v>16.100000000000001</v>
      </c>
      <c r="I307" s="158"/>
      <c r="J307" s="159">
        <f>ROUND(I307*H307,2)</f>
        <v>0</v>
      </c>
      <c r="K307" s="155" t="s">
        <v>137</v>
      </c>
      <c r="L307" s="160"/>
      <c r="M307" s="161" t="s">
        <v>19</v>
      </c>
      <c r="N307" s="162" t="s">
        <v>43</v>
      </c>
      <c r="P307" s="137">
        <f>O307*H307</f>
        <v>0</v>
      </c>
      <c r="Q307" s="137">
        <v>1E-3</v>
      </c>
      <c r="R307" s="137">
        <f>Q307*H307</f>
        <v>1.6100000000000003E-2</v>
      </c>
      <c r="S307" s="137">
        <v>0</v>
      </c>
      <c r="T307" s="138">
        <f>S307*H307</f>
        <v>0</v>
      </c>
      <c r="AR307" s="139" t="s">
        <v>335</v>
      </c>
      <c r="AT307" s="139" t="s">
        <v>166</v>
      </c>
      <c r="AU307" s="139" t="s">
        <v>139</v>
      </c>
      <c r="AY307" s="18" t="s">
        <v>131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18" t="s">
        <v>139</v>
      </c>
      <c r="BK307" s="140">
        <f>ROUND(I307*H307,2)</f>
        <v>0</v>
      </c>
      <c r="BL307" s="18" t="s">
        <v>230</v>
      </c>
      <c r="BM307" s="139" t="s">
        <v>529</v>
      </c>
    </row>
    <row r="308" spans="2:65" s="12" customFormat="1">
      <c r="B308" s="145"/>
      <c r="D308" s="146" t="s">
        <v>143</v>
      </c>
      <c r="E308" s="147" t="s">
        <v>19</v>
      </c>
      <c r="F308" s="148" t="s">
        <v>530</v>
      </c>
      <c r="H308" s="149">
        <v>16.100000000000001</v>
      </c>
      <c r="I308" s="150"/>
      <c r="L308" s="145"/>
      <c r="M308" s="151"/>
      <c r="T308" s="152"/>
      <c r="AT308" s="147" t="s">
        <v>143</v>
      </c>
      <c r="AU308" s="147" t="s">
        <v>139</v>
      </c>
      <c r="AV308" s="12" t="s">
        <v>139</v>
      </c>
      <c r="AW308" s="12" t="s">
        <v>32</v>
      </c>
      <c r="AX308" s="12" t="s">
        <v>79</v>
      </c>
      <c r="AY308" s="147" t="s">
        <v>131</v>
      </c>
    </row>
    <row r="309" spans="2:65" s="1" customFormat="1" ht="14.45" customHeight="1">
      <c r="B309" s="33"/>
      <c r="C309" s="153" t="s">
        <v>531</v>
      </c>
      <c r="D309" s="153" t="s">
        <v>166</v>
      </c>
      <c r="E309" s="154" t="s">
        <v>532</v>
      </c>
      <c r="F309" s="155" t="s">
        <v>533</v>
      </c>
      <c r="G309" s="156" t="s">
        <v>410</v>
      </c>
      <c r="H309" s="157">
        <v>56</v>
      </c>
      <c r="I309" s="158"/>
      <c r="J309" s="159">
        <f>ROUND(I309*H309,2)</f>
        <v>0</v>
      </c>
      <c r="K309" s="155" t="s">
        <v>534</v>
      </c>
      <c r="L309" s="160"/>
      <c r="M309" s="161" t="s">
        <v>19</v>
      </c>
      <c r="N309" s="162" t="s">
        <v>43</v>
      </c>
      <c r="P309" s="137">
        <f>O309*H309</f>
        <v>0</v>
      </c>
      <c r="Q309" s="137">
        <v>2.1000000000000001E-4</v>
      </c>
      <c r="R309" s="137">
        <f>Q309*H309</f>
        <v>1.176E-2</v>
      </c>
      <c r="S309" s="137">
        <v>0</v>
      </c>
      <c r="T309" s="138">
        <f>S309*H309</f>
        <v>0</v>
      </c>
      <c r="AR309" s="139" t="s">
        <v>335</v>
      </c>
      <c r="AT309" s="139" t="s">
        <v>166</v>
      </c>
      <c r="AU309" s="139" t="s">
        <v>139</v>
      </c>
      <c r="AY309" s="18" t="s">
        <v>131</v>
      </c>
      <c r="BE309" s="140">
        <f>IF(N309="základní",J309,0)</f>
        <v>0</v>
      </c>
      <c r="BF309" s="140">
        <f>IF(N309="snížená",J309,0)</f>
        <v>0</v>
      </c>
      <c r="BG309" s="140">
        <f>IF(N309="zákl. přenesená",J309,0)</f>
        <v>0</v>
      </c>
      <c r="BH309" s="140">
        <f>IF(N309="sníž. přenesená",J309,0)</f>
        <v>0</v>
      </c>
      <c r="BI309" s="140">
        <f>IF(N309="nulová",J309,0)</f>
        <v>0</v>
      </c>
      <c r="BJ309" s="18" t="s">
        <v>139</v>
      </c>
      <c r="BK309" s="140">
        <f>ROUND(I309*H309,2)</f>
        <v>0</v>
      </c>
      <c r="BL309" s="18" t="s">
        <v>230</v>
      </c>
      <c r="BM309" s="139" t="s">
        <v>535</v>
      </c>
    </row>
    <row r="310" spans="2:65" s="1" customFormat="1" ht="14.45" customHeight="1">
      <c r="B310" s="33"/>
      <c r="C310" s="128" t="s">
        <v>536</v>
      </c>
      <c r="D310" s="128" t="s">
        <v>133</v>
      </c>
      <c r="E310" s="129" t="s">
        <v>537</v>
      </c>
      <c r="F310" s="130" t="s">
        <v>538</v>
      </c>
      <c r="G310" s="131" t="s">
        <v>410</v>
      </c>
      <c r="H310" s="132">
        <v>56</v>
      </c>
      <c r="I310" s="133"/>
      <c r="J310" s="134">
        <f>ROUND(I310*H310,2)</f>
        <v>0</v>
      </c>
      <c r="K310" s="130" t="s">
        <v>137</v>
      </c>
      <c r="L310" s="33"/>
      <c r="M310" s="135" t="s">
        <v>19</v>
      </c>
      <c r="N310" s="136" t="s">
        <v>43</v>
      </c>
      <c r="P310" s="137">
        <f>O310*H310</f>
        <v>0</v>
      </c>
      <c r="Q310" s="137">
        <v>0</v>
      </c>
      <c r="R310" s="137">
        <f>Q310*H310</f>
        <v>0</v>
      </c>
      <c r="S310" s="137">
        <v>0</v>
      </c>
      <c r="T310" s="138">
        <f>S310*H310</f>
        <v>0</v>
      </c>
      <c r="AR310" s="139" t="s">
        <v>230</v>
      </c>
      <c r="AT310" s="139" t="s">
        <v>133</v>
      </c>
      <c r="AU310" s="139" t="s">
        <v>139</v>
      </c>
      <c r="AY310" s="18" t="s">
        <v>131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8" t="s">
        <v>139</v>
      </c>
      <c r="BK310" s="140">
        <f>ROUND(I310*H310,2)</f>
        <v>0</v>
      </c>
      <c r="BL310" s="18" t="s">
        <v>230</v>
      </c>
      <c r="BM310" s="139" t="s">
        <v>539</v>
      </c>
    </row>
    <row r="311" spans="2:65" s="1" customFormat="1" hidden="1">
      <c r="B311" s="33"/>
      <c r="D311" s="141" t="s">
        <v>141</v>
      </c>
      <c r="F311" s="142" t="s">
        <v>540</v>
      </c>
      <c r="I311" s="143"/>
      <c r="L311" s="33"/>
      <c r="M311" s="144"/>
      <c r="T311" s="54"/>
      <c r="AT311" s="18" t="s">
        <v>141</v>
      </c>
      <c r="AU311" s="18" t="s">
        <v>139</v>
      </c>
    </row>
    <row r="312" spans="2:65" s="1" customFormat="1" ht="14.45" customHeight="1">
      <c r="B312" s="33"/>
      <c r="C312" s="153" t="s">
        <v>541</v>
      </c>
      <c r="D312" s="153" t="s">
        <v>166</v>
      </c>
      <c r="E312" s="154" t="s">
        <v>542</v>
      </c>
      <c r="F312" s="155" t="s">
        <v>543</v>
      </c>
      <c r="G312" s="156" t="s">
        <v>410</v>
      </c>
      <c r="H312" s="157">
        <v>56</v>
      </c>
      <c r="I312" s="158"/>
      <c r="J312" s="159">
        <f>ROUND(I312*H312,2)</f>
        <v>0</v>
      </c>
      <c r="K312" s="155" t="s">
        <v>137</v>
      </c>
      <c r="L312" s="160"/>
      <c r="M312" s="161" t="s">
        <v>19</v>
      </c>
      <c r="N312" s="162" t="s">
        <v>43</v>
      </c>
      <c r="P312" s="137">
        <f>O312*H312</f>
        <v>0</v>
      </c>
      <c r="Q312" s="137">
        <v>1.6000000000000001E-4</v>
      </c>
      <c r="R312" s="137">
        <f>Q312*H312</f>
        <v>8.9600000000000009E-3</v>
      </c>
      <c r="S312" s="137">
        <v>0</v>
      </c>
      <c r="T312" s="138">
        <f>S312*H312</f>
        <v>0</v>
      </c>
      <c r="AR312" s="139" t="s">
        <v>335</v>
      </c>
      <c r="AT312" s="139" t="s">
        <v>166</v>
      </c>
      <c r="AU312" s="139" t="s">
        <v>139</v>
      </c>
      <c r="AY312" s="18" t="s">
        <v>131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8" t="s">
        <v>139</v>
      </c>
      <c r="BK312" s="140">
        <f>ROUND(I312*H312,2)</f>
        <v>0</v>
      </c>
      <c r="BL312" s="18" t="s">
        <v>230</v>
      </c>
      <c r="BM312" s="139" t="s">
        <v>544</v>
      </c>
    </row>
    <row r="313" spans="2:65" s="1" customFormat="1" ht="14.45" customHeight="1">
      <c r="B313" s="33"/>
      <c r="C313" s="128" t="s">
        <v>545</v>
      </c>
      <c r="D313" s="128" t="s">
        <v>133</v>
      </c>
      <c r="E313" s="129" t="s">
        <v>546</v>
      </c>
      <c r="F313" s="130" t="s">
        <v>547</v>
      </c>
      <c r="G313" s="131" t="s">
        <v>410</v>
      </c>
      <c r="H313" s="132">
        <v>4</v>
      </c>
      <c r="I313" s="133"/>
      <c r="J313" s="134">
        <f>ROUND(I313*H313,2)</f>
        <v>0</v>
      </c>
      <c r="K313" s="130" t="s">
        <v>137</v>
      </c>
      <c r="L313" s="33"/>
      <c r="M313" s="135" t="s">
        <v>19</v>
      </c>
      <c r="N313" s="136" t="s">
        <v>43</v>
      </c>
      <c r="P313" s="137">
        <f>O313*H313</f>
        <v>0</v>
      </c>
      <c r="Q313" s="137">
        <v>0</v>
      </c>
      <c r="R313" s="137">
        <f>Q313*H313</f>
        <v>0</v>
      </c>
      <c r="S313" s="137">
        <v>0</v>
      </c>
      <c r="T313" s="138">
        <f>S313*H313</f>
        <v>0</v>
      </c>
      <c r="AR313" s="139" t="s">
        <v>230</v>
      </c>
      <c r="AT313" s="139" t="s">
        <v>133</v>
      </c>
      <c r="AU313" s="139" t="s">
        <v>139</v>
      </c>
      <c r="AY313" s="18" t="s">
        <v>131</v>
      </c>
      <c r="BE313" s="140">
        <f>IF(N313="základní",J313,0)</f>
        <v>0</v>
      </c>
      <c r="BF313" s="140">
        <f>IF(N313="snížená",J313,0)</f>
        <v>0</v>
      </c>
      <c r="BG313" s="140">
        <f>IF(N313="zákl. přenesená",J313,0)</f>
        <v>0</v>
      </c>
      <c r="BH313" s="140">
        <f>IF(N313="sníž. přenesená",J313,0)</f>
        <v>0</v>
      </c>
      <c r="BI313" s="140">
        <f>IF(N313="nulová",J313,0)</f>
        <v>0</v>
      </c>
      <c r="BJ313" s="18" t="s">
        <v>139</v>
      </c>
      <c r="BK313" s="140">
        <f>ROUND(I313*H313,2)</f>
        <v>0</v>
      </c>
      <c r="BL313" s="18" t="s">
        <v>230</v>
      </c>
      <c r="BM313" s="139" t="s">
        <v>548</v>
      </c>
    </row>
    <row r="314" spans="2:65" s="1" customFormat="1" hidden="1">
      <c r="B314" s="33"/>
      <c r="D314" s="141" t="s">
        <v>141</v>
      </c>
      <c r="F314" s="142" t="s">
        <v>549</v>
      </c>
      <c r="I314" s="143"/>
      <c r="L314" s="33"/>
      <c r="M314" s="144"/>
      <c r="T314" s="54"/>
      <c r="AT314" s="18" t="s">
        <v>141</v>
      </c>
      <c r="AU314" s="18" t="s">
        <v>139</v>
      </c>
    </row>
    <row r="315" spans="2:65" s="1" customFormat="1" ht="14.45" customHeight="1">
      <c r="B315" s="33"/>
      <c r="C315" s="153" t="s">
        <v>550</v>
      </c>
      <c r="D315" s="153" t="s">
        <v>166</v>
      </c>
      <c r="E315" s="154" t="s">
        <v>551</v>
      </c>
      <c r="F315" s="155" t="s">
        <v>552</v>
      </c>
      <c r="G315" s="156" t="s">
        <v>410</v>
      </c>
      <c r="H315" s="157">
        <v>4</v>
      </c>
      <c r="I315" s="158"/>
      <c r="J315" s="159">
        <f>ROUND(I315*H315,2)</f>
        <v>0</v>
      </c>
      <c r="K315" s="155" t="s">
        <v>137</v>
      </c>
      <c r="L315" s="160"/>
      <c r="M315" s="161" t="s">
        <v>19</v>
      </c>
      <c r="N315" s="162" t="s">
        <v>43</v>
      </c>
      <c r="P315" s="137">
        <f>O315*H315</f>
        <v>0</v>
      </c>
      <c r="Q315" s="137">
        <v>4.1999999999999997E-3</v>
      </c>
      <c r="R315" s="137">
        <f>Q315*H315</f>
        <v>1.6799999999999999E-2</v>
      </c>
      <c r="S315" s="137">
        <v>0</v>
      </c>
      <c r="T315" s="138">
        <f>S315*H315</f>
        <v>0</v>
      </c>
      <c r="AR315" s="139" t="s">
        <v>335</v>
      </c>
      <c r="AT315" s="139" t="s">
        <v>166</v>
      </c>
      <c r="AU315" s="139" t="s">
        <v>139</v>
      </c>
      <c r="AY315" s="18" t="s">
        <v>131</v>
      </c>
      <c r="BE315" s="140">
        <f>IF(N315="základní",J315,0)</f>
        <v>0</v>
      </c>
      <c r="BF315" s="140">
        <f>IF(N315="snížená",J315,0)</f>
        <v>0</v>
      </c>
      <c r="BG315" s="140">
        <f>IF(N315="zákl. přenesená",J315,0)</f>
        <v>0</v>
      </c>
      <c r="BH315" s="140">
        <f>IF(N315="sníž. přenesená",J315,0)</f>
        <v>0</v>
      </c>
      <c r="BI315" s="140">
        <f>IF(N315="nulová",J315,0)</f>
        <v>0</v>
      </c>
      <c r="BJ315" s="18" t="s">
        <v>139</v>
      </c>
      <c r="BK315" s="140">
        <f>ROUND(I315*H315,2)</f>
        <v>0</v>
      </c>
      <c r="BL315" s="18" t="s">
        <v>230</v>
      </c>
      <c r="BM315" s="139" t="s">
        <v>553</v>
      </c>
    </row>
    <row r="316" spans="2:65" s="1" customFormat="1" ht="14.45" customHeight="1">
      <c r="B316" s="33"/>
      <c r="C316" s="128" t="s">
        <v>554</v>
      </c>
      <c r="D316" s="128" t="s">
        <v>133</v>
      </c>
      <c r="E316" s="129" t="s">
        <v>555</v>
      </c>
      <c r="F316" s="130" t="s">
        <v>556</v>
      </c>
      <c r="G316" s="131" t="s">
        <v>410</v>
      </c>
      <c r="H316" s="132">
        <v>4</v>
      </c>
      <c r="I316" s="133"/>
      <c r="J316" s="134">
        <f>ROUND(I316*H316,2)</f>
        <v>0</v>
      </c>
      <c r="K316" s="130" t="s">
        <v>137</v>
      </c>
      <c r="L316" s="33"/>
      <c r="M316" s="135" t="s">
        <v>19</v>
      </c>
      <c r="N316" s="136" t="s">
        <v>43</v>
      </c>
      <c r="P316" s="137">
        <f>O316*H316</f>
        <v>0</v>
      </c>
      <c r="Q316" s="137">
        <v>0</v>
      </c>
      <c r="R316" s="137">
        <f>Q316*H316</f>
        <v>0</v>
      </c>
      <c r="S316" s="137">
        <v>0</v>
      </c>
      <c r="T316" s="138">
        <f>S316*H316</f>
        <v>0</v>
      </c>
      <c r="AR316" s="139" t="s">
        <v>230</v>
      </c>
      <c r="AT316" s="139" t="s">
        <v>133</v>
      </c>
      <c r="AU316" s="139" t="s">
        <v>139</v>
      </c>
      <c r="AY316" s="18" t="s">
        <v>131</v>
      </c>
      <c r="BE316" s="140">
        <f>IF(N316="základní",J316,0)</f>
        <v>0</v>
      </c>
      <c r="BF316" s="140">
        <f>IF(N316="snížená",J316,0)</f>
        <v>0</v>
      </c>
      <c r="BG316" s="140">
        <f>IF(N316="zákl. přenesená",J316,0)</f>
        <v>0</v>
      </c>
      <c r="BH316" s="140">
        <f>IF(N316="sníž. přenesená",J316,0)</f>
        <v>0</v>
      </c>
      <c r="BI316" s="140">
        <f>IF(N316="nulová",J316,0)</f>
        <v>0</v>
      </c>
      <c r="BJ316" s="18" t="s">
        <v>139</v>
      </c>
      <c r="BK316" s="140">
        <f>ROUND(I316*H316,2)</f>
        <v>0</v>
      </c>
      <c r="BL316" s="18" t="s">
        <v>230</v>
      </c>
      <c r="BM316" s="139" t="s">
        <v>557</v>
      </c>
    </row>
    <row r="317" spans="2:65" s="1" customFormat="1" hidden="1">
      <c r="B317" s="33"/>
      <c r="D317" s="141" t="s">
        <v>141</v>
      </c>
      <c r="F317" s="142" t="s">
        <v>558</v>
      </c>
      <c r="I317" s="143"/>
      <c r="L317" s="33"/>
      <c r="M317" s="144"/>
      <c r="T317" s="54"/>
      <c r="AT317" s="18" t="s">
        <v>141</v>
      </c>
      <c r="AU317" s="18" t="s">
        <v>139</v>
      </c>
    </row>
    <row r="318" spans="2:65" s="1" customFormat="1" ht="14.45" customHeight="1">
      <c r="B318" s="33"/>
      <c r="C318" s="128" t="s">
        <v>559</v>
      </c>
      <c r="D318" s="128" t="s">
        <v>133</v>
      </c>
      <c r="E318" s="129" t="s">
        <v>560</v>
      </c>
      <c r="F318" s="130" t="s">
        <v>561</v>
      </c>
      <c r="G318" s="131" t="s">
        <v>410</v>
      </c>
      <c r="H318" s="132">
        <v>4</v>
      </c>
      <c r="I318" s="133"/>
      <c r="J318" s="134">
        <f>ROUND(I318*H318,2)</f>
        <v>0</v>
      </c>
      <c r="K318" s="130" t="s">
        <v>137</v>
      </c>
      <c r="L318" s="33"/>
      <c r="M318" s="135" t="s">
        <v>19</v>
      </c>
      <c r="N318" s="136" t="s">
        <v>43</v>
      </c>
      <c r="P318" s="137">
        <f>O318*H318</f>
        <v>0</v>
      </c>
      <c r="Q318" s="137">
        <v>0</v>
      </c>
      <c r="R318" s="137">
        <f>Q318*H318</f>
        <v>0</v>
      </c>
      <c r="S318" s="137">
        <v>0</v>
      </c>
      <c r="T318" s="138">
        <f>S318*H318</f>
        <v>0</v>
      </c>
      <c r="AR318" s="139" t="s">
        <v>230</v>
      </c>
      <c r="AT318" s="139" t="s">
        <v>133</v>
      </c>
      <c r="AU318" s="139" t="s">
        <v>139</v>
      </c>
      <c r="AY318" s="18" t="s">
        <v>131</v>
      </c>
      <c r="BE318" s="140">
        <f>IF(N318="základní",J318,0)</f>
        <v>0</v>
      </c>
      <c r="BF318" s="140">
        <f>IF(N318="snížená",J318,0)</f>
        <v>0</v>
      </c>
      <c r="BG318" s="140">
        <f>IF(N318="zákl. přenesená",J318,0)</f>
        <v>0</v>
      </c>
      <c r="BH318" s="140">
        <f>IF(N318="sníž. přenesená",J318,0)</f>
        <v>0</v>
      </c>
      <c r="BI318" s="140">
        <f>IF(N318="nulová",J318,0)</f>
        <v>0</v>
      </c>
      <c r="BJ318" s="18" t="s">
        <v>139</v>
      </c>
      <c r="BK318" s="140">
        <f>ROUND(I318*H318,2)</f>
        <v>0</v>
      </c>
      <c r="BL318" s="18" t="s">
        <v>230</v>
      </c>
      <c r="BM318" s="139" t="s">
        <v>562</v>
      </c>
    </row>
    <row r="319" spans="2:65" s="1" customFormat="1" hidden="1">
      <c r="B319" s="33"/>
      <c r="D319" s="141" t="s">
        <v>141</v>
      </c>
      <c r="F319" s="142" t="s">
        <v>563</v>
      </c>
      <c r="I319" s="143"/>
      <c r="L319" s="33"/>
      <c r="M319" s="144"/>
      <c r="T319" s="54"/>
      <c r="AT319" s="18" t="s">
        <v>141</v>
      </c>
      <c r="AU319" s="18" t="s">
        <v>139</v>
      </c>
    </row>
    <row r="320" spans="2:65" s="1" customFormat="1" ht="14.45" customHeight="1">
      <c r="B320" s="33"/>
      <c r="C320" s="128" t="s">
        <v>564</v>
      </c>
      <c r="D320" s="128" t="s">
        <v>133</v>
      </c>
      <c r="E320" s="129" t="s">
        <v>565</v>
      </c>
      <c r="F320" s="130" t="s">
        <v>566</v>
      </c>
      <c r="G320" s="131" t="s">
        <v>410</v>
      </c>
      <c r="H320" s="132">
        <v>44</v>
      </c>
      <c r="I320" s="133"/>
      <c r="J320" s="134">
        <f>ROUND(I320*H320,2)</f>
        <v>0</v>
      </c>
      <c r="K320" s="130" t="s">
        <v>137</v>
      </c>
      <c r="L320" s="33"/>
      <c r="M320" s="135" t="s">
        <v>19</v>
      </c>
      <c r="N320" s="136" t="s">
        <v>43</v>
      </c>
      <c r="P320" s="137">
        <f>O320*H320</f>
        <v>0</v>
      </c>
      <c r="Q320" s="137">
        <v>0</v>
      </c>
      <c r="R320" s="137">
        <f>Q320*H320</f>
        <v>0</v>
      </c>
      <c r="S320" s="137">
        <v>0</v>
      </c>
      <c r="T320" s="138">
        <f>S320*H320</f>
        <v>0</v>
      </c>
      <c r="AR320" s="139" t="s">
        <v>230</v>
      </c>
      <c r="AT320" s="139" t="s">
        <v>133</v>
      </c>
      <c r="AU320" s="139" t="s">
        <v>139</v>
      </c>
      <c r="AY320" s="18" t="s">
        <v>131</v>
      </c>
      <c r="BE320" s="140">
        <f>IF(N320="základní",J320,0)</f>
        <v>0</v>
      </c>
      <c r="BF320" s="140">
        <f>IF(N320="snížená",J320,0)</f>
        <v>0</v>
      </c>
      <c r="BG320" s="140">
        <f>IF(N320="zákl. přenesená",J320,0)</f>
        <v>0</v>
      </c>
      <c r="BH320" s="140">
        <f>IF(N320="sníž. přenesená",J320,0)</f>
        <v>0</v>
      </c>
      <c r="BI320" s="140">
        <f>IF(N320="nulová",J320,0)</f>
        <v>0</v>
      </c>
      <c r="BJ320" s="18" t="s">
        <v>139</v>
      </c>
      <c r="BK320" s="140">
        <f>ROUND(I320*H320,2)</f>
        <v>0</v>
      </c>
      <c r="BL320" s="18" t="s">
        <v>230</v>
      </c>
      <c r="BM320" s="139" t="s">
        <v>567</v>
      </c>
    </row>
    <row r="321" spans="2:65" s="1" customFormat="1" hidden="1">
      <c r="B321" s="33"/>
      <c r="D321" s="141" t="s">
        <v>141</v>
      </c>
      <c r="F321" s="142" t="s">
        <v>568</v>
      </c>
      <c r="I321" s="143"/>
      <c r="L321" s="33"/>
      <c r="M321" s="144"/>
      <c r="T321" s="54"/>
      <c r="AT321" s="18" t="s">
        <v>141</v>
      </c>
      <c r="AU321" s="18" t="s">
        <v>139</v>
      </c>
    </row>
    <row r="322" spans="2:65" s="1" customFormat="1" ht="14.45" customHeight="1">
      <c r="B322" s="33"/>
      <c r="C322" s="153" t="s">
        <v>569</v>
      </c>
      <c r="D322" s="153" t="s">
        <v>166</v>
      </c>
      <c r="E322" s="154" t="s">
        <v>570</v>
      </c>
      <c r="F322" s="155" t="s">
        <v>571</v>
      </c>
      <c r="G322" s="156" t="s">
        <v>410</v>
      </c>
      <c r="H322" s="157">
        <v>44</v>
      </c>
      <c r="I322" s="158"/>
      <c r="J322" s="159">
        <f>ROUND(I322*H322,2)</f>
        <v>0</v>
      </c>
      <c r="K322" s="155" t="s">
        <v>137</v>
      </c>
      <c r="L322" s="160"/>
      <c r="M322" s="161" t="s">
        <v>19</v>
      </c>
      <c r="N322" s="162" t="s">
        <v>43</v>
      </c>
      <c r="P322" s="137">
        <f>O322*H322</f>
        <v>0</v>
      </c>
      <c r="Q322" s="137">
        <v>2.4000000000000001E-4</v>
      </c>
      <c r="R322" s="137">
        <f>Q322*H322</f>
        <v>1.056E-2</v>
      </c>
      <c r="S322" s="137">
        <v>0</v>
      </c>
      <c r="T322" s="138">
        <f>S322*H322</f>
        <v>0</v>
      </c>
      <c r="AR322" s="139" t="s">
        <v>335</v>
      </c>
      <c r="AT322" s="139" t="s">
        <v>166</v>
      </c>
      <c r="AU322" s="139" t="s">
        <v>139</v>
      </c>
      <c r="AY322" s="18" t="s">
        <v>131</v>
      </c>
      <c r="BE322" s="140">
        <f>IF(N322="základní",J322,0)</f>
        <v>0</v>
      </c>
      <c r="BF322" s="140">
        <f>IF(N322="snížená",J322,0)</f>
        <v>0</v>
      </c>
      <c r="BG322" s="140">
        <f>IF(N322="zákl. přenesená",J322,0)</f>
        <v>0</v>
      </c>
      <c r="BH322" s="140">
        <f>IF(N322="sníž. přenesená",J322,0)</f>
        <v>0</v>
      </c>
      <c r="BI322" s="140">
        <f>IF(N322="nulová",J322,0)</f>
        <v>0</v>
      </c>
      <c r="BJ322" s="18" t="s">
        <v>139</v>
      </c>
      <c r="BK322" s="140">
        <f>ROUND(I322*H322,2)</f>
        <v>0</v>
      </c>
      <c r="BL322" s="18" t="s">
        <v>230</v>
      </c>
      <c r="BM322" s="139" t="s">
        <v>572</v>
      </c>
    </row>
    <row r="323" spans="2:65" s="1" customFormat="1" ht="14.45" customHeight="1">
      <c r="B323" s="33"/>
      <c r="C323" s="128" t="s">
        <v>573</v>
      </c>
      <c r="D323" s="128" t="s">
        <v>133</v>
      </c>
      <c r="E323" s="129" t="s">
        <v>574</v>
      </c>
      <c r="F323" s="130" t="s">
        <v>575</v>
      </c>
      <c r="G323" s="131" t="s">
        <v>410</v>
      </c>
      <c r="H323" s="132">
        <v>5</v>
      </c>
      <c r="I323" s="133"/>
      <c r="J323" s="134">
        <f>ROUND(I323*H323,2)</f>
        <v>0</v>
      </c>
      <c r="K323" s="130" t="s">
        <v>137</v>
      </c>
      <c r="L323" s="33"/>
      <c r="M323" s="135" t="s">
        <v>19</v>
      </c>
      <c r="N323" s="136" t="s">
        <v>43</v>
      </c>
      <c r="P323" s="137">
        <f>O323*H323</f>
        <v>0</v>
      </c>
      <c r="Q323" s="137">
        <v>0</v>
      </c>
      <c r="R323" s="137">
        <f>Q323*H323</f>
        <v>0</v>
      </c>
      <c r="S323" s="137">
        <v>0</v>
      </c>
      <c r="T323" s="138">
        <f>S323*H323</f>
        <v>0</v>
      </c>
      <c r="AR323" s="139" t="s">
        <v>230</v>
      </c>
      <c r="AT323" s="139" t="s">
        <v>133</v>
      </c>
      <c r="AU323" s="139" t="s">
        <v>139</v>
      </c>
      <c r="AY323" s="18" t="s">
        <v>131</v>
      </c>
      <c r="BE323" s="140">
        <f>IF(N323="základní",J323,0)</f>
        <v>0</v>
      </c>
      <c r="BF323" s="140">
        <f>IF(N323="snížená",J323,0)</f>
        <v>0</v>
      </c>
      <c r="BG323" s="140">
        <f>IF(N323="zákl. přenesená",J323,0)</f>
        <v>0</v>
      </c>
      <c r="BH323" s="140">
        <f>IF(N323="sníž. přenesená",J323,0)</f>
        <v>0</v>
      </c>
      <c r="BI323" s="140">
        <f>IF(N323="nulová",J323,0)</f>
        <v>0</v>
      </c>
      <c r="BJ323" s="18" t="s">
        <v>139</v>
      </c>
      <c r="BK323" s="140">
        <f>ROUND(I323*H323,2)</f>
        <v>0</v>
      </c>
      <c r="BL323" s="18" t="s">
        <v>230</v>
      </c>
      <c r="BM323" s="139" t="s">
        <v>576</v>
      </c>
    </row>
    <row r="324" spans="2:65" s="1" customFormat="1" hidden="1">
      <c r="B324" s="33"/>
      <c r="D324" s="141" t="s">
        <v>141</v>
      </c>
      <c r="F324" s="142" t="s">
        <v>577</v>
      </c>
      <c r="I324" s="143"/>
      <c r="L324" s="33"/>
      <c r="M324" s="144"/>
      <c r="T324" s="54"/>
      <c r="AT324" s="18" t="s">
        <v>141</v>
      </c>
      <c r="AU324" s="18" t="s">
        <v>139</v>
      </c>
    </row>
    <row r="325" spans="2:65" s="1" customFormat="1" ht="14.45" customHeight="1">
      <c r="B325" s="33"/>
      <c r="C325" s="153" t="s">
        <v>578</v>
      </c>
      <c r="D325" s="153" t="s">
        <v>166</v>
      </c>
      <c r="E325" s="154" t="s">
        <v>579</v>
      </c>
      <c r="F325" s="155" t="s">
        <v>580</v>
      </c>
      <c r="G325" s="156" t="s">
        <v>410</v>
      </c>
      <c r="H325" s="157">
        <v>5</v>
      </c>
      <c r="I325" s="158"/>
      <c r="J325" s="159">
        <f>ROUND(I325*H325,2)</f>
        <v>0</v>
      </c>
      <c r="K325" s="155" t="s">
        <v>137</v>
      </c>
      <c r="L325" s="160"/>
      <c r="M325" s="161" t="s">
        <v>19</v>
      </c>
      <c r="N325" s="162" t="s">
        <v>43</v>
      </c>
      <c r="P325" s="137">
        <f>O325*H325</f>
        <v>0</v>
      </c>
      <c r="Q325" s="137">
        <v>3.4499999999999999E-3</v>
      </c>
      <c r="R325" s="137">
        <f>Q325*H325</f>
        <v>1.7250000000000001E-2</v>
      </c>
      <c r="S325" s="137">
        <v>0</v>
      </c>
      <c r="T325" s="138">
        <f>S325*H325</f>
        <v>0</v>
      </c>
      <c r="AR325" s="139" t="s">
        <v>335</v>
      </c>
      <c r="AT325" s="139" t="s">
        <v>166</v>
      </c>
      <c r="AU325" s="139" t="s">
        <v>139</v>
      </c>
      <c r="AY325" s="18" t="s">
        <v>131</v>
      </c>
      <c r="BE325" s="140">
        <f>IF(N325="základní",J325,0)</f>
        <v>0</v>
      </c>
      <c r="BF325" s="140">
        <f>IF(N325="snížená",J325,0)</f>
        <v>0</v>
      </c>
      <c r="BG325" s="140">
        <f>IF(N325="zákl. přenesená",J325,0)</f>
        <v>0</v>
      </c>
      <c r="BH325" s="140">
        <f>IF(N325="sníž. přenesená",J325,0)</f>
        <v>0</v>
      </c>
      <c r="BI325" s="140">
        <f>IF(N325="nulová",J325,0)</f>
        <v>0</v>
      </c>
      <c r="BJ325" s="18" t="s">
        <v>139</v>
      </c>
      <c r="BK325" s="140">
        <f>ROUND(I325*H325,2)</f>
        <v>0</v>
      </c>
      <c r="BL325" s="18" t="s">
        <v>230</v>
      </c>
      <c r="BM325" s="139" t="s">
        <v>581</v>
      </c>
    </row>
    <row r="326" spans="2:65" s="1" customFormat="1" ht="22.15" customHeight="1">
      <c r="B326" s="33"/>
      <c r="C326" s="128" t="s">
        <v>582</v>
      </c>
      <c r="D326" s="128" t="s">
        <v>133</v>
      </c>
      <c r="E326" s="129" t="s">
        <v>583</v>
      </c>
      <c r="F326" s="130" t="s">
        <v>584</v>
      </c>
      <c r="G326" s="131" t="s">
        <v>239</v>
      </c>
      <c r="H326" s="132">
        <v>68.2</v>
      </c>
      <c r="I326" s="133"/>
      <c r="J326" s="134">
        <f>ROUND(I326*H326,2)</f>
        <v>0</v>
      </c>
      <c r="K326" s="130" t="s">
        <v>137</v>
      </c>
      <c r="L326" s="33"/>
      <c r="M326" s="135" t="s">
        <v>19</v>
      </c>
      <c r="N326" s="136" t="s">
        <v>43</v>
      </c>
      <c r="P326" s="137">
        <f>O326*H326</f>
        <v>0</v>
      </c>
      <c r="Q326" s="137">
        <v>0</v>
      </c>
      <c r="R326" s="137">
        <f>Q326*H326</f>
        <v>0</v>
      </c>
      <c r="S326" s="137">
        <v>4.0000000000000002E-4</v>
      </c>
      <c r="T326" s="138">
        <f>S326*H326</f>
        <v>2.7280000000000002E-2</v>
      </c>
      <c r="AR326" s="139" t="s">
        <v>230</v>
      </c>
      <c r="AT326" s="139" t="s">
        <v>133</v>
      </c>
      <c r="AU326" s="139" t="s">
        <v>139</v>
      </c>
      <c r="AY326" s="18" t="s">
        <v>131</v>
      </c>
      <c r="BE326" s="140">
        <f>IF(N326="základní",J326,0)</f>
        <v>0</v>
      </c>
      <c r="BF326" s="140">
        <f>IF(N326="snížená",J326,0)</f>
        <v>0</v>
      </c>
      <c r="BG326" s="140">
        <f>IF(N326="zákl. přenesená",J326,0)</f>
        <v>0</v>
      </c>
      <c r="BH326" s="140">
        <f>IF(N326="sníž. přenesená",J326,0)</f>
        <v>0</v>
      </c>
      <c r="BI326" s="140">
        <f>IF(N326="nulová",J326,0)</f>
        <v>0</v>
      </c>
      <c r="BJ326" s="18" t="s">
        <v>139</v>
      </c>
      <c r="BK326" s="140">
        <f>ROUND(I326*H326,2)</f>
        <v>0</v>
      </c>
      <c r="BL326" s="18" t="s">
        <v>230</v>
      </c>
      <c r="BM326" s="139" t="s">
        <v>585</v>
      </c>
    </row>
    <row r="327" spans="2:65" s="1" customFormat="1" hidden="1">
      <c r="B327" s="33"/>
      <c r="D327" s="141" t="s">
        <v>141</v>
      </c>
      <c r="F327" s="142" t="s">
        <v>586</v>
      </c>
      <c r="I327" s="143"/>
      <c r="L327" s="33"/>
      <c r="M327" s="144"/>
      <c r="T327" s="54"/>
      <c r="AT327" s="18" t="s">
        <v>141</v>
      </c>
      <c r="AU327" s="18" t="s">
        <v>139</v>
      </c>
    </row>
    <row r="328" spans="2:65" s="1" customFormat="1" ht="22.15" customHeight="1">
      <c r="B328" s="33"/>
      <c r="C328" s="128" t="s">
        <v>587</v>
      </c>
      <c r="D328" s="128" t="s">
        <v>133</v>
      </c>
      <c r="E328" s="129" t="s">
        <v>588</v>
      </c>
      <c r="F328" s="130" t="s">
        <v>589</v>
      </c>
      <c r="G328" s="131" t="s">
        <v>239</v>
      </c>
      <c r="H328" s="132">
        <v>46.8</v>
      </c>
      <c r="I328" s="133"/>
      <c r="J328" s="134">
        <f>ROUND(I328*H328,2)</f>
        <v>0</v>
      </c>
      <c r="K328" s="130" t="s">
        <v>534</v>
      </c>
      <c r="L328" s="33"/>
      <c r="M328" s="135" t="s">
        <v>19</v>
      </c>
      <c r="N328" s="136" t="s">
        <v>43</v>
      </c>
      <c r="P328" s="137">
        <f>O328*H328</f>
        <v>0</v>
      </c>
      <c r="Q328" s="137">
        <v>0</v>
      </c>
      <c r="R328" s="137">
        <f>Q328*H328</f>
        <v>0</v>
      </c>
      <c r="S328" s="137">
        <v>4.0000000000000002E-4</v>
      </c>
      <c r="T328" s="138">
        <f>S328*H328</f>
        <v>1.8720000000000001E-2</v>
      </c>
      <c r="AR328" s="139" t="s">
        <v>230</v>
      </c>
      <c r="AT328" s="139" t="s">
        <v>133</v>
      </c>
      <c r="AU328" s="139" t="s">
        <v>139</v>
      </c>
      <c r="AY328" s="18" t="s">
        <v>131</v>
      </c>
      <c r="BE328" s="140">
        <f>IF(N328="základní",J328,0)</f>
        <v>0</v>
      </c>
      <c r="BF328" s="140">
        <f>IF(N328="snížená",J328,0)</f>
        <v>0</v>
      </c>
      <c r="BG328" s="140">
        <f>IF(N328="zákl. přenesená",J328,0)</f>
        <v>0</v>
      </c>
      <c r="BH328" s="140">
        <f>IF(N328="sníž. přenesená",J328,0)</f>
        <v>0</v>
      </c>
      <c r="BI328" s="140">
        <f>IF(N328="nulová",J328,0)</f>
        <v>0</v>
      </c>
      <c r="BJ328" s="18" t="s">
        <v>139</v>
      </c>
      <c r="BK328" s="140">
        <f>ROUND(I328*H328,2)</f>
        <v>0</v>
      </c>
      <c r="BL328" s="18" t="s">
        <v>230</v>
      </c>
      <c r="BM328" s="139" t="s">
        <v>590</v>
      </c>
    </row>
    <row r="329" spans="2:65" s="1" customFormat="1" ht="14.45" customHeight="1">
      <c r="B329" s="33"/>
      <c r="C329" s="128" t="s">
        <v>591</v>
      </c>
      <c r="D329" s="128" t="s">
        <v>133</v>
      </c>
      <c r="E329" s="129" t="s">
        <v>592</v>
      </c>
      <c r="F329" s="130" t="s">
        <v>593</v>
      </c>
      <c r="G329" s="131" t="s">
        <v>410</v>
      </c>
      <c r="H329" s="132">
        <v>56</v>
      </c>
      <c r="I329" s="133"/>
      <c r="J329" s="134">
        <f>ROUND(I329*H329,2)</f>
        <v>0</v>
      </c>
      <c r="K329" s="130" t="s">
        <v>137</v>
      </c>
      <c r="L329" s="33"/>
      <c r="M329" s="135" t="s">
        <v>19</v>
      </c>
      <c r="N329" s="136" t="s">
        <v>43</v>
      </c>
      <c r="P329" s="137">
        <f>O329*H329</f>
        <v>0</v>
      </c>
      <c r="Q329" s="137">
        <v>0</v>
      </c>
      <c r="R329" s="137">
        <f>Q329*H329</f>
        <v>0</v>
      </c>
      <c r="S329" s="137">
        <v>2.5000000000000001E-4</v>
      </c>
      <c r="T329" s="138">
        <f>S329*H329</f>
        <v>1.4E-2</v>
      </c>
      <c r="AR329" s="139" t="s">
        <v>230</v>
      </c>
      <c r="AT329" s="139" t="s">
        <v>133</v>
      </c>
      <c r="AU329" s="139" t="s">
        <v>139</v>
      </c>
      <c r="AY329" s="18" t="s">
        <v>131</v>
      </c>
      <c r="BE329" s="140">
        <f>IF(N329="základní",J329,0)</f>
        <v>0</v>
      </c>
      <c r="BF329" s="140">
        <f>IF(N329="snížená",J329,0)</f>
        <v>0</v>
      </c>
      <c r="BG329" s="140">
        <f>IF(N329="zákl. přenesená",J329,0)</f>
        <v>0</v>
      </c>
      <c r="BH329" s="140">
        <f>IF(N329="sníž. přenesená",J329,0)</f>
        <v>0</v>
      </c>
      <c r="BI329" s="140">
        <f>IF(N329="nulová",J329,0)</f>
        <v>0</v>
      </c>
      <c r="BJ329" s="18" t="s">
        <v>139</v>
      </c>
      <c r="BK329" s="140">
        <f>ROUND(I329*H329,2)</f>
        <v>0</v>
      </c>
      <c r="BL329" s="18" t="s">
        <v>230</v>
      </c>
      <c r="BM329" s="139" t="s">
        <v>594</v>
      </c>
    </row>
    <row r="330" spans="2:65" s="1" customFormat="1" hidden="1">
      <c r="B330" s="33"/>
      <c r="D330" s="141" t="s">
        <v>141</v>
      </c>
      <c r="F330" s="142" t="s">
        <v>595</v>
      </c>
      <c r="I330" s="143"/>
      <c r="L330" s="33"/>
      <c r="M330" s="144"/>
      <c r="T330" s="54"/>
      <c r="AT330" s="18" t="s">
        <v>141</v>
      </c>
      <c r="AU330" s="18" t="s">
        <v>139</v>
      </c>
    </row>
    <row r="331" spans="2:65" s="1" customFormat="1" ht="14.45" customHeight="1">
      <c r="B331" s="33"/>
      <c r="C331" s="128" t="s">
        <v>596</v>
      </c>
      <c r="D331" s="128" t="s">
        <v>133</v>
      </c>
      <c r="E331" s="129" t="s">
        <v>597</v>
      </c>
      <c r="F331" s="130" t="s">
        <v>598</v>
      </c>
      <c r="G331" s="131" t="s">
        <v>410</v>
      </c>
      <c r="H331" s="132">
        <v>44</v>
      </c>
      <c r="I331" s="133"/>
      <c r="J331" s="134">
        <f>ROUND(I331*H331,2)</f>
        <v>0</v>
      </c>
      <c r="K331" s="130" t="s">
        <v>534</v>
      </c>
      <c r="L331" s="33"/>
      <c r="M331" s="135" t="s">
        <v>19</v>
      </c>
      <c r="N331" s="136" t="s">
        <v>43</v>
      </c>
      <c r="P331" s="137">
        <f>O331*H331</f>
        <v>0</v>
      </c>
      <c r="Q331" s="137">
        <v>0</v>
      </c>
      <c r="R331" s="137">
        <f>Q331*H331</f>
        <v>0</v>
      </c>
      <c r="S331" s="137">
        <v>2.1000000000000001E-4</v>
      </c>
      <c r="T331" s="138">
        <f>S331*H331</f>
        <v>9.2399999999999999E-3</v>
      </c>
      <c r="AR331" s="139" t="s">
        <v>230</v>
      </c>
      <c r="AT331" s="139" t="s">
        <v>133</v>
      </c>
      <c r="AU331" s="139" t="s">
        <v>139</v>
      </c>
      <c r="AY331" s="18" t="s">
        <v>131</v>
      </c>
      <c r="BE331" s="140">
        <f>IF(N331="základní",J331,0)</f>
        <v>0</v>
      </c>
      <c r="BF331" s="140">
        <f>IF(N331="snížená",J331,0)</f>
        <v>0</v>
      </c>
      <c r="BG331" s="140">
        <f>IF(N331="zákl. přenesená",J331,0)</f>
        <v>0</v>
      </c>
      <c r="BH331" s="140">
        <f>IF(N331="sníž. přenesená",J331,0)</f>
        <v>0</v>
      </c>
      <c r="BI331" s="140">
        <f>IF(N331="nulová",J331,0)</f>
        <v>0</v>
      </c>
      <c r="BJ331" s="18" t="s">
        <v>139</v>
      </c>
      <c r="BK331" s="140">
        <f>ROUND(I331*H331,2)</f>
        <v>0</v>
      </c>
      <c r="BL331" s="18" t="s">
        <v>230</v>
      </c>
      <c r="BM331" s="139" t="s">
        <v>599</v>
      </c>
    </row>
    <row r="332" spans="2:65" s="1" customFormat="1" ht="14.45" customHeight="1">
      <c r="B332" s="33"/>
      <c r="C332" s="128" t="s">
        <v>600</v>
      </c>
      <c r="D332" s="128" t="s">
        <v>133</v>
      </c>
      <c r="E332" s="129" t="s">
        <v>601</v>
      </c>
      <c r="F332" s="130" t="s">
        <v>602</v>
      </c>
      <c r="G332" s="131" t="s">
        <v>410</v>
      </c>
      <c r="H332" s="132">
        <v>4</v>
      </c>
      <c r="I332" s="133"/>
      <c r="J332" s="134">
        <f>ROUND(I332*H332,2)</f>
        <v>0</v>
      </c>
      <c r="K332" s="130" t="s">
        <v>137</v>
      </c>
      <c r="L332" s="33"/>
      <c r="M332" s="135" t="s">
        <v>19</v>
      </c>
      <c r="N332" s="136" t="s">
        <v>43</v>
      </c>
      <c r="P332" s="137">
        <f>O332*H332</f>
        <v>0</v>
      </c>
      <c r="Q332" s="137">
        <v>0</v>
      </c>
      <c r="R332" s="137">
        <f>Q332*H332</f>
        <v>0</v>
      </c>
      <c r="S332" s="137">
        <v>2.5999999999999999E-3</v>
      </c>
      <c r="T332" s="138">
        <f>S332*H332</f>
        <v>1.04E-2</v>
      </c>
      <c r="AR332" s="139" t="s">
        <v>230</v>
      </c>
      <c r="AT332" s="139" t="s">
        <v>133</v>
      </c>
      <c r="AU332" s="139" t="s">
        <v>139</v>
      </c>
      <c r="AY332" s="18" t="s">
        <v>131</v>
      </c>
      <c r="BE332" s="140">
        <f>IF(N332="základní",J332,0)</f>
        <v>0</v>
      </c>
      <c r="BF332" s="140">
        <f>IF(N332="snížená",J332,0)</f>
        <v>0</v>
      </c>
      <c r="BG332" s="140">
        <f>IF(N332="zákl. přenesená",J332,0)</f>
        <v>0</v>
      </c>
      <c r="BH332" s="140">
        <f>IF(N332="sníž. přenesená",J332,0)</f>
        <v>0</v>
      </c>
      <c r="BI332" s="140">
        <f>IF(N332="nulová",J332,0)</f>
        <v>0</v>
      </c>
      <c r="BJ332" s="18" t="s">
        <v>139</v>
      </c>
      <c r="BK332" s="140">
        <f>ROUND(I332*H332,2)</f>
        <v>0</v>
      </c>
      <c r="BL332" s="18" t="s">
        <v>230</v>
      </c>
      <c r="BM332" s="139" t="s">
        <v>603</v>
      </c>
    </row>
    <row r="333" spans="2:65" s="1" customFormat="1" hidden="1">
      <c r="B333" s="33"/>
      <c r="D333" s="141" t="s">
        <v>141</v>
      </c>
      <c r="F333" s="142" t="s">
        <v>604</v>
      </c>
      <c r="I333" s="143"/>
      <c r="L333" s="33"/>
      <c r="M333" s="144"/>
      <c r="T333" s="54"/>
      <c r="AT333" s="18" t="s">
        <v>141</v>
      </c>
      <c r="AU333" s="18" t="s">
        <v>139</v>
      </c>
    </row>
    <row r="334" spans="2:65" s="1" customFormat="1" ht="14.45" customHeight="1">
      <c r="B334" s="33"/>
      <c r="C334" s="128" t="s">
        <v>605</v>
      </c>
      <c r="D334" s="128" t="s">
        <v>133</v>
      </c>
      <c r="E334" s="129" t="s">
        <v>606</v>
      </c>
      <c r="F334" s="130" t="s">
        <v>607</v>
      </c>
      <c r="G334" s="131" t="s">
        <v>410</v>
      </c>
      <c r="H334" s="132">
        <v>4</v>
      </c>
      <c r="I334" s="133"/>
      <c r="J334" s="134">
        <f>ROUND(I334*H334,2)</f>
        <v>0</v>
      </c>
      <c r="K334" s="130" t="s">
        <v>137</v>
      </c>
      <c r="L334" s="33"/>
      <c r="M334" s="135" t="s">
        <v>19</v>
      </c>
      <c r="N334" s="136" t="s">
        <v>43</v>
      </c>
      <c r="P334" s="137">
        <f>O334*H334</f>
        <v>0</v>
      </c>
      <c r="Q334" s="137">
        <v>0</v>
      </c>
      <c r="R334" s="137">
        <f>Q334*H334</f>
        <v>0</v>
      </c>
      <c r="S334" s="137">
        <v>0</v>
      </c>
      <c r="T334" s="138">
        <f>S334*H334</f>
        <v>0</v>
      </c>
      <c r="AR334" s="139" t="s">
        <v>230</v>
      </c>
      <c r="AT334" s="139" t="s">
        <v>133</v>
      </c>
      <c r="AU334" s="139" t="s">
        <v>139</v>
      </c>
      <c r="AY334" s="18" t="s">
        <v>131</v>
      </c>
      <c r="BE334" s="140">
        <f>IF(N334="základní",J334,0)</f>
        <v>0</v>
      </c>
      <c r="BF334" s="140">
        <f>IF(N334="snížená",J334,0)</f>
        <v>0</v>
      </c>
      <c r="BG334" s="140">
        <f>IF(N334="zákl. přenesená",J334,0)</f>
        <v>0</v>
      </c>
      <c r="BH334" s="140">
        <f>IF(N334="sníž. přenesená",J334,0)</f>
        <v>0</v>
      </c>
      <c r="BI334" s="140">
        <f>IF(N334="nulová",J334,0)</f>
        <v>0</v>
      </c>
      <c r="BJ334" s="18" t="s">
        <v>139</v>
      </c>
      <c r="BK334" s="140">
        <f>ROUND(I334*H334,2)</f>
        <v>0</v>
      </c>
      <c r="BL334" s="18" t="s">
        <v>230</v>
      </c>
      <c r="BM334" s="139" t="s">
        <v>608</v>
      </c>
    </row>
    <row r="335" spans="2:65" s="1" customFormat="1" hidden="1">
      <c r="B335" s="33"/>
      <c r="D335" s="141" t="s">
        <v>141</v>
      </c>
      <c r="F335" s="142" t="s">
        <v>609</v>
      </c>
      <c r="I335" s="143"/>
      <c r="L335" s="33"/>
      <c r="M335" s="144"/>
      <c r="T335" s="54"/>
      <c r="AT335" s="18" t="s">
        <v>141</v>
      </c>
      <c r="AU335" s="18" t="s">
        <v>139</v>
      </c>
    </row>
    <row r="336" spans="2:65" s="1" customFormat="1" ht="22.15" customHeight="1">
      <c r="B336" s="33"/>
      <c r="C336" s="128" t="s">
        <v>610</v>
      </c>
      <c r="D336" s="128" t="s">
        <v>133</v>
      </c>
      <c r="E336" s="129" t="s">
        <v>611</v>
      </c>
      <c r="F336" s="130" t="s">
        <v>612</v>
      </c>
      <c r="G336" s="131" t="s">
        <v>443</v>
      </c>
      <c r="H336" s="132">
        <v>8.1000000000000003E-2</v>
      </c>
      <c r="I336" s="133"/>
      <c r="J336" s="134">
        <f>ROUND(I336*H336,2)</f>
        <v>0</v>
      </c>
      <c r="K336" s="130" t="s">
        <v>137</v>
      </c>
      <c r="L336" s="33"/>
      <c r="M336" s="135" t="s">
        <v>19</v>
      </c>
      <c r="N336" s="136" t="s">
        <v>43</v>
      </c>
      <c r="P336" s="137">
        <f>O336*H336</f>
        <v>0</v>
      </c>
      <c r="Q336" s="137">
        <v>0</v>
      </c>
      <c r="R336" s="137">
        <f>Q336*H336</f>
        <v>0</v>
      </c>
      <c r="S336" s="137">
        <v>0</v>
      </c>
      <c r="T336" s="138">
        <f>S336*H336</f>
        <v>0</v>
      </c>
      <c r="AR336" s="139" t="s">
        <v>230</v>
      </c>
      <c r="AT336" s="139" t="s">
        <v>133</v>
      </c>
      <c r="AU336" s="139" t="s">
        <v>139</v>
      </c>
      <c r="AY336" s="18" t="s">
        <v>131</v>
      </c>
      <c r="BE336" s="140">
        <f>IF(N336="základní",J336,0)</f>
        <v>0</v>
      </c>
      <c r="BF336" s="140">
        <f>IF(N336="snížená",J336,0)</f>
        <v>0</v>
      </c>
      <c r="BG336" s="140">
        <f>IF(N336="zákl. přenesená",J336,0)</f>
        <v>0</v>
      </c>
      <c r="BH336" s="140">
        <f>IF(N336="sníž. přenesená",J336,0)</f>
        <v>0</v>
      </c>
      <c r="BI336" s="140">
        <f>IF(N336="nulová",J336,0)</f>
        <v>0</v>
      </c>
      <c r="BJ336" s="18" t="s">
        <v>139</v>
      </c>
      <c r="BK336" s="140">
        <f>ROUND(I336*H336,2)</f>
        <v>0</v>
      </c>
      <c r="BL336" s="18" t="s">
        <v>230</v>
      </c>
      <c r="BM336" s="139" t="s">
        <v>613</v>
      </c>
    </row>
    <row r="337" spans="2:65" s="1" customFormat="1" hidden="1">
      <c r="B337" s="33"/>
      <c r="D337" s="141" t="s">
        <v>141</v>
      </c>
      <c r="F337" s="142" t="s">
        <v>614</v>
      </c>
      <c r="I337" s="143"/>
      <c r="L337" s="33"/>
      <c r="M337" s="144"/>
      <c r="T337" s="54"/>
      <c r="AT337" s="18" t="s">
        <v>141</v>
      </c>
      <c r="AU337" s="18" t="s">
        <v>139</v>
      </c>
    </row>
    <row r="338" spans="2:65" s="11" customFormat="1" ht="22.9" customHeight="1">
      <c r="B338" s="116"/>
      <c r="D338" s="117" t="s">
        <v>70</v>
      </c>
      <c r="E338" s="126" t="s">
        <v>615</v>
      </c>
      <c r="F338" s="126" t="s">
        <v>616</v>
      </c>
      <c r="I338" s="119"/>
      <c r="J338" s="127">
        <f>BK338</f>
        <v>0</v>
      </c>
      <c r="L338" s="116"/>
      <c r="M338" s="121"/>
      <c r="P338" s="122">
        <f>SUM(P339:P342)</f>
        <v>0</v>
      </c>
      <c r="R338" s="122">
        <f>SUM(R339:R342)</f>
        <v>0</v>
      </c>
      <c r="T338" s="123">
        <f>SUM(T339:T342)</f>
        <v>5.0000000000000001E-3</v>
      </c>
      <c r="AR338" s="117" t="s">
        <v>139</v>
      </c>
      <c r="AT338" s="124" t="s">
        <v>70</v>
      </c>
      <c r="AU338" s="124" t="s">
        <v>79</v>
      </c>
      <c r="AY338" s="117" t="s">
        <v>131</v>
      </c>
      <c r="BK338" s="125">
        <f>SUM(BK339:BK342)</f>
        <v>0</v>
      </c>
    </row>
    <row r="339" spans="2:65" s="1" customFormat="1" ht="22.15" customHeight="1">
      <c r="B339" s="33"/>
      <c r="C339" s="128" t="s">
        <v>617</v>
      </c>
      <c r="D339" s="128" t="s">
        <v>133</v>
      </c>
      <c r="E339" s="129" t="s">
        <v>618</v>
      </c>
      <c r="F339" s="130" t="s">
        <v>619</v>
      </c>
      <c r="G339" s="131" t="s">
        <v>410</v>
      </c>
      <c r="H339" s="132">
        <v>2</v>
      </c>
      <c r="I339" s="133"/>
      <c r="J339" s="134">
        <f>ROUND(I339*H339,2)</f>
        <v>0</v>
      </c>
      <c r="K339" s="130" t="s">
        <v>137</v>
      </c>
      <c r="L339" s="33"/>
      <c r="M339" s="135" t="s">
        <v>19</v>
      </c>
      <c r="N339" s="136" t="s">
        <v>43</v>
      </c>
      <c r="P339" s="137">
        <f>O339*H339</f>
        <v>0</v>
      </c>
      <c r="Q339" s="137">
        <v>0</v>
      </c>
      <c r="R339" s="137">
        <f>Q339*H339</f>
        <v>0</v>
      </c>
      <c r="S339" s="137">
        <v>0</v>
      </c>
      <c r="T339" s="138">
        <f>S339*H339</f>
        <v>0</v>
      </c>
      <c r="AR339" s="139" t="s">
        <v>230</v>
      </c>
      <c r="AT339" s="139" t="s">
        <v>133</v>
      </c>
      <c r="AU339" s="139" t="s">
        <v>139</v>
      </c>
      <c r="AY339" s="18" t="s">
        <v>131</v>
      </c>
      <c r="BE339" s="140">
        <f>IF(N339="základní",J339,0)</f>
        <v>0</v>
      </c>
      <c r="BF339" s="140">
        <f>IF(N339="snížená",J339,0)</f>
        <v>0</v>
      </c>
      <c r="BG339" s="140">
        <f>IF(N339="zákl. přenesená",J339,0)</f>
        <v>0</v>
      </c>
      <c r="BH339" s="140">
        <f>IF(N339="sníž. přenesená",J339,0)</f>
        <v>0</v>
      </c>
      <c r="BI339" s="140">
        <f>IF(N339="nulová",J339,0)</f>
        <v>0</v>
      </c>
      <c r="BJ339" s="18" t="s">
        <v>139</v>
      </c>
      <c r="BK339" s="140">
        <f>ROUND(I339*H339,2)</f>
        <v>0</v>
      </c>
      <c r="BL339" s="18" t="s">
        <v>230</v>
      </c>
      <c r="BM339" s="139" t="s">
        <v>620</v>
      </c>
    </row>
    <row r="340" spans="2:65" s="1" customFormat="1" hidden="1">
      <c r="B340" s="33"/>
      <c r="D340" s="141" t="s">
        <v>141</v>
      </c>
      <c r="F340" s="142" t="s">
        <v>621</v>
      </c>
      <c r="I340" s="143"/>
      <c r="L340" s="33"/>
      <c r="M340" s="144"/>
      <c r="T340" s="54"/>
      <c r="AT340" s="18" t="s">
        <v>141</v>
      </c>
      <c r="AU340" s="18" t="s">
        <v>139</v>
      </c>
    </row>
    <row r="341" spans="2:65" s="1" customFormat="1" ht="22.15" customHeight="1">
      <c r="B341" s="33"/>
      <c r="C341" s="128" t="s">
        <v>622</v>
      </c>
      <c r="D341" s="128" t="s">
        <v>133</v>
      </c>
      <c r="E341" s="129" t="s">
        <v>623</v>
      </c>
      <c r="F341" s="130" t="s">
        <v>624</v>
      </c>
      <c r="G341" s="131" t="s">
        <v>410</v>
      </c>
      <c r="H341" s="132">
        <v>2</v>
      </c>
      <c r="I341" s="133"/>
      <c r="J341" s="134">
        <f>ROUND(I341*H341,2)</f>
        <v>0</v>
      </c>
      <c r="K341" s="130" t="s">
        <v>137</v>
      </c>
      <c r="L341" s="33"/>
      <c r="M341" s="135" t="s">
        <v>19</v>
      </c>
      <c r="N341" s="136" t="s">
        <v>43</v>
      </c>
      <c r="P341" s="137">
        <f>O341*H341</f>
        <v>0</v>
      </c>
      <c r="Q341" s="137">
        <v>0</v>
      </c>
      <c r="R341" s="137">
        <f>Q341*H341</f>
        <v>0</v>
      </c>
      <c r="S341" s="137">
        <v>2.5000000000000001E-3</v>
      </c>
      <c r="T341" s="138">
        <f>S341*H341</f>
        <v>5.0000000000000001E-3</v>
      </c>
      <c r="AR341" s="139" t="s">
        <v>230</v>
      </c>
      <c r="AT341" s="139" t="s">
        <v>133</v>
      </c>
      <c r="AU341" s="139" t="s">
        <v>139</v>
      </c>
      <c r="AY341" s="18" t="s">
        <v>131</v>
      </c>
      <c r="BE341" s="140">
        <f>IF(N341="základní",J341,0)</f>
        <v>0</v>
      </c>
      <c r="BF341" s="140">
        <f>IF(N341="snížená",J341,0)</f>
        <v>0</v>
      </c>
      <c r="BG341" s="140">
        <f>IF(N341="zákl. přenesená",J341,0)</f>
        <v>0</v>
      </c>
      <c r="BH341" s="140">
        <f>IF(N341="sníž. přenesená",J341,0)</f>
        <v>0</v>
      </c>
      <c r="BI341" s="140">
        <f>IF(N341="nulová",J341,0)</f>
        <v>0</v>
      </c>
      <c r="BJ341" s="18" t="s">
        <v>139</v>
      </c>
      <c r="BK341" s="140">
        <f>ROUND(I341*H341,2)</f>
        <v>0</v>
      </c>
      <c r="BL341" s="18" t="s">
        <v>230</v>
      </c>
      <c r="BM341" s="139" t="s">
        <v>625</v>
      </c>
    </row>
    <row r="342" spans="2:65" s="1" customFormat="1" hidden="1">
      <c r="B342" s="33"/>
      <c r="D342" s="141" t="s">
        <v>141</v>
      </c>
      <c r="F342" s="142" t="s">
        <v>626</v>
      </c>
      <c r="I342" s="143"/>
      <c r="L342" s="33"/>
      <c r="M342" s="144"/>
      <c r="T342" s="54"/>
      <c r="AT342" s="18" t="s">
        <v>141</v>
      </c>
      <c r="AU342" s="18" t="s">
        <v>139</v>
      </c>
    </row>
    <row r="343" spans="2:65" s="11" customFormat="1" ht="22.9" customHeight="1">
      <c r="B343" s="116"/>
      <c r="D343" s="117" t="s">
        <v>70</v>
      </c>
      <c r="E343" s="126" t="s">
        <v>627</v>
      </c>
      <c r="F343" s="126" t="s">
        <v>628</v>
      </c>
      <c r="I343" s="119"/>
      <c r="J343" s="127">
        <f>BK343</f>
        <v>0</v>
      </c>
      <c r="L343" s="116"/>
      <c r="M343" s="121"/>
      <c r="P343" s="122">
        <f>SUM(P344:P357)</f>
        <v>0</v>
      </c>
      <c r="R343" s="122">
        <f>SUM(R344:R357)</f>
        <v>7.516651200000001</v>
      </c>
      <c r="T343" s="123">
        <f>SUM(T344:T357)</f>
        <v>10.32</v>
      </c>
      <c r="AR343" s="117" t="s">
        <v>139</v>
      </c>
      <c r="AT343" s="124" t="s">
        <v>70</v>
      </c>
      <c r="AU343" s="124" t="s">
        <v>79</v>
      </c>
      <c r="AY343" s="117" t="s">
        <v>131</v>
      </c>
      <c r="BK343" s="125">
        <f>SUM(BK344:BK357)</f>
        <v>0</v>
      </c>
    </row>
    <row r="344" spans="2:65" s="1" customFormat="1" ht="22.15" customHeight="1">
      <c r="B344" s="33"/>
      <c r="C344" s="128" t="s">
        <v>629</v>
      </c>
      <c r="D344" s="128" t="s">
        <v>133</v>
      </c>
      <c r="E344" s="129" t="s">
        <v>630</v>
      </c>
      <c r="F344" s="130" t="s">
        <v>631</v>
      </c>
      <c r="G344" s="131" t="s">
        <v>136</v>
      </c>
      <c r="H344" s="132">
        <v>688</v>
      </c>
      <c r="I344" s="133"/>
      <c r="J344" s="134">
        <f>ROUND(I344*H344,2)</f>
        <v>0</v>
      </c>
      <c r="K344" s="130" t="s">
        <v>137</v>
      </c>
      <c r="L344" s="33"/>
      <c r="M344" s="135" t="s">
        <v>19</v>
      </c>
      <c r="N344" s="136" t="s">
        <v>43</v>
      </c>
      <c r="P344" s="137">
        <f>O344*H344</f>
        <v>0</v>
      </c>
      <c r="Q344" s="137">
        <v>0</v>
      </c>
      <c r="R344" s="137">
        <f>Q344*H344</f>
        <v>0</v>
      </c>
      <c r="S344" s="137">
        <v>1.4999999999999999E-2</v>
      </c>
      <c r="T344" s="138">
        <f>S344*H344</f>
        <v>10.32</v>
      </c>
      <c r="AR344" s="139" t="s">
        <v>230</v>
      </c>
      <c r="AT344" s="139" t="s">
        <v>133</v>
      </c>
      <c r="AU344" s="139" t="s">
        <v>139</v>
      </c>
      <c r="AY344" s="18" t="s">
        <v>131</v>
      </c>
      <c r="BE344" s="140">
        <f>IF(N344="základní",J344,0)</f>
        <v>0</v>
      </c>
      <c r="BF344" s="140">
        <f>IF(N344="snížená",J344,0)</f>
        <v>0</v>
      </c>
      <c r="BG344" s="140">
        <f>IF(N344="zákl. přenesená",J344,0)</f>
        <v>0</v>
      </c>
      <c r="BH344" s="140">
        <f>IF(N344="sníž. přenesená",J344,0)</f>
        <v>0</v>
      </c>
      <c r="BI344" s="140">
        <f>IF(N344="nulová",J344,0)</f>
        <v>0</v>
      </c>
      <c r="BJ344" s="18" t="s">
        <v>139</v>
      </c>
      <c r="BK344" s="140">
        <f>ROUND(I344*H344,2)</f>
        <v>0</v>
      </c>
      <c r="BL344" s="18" t="s">
        <v>230</v>
      </c>
      <c r="BM344" s="139" t="s">
        <v>632</v>
      </c>
    </row>
    <row r="345" spans="2:65" s="1" customFormat="1" hidden="1">
      <c r="B345" s="33"/>
      <c r="D345" s="141" t="s">
        <v>141</v>
      </c>
      <c r="F345" s="142" t="s">
        <v>633</v>
      </c>
      <c r="I345" s="143"/>
      <c r="L345" s="33"/>
      <c r="M345" s="144"/>
      <c r="T345" s="54"/>
      <c r="AT345" s="18" t="s">
        <v>141</v>
      </c>
      <c r="AU345" s="18" t="s">
        <v>139</v>
      </c>
    </row>
    <row r="346" spans="2:65" s="1" customFormat="1" ht="19.5">
      <c r="B346" s="33"/>
      <c r="D346" s="146" t="s">
        <v>210</v>
      </c>
      <c r="F346" s="176" t="s">
        <v>634</v>
      </c>
      <c r="I346" s="143"/>
      <c r="L346" s="33"/>
      <c r="M346" s="144"/>
      <c r="T346" s="54"/>
      <c r="AT346" s="18" t="s">
        <v>210</v>
      </c>
      <c r="AU346" s="18" t="s">
        <v>139</v>
      </c>
    </row>
    <row r="347" spans="2:65" s="1" customFormat="1" ht="19.899999999999999" customHeight="1">
      <c r="B347" s="33"/>
      <c r="C347" s="128" t="s">
        <v>635</v>
      </c>
      <c r="D347" s="128" t="s">
        <v>133</v>
      </c>
      <c r="E347" s="129" t="s">
        <v>636</v>
      </c>
      <c r="F347" s="130" t="s">
        <v>637</v>
      </c>
      <c r="G347" s="131" t="s">
        <v>136</v>
      </c>
      <c r="H347" s="132">
        <v>688</v>
      </c>
      <c r="I347" s="133"/>
      <c r="J347" s="134">
        <f>ROUND(I347*H347,2)</f>
        <v>0</v>
      </c>
      <c r="K347" s="130" t="s">
        <v>137</v>
      </c>
      <c r="L347" s="33"/>
      <c r="M347" s="135" t="s">
        <v>19</v>
      </c>
      <c r="N347" s="136" t="s">
        <v>43</v>
      </c>
      <c r="P347" s="137">
        <f>O347*H347</f>
        <v>0</v>
      </c>
      <c r="Q347" s="137">
        <v>0</v>
      </c>
      <c r="R347" s="137">
        <f>Q347*H347</f>
        <v>0</v>
      </c>
      <c r="S347" s="137">
        <v>0</v>
      </c>
      <c r="T347" s="138">
        <f>S347*H347</f>
        <v>0</v>
      </c>
      <c r="AR347" s="139" t="s">
        <v>230</v>
      </c>
      <c r="AT347" s="139" t="s">
        <v>133</v>
      </c>
      <c r="AU347" s="139" t="s">
        <v>139</v>
      </c>
      <c r="AY347" s="18" t="s">
        <v>131</v>
      </c>
      <c r="BE347" s="140">
        <f>IF(N347="základní",J347,0)</f>
        <v>0</v>
      </c>
      <c r="BF347" s="140">
        <f>IF(N347="snížená",J347,0)</f>
        <v>0</v>
      </c>
      <c r="BG347" s="140">
        <f>IF(N347="zákl. přenesená",J347,0)</f>
        <v>0</v>
      </c>
      <c r="BH347" s="140">
        <f>IF(N347="sníž. přenesená",J347,0)</f>
        <v>0</v>
      </c>
      <c r="BI347" s="140">
        <f>IF(N347="nulová",J347,0)</f>
        <v>0</v>
      </c>
      <c r="BJ347" s="18" t="s">
        <v>139</v>
      </c>
      <c r="BK347" s="140">
        <f>ROUND(I347*H347,2)</f>
        <v>0</v>
      </c>
      <c r="BL347" s="18" t="s">
        <v>230</v>
      </c>
      <c r="BM347" s="139" t="s">
        <v>638</v>
      </c>
    </row>
    <row r="348" spans="2:65" s="1" customFormat="1" hidden="1">
      <c r="B348" s="33"/>
      <c r="D348" s="141" t="s">
        <v>141</v>
      </c>
      <c r="F348" s="142" t="s">
        <v>639</v>
      </c>
      <c r="I348" s="143"/>
      <c r="L348" s="33"/>
      <c r="M348" s="144"/>
      <c r="T348" s="54"/>
      <c r="AT348" s="18" t="s">
        <v>141</v>
      </c>
      <c r="AU348" s="18" t="s">
        <v>139</v>
      </c>
    </row>
    <row r="349" spans="2:65" s="1" customFormat="1" ht="14.45" customHeight="1">
      <c r="B349" s="33"/>
      <c r="C349" s="128" t="s">
        <v>640</v>
      </c>
      <c r="D349" s="128" t="s">
        <v>133</v>
      </c>
      <c r="E349" s="129" t="s">
        <v>641</v>
      </c>
      <c r="F349" s="130" t="s">
        <v>642</v>
      </c>
      <c r="G349" s="131" t="s">
        <v>239</v>
      </c>
      <c r="H349" s="132">
        <v>748.8</v>
      </c>
      <c r="I349" s="133"/>
      <c r="J349" s="134">
        <f>ROUND(I349*H349,2)</f>
        <v>0</v>
      </c>
      <c r="K349" s="130" t="s">
        <v>137</v>
      </c>
      <c r="L349" s="33"/>
      <c r="M349" s="135" t="s">
        <v>19</v>
      </c>
      <c r="N349" s="136" t="s">
        <v>43</v>
      </c>
      <c r="P349" s="137">
        <f>O349*H349</f>
        <v>0</v>
      </c>
      <c r="Q349" s="137">
        <v>2.0000000000000002E-5</v>
      </c>
      <c r="R349" s="137">
        <f>Q349*H349</f>
        <v>1.4976E-2</v>
      </c>
      <c r="S349" s="137">
        <v>0</v>
      </c>
      <c r="T349" s="138">
        <f>S349*H349</f>
        <v>0</v>
      </c>
      <c r="AR349" s="139" t="s">
        <v>230</v>
      </c>
      <c r="AT349" s="139" t="s">
        <v>133</v>
      </c>
      <c r="AU349" s="139" t="s">
        <v>139</v>
      </c>
      <c r="AY349" s="18" t="s">
        <v>131</v>
      </c>
      <c r="BE349" s="140">
        <f>IF(N349="základní",J349,0)</f>
        <v>0</v>
      </c>
      <c r="BF349" s="140">
        <f>IF(N349="snížená",J349,0)</f>
        <v>0</v>
      </c>
      <c r="BG349" s="140">
        <f>IF(N349="zákl. přenesená",J349,0)</f>
        <v>0</v>
      </c>
      <c r="BH349" s="140">
        <f>IF(N349="sníž. přenesená",J349,0)</f>
        <v>0</v>
      </c>
      <c r="BI349" s="140">
        <f>IF(N349="nulová",J349,0)</f>
        <v>0</v>
      </c>
      <c r="BJ349" s="18" t="s">
        <v>139</v>
      </c>
      <c r="BK349" s="140">
        <f>ROUND(I349*H349,2)</f>
        <v>0</v>
      </c>
      <c r="BL349" s="18" t="s">
        <v>230</v>
      </c>
      <c r="BM349" s="139" t="s">
        <v>643</v>
      </c>
    </row>
    <row r="350" spans="2:65" s="1" customFormat="1" hidden="1">
      <c r="B350" s="33"/>
      <c r="D350" s="141" t="s">
        <v>141</v>
      </c>
      <c r="F350" s="142" t="s">
        <v>644</v>
      </c>
      <c r="I350" s="143"/>
      <c r="L350" s="33"/>
      <c r="M350" s="144"/>
      <c r="T350" s="54"/>
      <c r="AT350" s="18" t="s">
        <v>141</v>
      </c>
      <c r="AU350" s="18" t="s">
        <v>139</v>
      </c>
    </row>
    <row r="351" spans="2:65" s="1" customFormat="1" ht="14.45" customHeight="1">
      <c r="B351" s="33"/>
      <c r="C351" s="153" t="s">
        <v>645</v>
      </c>
      <c r="D351" s="153" t="s">
        <v>166</v>
      </c>
      <c r="E351" s="154" t="s">
        <v>646</v>
      </c>
      <c r="F351" s="155" t="s">
        <v>647</v>
      </c>
      <c r="G351" s="156" t="s">
        <v>147</v>
      </c>
      <c r="H351" s="157">
        <v>11.814</v>
      </c>
      <c r="I351" s="158"/>
      <c r="J351" s="159">
        <f>ROUND(I351*H351,2)</f>
        <v>0</v>
      </c>
      <c r="K351" s="155" t="s">
        <v>137</v>
      </c>
      <c r="L351" s="160"/>
      <c r="M351" s="161" t="s">
        <v>19</v>
      </c>
      <c r="N351" s="162" t="s">
        <v>43</v>
      </c>
      <c r="P351" s="137">
        <f>O351*H351</f>
        <v>0</v>
      </c>
      <c r="Q351" s="137">
        <v>0.55000000000000004</v>
      </c>
      <c r="R351" s="137">
        <f>Q351*H351</f>
        <v>6.4977000000000009</v>
      </c>
      <c r="S351" s="137">
        <v>0</v>
      </c>
      <c r="T351" s="138">
        <f>S351*H351</f>
        <v>0</v>
      </c>
      <c r="AR351" s="139" t="s">
        <v>335</v>
      </c>
      <c r="AT351" s="139" t="s">
        <v>166</v>
      </c>
      <c r="AU351" s="139" t="s">
        <v>139</v>
      </c>
      <c r="AY351" s="18" t="s">
        <v>131</v>
      </c>
      <c r="BE351" s="140">
        <f>IF(N351="základní",J351,0)</f>
        <v>0</v>
      </c>
      <c r="BF351" s="140">
        <f>IF(N351="snížená",J351,0)</f>
        <v>0</v>
      </c>
      <c r="BG351" s="140">
        <f>IF(N351="zákl. přenesená",J351,0)</f>
        <v>0</v>
      </c>
      <c r="BH351" s="140">
        <f>IF(N351="sníž. přenesená",J351,0)</f>
        <v>0</v>
      </c>
      <c r="BI351" s="140">
        <f>IF(N351="nulová",J351,0)</f>
        <v>0</v>
      </c>
      <c r="BJ351" s="18" t="s">
        <v>139</v>
      </c>
      <c r="BK351" s="140">
        <f>ROUND(I351*H351,2)</f>
        <v>0</v>
      </c>
      <c r="BL351" s="18" t="s">
        <v>230</v>
      </c>
      <c r="BM351" s="139" t="s">
        <v>648</v>
      </c>
    </row>
    <row r="352" spans="2:65" s="12" customFormat="1">
      <c r="B352" s="145"/>
      <c r="D352" s="146" t="s">
        <v>143</v>
      </c>
      <c r="E352" s="147" t="s">
        <v>19</v>
      </c>
      <c r="F352" s="148" t="s">
        <v>649</v>
      </c>
      <c r="H352" s="149">
        <v>10.74</v>
      </c>
      <c r="I352" s="150"/>
      <c r="L352" s="145"/>
      <c r="M352" s="151"/>
      <c r="T352" s="152"/>
      <c r="AT352" s="147" t="s">
        <v>143</v>
      </c>
      <c r="AU352" s="147" t="s">
        <v>139</v>
      </c>
      <c r="AV352" s="12" t="s">
        <v>139</v>
      </c>
      <c r="AW352" s="12" t="s">
        <v>32</v>
      </c>
      <c r="AX352" s="12" t="s">
        <v>79</v>
      </c>
      <c r="AY352" s="147" t="s">
        <v>131</v>
      </c>
    </row>
    <row r="353" spans="2:65" s="12" customFormat="1">
      <c r="B353" s="145"/>
      <c r="D353" s="146" t="s">
        <v>143</v>
      </c>
      <c r="F353" s="148" t="s">
        <v>650</v>
      </c>
      <c r="H353" s="149">
        <v>11.814</v>
      </c>
      <c r="I353" s="150"/>
      <c r="L353" s="145"/>
      <c r="M353" s="151"/>
      <c r="T353" s="152"/>
      <c r="AT353" s="147" t="s">
        <v>143</v>
      </c>
      <c r="AU353" s="147" t="s">
        <v>139</v>
      </c>
      <c r="AV353" s="12" t="s">
        <v>139</v>
      </c>
      <c r="AW353" s="12" t="s">
        <v>4</v>
      </c>
      <c r="AX353" s="12" t="s">
        <v>79</v>
      </c>
      <c r="AY353" s="147" t="s">
        <v>131</v>
      </c>
    </row>
    <row r="354" spans="2:65" s="1" customFormat="1" ht="19.899999999999999" customHeight="1">
      <c r="B354" s="33"/>
      <c r="C354" s="128" t="s">
        <v>651</v>
      </c>
      <c r="D354" s="128" t="s">
        <v>133</v>
      </c>
      <c r="E354" s="129" t="s">
        <v>652</v>
      </c>
      <c r="F354" s="130" t="s">
        <v>653</v>
      </c>
      <c r="G354" s="131" t="s">
        <v>147</v>
      </c>
      <c r="H354" s="132">
        <v>42.96</v>
      </c>
      <c r="I354" s="133"/>
      <c r="J354" s="134">
        <f>ROUND(I354*H354,2)</f>
        <v>0</v>
      </c>
      <c r="K354" s="130" t="s">
        <v>137</v>
      </c>
      <c r="L354" s="33"/>
      <c r="M354" s="135" t="s">
        <v>19</v>
      </c>
      <c r="N354" s="136" t="s">
        <v>43</v>
      </c>
      <c r="P354" s="137">
        <f>O354*H354</f>
        <v>0</v>
      </c>
      <c r="Q354" s="137">
        <v>2.3369999999999998E-2</v>
      </c>
      <c r="R354" s="137">
        <f>Q354*H354</f>
        <v>1.0039752</v>
      </c>
      <c r="S354" s="137">
        <v>0</v>
      </c>
      <c r="T354" s="138">
        <f>S354*H354</f>
        <v>0</v>
      </c>
      <c r="AR354" s="139" t="s">
        <v>230</v>
      </c>
      <c r="AT354" s="139" t="s">
        <v>133</v>
      </c>
      <c r="AU354" s="139" t="s">
        <v>139</v>
      </c>
      <c r="AY354" s="18" t="s">
        <v>131</v>
      </c>
      <c r="BE354" s="140">
        <f>IF(N354="základní",J354,0)</f>
        <v>0</v>
      </c>
      <c r="BF354" s="140">
        <f>IF(N354="snížená",J354,0)</f>
        <v>0</v>
      </c>
      <c r="BG354" s="140">
        <f>IF(N354="zákl. přenesená",J354,0)</f>
        <v>0</v>
      </c>
      <c r="BH354" s="140">
        <f>IF(N354="sníž. přenesená",J354,0)</f>
        <v>0</v>
      </c>
      <c r="BI354" s="140">
        <f>IF(N354="nulová",J354,0)</f>
        <v>0</v>
      </c>
      <c r="BJ354" s="18" t="s">
        <v>139</v>
      </c>
      <c r="BK354" s="140">
        <f>ROUND(I354*H354,2)</f>
        <v>0</v>
      </c>
      <c r="BL354" s="18" t="s">
        <v>230</v>
      </c>
      <c r="BM354" s="139" t="s">
        <v>654</v>
      </c>
    </row>
    <row r="355" spans="2:65" s="1" customFormat="1" hidden="1">
      <c r="B355" s="33"/>
      <c r="D355" s="141" t="s">
        <v>141</v>
      </c>
      <c r="F355" s="142" t="s">
        <v>655</v>
      </c>
      <c r="I355" s="143"/>
      <c r="L355" s="33"/>
      <c r="M355" s="144"/>
      <c r="T355" s="54"/>
      <c r="AT355" s="18" t="s">
        <v>141</v>
      </c>
      <c r="AU355" s="18" t="s">
        <v>139</v>
      </c>
    </row>
    <row r="356" spans="2:65" s="1" customFormat="1" ht="22.15" customHeight="1">
      <c r="B356" s="33"/>
      <c r="C356" s="128" t="s">
        <v>656</v>
      </c>
      <c r="D356" s="128" t="s">
        <v>133</v>
      </c>
      <c r="E356" s="129" t="s">
        <v>657</v>
      </c>
      <c r="F356" s="130" t="s">
        <v>658</v>
      </c>
      <c r="G356" s="131" t="s">
        <v>443</v>
      </c>
      <c r="H356" s="132">
        <v>7.5170000000000003</v>
      </c>
      <c r="I356" s="133"/>
      <c r="J356" s="134">
        <f>ROUND(I356*H356,2)</f>
        <v>0</v>
      </c>
      <c r="K356" s="130" t="s">
        <v>137</v>
      </c>
      <c r="L356" s="33"/>
      <c r="M356" s="135" t="s">
        <v>19</v>
      </c>
      <c r="N356" s="136" t="s">
        <v>43</v>
      </c>
      <c r="P356" s="137">
        <f>O356*H356</f>
        <v>0</v>
      </c>
      <c r="Q356" s="137">
        <v>0</v>
      </c>
      <c r="R356" s="137">
        <f>Q356*H356</f>
        <v>0</v>
      </c>
      <c r="S356" s="137">
        <v>0</v>
      </c>
      <c r="T356" s="138">
        <f>S356*H356</f>
        <v>0</v>
      </c>
      <c r="AR356" s="139" t="s">
        <v>230</v>
      </c>
      <c r="AT356" s="139" t="s">
        <v>133</v>
      </c>
      <c r="AU356" s="139" t="s">
        <v>139</v>
      </c>
      <c r="AY356" s="18" t="s">
        <v>131</v>
      </c>
      <c r="BE356" s="140">
        <f>IF(N356="základní",J356,0)</f>
        <v>0</v>
      </c>
      <c r="BF356" s="140">
        <f>IF(N356="snížená",J356,0)</f>
        <v>0</v>
      </c>
      <c r="BG356" s="140">
        <f>IF(N356="zákl. přenesená",J356,0)</f>
        <v>0</v>
      </c>
      <c r="BH356" s="140">
        <f>IF(N356="sníž. přenesená",J356,0)</f>
        <v>0</v>
      </c>
      <c r="BI356" s="140">
        <f>IF(N356="nulová",J356,0)</f>
        <v>0</v>
      </c>
      <c r="BJ356" s="18" t="s">
        <v>139</v>
      </c>
      <c r="BK356" s="140">
        <f>ROUND(I356*H356,2)</f>
        <v>0</v>
      </c>
      <c r="BL356" s="18" t="s">
        <v>230</v>
      </c>
      <c r="BM356" s="139" t="s">
        <v>659</v>
      </c>
    </row>
    <row r="357" spans="2:65" s="1" customFormat="1" hidden="1">
      <c r="B357" s="33"/>
      <c r="D357" s="141" t="s">
        <v>141</v>
      </c>
      <c r="F357" s="142" t="s">
        <v>660</v>
      </c>
      <c r="I357" s="143"/>
      <c r="L357" s="33"/>
      <c r="M357" s="144"/>
      <c r="T357" s="54"/>
      <c r="AT357" s="18" t="s">
        <v>141</v>
      </c>
      <c r="AU357" s="18" t="s">
        <v>139</v>
      </c>
    </row>
    <row r="358" spans="2:65" s="11" customFormat="1" ht="22.9" customHeight="1">
      <c r="B358" s="116"/>
      <c r="D358" s="117" t="s">
        <v>70</v>
      </c>
      <c r="E358" s="126" t="s">
        <v>661</v>
      </c>
      <c r="F358" s="126" t="s">
        <v>662</v>
      </c>
      <c r="I358" s="119"/>
      <c r="J358" s="127">
        <f>BK358</f>
        <v>0</v>
      </c>
      <c r="L358" s="116"/>
      <c r="M358" s="121"/>
      <c r="P358" s="122">
        <f>SUM(P359:P403)</f>
        <v>0</v>
      </c>
      <c r="R358" s="122">
        <f>SUM(R359:R403)</f>
        <v>6.267455</v>
      </c>
      <c r="T358" s="123">
        <f>SUM(T359:T403)</f>
        <v>3.5027909999999998</v>
      </c>
      <c r="AR358" s="117" t="s">
        <v>139</v>
      </c>
      <c r="AT358" s="124" t="s">
        <v>70</v>
      </c>
      <c r="AU358" s="124" t="s">
        <v>79</v>
      </c>
      <c r="AY358" s="117" t="s">
        <v>131</v>
      </c>
      <c r="BK358" s="125">
        <f>SUM(BK359:BK403)</f>
        <v>0</v>
      </c>
    </row>
    <row r="359" spans="2:65" s="1" customFormat="1" ht="14.45" customHeight="1">
      <c r="B359" s="33"/>
      <c r="C359" s="128" t="s">
        <v>663</v>
      </c>
      <c r="D359" s="128" t="s">
        <v>133</v>
      </c>
      <c r="E359" s="129" t="s">
        <v>664</v>
      </c>
      <c r="F359" s="130" t="s">
        <v>665</v>
      </c>
      <c r="G359" s="131" t="s">
        <v>136</v>
      </c>
      <c r="H359" s="132">
        <v>688</v>
      </c>
      <c r="I359" s="133"/>
      <c r="J359" s="134">
        <f>ROUND(I359*H359,2)</f>
        <v>0</v>
      </c>
      <c r="K359" s="130" t="s">
        <v>137</v>
      </c>
      <c r="L359" s="33"/>
      <c r="M359" s="135" t="s">
        <v>19</v>
      </c>
      <c r="N359" s="136" t="s">
        <v>43</v>
      </c>
      <c r="P359" s="137">
        <f>O359*H359</f>
        <v>0</v>
      </c>
      <c r="Q359" s="137">
        <v>0</v>
      </c>
      <c r="R359" s="137">
        <f>Q359*H359</f>
        <v>0</v>
      </c>
      <c r="S359" s="137">
        <v>3.1199999999999999E-3</v>
      </c>
      <c r="T359" s="138">
        <f>S359*H359</f>
        <v>2.14656</v>
      </c>
      <c r="AR359" s="139" t="s">
        <v>230</v>
      </c>
      <c r="AT359" s="139" t="s">
        <v>133</v>
      </c>
      <c r="AU359" s="139" t="s">
        <v>139</v>
      </c>
      <c r="AY359" s="18" t="s">
        <v>131</v>
      </c>
      <c r="BE359" s="140">
        <f>IF(N359="základní",J359,0)</f>
        <v>0</v>
      </c>
      <c r="BF359" s="140">
        <f>IF(N359="snížená",J359,0)</f>
        <v>0</v>
      </c>
      <c r="BG359" s="140">
        <f>IF(N359="zákl. přenesená",J359,0)</f>
        <v>0</v>
      </c>
      <c r="BH359" s="140">
        <f>IF(N359="sníž. přenesená",J359,0)</f>
        <v>0</v>
      </c>
      <c r="BI359" s="140">
        <f>IF(N359="nulová",J359,0)</f>
        <v>0</v>
      </c>
      <c r="BJ359" s="18" t="s">
        <v>139</v>
      </c>
      <c r="BK359" s="140">
        <f>ROUND(I359*H359,2)</f>
        <v>0</v>
      </c>
      <c r="BL359" s="18" t="s">
        <v>230</v>
      </c>
      <c r="BM359" s="139" t="s">
        <v>666</v>
      </c>
    </row>
    <row r="360" spans="2:65" s="1" customFormat="1" hidden="1">
      <c r="B360" s="33"/>
      <c r="D360" s="141" t="s">
        <v>141</v>
      </c>
      <c r="F360" s="142" t="s">
        <v>667</v>
      </c>
      <c r="I360" s="143"/>
      <c r="L360" s="33"/>
      <c r="M360" s="144"/>
      <c r="T360" s="54"/>
      <c r="AT360" s="18" t="s">
        <v>141</v>
      </c>
      <c r="AU360" s="18" t="s">
        <v>139</v>
      </c>
    </row>
    <row r="361" spans="2:65" s="1" customFormat="1" ht="14.45" customHeight="1">
      <c r="B361" s="33"/>
      <c r="C361" s="128" t="s">
        <v>668</v>
      </c>
      <c r="D361" s="128" t="s">
        <v>133</v>
      </c>
      <c r="E361" s="129" t="s">
        <v>669</v>
      </c>
      <c r="F361" s="130" t="s">
        <v>670</v>
      </c>
      <c r="G361" s="131" t="s">
        <v>239</v>
      </c>
      <c r="H361" s="132">
        <v>67</v>
      </c>
      <c r="I361" s="133"/>
      <c r="J361" s="134">
        <f>ROUND(I361*H361,2)</f>
        <v>0</v>
      </c>
      <c r="K361" s="130" t="s">
        <v>137</v>
      </c>
      <c r="L361" s="33"/>
      <c r="M361" s="135" t="s">
        <v>19</v>
      </c>
      <c r="N361" s="136" t="s">
        <v>43</v>
      </c>
      <c r="P361" s="137">
        <f>O361*H361</f>
        <v>0</v>
      </c>
      <c r="Q361" s="137">
        <v>0</v>
      </c>
      <c r="R361" s="137">
        <f>Q361*H361</f>
        <v>0</v>
      </c>
      <c r="S361" s="137">
        <v>1.8699999999999999E-3</v>
      </c>
      <c r="T361" s="138">
        <f>S361*H361</f>
        <v>0.12528999999999998</v>
      </c>
      <c r="AR361" s="139" t="s">
        <v>230</v>
      </c>
      <c r="AT361" s="139" t="s">
        <v>133</v>
      </c>
      <c r="AU361" s="139" t="s">
        <v>139</v>
      </c>
      <c r="AY361" s="18" t="s">
        <v>131</v>
      </c>
      <c r="BE361" s="140">
        <f>IF(N361="základní",J361,0)</f>
        <v>0</v>
      </c>
      <c r="BF361" s="140">
        <f>IF(N361="snížená",J361,0)</f>
        <v>0</v>
      </c>
      <c r="BG361" s="140">
        <f>IF(N361="zákl. přenesená",J361,0)</f>
        <v>0</v>
      </c>
      <c r="BH361" s="140">
        <f>IF(N361="sníž. přenesená",J361,0)</f>
        <v>0</v>
      </c>
      <c r="BI361" s="140">
        <f>IF(N361="nulová",J361,0)</f>
        <v>0</v>
      </c>
      <c r="BJ361" s="18" t="s">
        <v>139</v>
      </c>
      <c r="BK361" s="140">
        <f>ROUND(I361*H361,2)</f>
        <v>0</v>
      </c>
      <c r="BL361" s="18" t="s">
        <v>230</v>
      </c>
      <c r="BM361" s="139" t="s">
        <v>671</v>
      </c>
    </row>
    <row r="362" spans="2:65" s="1" customFormat="1" hidden="1">
      <c r="B362" s="33"/>
      <c r="D362" s="141" t="s">
        <v>141</v>
      </c>
      <c r="F362" s="142" t="s">
        <v>672</v>
      </c>
      <c r="I362" s="143"/>
      <c r="L362" s="33"/>
      <c r="M362" s="144"/>
      <c r="T362" s="54"/>
      <c r="AT362" s="18" t="s">
        <v>141</v>
      </c>
      <c r="AU362" s="18" t="s">
        <v>139</v>
      </c>
    </row>
    <row r="363" spans="2:65" s="1" customFormat="1" ht="14.45" customHeight="1">
      <c r="B363" s="33"/>
      <c r="C363" s="128" t="s">
        <v>673</v>
      </c>
      <c r="D363" s="128" t="s">
        <v>133</v>
      </c>
      <c r="E363" s="129" t="s">
        <v>674</v>
      </c>
      <c r="F363" s="130" t="s">
        <v>675</v>
      </c>
      <c r="G363" s="131" t="s">
        <v>239</v>
      </c>
      <c r="H363" s="132">
        <v>120.6</v>
      </c>
      <c r="I363" s="133"/>
      <c r="J363" s="134">
        <f>ROUND(I363*H363,2)</f>
        <v>0</v>
      </c>
      <c r="K363" s="130" t="s">
        <v>137</v>
      </c>
      <c r="L363" s="33"/>
      <c r="M363" s="135" t="s">
        <v>19</v>
      </c>
      <c r="N363" s="136" t="s">
        <v>43</v>
      </c>
      <c r="P363" s="137">
        <f>O363*H363</f>
        <v>0</v>
      </c>
      <c r="Q363" s="137">
        <v>0</v>
      </c>
      <c r="R363" s="137">
        <f>Q363*H363</f>
        <v>0</v>
      </c>
      <c r="S363" s="137">
        <v>1.7700000000000001E-3</v>
      </c>
      <c r="T363" s="138">
        <f>S363*H363</f>
        <v>0.21346200000000001</v>
      </c>
      <c r="AR363" s="139" t="s">
        <v>230</v>
      </c>
      <c r="AT363" s="139" t="s">
        <v>133</v>
      </c>
      <c r="AU363" s="139" t="s">
        <v>139</v>
      </c>
      <c r="AY363" s="18" t="s">
        <v>131</v>
      </c>
      <c r="BE363" s="140">
        <f>IF(N363="základní",J363,0)</f>
        <v>0</v>
      </c>
      <c r="BF363" s="140">
        <f>IF(N363="snížená",J363,0)</f>
        <v>0</v>
      </c>
      <c r="BG363" s="140">
        <f>IF(N363="zákl. přenesená",J363,0)</f>
        <v>0</v>
      </c>
      <c r="BH363" s="140">
        <f>IF(N363="sníž. přenesená",J363,0)</f>
        <v>0</v>
      </c>
      <c r="BI363" s="140">
        <f>IF(N363="nulová",J363,0)</f>
        <v>0</v>
      </c>
      <c r="BJ363" s="18" t="s">
        <v>139</v>
      </c>
      <c r="BK363" s="140">
        <f>ROUND(I363*H363,2)</f>
        <v>0</v>
      </c>
      <c r="BL363" s="18" t="s">
        <v>230</v>
      </c>
      <c r="BM363" s="139" t="s">
        <v>676</v>
      </c>
    </row>
    <row r="364" spans="2:65" s="1" customFormat="1" hidden="1">
      <c r="B364" s="33"/>
      <c r="D364" s="141" t="s">
        <v>141</v>
      </c>
      <c r="F364" s="142" t="s">
        <v>677</v>
      </c>
      <c r="I364" s="143"/>
      <c r="L364" s="33"/>
      <c r="M364" s="144"/>
      <c r="T364" s="54"/>
      <c r="AT364" s="18" t="s">
        <v>141</v>
      </c>
      <c r="AU364" s="18" t="s">
        <v>139</v>
      </c>
    </row>
    <row r="365" spans="2:65" s="1" customFormat="1" ht="14.45" customHeight="1">
      <c r="B365" s="33"/>
      <c r="C365" s="128" t="s">
        <v>678</v>
      </c>
      <c r="D365" s="128" t="s">
        <v>133</v>
      </c>
      <c r="E365" s="129" t="s">
        <v>679</v>
      </c>
      <c r="F365" s="130" t="s">
        <v>680</v>
      </c>
      <c r="G365" s="131" t="s">
        <v>410</v>
      </c>
      <c r="H365" s="132">
        <v>3</v>
      </c>
      <c r="I365" s="133"/>
      <c r="J365" s="134">
        <f>ROUND(I365*H365,2)</f>
        <v>0</v>
      </c>
      <c r="K365" s="130" t="s">
        <v>137</v>
      </c>
      <c r="L365" s="33"/>
      <c r="M365" s="135" t="s">
        <v>19</v>
      </c>
      <c r="N365" s="136" t="s">
        <v>43</v>
      </c>
      <c r="P365" s="137">
        <f>O365*H365</f>
        <v>0</v>
      </c>
      <c r="Q365" s="137">
        <v>0</v>
      </c>
      <c r="R365" s="137">
        <f>Q365*H365</f>
        <v>0</v>
      </c>
      <c r="S365" s="137">
        <v>9.0600000000000003E-3</v>
      </c>
      <c r="T365" s="138">
        <f>S365*H365</f>
        <v>2.7180000000000003E-2</v>
      </c>
      <c r="AR365" s="139" t="s">
        <v>230</v>
      </c>
      <c r="AT365" s="139" t="s">
        <v>133</v>
      </c>
      <c r="AU365" s="139" t="s">
        <v>139</v>
      </c>
      <c r="AY365" s="18" t="s">
        <v>131</v>
      </c>
      <c r="BE365" s="140">
        <f>IF(N365="základní",J365,0)</f>
        <v>0</v>
      </c>
      <c r="BF365" s="140">
        <f>IF(N365="snížená",J365,0)</f>
        <v>0</v>
      </c>
      <c r="BG365" s="140">
        <f>IF(N365="zákl. přenesená",J365,0)</f>
        <v>0</v>
      </c>
      <c r="BH365" s="140">
        <f>IF(N365="sníž. přenesená",J365,0)</f>
        <v>0</v>
      </c>
      <c r="BI365" s="140">
        <f>IF(N365="nulová",J365,0)</f>
        <v>0</v>
      </c>
      <c r="BJ365" s="18" t="s">
        <v>139</v>
      </c>
      <c r="BK365" s="140">
        <f>ROUND(I365*H365,2)</f>
        <v>0</v>
      </c>
      <c r="BL365" s="18" t="s">
        <v>230</v>
      </c>
      <c r="BM365" s="139" t="s">
        <v>681</v>
      </c>
    </row>
    <row r="366" spans="2:65" s="1" customFormat="1" hidden="1">
      <c r="B366" s="33"/>
      <c r="D366" s="141" t="s">
        <v>141</v>
      </c>
      <c r="F366" s="142" t="s">
        <v>682</v>
      </c>
      <c r="I366" s="143"/>
      <c r="L366" s="33"/>
      <c r="M366" s="144"/>
      <c r="T366" s="54"/>
      <c r="AT366" s="18" t="s">
        <v>141</v>
      </c>
      <c r="AU366" s="18" t="s">
        <v>139</v>
      </c>
    </row>
    <row r="367" spans="2:65" s="1" customFormat="1" ht="14.45" customHeight="1">
      <c r="B367" s="33"/>
      <c r="C367" s="128" t="s">
        <v>683</v>
      </c>
      <c r="D367" s="128" t="s">
        <v>133</v>
      </c>
      <c r="E367" s="129" t="s">
        <v>684</v>
      </c>
      <c r="F367" s="130" t="s">
        <v>685</v>
      </c>
      <c r="G367" s="131" t="s">
        <v>239</v>
      </c>
      <c r="H367" s="132">
        <v>120.7</v>
      </c>
      <c r="I367" s="133"/>
      <c r="J367" s="134">
        <f>ROUND(I367*H367,2)</f>
        <v>0</v>
      </c>
      <c r="K367" s="130" t="s">
        <v>137</v>
      </c>
      <c r="L367" s="33"/>
      <c r="M367" s="135" t="s">
        <v>19</v>
      </c>
      <c r="N367" s="136" t="s">
        <v>43</v>
      </c>
      <c r="P367" s="137">
        <f>O367*H367</f>
        <v>0</v>
      </c>
      <c r="Q367" s="137">
        <v>0</v>
      </c>
      <c r="R367" s="137">
        <f>Q367*H367</f>
        <v>0</v>
      </c>
      <c r="S367" s="137">
        <v>1.67E-3</v>
      </c>
      <c r="T367" s="138">
        <f>S367*H367</f>
        <v>0.201569</v>
      </c>
      <c r="AR367" s="139" t="s">
        <v>230</v>
      </c>
      <c r="AT367" s="139" t="s">
        <v>133</v>
      </c>
      <c r="AU367" s="139" t="s">
        <v>139</v>
      </c>
      <c r="AY367" s="18" t="s">
        <v>131</v>
      </c>
      <c r="BE367" s="140">
        <f>IF(N367="základní",J367,0)</f>
        <v>0</v>
      </c>
      <c r="BF367" s="140">
        <f>IF(N367="snížená",J367,0)</f>
        <v>0</v>
      </c>
      <c r="BG367" s="140">
        <f>IF(N367="zákl. přenesená",J367,0)</f>
        <v>0</v>
      </c>
      <c r="BH367" s="140">
        <f>IF(N367="sníž. přenesená",J367,0)</f>
        <v>0</v>
      </c>
      <c r="BI367" s="140">
        <f>IF(N367="nulová",J367,0)</f>
        <v>0</v>
      </c>
      <c r="BJ367" s="18" t="s">
        <v>139</v>
      </c>
      <c r="BK367" s="140">
        <f>ROUND(I367*H367,2)</f>
        <v>0</v>
      </c>
      <c r="BL367" s="18" t="s">
        <v>230</v>
      </c>
      <c r="BM367" s="139" t="s">
        <v>686</v>
      </c>
    </row>
    <row r="368" spans="2:65" s="1" customFormat="1" hidden="1">
      <c r="B368" s="33"/>
      <c r="D368" s="141" t="s">
        <v>141</v>
      </c>
      <c r="F368" s="142" t="s">
        <v>687</v>
      </c>
      <c r="I368" s="143"/>
      <c r="L368" s="33"/>
      <c r="M368" s="144"/>
      <c r="T368" s="54"/>
      <c r="AT368" s="18" t="s">
        <v>141</v>
      </c>
      <c r="AU368" s="18" t="s">
        <v>139</v>
      </c>
    </row>
    <row r="369" spans="2:65" s="1" customFormat="1" ht="14.45" customHeight="1">
      <c r="B369" s="33"/>
      <c r="C369" s="128" t="s">
        <v>688</v>
      </c>
      <c r="D369" s="128" t="s">
        <v>133</v>
      </c>
      <c r="E369" s="129" t="s">
        <v>689</v>
      </c>
      <c r="F369" s="130" t="s">
        <v>690</v>
      </c>
      <c r="G369" s="131" t="s">
        <v>239</v>
      </c>
      <c r="H369" s="132">
        <v>55.8</v>
      </c>
      <c r="I369" s="133"/>
      <c r="J369" s="134">
        <f>ROUND(I369*H369,2)</f>
        <v>0</v>
      </c>
      <c r="K369" s="130" t="s">
        <v>137</v>
      </c>
      <c r="L369" s="33"/>
      <c r="M369" s="135" t="s">
        <v>19</v>
      </c>
      <c r="N369" s="136" t="s">
        <v>43</v>
      </c>
      <c r="P369" s="137">
        <f>O369*H369</f>
        <v>0</v>
      </c>
      <c r="Q369" s="137">
        <v>0</v>
      </c>
      <c r="R369" s="137">
        <f>Q369*H369</f>
        <v>0</v>
      </c>
      <c r="S369" s="137">
        <v>1.75E-3</v>
      </c>
      <c r="T369" s="138">
        <f>S369*H369</f>
        <v>9.7650000000000001E-2</v>
      </c>
      <c r="AR369" s="139" t="s">
        <v>230</v>
      </c>
      <c r="AT369" s="139" t="s">
        <v>133</v>
      </c>
      <c r="AU369" s="139" t="s">
        <v>139</v>
      </c>
      <c r="AY369" s="18" t="s">
        <v>131</v>
      </c>
      <c r="BE369" s="140">
        <f>IF(N369="základní",J369,0)</f>
        <v>0</v>
      </c>
      <c r="BF369" s="140">
        <f>IF(N369="snížená",J369,0)</f>
        <v>0</v>
      </c>
      <c r="BG369" s="140">
        <f>IF(N369="zákl. přenesená",J369,0)</f>
        <v>0</v>
      </c>
      <c r="BH369" s="140">
        <f>IF(N369="sníž. přenesená",J369,0)</f>
        <v>0</v>
      </c>
      <c r="BI369" s="140">
        <f>IF(N369="nulová",J369,0)</f>
        <v>0</v>
      </c>
      <c r="BJ369" s="18" t="s">
        <v>139</v>
      </c>
      <c r="BK369" s="140">
        <f>ROUND(I369*H369,2)</f>
        <v>0</v>
      </c>
      <c r="BL369" s="18" t="s">
        <v>230</v>
      </c>
      <c r="BM369" s="139" t="s">
        <v>691</v>
      </c>
    </row>
    <row r="370" spans="2:65" s="1" customFormat="1" hidden="1">
      <c r="B370" s="33"/>
      <c r="D370" s="141" t="s">
        <v>141</v>
      </c>
      <c r="F370" s="142" t="s">
        <v>692</v>
      </c>
      <c r="I370" s="143"/>
      <c r="L370" s="33"/>
      <c r="M370" s="144"/>
      <c r="T370" s="54"/>
      <c r="AT370" s="18" t="s">
        <v>141</v>
      </c>
      <c r="AU370" s="18" t="s">
        <v>139</v>
      </c>
    </row>
    <row r="371" spans="2:65" s="1" customFormat="1" ht="19.5">
      <c r="B371" s="33"/>
      <c r="D371" s="146" t="s">
        <v>210</v>
      </c>
      <c r="F371" s="176" t="s">
        <v>693</v>
      </c>
      <c r="I371" s="143"/>
      <c r="L371" s="33"/>
      <c r="M371" s="144"/>
      <c r="T371" s="54"/>
      <c r="AT371" s="18" t="s">
        <v>210</v>
      </c>
      <c r="AU371" s="18" t="s">
        <v>139</v>
      </c>
    </row>
    <row r="372" spans="2:65" s="1" customFormat="1" ht="22.15" customHeight="1">
      <c r="B372" s="33"/>
      <c r="C372" s="128" t="s">
        <v>694</v>
      </c>
      <c r="D372" s="128" t="s">
        <v>133</v>
      </c>
      <c r="E372" s="129" t="s">
        <v>695</v>
      </c>
      <c r="F372" s="130" t="s">
        <v>696</v>
      </c>
      <c r="G372" s="131" t="s">
        <v>410</v>
      </c>
      <c r="H372" s="132">
        <v>8</v>
      </c>
      <c r="I372" s="133"/>
      <c r="J372" s="134">
        <f>ROUND(I372*H372,2)</f>
        <v>0</v>
      </c>
      <c r="K372" s="130" t="s">
        <v>137</v>
      </c>
      <c r="L372" s="33"/>
      <c r="M372" s="135" t="s">
        <v>19</v>
      </c>
      <c r="N372" s="136" t="s">
        <v>43</v>
      </c>
      <c r="P372" s="137">
        <f>O372*H372</f>
        <v>0</v>
      </c>
      <c r="Q372" s="137">
        <v>0</v>
      </c>
      <c r="R372" s="137">
        <f>Q372*H372</f>
        <v>0</v>
      </c>
      <c r="S372" s="137">
        <v>1.8799999999999999E-3</v>
      </c>
      <c r="T372" s="138">
        <f>S372*H372</f>
        <v>1.504E-2</v>
      </c>
      <c r="AR372" s="139" t="s">
        <v>230</v>
      </c>
      <c r="AT372" s="139" t="s">
        <v>133</v>
      </c>
      <c r="AU372" s="139" t="s">
        <v>139</v>
      </c>
      <c r="AY372" s="18" t="s">
        <v>131</v>
      </c>
      <c r="BE372" s="140">
        <f>IF(N372="základní",J372,0)</f>
        <v>0</v>
      </c>
      <c r="BF372" s="140">
        <f>IF(N372="snížená",J372,0)</f>
        <v>0</v>
      </c>
      <c r="BG372" s="140">
        <f>IF(N372="zákl. přenesená",J372,0)</f>
        <v>0</v>
      </c>
      <c r="BH372" s="140">
        <f>IF(N372="sníž. přenesená",J372,0)</f>
        <v>0</v>
      </c>
      <c r="BI372" s="140">
        <f>IF(N372="nulová",J372,0)</f>
        <v>0</v>
      </c>
      <c r="BJ372" s="18" t="s">
        <v>139</v>
      </c>
      <c r="BK372" s="140">
        <f>ROUND(I372*H372,2)</f>
        <v>0</v>
      </c>
      <c r="BL372" s="18" t="s">
        <v>230</v>
      </c>
      <c r="BM372" s="139" t="s">
        <v>697</v>
      </c>
    </row>
    <row r="373" spans="2:65" s="1" customFormat="1" hidden="1">
      <c r="B373" s="33"/>
      <c r="D373" s="141" t="s">
        <v>141</v>
      </c>
      <c r="F373" s="142" t="s">
        <v>698</v>
      </c>
      <c r="I373" s="143"/>
      <c r="L373" s="33"/>
      <c r="M373" s="144"/>
      <c r="T373" s="54"/>
      <c r="AT373" s="18" t="s">
        <v>141</v>
      </c>
      <c r="AU373" s="18" t="s">
        <v>139</v>
      </c>
    </row>
    <row r="374" spans="2:65" s="1" customFormat="1" ht="14.45" customHeight="1">
      <c r="B374" s="33"/>
      <c r="C374" s="128" t="s">
        <v>699</v>
      </c>
      <c r="D374" s="128" t="s">
        <v>133</v>
      </c>
      <c r="E374" s="129" t="s">
        <v>700</v>
      </c>
      <c r="F374" s="130" t="s">
        <v>701</v>
      </c>
      <c r="G374" s="131" t="s">
        <v>239</v>
      </c>
      <c r="H374" s="132">
        <v>120.6</v>
      </c>
      <c r="I374" s="133"/>
      <c r="J374" s="134">
        <f>ROUND(I374*H374,2)</f>
        <v>0</v>
      </c>
      <c r="K374" s="130" t="s">
        <v>137</v>
      </c>
      <c r="L374" s="33"/>
      <c r="M374" s="135" t="s">
        <v>19</v>
      </c>
      <c r="N374" s="136" t="s">
        <v>43</v>
      </c>
      <c r="P374" s="137">
        <f>O374*H374</f>
        <v>0</v>
      </c>
      <c r="Q374" s="137">
        <v>0</v>
      </c>
      <c r="R374" s="137">
        <f>Q374*H374</f>
        <v>0</v>
      </c>
      <c r="S374" s="137">
        <v>2.5999999999999999E-3</v>
      </c>
      <c r="T374" s="138">
        <f>S374*H374</f>
        <v>0.31355999999999995</v>
      </c>
      <c r="AR374" s="139" t="s">
        <v>230</v>
      </c>
      <c r="AT374" s="139" t="s">
        <v>133</v>
      </c>
      <c r="AU374" s="139" t="s">
        <v>139</v>
      </c>
      <c r="AY374" s="18" t="s">
        <v>131</v>
      </c>
      <c r="BE374" s="140">
        <f>IF(N374="základní",J374,0)</f>
        <v>0</v>
      </c>
      <c r="BF374" s="140">
        <f>IF(N374="snížená",J374,0)</f>
        <v>0</v>
      </c>
      <c r="BG374" s="140">
        <f>IF(N374="zákl. přenesená",J374,0)</f>
        <v>0</v>
      </c>
      <c r="BH374" s="140">
        <f>IF(N374="sníž. přenesená",J374,0)</f>
        <v>0</v>
      </c>
      <c r="BI374" s="140">
        <f>IF(N374="nulová",J374,0)</f>
        <v>0</v>
      </c>
      <c r="BJ374" s="18" t="s">
        <v>139</v>
      </c>
      <c r="BK374" s="140">
        <f>ROUND(I374*H374,2)</f>
        <v>0</v>
      </c>
      <c r="BL374" s="18" t="s">
        <v>230</v>
      </c>
      <c r="BM374" s="139" t="s">
        <v>702</v>
      </c>
    </row>
    <row r="375" spans="2:65" s="1" customFormat="1" hidden="1">
      <c r="B375" s="33"/>
      <c r="D375" s="141" t="s">
        <v>141</v>
      </c>
      <c r="F375" s="142" t="s">
        <v>703</v>
      </c>
      <c r="I375" s="143"/>
      <c r="L375" s="33"/>
      <c r="M375" s="144"/>
      <c r="T375" s="54"/>
      <c r="AT375" s="18" t="s">
        <v>141</v>
      </c>
      <c r="AU375" s="18" t="s">
        <v>139</v>
      </c>
    </row>
    <row r="376" spans="2:65" s="1" customFormat="1" ht="14.45" customHeight="1">
      <c r="B376" s="33"/>
      <c r="C376" s="128" t="s">
        <v>704</v>
      </c>
      <c r="D376" s="128" t="s">
        <v>133</v>
      </c>
      <c r="E376" s="129" t="s">
        <v>705</v>
      </c>
      <c r="F376" s="130" t="s">
        <v>706</v>
      </c>
      <c r="G376" s="131" t="s">
        <v>239</v>
      </c>
      <c r="H376" s="132">
        <v>92</v>
      </c>
      <c r="I376" s="133"/>
      <c r="J376" s="134">
        <f>ROUND(I376*H376,2)</f>
        <v>0</v>
      </c>
      <c r="K376" s="130" t="s">
        <v>137</v>
      </c>
      <c r="L376" s="33"/>
      <c r="M376" s="135" t="s">
        <v>19</v>
      </c>
      <c r="N376" s="136" t="s">
        <v>43</v>
      </c>
      <c r="P376" s="137">
        <f>O376*H376</f>
        <v>0</v>
      </c>
      <c r="Q376" s="137">
        <v>0</v>
      </c>
      <c r="R376" s="137">
        <f>Q376*H376</f>
        <v>0</v>
      </c>
      <c r="S376" s="137">
        <v>3.9399999999999999E-3</v>
      </c>
      <c r="T376" s="138">
        <f>S376*H376</f>
        <v>0.36247999999999997</v>
      </c>
      <c r="AR376" s="139" t="s">
        <v>230</v>
      </c>
      <c r="AT376" s="139" t="s">
        <v>133</v>
      </c>
      <c r="AU376" s="139" t="s">
        <v>139</v>
      </c>
      <c r="AY376" s="18" t="s">
        <v>131</v>
      </c>
      <c r="BE376" s="140">
        <f>IF(N376="základní",J376,0)</f>
        <v>0</v>
      </c>
      <c r="BF376" s="140">
        <f>IF(N376="snížená",J376,0)</f>
        <v>0</v>
      </c>
      <c r="BG376" s="140">
        <f>IF(N376="zákl. přenesená",J376,0)</f>
        <v>0</v>
      </c>
      <c r="BH376" s="140">
        <f>IF(N376="sníž. přenesená",J376,0)</f>
        <v>0</v>
      </c>
      <c r="BI376" s="140">
        <f>IF(N376="nulová",J376,0)</f>
        <v>0</v>
      </c>
      <c r="BJ376" s="18" t="s">
        <v>139</v>
      </c>
      <c r="BK376" s="140">
        <f>ROUND(I376*H376,2)</f>
        <v>0</v>
      </c>
      <c r="BL376" s="18" t="s">
        <v>230</v>
      </c>
      <c r="BM376" s="139" t="s">
        <v>707</v>
      </c>
    </row>
    <row r="377" spans="2:65" s="1" customFormat="1" hidden="1">
      <c r="B377" s="33"/>
      <c r="D377" s="141" t="s">
        <v>141</v>
      </c>
      <c r="F377" s="142" t="s">
        <v>708</v>
      </c>
      <c r="I377" s="143"/>
      <c r="L377" s="33"/>
      <c r="M377" s="144"/>
      <c r="T377" s="54"/>
      <c r="AT377" s="18" t="s">
        <v>141</v>
      </c>
      <c r="AU377" s="18" t="s">
        <v>139</v>
      </c>
    </row>
    <row r="378" spans="2:65" s="1" customFormat="1" ht="30" customHeight="1">
      <c r="B378" s="33"/>
      <c r="C378" s="128" t="s">
        <v>709</v>
      </c>
      <c r="D378" s="128" t="s">
        <v>133</v>
      </c>
      <c r="E378" s="129" t="s">
        <v>710</v>
      </c>
      <c r="F378" s="130" t="s">
        <v>711</v>
      </c>
      <c r="G378" s="131" t="s">
        <v>136</v>
      </c>
      <c r="H378" s="132">
        <v>688</v>
      </c>
      <c r="I378" s="133"/>
      <c r="J378" s="134">
        <f>ROUND(I378*H378,2)</f>
        <v>0</v>
      </c>
      <c r="K378" s="130" t="s">
        <v>137</v>
      </c>
      <c r="L378" s="33"/>
      <c r="M378" s="135" t="s">
        <v>19</v>
      </c>
      <c r="N378" s="136" t="s">
        <v>43</v>
      </c>
      <c r="P378" s="137">
        <f>O378*H378</f>
        <v>0</v>
      </c>
      <c r="Q378" s="137">
        <v>6.6E-3</v>
      </c>
      <c r="R378" s="137">
        <f>Q378*H378</f>
        <v>4.5407999999999999</v>
      </c>
      <c r="S378" s="137">
        <v>0</v>
      </c>
      <c r="T378" s="138">
        <f>S378*H378</f>
        <v>0</v>
      </c>
      <c r="AR378" s="139" t="s">
        <v>230</v>
      </c>
      <c r="AT378" s="139" t="s">
        <v>133</v>
      </c>
      <c r="AU378" s="139" t="s">
        <v>139</v>
      </c>
      <c r="AY378" s="18" t="s">
        <v>131</v>
      </c>
      <c r="BE378" s="140">
        <f>IF(N378="základní",J378,0)</f>
        <v>0</v>
      </c>
      <c r="BF378" s="140">
        <f>IF(N378="snížená",J378,0)</f>
        <v>0</v>
      </c>
      <c r="BG378" s="140">
        <f>IF(N378="zákl. přenesená",J378,0)</f>
        <v>0</v>
      </c>
      <c r="BH378" s="140">
        <f>IF(N378="sníž. přenesená",J378,0)</f>
        <v>0</v>
      </c>
      <c r="BI378" s="140">
        <f>IF(N378="nulová",J378,0)</f>
        <v>0</v>
      </c>
      <c r="BJ378" s="18" t="s">
        <v>139</v>
      </c>
      <c r="BK378" s="140">
        <f>ROUND(I378*H378,2)</f>
        <v>0</v>
      </c>
      <c r="BL378" s="18" t="s">
        <v>230</v>
      </c>
      <c r="BM378" s="139" t="s">
        <v>712</v>
      </c>
    </row>
    <row r="379" spans="2:65" s="1" customFormat="1" hidden="1">
      <c r="B379" s="33"/>
      <c r="D379" s="141" t="s">
        <v>141</v>
      </c>
      <c r="F379" s="142" t="s">
        <v>713</v>
      </c>
      <c r="I379" s="143"/>
      <c r="L379" s="33"/>
      <c r="M379" s="144"/>
      <c r="T379" s="54"/>
      <c r="AT379" s="18" t="s">
        <v>141</v>
      </c>
      <c r="AU379" s="18" t="s">
        <v>139</v>
      </c>
    </row>
    <row r="380" spans="2:65" s="1" customFormat="1" ht="22.15" customHeight="1">
      <c r="B380" s="33"/>
      <c r="C380" s="128" t="s">
        <v>714</v>
      </c>
      <c r="D380" s="128" t="s">
        <v>133</v>
      </c>
      <c r="E380" s="129" t="s">
        <v>715</v>
      </c>
      <c r="F380" s="130" t="s">
        <v>716</v>
      </c>
      <c r="G380" s="131" t="s">
        <v>239</v>
      </c>
      <c r="H380" s="132">
        <v>42</v>
      </c>
      <c r="I380" s="133"/>
      <c r="J380" s="134">
        <f>ROUND(I380*H380,2)</f>
        <v>0</v>
      </c>
      <c r="K380" s="130" t="s">
        <v>137</v>
      </c>
      <c r="L380" s="33"/>
      <c r="M380" s="135" t="s">
        <v>19</v>
      </c>
      <c r="N380" s="136" t="s">
        <v>43</v>
      </c>
      <c r="P380" s="137">
        <f>O380*H380</f>
        <v>0</v>
      </c>
      <c r="Q380" s="137">
        <v>2.9099999999999998E-3</v>
      </c>
      <c r="R380" s="137">
        <f>Q380*H380</f>
        <v>0.12222</v>
      </c>
      <c r="S380" s="137">
        <v>0</v>
      </c>
      <c r="T380" s="138">
        <f>S380*H380</f>
        <v>0</v>
      </c>
      <c r="AR380" s="139" t="s">
        <v>230</v>
      </c>
      <c r="AT380" s="139" t="s">
        <v>133</v>
      </c>
      <c r="AU380" s="139" t="s">
        <v>139</v>
      </c>
      <c r="AY380" s="18" t="s">
        <v>131</v>
      </c>
      <c r="BE380" s="140">
        <f>IF(N380="základní",J380,0)</f>
        <v>0</v>
      </c>
      <c r="BF380" s="140">
        <f>IF(N380="snížená",J380,0)</f>
        <v>0</v>
      </c>
      <c r="BG380" s="140">
        <f>IF(N380="zákl. přenesená",J380,0)</f>
        <v>0</v>
      </c>
      <c r="BH380" s="140">
        <f>IF(N380="sníž. přenesená",J380,0)</f>
        <v>0</v>
      </c>
      <c r="BI380" s="140">
        <f>IF(N380="nulová",J380,0)</f>
        <v>0</v>
      </c>
      <c r="BJ380" s="18" t="s">
        <v>139</v>
      </c>
      <c r="BK380" s="140">
        <f>ROUND(I380*H380,2)</f>
        <v>0</v>
      </c>
      <c r="BL380" s="18" t="s">
        <v>230</v>
      </c>
      <c r="BM380" s="139" t="s">
        <v>717</v>
      </c>
    </row>
    <row r="381" spans="2:65" s="1" customFormat="1" hidden="1">
      <c r="B381" s="33"/>
      <c r="D381" s="141" t="s">
        <v>141</v>
      </c>
      <c r="F381" s="142" t="s">
        <v>718</v>
      </c>
      <c r="I381" s="143"/>
      <c r="L381" s="33"/>
      <c r="M381" s="144"/>
      <c r="T381" s="54"/>
      <c r="AT381" s="18" t="s">
        <v>141</v>
      </c>
      <c r="AU381" s="18" t="s">
        <v>139</v>
      </c>
    </row>
    <row r="382" spans="2:65" s="1" customFormat="1" ht="22.15" customHeight="1">
      <c r="B382" s="33"/>
      <c r="C382" s="128" t="s">
        <v>719</v>
      </c>
      <c r="D382" s="128" t="s">
        <v>133</v>
      </c>
      <c r="E382" s="129" t="s">
        <v>720</v>
      </c>
      <c r="F382" s="130" t="s">
        <v>721</v>
      </c>
      <c r="G382" s="131" t="s">
        <v>239</v>
      </c>
      <c r="H382" s="132">
        <v>25</v>
      </c>
      <c r="I382" s="133"/>
      <c r="J382" s="134">
        <f>ROUND(I382*H382,2)</f>
        <v>0</v>
      </c>
      <c r="K382" s="130" t="s">
        <v>137</v>
      </c>
      <c r="L382" s="33"/>
      <c r="M382" s="135" t="s">
        <v>19</v>
      </c>
      <c r="N382" s="136" t="s">
        <v>43</v>
      </c>
      <c r="P382" s="137">
        <f>O382*H382</f>
        <v>0</v>
      </c>
      <c r="Q382" s="137">
        <v>2.9099999999999998E-3</v>
      </c>
      <c r="R382" s="137">
        <f>Q382*H382</f>
        <v>7.2749999999999995E-2</v>
      </c>
      <c r="S382" s="137">
        <v>0</v>
      </c>
      <c r="T382" s="138">
        <f>S382*H382</f>
        <v>0</v>
      </c>
      <c r="AR382" s="139" t="s">
        <v>230</v>
      </c>
      <c r="AT382" s="139" t="s">
        <v>133</v>
      </c>
      <c r="AU382" s="139" t="s">
        <v>139</v>
      </c>
      <c r="AY382" s="18" t="s">
        <v>131</v>
      </c>
      <c r="BE382" s="140">
        <f>IF(N382="základní",J382,0)</f>
        <v>0</v>
      </c>
      <c r="BF382" s="140">
        <f>IF(N382="snížená",J382,0)</f>
        <v>0</v>
      </c>
      <c r="BG382" s="140">
        <f>IF(N382="zákl. přenesená",J382,0)</f>
        <v>0</v>
      </c>
      <c r="BH382" s="140">
        <f>IF(N382="sníž. přenesená",J382,0)</f>
        <v>0</v>
      </c>
      <c r="BI382" s="140">
        <f>IF(N382="nulová",J382,0)</f>
        <v>0</v>
      </c>
      <c r="BJ382" s="18" t="s">
        <v>139</v>
      </c>
      <c r="BK382" s="140">
        <f>ROUND(I382*H382,2)</f>
        <v>0</v>
      </c>
      <c r="BL382" s="18" t="s">
        <v>230</v>
      </c>
      <c r="BM382" s="139" t="s">
        <v>722</v>
      </c>
    </row>
    <row r="383" spans="2:65" s="1" customFormat="1" hidden="1">
      <c r="B383" s="33"/>
      <c r="D383" s="141" t="s">
        <v>141</v>
      </c>
      <c r="F383" s="142" t="s">
        <v>723</v>
      </c>
      <c r="I383" s="143"/>
      <c r="L383" s="33"/>
      <c r="M383" s="144"/>
      <c r="T383" s="54"/>
      <c r="AT383" s="18" t="s">
        <v>141</v>
      </c>
      <c r="AU383" s="18" t="s">
        <v>139</v>
      </c>
    </row>
    <row r="384" spans="2:65" s="1" customFormat="1" ht="22.15" customHeight="1">
      <c r="B384" s="33"/>
      <c r="C384" s="128" t="s">
        <v>724</v>
      </c>
      <c r="D384" s="128" t="s">
        <v>133</v>
      </c>
      <c r="E384" s="129" t="s">
        <v>725</v>
      </c>
      <c r="F384" s="130" t="s">
        <v>726</v>
      </c>
      <c r="G384" s="131" t="s">
        <v>239</v>
      </c>
      <c r="H384" s="132">
        <v>241.2</v>
      </c>
      <c r="I384" s="133"/>
      <c r="J384" s="134">
        <f>ROUND(I384*H384,2)</f>
        <v>0</v>
      </c>
      <c r="K384" s="130" t="s">
        <v>137</v>
      </c>
      <c r="L384" s="33"/>
      <c r="M384" s="135" t="s">
        <v>19</v>
      </c>
      <c r="N384" s="136" t="s">
        <v>43</v>
      </c>
      <c r="P384" s="137">
        <f>O384*H384</f>
        <v>0</v>
      </c>
      <c r="Q384" s="137">
        <v>2.14E-3</v>
      </c>
      <c r="R384" s="137">
        <f>Q384*H384</f>
        <v>0.51616799999999996</v>
      </c>
      <c r="S384" s="137">
        <v>0</v>
      </c>
      <c r="T384" s="138">
        <f>S384*H384</f>
        <v>0</v>
      </c>
      <c r="AR384" s="139" t="s">
        <v>230</v>
      </c>
      <c r="AT384" s="139" t="s">
        <v>133</v>
      </c>
      <c r="AU384" s="139" t="s">
        <v>139</v>
      </c>
      <c r="AY384" s="18" t="s">
        <v>131</v>
      </c>
      <c r="BE384" s="140">
        <f>IF(N384="základní",J384,0)</f>
        <v>0</v>
      </c>
      <c r="BF384" s="140">
        <f>IF(N384="snížená",J384,0)</f>
        <v>0</v>
      </c>
      <c r="BG384" s="140">
        <f>IF(N384="zákl. přenesená",J384,0)</f>
        <v>0</v>
      </c>
      <c r="BH384" s="140">
        <f>IF(N384="sníž. přenesená",J384,0)</f>
        <v>0</v>
      </c>
      <c r="BI384" s="140">
        <f>IF(N384="nulová",J384,0)</f>
        <v>0</v>
      </c>
      <c r="BJ384" s="18" t="s">
        <v>139</v>
      </c>
      <c r="BK384" s="140">
        <f>ROUND(I384*H384,2)</f>
        <v>0</v>
      </c>
      <c r="BL384" s="18" t="s">
        <v>230</v>
      </c>
      <c r="BM384" s="139" t="s">
        <v>727</v>
      </c>
    </row>
    <row r="385" spans="2:65" s="1" customFormat="1" hidden="1">
      <c r="B385" s="33"/>
      <c r="D385" s="141" t="s">
        <v>141</v>
      </c>
      <c r="F385" s="142" t="s">
        <v>728</v>
      </c>
      <c r="I385" s="143"/>
      <c r="L385" s="33"/>
      <c r="M385" s="144"/>
      <c r="T385" s="54"/>
      <c r="AT385" s="18" t="s">
        <v>141</v>
      </c>
      <c r="AU385" s="18" t="s">
        <v>139</v>
      </c>
    </row>
    <row r="386" spans="2:65" s="1" customFormat="1" ht="22.15" customHeight="1">
      <c r="B386" s="33"/>
      <c r="C386" s="128" t="s">
        <v>729</v>
      </c>
      <c r="D386" s="128" t="s">
        <v>133</v>
      </c>
      <c r="E386" s="129" t="s">
        <v>730</v>
      </c>
      <c r="F386" s="130" t="s">
        <v>731</v>
      </c>
      <c r="G386" s="131" t="s">
        <v>410</v>
      </c>
      <c r="H386" s="132">
        <v>3</v>
      </c>
      <c r="I386" s="133"/>
      <c r="J386" s="134">
        <f>ROUND(I386*H386,2)</f>
        <v>0</v>
      </c>
      <c r="K386" s="130" t="s">
        <v>137</v>
      </c>
      <c r="L386" s="33"/>
      <c r="M386" s="135" t="s">
        <v>19</v>
      </c>
      <c r="N386" s="136" t="s">
        <v>43</v>
      </c>
      <c r="P386" s="137">
        <f>O386*H386</f>
        <v>0</v>
      </c>
      <c r="Q386" s="137">
        <v>3.6600000000000001E-3</v>
      </c>
      <c r="R386" s="137">
        <f>Q386*H386</f>
        <v>1.098E-2</v>
      </c>
      <c r="S386" s="137">
        <v>0</v>
      </c>
      <c r="T386" s="138">
        <f>S386*H386</f>
        <v>0</v>
      </c>
      <c r="AR386" s="139" t="s">
        <v>230</v>
      </c>
      <c r="AT386" s="139" t="s">
        <v>133</v>
      </c>
      <c r="AU386" s="139" t="s">
        <v>139</v>
      </c>
      <c r="AY386" s="18" t="s">
        <v>131</v>
      </c>
      <c r="BE386" s="140">
        <f>IF(N386="základní",J386,0)</f>
        <v>0</v>
      </c>
      <c r="BF386" s="140">
        <f>IF(N386="snížená",J386,0)</f>
        <v>0</v>
      </c>
      <c r="BG386" s="140">
        <f>IF(N386="zákl. přenesená",J386,0)</f>
        <v>0</v>
      </c>
      <c r="BH386" s="140">
        <f>IF(N386="sníž. přenesená",J386,0)</f>
        <v>0</v>
      </c>
      <c r="BI386" s="140">
        <f>IF(N386="nulová",J386,0)</f>
        <v>0</v>
      </c>
      <c r="BJ386" s="18" t="s">
        <v>139</v>
      </c>
      <c r="BK386" s="140">
        <f>ROUND(I386*H386,2)</f>
        <v>0</v>
      </c>
      <c r="BL386" s="18" t="s">
        <v>230</v>
      </c>
      <c r="BM386" s="139" t="s">
        <v>732</v>
      </c>
    </row>
    <row r="387" spans="2:65" s="1" customFormat="1" hidden="1">
      <c r="B387" s="33"/>
      <c r="D387" s="141" t="s">
        <v>141</v>
      </c>
      <c r="F387" s="142" t="s">
        <v>733</v>
      </c>
      <c r="I387" s="143"/>
      <c r="L387" s="33"/>
      <c r="M387" s="144"/>
      <c r="T387" s="54"/>
      <c r="AT387" s="18" t="s">
        <v>141</v>
      </c>
      <c r="AU387" s="18" t="s">
        <v>139</v>
      </c>
    </row>
    <row r="388" spans="2:65" s="1" customFormat="1" ht="22.15" customHeight="1">
      <c r="B388" s="33"/>
      <c r="C388" s="128" t="s">
        <v>734</v>
      </c>
      <c r="D388" s="128" t="s">
        <v>133</v>
      </c>
      <c r="E388" s="129" t="s">
        <v>735</v>
      </c>
      <c r="F388" s="130" t="s">
        <v>736</v>
      </c>
      <c r="G388" s="131" t="s">
        <v>239</v>
      </c>
      <c r="H388" s="132">
        <v>120.7</v>
      </c>
      <c r="I388" s="133"/>
      <c r="J388" s="134">
        <f>ROUND(I388*H388,2)</f>
        <v>0</v>
      </c>
      <c r="K388" s="130" t="s">
        <v>137</v>
      </c>
      <c r="L388" s="33"/>
      <c r="M388" s="135" t="s">
        <v>19</v>
      </c>
      <c r="N388" s="136" t="s">
        <v>43</v>
      </c>
      <c r="P388" s="137">
        <f>O388*H388</f>
        <v>0</v>
      </c>
      <c r="Q388" s="137">
        <v>4.2900000000000004E-3</v>
      </c>
      <c r="R388" s="137">
        <f>Q388*H388</f>
        <v>0.51780300000000001</v>
      </c>
      <c r="S388" s="137">
        <v>0</v>
      </c>
      <c r="T388" s="138">
        <f>S388*H388</f>
        <v>0</v>
      </c>
      <c r="AR388" s="139" t="s">
        <v>230</v>
      </c>
      <c r="AT388" s="139" t="s">
        <v>133</v>
      </c>
      <c r="AU388" s="139" t="s">
        <v>139</v>
      </c>
      <c r="AY388" s="18" t="s">
        <v>131</v>
      </c>
      <c r="BE388" s="140">
        <f>IF(N388="základní",J388,0)</f>
        <v>0</v>
      </c>
      <c r="BF388" s="140">
        <f>IF(N388="snížená",J388,0)</f>
        <v>0</v>
      </c>
      <c r="BG388" s="140">
        <f>IF(N388="zákl. přenesená",J388,0)</f>
        <v>0</v>
      </c>
      <c r="BH388" s="140">
        <f>IF(N388="sníž. přenesená",J388,0)</f>
        <v>0</v>
      </c>
      <c r="BI388" s="140">
        <f>IF(N388="nulová",J388,0)</f>
        <v>0</v>
      </c>
      <c r="BJ388" s="18" t="s">
        <v>139</v>
      </c>
      <c r="BK388" s="140">
        <f>ROUND(I388*H388,2)</f>
        <v>0</v>
      </c>
      <c r="BL388" s="18" t="s">
        <v>230</v>
      </c>
      <c r="BM388" s="139" t="s">
        <v>737</v>
      </c>
    </row>
    <row r="389" spans="2:65" s="1" customFormat="1" hidden="1">
      <c r="B389" s="33"/>
      <c r="D389" s="141" t="s">
        <v>141</v>
      </c>
      <c r="F389" s="142" t="s">
        <v>738</v>
      </c>
      <c r="I389" s="143"/>
      <c r="L389" s="33"/>
      <c r="M389" s="144"/>
      <c r="T389" s="54"/>
      <c r="AT389" s="18" t="s">
        <v>141</v>
      </c>
      <c r="AU389" s="18" t="s">
        <v>139</v>
      </c>
    </row>
    <row r="390" spans="2:65" s="1" customFormat="1" ht="30" customHeight="1">
      <c r="B390" s="33"/>
      <c r="C390" s="128" t="s">
        <v>739</v>
      </c>
      <c r="D390" s="128" t="s">
        <v>133</v>
      </c>
      <c r="E390" s="129" t="s">
        <v>740</v>
      </c>
      <c r="F390" s="130" t="s">
        <v>741</v>
      </c>
      <c r="G390" s="131" t="s">
        <v>410</v>
      </c>
      <c r="H390" s="132">
        <v>6</v>
      </c>
      <c r="I390" s="133"/>
      <c r="J390" s="134">
        <f>ROUND(I390*H390,2)</f>
        <v>0</v>
      </c>
      <c r="K390" s="130" t="s">
        <v>137</v>
      </c>
      <c r="L390" s="33"/>
      <c r="M390" s="135" t="s">
        <v>19</v>
      </c>
      <c r="N390" s="136" t="s">
        <v>43</v>
      </c>
      <c r="P390" s="137">
        <f>O390*H390</f>
        <v>0</v>
      </c>
      <c r="Q390" s="137">
        <v>9.0799999999999995E-3</v>
      </c>
      <c r="R390" s="137">
        <f>Q390*H390</f>
        <v>5.4480000000000001E-2</v>
      </c>
      <c r="S390" s="137">
        <v>0</v>
      </c>
      <c r="T390" s="138">
        <f>S390*H390</f>
        <v>0</v>
      </c>
      <c r="AR390" s="139" t="s">
        <v>230</v>
      </c>
      <c r="AT390" s="139" t="s">
        <v>133</v>
      </c>
      <c r="AU390" s="139" t="s">
        <v>139</v>
      </c>
      <c r="AY390" s="18" t="s">
        <v>131</v>
      </c>
      <c r="BE390" s="140">
        <f>IF(N390="základní",J390,0)</f>
        <v>0</v>
      </c>
      <c r="BF390" s="140">
        <f>IF(N390="snížená",J390,0)</f>
        <v>0</v>
      </c>
      <c r="BG390" s="140">
        <f>IF(N390="zákl. přenesená",J390,0)</f>
        <v>0</v>
      </c>
      <c r="BH390" s="140">
        <f>IF(N390="sníž. přenesená",J390,0)</f>
        <v>0</v>
      </c>
      <c r="BI390" s="140">
        <f>IF(N390="nulová",J390,0)</f>
        <v>0</v>
      </c>
      <c r="BJ390" s="18" t="s">
        <v>139</v>
      </c>
      <c r="BK390" s="140">
        <f>ROUND(I390*H390,2)</f>
        <v>0</v>
      </c>
      <c r="BL390" s="18" t="s">
        <v>230</v>
      </c>
      <c r="BM390" s="139" t="s">
        <v>742</v>
      </c>
    </row>
    <row r="391" spans="2:65" s="1" customFormat="1" hidden="1">
      <c r="B391" s="33"/>
      <c r="D391" s="141" t="s">
        <v>141</v>
      </c>
      <c r="F391" s="142" t="s">
        <v>743</v>
      </c>
      <c r="I391" s="143"/>
      <c r="L391" s="33"/>
      <c r="M391" s="144"/>
      <c r="T391" s="54"/>
      <c r="AT391" s="18" t="s">
        <v>141</v>
      </c>
      <c r="AU391" s="18" t="s">
        <v>139</v>
      </c>
    </row>
    <row r="392" spans="2:65" s="1" customFormat="1" ht="30" customHeight="1">
      <c r="B392" s="33"/>
      <c r="C392" s="128" t="s">
        <v>744</v>
      </c>
      <c r="D392" s="128" t="s">
        <v>133</v>
      </c>
      <c r="E392" s="129" t="s">
        <v>745</v>
      </c>
      <c r="F392" s="130" t="s">
        <v>746</v>
      </c>
      <c r="G392" s="131" t="s">
        <v>410</v>
      </c>
      <c r="H392" s="132">
        <v>2</v>
      </c>
      <c r="I392" s="133"/>
      <c r="J392" s="134">
        <f>ROUND(I392*H392,2)</f>
        <v>0</v>
      </c>
      <c r="K392" s="130" t="s">
        <v>137</v>
      </c>
      <c r="L392" s="33"/>
      <c r="M392" s="135" t="s">
        <v>19</v>
      </c>
      <c r="N392" s="136" t="s">
        <v>43</v>
      </c>
      <c r="P392" s="137">
        <f>O392*H392</f>
        <v>0</v>
      </c>
      <c r="Q392" s="137">
        <v>1.5679999999999999E-2</v>
      </c>
      <c r="R392" s="137">
        <f>Q392*H392</f>
        <v>3.1359999999999999E-2</v>
      </c>
      <c r="S392" s="137">
        <v>0</v>
      </c>
      <c r="T392" s="138">
        <f>S392*H392</f>
        <v>0</v>
      </c>
      <c r="AR392" s="139" t="s">
        <v>230</v>
      </c>
      <c r="AT392" s="139" t="s">
        <v>133</v>
      </c>
      <c r="AU392" s="139" t="s">
        <v>139</v>
      </c>
      <c r="AY392" s="18" t="s">
        <v>131</v>
      </c>
      <c r="BE392" s="140">
        <f>IF(N392="základní",J392,0)</f>
        <v>0</v>
      </c>
      <c r="BF392" s="140">
        <f>IF(N392="snížená",J392,0)</f>
        <v>0</v>
      </c>
      <c r="BG392" s="140">
        <f>IF(N392="zákl. přenesená",J392,0)</f>
        <v>0</v>
      </c>
      <c r="BH392" s="140">
        <f>IF(N392="sníž. přenesená",J392,0)</f>
        <v>0</v>
      </c>
      <c r="BI392" s="140">
        <f>IF(N392="nulová",J392,0)</f>
        <v>0</v>
      </c>
      <c r="BJ392" s="18" t="s">
        <v>139</v>
      </c>
      <c r="BK392" s="140">
        <f>ROUND(I392*H392,2)</f>
        <v>0</v>
      </c>
      <c r="BL392" s="18" t="s">
        <v>230</v>
      </c>
      <c r="BM392" s="139" t="s">
        <v>747</v>
      </c>
    </row>
    <row r="393" spans="2:65" s="1" customFormat="1" hidden="1">
      <c r="B393" s="33"/>
      <c r="D393" s="141" t="s">
        <v>141</v>
      </c>
      <c r="F393" s="142" t="s">
        <v>748</v>
      </c>
      <c r="I393" s="143"/>
      <c r="L393" s="33"/>
      <c r="M393" s="144"/>
      <c r="T393" s="54"/>
      <c r="AT393" s="18" t="s">
        <v>141</v>
      </c>
      <c r="AU393" s="18" t="s">
        <v>139</v>
      </c>
    </row>
    <row r="394" spans="2:65" s="1" customFormat="1" ht="19.899999999999999" customHeight="1">
      <c r="B394" s="33"/>
      <c r="C394" s="128" t="s">
        <v>749</v>
      </c>
      <c r="D394" s="128" t="s">
        <v>133</v>
      </c>
      <c r="E394" s="129" t="s">
        <v>750</v>
      </c>
      <c r="F394" s="130" t="s">
        <v>751</v>
      </c>
      <c r="G394" s="131" t="s">
        <v>239</v>
      </c>
      <c r="H394" s="132">
        <v>120.6</v>
      </c>
      <c r="I394" s="133"/>
      <c r="J394" s="134">
        <f>ROUND(I394*H394,2)</f>
        <v>0</v>
      </c>
      <c r="K394" s="130" t="s">
        <v>137</v>
      </c>
      <c r="L394" s="33"/>
      <c r="M394" s="135" t="s">
        <v>19</v>
      </c>
      <c r="N394" s="136" t="s">
        <v>43</v>
      </c>
      <c r="P394" s="137">
        <f>O394*H394</f>
        <v>0</v>
      </c>
      <c r="Q394" s="137">
        <v>1.6900000000000001E-3</v>
      </c>
      <c r="R394" s="137">
        <f>Q394*H394</f>
        <v>0.203814</v>
      </c>
      <c r="S394" s="137">
        <v>0</v>
      </c>
      <c r="T394" s="138">
        <f>S394*H394</f>
        <v>0</v>
      </c>
      <c r="AR394" s="139" t="s">
        <v>230</v>
      </c>
      <c r="AT394" s="139" t="s">
        <v>133</v>
      </c>
      <c r="AU394" s="139" t="s">
        <v>139</v>
      </c>
      <c r="AY394" s="18" t="s">
        <v>131</v>
      </c>
      <c r="BE394" s="140">
        <f>IF(N394="základní",J394,0)</f>
        <v>0</v>
      </c>
      <c r="BF394" s="140">
        <f>IF(N394="snížená",J394,0)</f>
        <v>0</v>
      </c>
      <c r="BG394" s="140">
        <f>IF(N394="zákl. přenesená",J394,0)</f>
        <v>0</v>
      </c>
      <c r="BH394" s="140">
        <f>IF(N394="sníž. přenesená",J394,0)</f>
        <v>0</v>
      </c>
      <c r="BI394" s="140">
        <f>IF(N394="nulová",J394,0)</f>
        <v>0</v>
      </c>
      <c r="BJ394" s="18" t="s">
        <v>139</v>
      </c>
      <c r="BK394" s="140">
        <f>ROUND(I394*H394,2)</f>
        <v>0</v>
      </c>
      <c r="BL394" s="18" t="s">
        <v>230</v>
      </c>
      <c r="BM394" s="139" t="s">
        <v>752</v>
      </c>
    </row>
    <row r="395" spans="2:65" s="1" customFormat="1" hidden="1">
      <c r="B395" s="33"/>
      <c r="D395" s="141" t="s">
        <v>141</v>
      </c>
      <c r="F395" s="142" t="s">
        <v>753</v>
      </c>
      <c r="I395" s="143"/>
      <c r="L395" s="33"/>
      <c r="M395" s="144"/>
      <c r="T395" s="54"/>
      <c r="AT395" s="18" t="s">
        <v>141</v>
      </c>
      <c r="AU395" s="18" t="s">
        <v>139</v>
      </c>
    </row>
    <row r="396" spans="2:65" s="1" customFormat="1" ht="22.15" customHeight="1">
      <c r="B396" s="33"/>
      <c r="C396" s="128" t="s">
        <v>754</v>
      </c>
      <c r="D396" s="128" t="s">
        <v>133</v>
      </c>
      <c r="E396" s="129" t="s">
        <v>755</v>
      </c>
      <c r="F396" s="130" t="s">
        <v>756</v>
      </c>
      <c r="G396" s="131" t="s">
        <v>410</v>
      </c>
      <c r="H396" s="132">
        <v>4</v>
      </c>
      <c r="I396" s="133"/>
      <c r="J396" s="134">
        <f>ROUND(I396*H396,2)</f>
        <v>0</v>
      </c>
      <c r="K396" s="130" t="s">
        <v>137</v>
      </c>
      <c r="L396" s="33"/>
      <c r="M396" s="135" t="s">
        <v>19</v>
      </c>
      <c r="N396" s="136" t="s">
        <v>43</v>
      </c>
      <c r="P396" s="137">
        <f>O396*H396</f>
        <v>0</v>
      </c>
      <c r="Q396" s="137">
        <v>2.5000000000000001E-4</v>
      </c>
      <c r="R396" s="137">
        <f>Q396*H396</f>
        <v>1E-3</v>
      </c>
      <c r="S396" s="137">
        <v>0</v>
      </c>
      <c r="T396" s="138">
        <f>S396*H396</f>
        <v>0</v>
      </c>
      <c r="AR396" s="139" t="s">
        <v>230</v>
      </c>
      <c r="AT396" s="139" t="s">
        <v>133</v>
      </c>
      <c r="AU396" s="139" t="s">
        <v>139</v>
      </c>
      <c r="AY396" s="18" t="s">
        <v>131</v>
      </c>
      <c r="BE396" s="140">
        <f>IF(N396="základní",J396,0)</f>
        <v>0</v>
      </c>
      <c r="BF396" s="140">
        <f>IF(N396="snížená",J396,0)</f>
        <v>0</v>
      </c>
      <c r="BG396" s="140">
        <f>IF(N396="zákl. přenesená",J396,0)</f>
        <v>0</v>
      </c>
      <c r="BH396" s="140">
        <f>IF(N396="sníž. přenesená",J396,0)</f>
        <v>0</v>
      </c>
      <c r="BI396" s="140">
        <f>IF(N396="nulová",J396,0)</f>
        <v>0</v>
      </c>
      <c r="BJ396" s="18" t="s">
        <v>139</v>
      </c>
      <c r="BK396" s="140">
        <f>ROUND(I396*H396,2)</f>
        <v>0</v>
      </c>
      <c r="BL396" s="18" t="s">
        <v>230</v>
      </c>
      <c r="BM396" s="139" t="s">
        <v>757</v>
      </c>
    </row>
    <row r="397" spans="2:65" s="1" customFormat="1" hidden="1">
      <c r="B397" s="33"/>
      <c r="D397" s="141" t="s">
        <v>141</v>
      </c>
      <c r="F397" s="142" t="s">
        <v>758</v>
      </c>
      <c r="I397" s="143"/>
      <c r="L397" s="33"/>
      <c r="M397" s="144"/>
      <c r="T397" s="54"/>
      <c r="AT397" s="18" t="s">
        <v>141</v>
      </c>
      <c r="AU397" s="18" t="s">
        <v>139</v>
      </c>
    </row>
    <row r="398" spans="2:65" s="1" customFormat="1" ht="22.15" customHeight="1">
      <c r="B398" s="33"/>
      <c r="C398" s="128" t="s">
        <v>759</v>
      </c>
      <c r="D398" s="128" t="s">
        <v>133</v>
      </c>
      <c r="E398" s="129" t="s">
        <v>760</v>
      </c>
      <c r="F398" s="130" t="s">
        <v>761</v>
      </c>
      <c r="G398" s="131" t="s">
        <v>410</v>
      </c>
      <c r="H398" s="132">
        <v>8</v>
      </c>
      <c r="I398" s="133"/>
      <c r="J398" s="134">
        <f>ROUND(I398*H398,2)</f>
        <v>0</v>
      </c>
      <c r="K398" s="130" t="s">
        <v>137</v>
      </c>
      <c r="L398" s="33"/>
      <c r="M398" s="135" t="s">
        <v>19</v>
      </c>
      <c r="N398" s="136" t="s">
        <v>43</v>
      </c>
      <c r="P398" s="137">
        <f>O398*H398</f>
        <v>0</v>
      </c>
      <c r="Q398" s="137">
        <v>3.6000000000000002E-4</v>
      </c>
      <c r="R398" s="137">
        <f>Q398*H398</f>
        <v>2.8800000000000002E-3</v>
      </c>
      <c r="S398" s="137">
        <v>0</v>
      </c>
      <c r="T398" s="138">
        <f>S398*H398</f>
        <v>0</v>
      </c>
      <c r="AR398" s="139" t="s">
        <v>230</v>
      </c>
      <c r="AT398" s="139" t="s">
        <v>133</v>
      </c>
      <c r="AU398" s="139" t="s">
        <v>139</v>
      </c>
      <c r="AY398" s="18" t="s">
        <v>131</v>
      </c>
      <c r="BE398" s="140">
        <f>IF(N398="základní",J398,0)</f>
        <v>0</v>
      </c>
      <c r="BF398" s="140">
        <f>IF(N398="snížená",J398,0)</f>
        <v>0</v>
      </c>
      <c r="BG398" s="140">
        <f>IF(N398="zákl. přenesená",J398,0)</f>
        <v>0</v>
      </c>
      <c r="BH398" s="140">
        <f>IF(N398="sníž. přenesená",J398,0)</f>
        <v>0</v>
      </c>
      <c r="BI398" s="140">
        <f>IF(N398="nulová",J398,0)</f>
        <v>0</v>
      </c>
      <c r="BJ398" s="18" t="s">
        <v>139</v>
      </c>
      <c r="BK398" s="140">
        <f>ROUND(I398*H398,2)</f>
        <v>0</v>
      </c>
      <c r="BL398" s="18" t="s">
        <v>230</v>
      </c>
      <c r="BM398" s="139" t="s">
        <v>762</v>
      </c>
    </row>
    <row r="399" spans="2:65" s="1" customFormat="1" hidden="1">
      <c r="B399" s="33"/>
      <c r="D399" s="141" t="s">
        <v>141</v>
      </c>
      <c r="F399" s="142" t="s">
        <v>763</v>
      </c>
      <c r="I399" s="143"/>
      <c r="L399" s="33"/>
      <c r="M399" s="144"/>
      <c r="T399" s="54"/>
      <c r="AT399" s="18" t="s">
        <v>141</v>
      </c>
      <c r="AU399" s="18" t="s">
        <v>139</v>
      </c>
    </row>
    <row r="400" spans="2:65" s="1" customFormat="1" ht="19.899999999999999" customHeight="1">
      <c r="B400" s="33"/>
      <c r="C400" s="128" t="s">
        <v>764</v>
      </c>
      <c r="D400" s="128" t="s">
        <v>133</v>
      </c>
      <c r="E400" s="129" t="s">
        <v>765</v>
      </c>
      <c r="F400" s="130" t="s">
        <v>766</v>
      </c>
      <c r="G400" s="131" t="s">
        <v>239</v>
      </c>
      <c r="H400" s="132">
        <v>92</v>
      </c>
      <c r="I400" s="133"/>
      <c r="J400" s="134">
        <f>ROUND(I400*H400,2)</f>
        <v>0</v>
      </c>
      <c r="K400" s="130" t="s">
        <v>137</v>
      </c>
      <c r="L400" s="33"/>
      <c r="M400" s="135" t="s">
        <v>19</v>
      </c>
      <c r="N400" s="136" t="s">
        <v>43</v>
      </c>
      <c r="P400" s="137">
        <f>O400*H400</f>
        <v>0</v>
      </c>
      <c r="Q400" s="137">
        <v>2.0999999999999999E-3</v>
      </c>
      <c r="R400" s="137">
        <f>Q400*H400</f>
        <v>0.19319999999999998</v>
      </c>
      <c r="S400" s="137">
        <v>0</v>
      </c>
      <c r="T400" s="138">
        <f>S400*H400</f>
        <v>0</v>
      </c>
      <c r="AR400" s="139" t="s">
        <v>230</v>
      </c>
      <c r="AT400" s="139" t="s">
        <v>133</v>
      </c>
      <c r="AU400" s="139" t="s">
        <v>139</v>
      </c>
      <c r="AY400" s="18" t="s">
        <v>131</v>
      </c>
      <c r="BE400" s="140">
        <f>IF(N400="základní",J400,0)</f>
        <v>0</v>
      </c>
      <c r="BF400" s="140">
        <f>IF(N400="snížená",J400,0)</f>
        <v>0</v>
      </c>
      <c r="BG400" s="140">
        <f>IF(N400="zákl. přenesená",J400,0)</f>
        <v>0</v>
      </c>
      <c r="BH400" s="140">
        <f>IF(N400="sníž. přenesená",J400,0)</f>
        <v>0</v>
      </c>
      <c r="BI400" s="140">
        <f>IF(N400="nulová",J400,0)</f>
        <v>0</v>
      </c>
      <c r="BJ400" s="18" t="s">
        <v>139</v>
      </c>
      <c r="BK400" s="140">
        <f>ROUND(I400*H400,2)</f>
        <v>0</v>
      </c>
      <c r="BL400" s="18" t="s">
        <v>230</v>
      </c>
      <c r="BM400" s="139" t="s">
        <v>767</v>
      </c>
    </row>
    <row r="401" spans="2:65" s="1" customFormat="1" hidden="1">
      <c r="B401" s="33"/>
      <c r="D401" s="141" t="s">
        <v>141</v>
      </c>
      <c r="F401" s="142" t="s">
        <v>768</v>
      </c>
      <c r="I401" s="143"/>
      <c r="L401" s="33"/>
      <c r="M401" s="144"/>
      <c r="T401" s="54"/>
      <c r="AT401" s="18" t="s">
        <v>141</v>
      </c>
      <c r="AU401" s="18" t="s">
        <v>139</v>
      </c>
    </row>
    <row r="402" spans="2:65" s="1" customFormat="1" ht="22.15" customHeight="1">
      <c r="B402" s="33"/>
      <c r="C402" s="128" t="s">
        <v>769</v>
      </c>
      <c r="D402" s="128" t="s">
        <v>133</v>
      </c>
      <c r="E402" s="129" t="s">
        <v>770</v>
      </c>
      <c r="F402" s="130" t="s">
        <v>771</v>
      </c>
      <c r="G402" s="131" t="s">
        <v>443</v>
      </c>
      <c r="H402" s="132">
        <v>6.2670000000000003</v>
      </c>
      <c r="I402" s="133"/>
      <c r="J402" s="134">
        <f>ROUND(I402*H402,2)</f>
        <v>0</v>
      </c>
      <c r="K402" s="130" t="s">
        <v>137</v>
      </c>
      <c r="L402" s="33"/>
      <c r="M402" s="135" t="s">
        <v>19</v>
      </c>
      <c r="N402" s="136" t="s">
        <v>43</v>
      </c>
      <c r="P402" s="137">
        <f>O402*H402</f>
        <v>0</v>
      </c>
      <c r="Q402" s="137">
        <v>0</v>
      </c>
      <c r="R402" s="137">
        <f>Q402*H402</f>
        <v>0</v>
      </c>
      <c r="S402" s="137">
        <v>0</v>
      </c>
      <c r="T402" s="138">
        <f>S402*H402</f>
        <v>0</v>
      </c>
      <c r="AR402" s="139" t="s">
        <v>230</v>
      </c>
      <c r="AT402" s="139" t="s">
        <v>133</v>
      </c>
      <c r="AU402" s="139" t="s">
        <v>139</v>
      </c>
      <c r="AY402" s="18" t="s">
        <v>131</v>
      </c>
      <c r="BE402" s="140">
        <f>IF(N402="základní",J402,0)</f>
        <v>0</v>
      </c>
      <c r="BF402" s="140">
        <f>IF(N402="snížená",J402,0)</f>
        <v>0</v>
      </c>
      <c r="BG402" s="140">
        <f>IF(N402="zákl. přenesená",J402,0)</f>
        <v>0</v>
      </c>
      <c r="BH402" s="140">
        <f>IF(N402="sníž. přenesená",J402,0)</f>
        <v>0</v>
      </c>
      <c r="BI402" s="140">
        <f>IF(N402="nulová",J402,0)</f>
        <v>0</v>
      </c>
      <c r="BJ402" s="18" t="s">
        <v>139</v>
      </c>
      <c r="BK402" s="140">
        <f>ROUND(I402*H402,2)</f>
        <v>0</v>
      </c>
      <c r="BL402" s="18" t="s">
        <v>230</v>
      </c>
      <c r="BM402" s="139" t="s">
        <v>772</v>
      </c>
    </row>
    <row r="403" spans="2:65" s="1" customFormat="1" hidden="1">
      <c r="B403" s="33"/>
      <c r="D403" s="141" t="s">
        <v>141</v>
      </c>
      <c r="F403" s="142" t="s">
        <v>773</v>
      </c>
      <c r="I403" s="143"/>
      <c r="L403" s="33"/>
      <c r="M403" s="144"/>
      <c r="T403" s="54"/>
      <c r="AT403" s="18" t="s">
        <v>141</v>
      </c>
      <c r="AU403" s="18" t="s">
        <v>139</v>
      </c>
    </row>
    <row r="404" spans="2:65" s="11" customFormat="1" ht="22.9" customHeight="1">
      <c r="B404" s="116"/>
      <c r="D404" s="117" t="s">
        <v>70</v>
      </c>
      <c r="E404" s="126" t="s">
        <v>774</v>
      </c>
      <c r="F404" s="126" t="s">
        <v>775</v>
      </c>
      <c r="I404" s="119"/>
      <c r="J404" s="127">
        <f>BK404</f>
        <v>0</v>
      </c>
      <c r="L404" s="116"/>
      <c r="M404" s="121"/>
      <c r="P404" s="122">
        <f>SUM(P405:P416)</f>
        <v>0</v>
      </c>
      <c r="R404" s="122">
        <f>SUM(R405:R416)</f>
        <v>0.243122</v>
      </c>
      <c r="T404" s="123">
        <f>SUM(T405:T416)</f>
        <v>8.9439999999999992E-2</v>
      </c>
      <c r="AR404" s="117" t="s">
        <v>139</v>
      </c>
      <c r="AT404" s="124" t="s">
        <v>70</v>
      </c>
      <c r="AU404" s="124" t="s">
        <v>79</v>
      </c>
      <c r="AY404" s="117" t="s">
        <v>131</v>
      </c>
      <c r="BK404" s="125">
        <f>SUM(BK405:BK416)</f>
        <v>0</v>
      </c>
    </row>
    <row r="405" spans="2:65" s="1" customFormat="1" ht="14.45" customHeight="1">
      <c r="B405" s="33"/>
      <c r="C405" s="128" t="s">
        <v>776</v>
      </c>
      <c r="D405" s="128" t="s">
        <v>133</v>
      </c>
      <c r="E405" s="129" t="s">
        <v>777</v>
      </c>
      <c r="F405" s="130" t="s">
        <v>778</v>
      </c>
      <c r="G405" s="131" t="s">
        <v>239</v>
      </c>
      <c r="H405" s="132">
        <v>226</v>
      </c>
      <c r="I405" s="133"/>
      <c r="J405" s="134">
        <f>ROUND(I405*H405,2)</f>
        <v>0</v>
      </c>
      <c r="K405" s="130" t="s">
        <v>19</v>
      </c>
      <c r="L405" s="33"/>
      <c r="M405" s="135" t="s">
        <v>19</v>
      </c>
      <c r="N405" s="136" t="s">
        <v>43</v>
      </c>
      <c r="P405" s="137">
        <f>O405*H405</f>
        <v>0</v>
      </c>
      <c r="Q405" s="137">
        <v>0</v>
      </c>
      <c r="R405" s="137">
        <f>Q405*H405</f>
        <v>0</v>
      </c>
      <c r="S405" s="137">
        <v>0</v>
      </c>
      <c r="T405" s="138">
        <f>S405*H405</f>
        <v>0</v>
      </c>
      <c r="AR405" s="139" t="s">
        <v>230</v>
      </c>
      <c r="AT405" s="139" t="s">
        <v>133</v>
      </c>
      <c r="AU405" s="139" t="s">
        <v>139</v>
      </c>
      <c r="AY405" s="18" t="s">
        <v>131</v>
      </c>
      <c r="BE405" s="140">
        <f>IF(N405="základní",J405,0)</f>
        <v>0</v>
      </c>
      <c r="BF405" s="140">
        <f>IF(N405="snížená",J405,0)</f>
        <v>0</v>
      </c>
      <c r="BG405" s="140">
        <f>IF(N405="zákl. přenesená",J405,0)</f>
        <v>0</v>
      </c>
      <c r="BH405" s="140">
        <f>IF(N405="sníž. přenesená",J405,0)</f>
        <v>0</v>
      </c>
      <c r="BI405" s="140">
        <f>IF(N405="nulová",J405,0)</f>
        <v>0</v>
      </c>
      <c r="BJ405" s="18" t="s">
        <v>139</v>
      </c>
      <c r="BK405" s="140">
        <f>ROUND(I405*H405,2)</f>
        <v>0</v>
      </c>
      <c r="BL405" s="18" t="s">
        <v>230</v>
      </c>
      <c r="BM405" s="139" t="s">
        <v>779</v>
      </c>
    </row>
    <row r="406" spans="2:65" s="12" customFormat="1">
      <c r="B406" s="145"/>
      <c r="D406" s="146" t="s">
        <v>143</v>
      </c>
      <c r="E406" s="147" t="s">
        <v>19</v>
      </c>
      <c r="F406" s="148" t="s">
        <v>780</v>
      </c>
      <c r="H406" s="149">
        <v>226</v>
      </c>
      <c r="I406" s="150"/>
      <c r="L406" s="145"/>
      <c r="M406" s="151"/>
      <c r="T406" s="152"/>
      <c r="AT406" s="147" t="s">
        <v>143</v>
      </c>
      <c r="AU406" s="147" t="s">
        <v>139</v>
      </c>
      <c r="AV406" s="12" t="s">
        <v>139</v>
      </c>
      <c r="AW406" s="12" t="s">
        <v>32</v>
      </c>
      <c r="AX406" s="12" t="s">
        <v>79</v>
      </c>
      <c r="AY406" s="147" t="s">
        <v>131</v>
      </c>
    </row>
    <row r="407" spans="2:65" s="1" customFormat="1" ht="14.45" customHeight="1">
      <c r="B407" s="33"/>
      <c r="C407" s="153" t="s">
        <v>781</v>
      </c>
      <c r="D407" s="153" t="s">
        <v>166</v>
      </c>
      <c r="E407" s="154" t="s">
        <v>782</v>
      </c>
      <c r="F407" s="155" t="s">
        <v>783</v>
      </c>
      <c r="G407" s="156" t="s">
        <v>239</v>
      </c>
      <c r="H407" s="157">
        <v>248.6</v>
      </c>
      <c r="I407" s="158"/>
      <c r="J407" s="159">
        <f>ROUND(I407*H407,2)</f>
        <v>0</v>
      </c>
      <c r="K407" s="155" t="s">
        <v>137</v>
      </c>
      <c r="L407" s="160"/>
      <c r="M407" s="161" t="s">
        <v>19</v>
      </c>
      <c r="N407" s="162" t="s">
        <v>43</v>
      </c>
      <c r="P407" s="137">
        <f>O407*H407</f>
        <v>0</v>
      </c>
      <c r="Q407" s="137">
        <v>4.2999999999999999E-4</v>
      </c>
      <c r="R407" s="137">
        <f>Q407*H407</f>
        <v>0.10689799999999999</v>
      </c>
      <c r="S407" s="137">
        <v>0</v>
      </c>
      <c r="T407" s="138">
        <f>S407*H407</f>
        <v>0</v>
      </c>
      <c r="AR407" s="139" t="s">
        <v>335</v>
      </c>
      <c r="AT407" s="139" t="s">
        <v>166</v>
      </c>
      <c r="AU407" s="139" t="s">
        <v>139</v>
      </c>
      <c r="AY407" s="18" t="s">
        <v>131</v>
      </c>
      <c r="BE407" s="140">
        <f>IF(N407="základní",J407,0)</f>
        <v>0</v>
      </c>
      <c r="BF407" s="140">
        <f>IF(N407="snížená",J407,0)</f>
        <v>0</v>
      </c>
      <c r="BG407" s="140">
        <f>IF(N407="zákl. přenesená",J407,0)</f>
        <v>0</v>
      </c>
      <c r="BH407" s="140">
        <f>IF(N407="sníž. přenesená",J407,0)</f>
        <v>0</v>
      </c>
      <c r="BI407" s="140">
        <f>IF(N407="nulová",J407,0)</f>
        <v>0</v>
      </c>
      <c r="BJ407" s="18" t="s">
        <v>139</v>
      </c>
      <c r="BK407" s="140">
        <f>ROUND(I407*H407,2)</f>
        <v>0</v>
      </c>
      <c r="BL407" s="18" t="s">
        <v>230</v>
      </c>
      <c r="BM407" s="139" t="s">
        <v>784</v>
      </c>
    </row>
    <row r="408" spans="2:65" s="12" customFormat="1">
      <c r="B408" s="145"/>
      <c r="D408" s="146" t="s">
        <v>143</v>
      </c>
      <c r="F408" s="148" t="s">
        <v>785</v>
      </c>
      <c r="H408" s="149">
        <v>248.6</v>
      </c>
      <c r="I408" s="150"/>
      <c r="L408" s="145"/>
      <c r="M408" s="151"/>
      <c r="T408" s="152"/>
      <c r="AT408" s="147" t="s">
        <v>143</v>
      </c>
      <c r="AU408" s="147" t="s">
        <v>139</v>
      </c>
      <c r="AV408" s="12" t="s">
        <v>139</v>
      </c>
      <c r="AW408" s="12" t="s">
        <v>4</v>
      </c>
      <c r="AX408" s="12" t="s">
        <v>79</v>
      </c>
      <c r="AY408" s="147" t="s">
        <v>131</v>
      </c>
    </row>
    <row r="409" spans="2:65" s="1" customFormat="1" ht="19.899999999999999" customHeight="1">
      <c r="B409" s="33"/>
      <c r="C409" s="128" t="s">
        <v>786</v>
      </c>
      <c r="D409" s="128" t="s">
        <v>133</v>
      </c>
      <c r="E409" s="129" t="s">
        <v>787</v>
      </c>
      <c r="F409" s="130" t="s">
        <v>788</v>
      </c>
      <c r="G409" s="131" t="s">
        <v>136</v>
      </c>
      <c r="H409" s="132">
        <v>688</v>
      </c>
      <c r="I409" s="133"/>
      <c r="J409" s="134">
        <f>ROUND(I409*H409,2)</f>
        <v>0</v>
      </c>
      <c r="K409" s="130" t="s">
        <v>137</v>
      </c>
      <c r="L409" s="33"/>
      <c r="M409" s="135" t="s">
        <v>19</v>
      </c>
      <c r="N409" s="136" t="s">
        <v>43</v>
      </c>
      <c r="P409" s="137">
        <f>O409*H409</f>
        <v>0</v>
      </c>
      <c r="Q409" s="137">
        <v>0</v>
      </c>
      <c r="R409" s="137">
        <f>Q409*H409</f>
        <v>0</v>
      </c>
      <c r="S409" s="137">
        <v>0</v>
      </c>
      <c r="T409" s="138">
        <f>S409*H409</f>
        <v>0</v>
      </c>
      <c r="AR409" s="139" t="s">
        <v>230</v>
      </c>
      <c r="AT409" s="139" t="s">
        <v>133</v>
      </c>
      <c r="AU409" s="139" t="s">
        <v>139</v>
      </c>
      <c r="AY409" s="18" t="s">
        <v>131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18" t="s">
        <v>139</v>
      </c>
      <c r="BK409" s="140">
        <f>ROUND(I409*H409,2)</f>
        <v>0</v>
      </c>
      <c r="BL409" s="18" t="s">
        <v>230</v>
      </c>
      <c r="BM409" s="139" t="s">
        <v>789</v>
      </c>
    </row>
    <row r="410" spans="2:65" s="1" customFormat="1" hidden="1">
      <c r="B410" s="33"/>
      <c r="D410" s="141" t="s">
        <v>141</v>
      </c>
      <c r="F410" s="142" t="s">
        <v>790</v>
      </c>
      <c r="I410" s="143"/>
      <c r="L410" s="33"/>
      <c r="M410" s="144"/>
      <c r="T410" s="54"/>
      <c r="AT410" s="18" t="s">
        <v>141</v>
      </c>
      <c r="AU410" s="18" t="s">
        <v>139</v>
      </c>
    </row>
    <row r="411" spans="2:65" s="1" customFormat="1" ht="19.899999999999999" customHeight="1">
      <c r="B411" s="33"/>
      <c r="C411" s="153" t="s">
        <v>791</v>
      </c>
      <c r="D411" s="153" t="s">
        <v>166</v>
      </c>
      <c r="E411" s="154" t="s">
        <v>792</v>
      </c>
      <c r="F411" s="155" t="s">
        <v>793</v>
      </c>
      <c r="G411" s="156" t="s">
        <v>136</v>
      </c>
      <c r="H411" s="157">
        <v>756.8</v>
      </c>
      <c r="I411" s="158"/>
      <c r="J411" s="159">
        <f>ROUND(I411*H411,2)</f>
        <v>0</v>
      </c>
      <c r="K411" s="155" t="s">
        <v>137</v>
      </c>
      <c r="L411" s="160"/>
      <c r="M411" s="161" t="s">
        <v>19</v>
      </c>
      <c r="N411" s="162" t="s">
        <v>43</v>
      </c>
      <c r="P411" s="137">
        <f>O411*H411</f>
        <v>0</v>
      </c>
      <c r="Q411" s="137">
        <v>1.8000000000000001E-4</v>
      </c>
      <c r="R411" s="137">
        <f>Q411*H411</f>
        <v>0.13622400000000001</v>
      </c>
      <c r="S411" s="137">
        <v>0</v>
      </c>
      <c r="T411" s="138">
        <f>S411*H411</f>
        <v>0</v>
      </c>
      <c r="AR411" s="139" t="s">
        <v>335</v>
      </c>
      <c r="AT411" s="139" t="s">
        <v>166</v>
      </c>
      <c r="AU411" s="139" t="s">
        <v>139</v>
      </c>
      <c r="AY411" s="18" t="s">
        <v>131</v>
      </c>
      <c r="BE411" s="140">
        <f>IF(N411="základní",J411,0)</f>
        <v>0</v>
      </c>
      <c r="BF411" s="140">
        <f>IF(N411="snížená",J411,0)</f>
        <v>0</v>
      </c>
      <c r="BG411" s="140">
        <f>IF(N411="zákl. přenesená",J411,0)</f>
        <v>0</v>
      </c>
      <c r="BH411" s="140">
        <f>IF(N411="sníž. přenesená",J411,0)</f>
        <v>0</v>
      </c>
      <c r="BI411" s="140">
        <f>IF(N411="nulová",J411,0)</f>
        <v>0</v>
      </c>
      <c r="BJ411" s="18" t="s">
        <v>139</v>
      </c>
      <c r="BK411" s="140">
        <f>ROUND(I411*H411,2)</f>
        <v>0</v>
      </c>
      <c r="BL411" s="18" t="s">
        <v>230</v>
      </c>
      <c r="BM411" s="139" t="s">
        <v>794</v>
      </c>
    </row>
    <row r="412" spans="2:65" s="12" customFormat="1">
      <c r="B412" s="145"/>
      <c r="D412" s="146" t="s">
        <v>143</v>
      </c>
      <c r="F412" s="148" t="s">
        <v>795</v>
      </c>
      <c r="H412" s="149">
        <v>756.8</v>
      </c>
      <c r="I412" s="150"/>
      <c r="L412" s="145"/>
      <c r="M412" s="151"/>
      <c r="T412" s="152"/>
      <c r="AT412" s="147" t="s">
        <v>143</v>
      </c>
      <c r="AU412" s="147" t="s">
        <v>139</v>
      </c>
      <c r="AV412" s="12" t="s">
        <v>139</v>
      </c>
      <c r="AW412" s="12" t="s">
        <v>4</v>
      </c>
      <c r="AX412" s="12" t="s">
        <v>79</v>
      </c>
      <c r="AY412" s="147" t="s">
        <v>131</v>
      </c>
    </row>
    <row r="413" spans="2:65" s="1" customFormat="1" ht="14.45" customHeight="1">
      <c r="B413" s="33"/>
      <c r="C413" s="128" t="s">
        <v>796</v>
      </c>
      <c r="D413" s="128" t="s">
        <v>133</v>
      </c>
      <c r="E413" s="129" t="s">
        <v>797</v>
      </c>
      <c r="F413" s="130" t="s">
        <v>798</v>
      </c>
      <c r="G413" s="131" t="s">
        <v>136</v>
      </c>
      <c r="H413" s="132">
        <v>688</v>
      </c>
      <c r="I413" s="133"/>
      <c r="J413" s="134">
        <f>ROUND(I413*H413,2)</f>
        <v>0</v>
      </c>
      <c r="K413" s="130" t="s">
        <v>137</v>
      </c>
      <c r="L413" s="33"/>
      <c r="M413" s="135" t="s">
        <v>19</v>
      </c>
      <c r="N413" s="136" t="s">
        <v>43</v>
      </c>
      <c r="P413" s="137">
        <f>O413*H413</f>
        <v>0</v>
      </c>
      <c r="Q413" s="137">
        <v>0</v>
      </c>
      <c r="R413" s="137">
        <f>Q413*H413</f>
        <v>0</v>
      </c>
      <c r="S413" s="137">
        <v>1.2999999999999999E-4</v>
      </c>
      <c r="T413" s="138">
        <f>S413*H413</f>
        <v>8.9439999999999992E-2</v>
      </c>
      <c r="AR413" s="139" t="s">
        <v>230</v>
      </c>
      <c r="AT413" s="139" t="s">
        <v>133</v>
      </c>
      <c r="AU413" s="139" t="s">
        <v>139</v>
      </c>
      <c r="AY413" s="18" t="s">
        <v>131</v>
      </c>
      <c r="BE413" s="140">
        <f>IF(N413="základní",J413,0)</f>
        <v>0</v>
      </c>
      <c r="BF413" s="140">
        <f>IF(N413="snížená",J413,0)</f>
        <v>0</v>
      </c>
      <c r="BG413" s="140">
        <f>IF(N413="zákl. přenesená",J413,0)</f>
        <v>0</v>
      </c>
      <c r="BH413" s="140">
        <f>IF(N413="sníž. přenesená",J413,0)</f>
        <v>0</v>
      </c>
      <c r="BI413" s="140">
        <f>IF(N413="nulová",J413,0)</f>
        <v>0</v>
      </c>
      <c r="BJ413" s="18" t="s">
        <v>139</v>
      </c>
      <c r="BK413" s="140">
        <f>ROUND(I413*H413,2)</f>
        <v>0</v>
      </c>
      <c r="BL413" s="18" t="s">
        <v>230</v>
      </c>
      <c r="BM413" s="139" t="s">
        <v>799</v>
      </c>
    </row>
    <row r="414" spans="2:65" s="1" customFormat="1" hidden="1">
      <c r="B414" s="33"/>
      <c r="D414" s="141" t="s">
        <v>141</v>
      </c>
      <c r="F414" s="142" t="s">
        <v>800</v>
      </c>
      <c r="I414" s="143"/>
      <c r="L414" s="33"/>
      <c r="M414" s="144"/>
      <c r="T414" s="54"/>
      <c r="AT414" s="18" t="s">
        <v>141</v>
      </c>
      <c r="AU414" s="18" t="s">
        <v>139</v>
      </c>
    </row>
    <row r="415" spans="2:65" s="1" customFormat="1" ht="22.15" customHeight="1">
      <c r="B415" s="33"/>
      <c r="C415" s="128" t="s">
        <v>801</v>
      </c>
      <c r="D415" s="128" t="s">
        <v>133</v>
      </c>
      <c r="E415" s="129" t="s">
        <v>802</v>
      </c>
      <c r="F415" s="130" t="s">
        <v>803</v>
      </c>
      <c r="G415" s="131" t="s">
        <v>443</v>
      </c>
      <c r="H415" s="132">
        <v>0.24299999999999999</v>
      </c>
      <c r="I415" s="133"/>
      <c r="J415" s="134">
        <f>ROUND(I415*H415,2)</f>
        <v>0</v>
      </c>
      <c r="K415" s="130" t="s">
        <v>137</v>
      </c>
      <c r="L415" s="33"/>
      <c r="M415" s="135" t="s">
        <v>19</v>
      </c>
      <c r="N415" s="136" t="s">
        <v>43</v>
      </c>
      <c r="P415" s="137">
        <f>O415*H415</f>
        <v>0</v>
      </c>
      <c r="Q415" s="137">
        <v>0</v>
      </c>
      <c r="R415" s="137">
        <f>Q415*H415</f>
        <v>0</v>
      </c>
      <c r="S415" s="137">
        <v>0</v>
      </c>
      <c r="T415" s="138">
        <f>S415*H415</f>
        <v>0</v>
      </c>
      <c r="AR415" s="139" t="s">
        <v>230</v>
      </c>
      <c r="AT415" s="139" t="s">
        <v>133</v>
      </c>
      <c r="AU415" s="139" t="s">
        <v>139</v>
      </c>
      <c r="AY415" s="18" t="s">
        <v>131</v>
      </c>
      <c r="BE415" s="140">
        <f>IF(N415="základní",J415,0)</f>
        <v>0</v>
      </c>
      <c r="BF415" s="140">
        <f>IF(N415="snížená",J415,0)</f>
        <v>0</v>
      </c>
      <c r="BG415" s="140">
        <f>IF(N415="zákl. přenesená",J415,0)</f>
        <v>0</v>
      </c>
      <c r="BH415" s="140">
        <f>IF(N415="sníž. přenesená",J415,0)</f>
        <v>0</v>
      </c>
      <c r="BI415" s="140">
        <f>IF(N415="nulová",J415,0)</f>
        <v>0</v>
      </c>
      <c r="BJ415" s="18" t="s">
        <v>139</v>
      </c>
      <c r="BK415" s="140">
        <f>ROUND(I415*H415,2)</f>
        <v>0</v>
      </c>
      <c r="BL415" s="18" t="s">
        <v>230</v>
      </c>
      <c r="BM415" s="139" t="s">
        <v>804</v>
      </c>
    </row>
    <row r="416" spans="2:65" s="1" customFormat="1" hidden="1">
      <c r="B416" s="33"/>
      <c r="D416" s="141" t="s">
        <v>141</v>
      </c>
      <c r="F416" s="142" t="s">
        <v>805</v>
      </c>
      <c r="I416" s="143"/>
      <c r="L416" s="33"/>
      <c r="M416" s="144"/>
      <c r="T416" s="54"/>
      <c r="AT416" s="18" t="s">
        <v>141</v>
      </c>
      <c r="AU416" s="18" t="s">
        <v>139</v>
      </c>
    </row>
    <row r="417" spans="2:65" s="11" customFormat="1" ht="22.9" customHeight="1">
      <c r="B417" s="116"/>
      <c r="D417" s="117" t="s">
        <v>70</v>
      </c>
      <c r="E417" s="126" t="s">
        <v>806</v>
      </c>
      <c r="F417" s="126" t="s">
        <v>807</v>
      </c>
      <c r="I417" s="119"/>
      <c r="J417" s="127">
        <f>BK417</f>
        <v>0</v>
      </c>
      <c r="L417" s="116"/>
      <c r="M417" s="121"/>
      <c r="P417" s="122">
        <f>SUM(P418:P423)</f>
        <v>0</v>
      </c>
      <c r="R417" s="122">
        <f>SUM(R418:R423)</f>
        <v>0.10880999999999999</v>
      </c>
      <c r="T417" s="123">
        <f>SUM(T418:T423)</f>
        <v>0</v>
      </c>
      <c r="AR417" s="117" t="s">
        <v>139</v>
      </c>
      <c r="AT417" s="124" t="s">
        <v>70</v>
      </c>
      <c r="AU417" s="124" t="s">
        <v>79</v>
      </c>
      <c r="AY417" s="117" t="s">
        <v>131</v>
      </c>
      <c r="BK417" s="125">
        <f>SUM(BK418:BK423)</f>
        <v>0</v>
      </c>
    </row>
    <row r="418" spans="2:65" s="1" customFormat="1" ht="22.15" customHeight="1">
      <c r="B418" s="33"/>
      <c r="C418" s="128" t="s">
        <v>808</v>
      </c>
      <c r="D418" s="128" t="s">
        <v>133</v>
      </c>
      <c r="E418" s="129" t="s">
        <v>809</v>
      </c>
      <c r="F418" s="130" t="s">
        <v>810</v>
      </c>
      <c r="G418" s="131" t="s">
        <v>410</v>
      </c>
      <c r="H418" s="132">
        <v>3</v>
      </c>
      <c r="I418" s="133"/>
      <c r="J418" s="134">
        <f>ROUND(I418*H418,2)</f>
        <v>0</v>
      </c>
      <c r="K418" s="130" t="s">
        <v>137</v>
      </c>
      <c r="L418" s="33"/>
      <c r="M418" s="135" t="s">
        <v>19</v>
      </c>
      <c r="N418" s="136" t="s">
        <v>43</v>
      </c>
      <c r="P418" s="137">
        <f>O418*H418</f>
        <v>0</v>
      </c>
      <c r="Q418" s="137">
        <v>2.7E-4</v>
      </c>
      <c r="R418" s="137">
        <f>Q418*H418</f>
        <v>8.0999999999999996E-4</v>
      </c>
      <c r="S418" s="137">
        <v>0</v>
      </c>
      <c r="T418" s="138">
        <f>S418*H418</f>
        <v>0</v>
      </c>
      <c r="AR418" s="139" t="s">
        <v>230</v>
      </c>
      <c r="AT418" s="139" t="s">
        <v>133</v>
      </c>
      <c r="AU418" s="139" t="s">
        <v>139</v>
      </c>
      <c r="AY418" s="18" t="s">
        <v>131</v>
      </c>
      <c r="BE418" s="140">
        <f>IF(N418="základní",J418,0)</f>
        <v>0</v>
      </c>
      <c r="BF418" s="140">
        <f>IF(N418="snížená",J418,0)</f>
        <v>0</v>
      </c>
      <c r="BG418" s="140">
        <f>IF(N418="zákl. přenesená",J418,0)</f>
        <v>0</v>
      </c>
      <c r="BH418" s="140">
        <f>IF(N418="sníž. přenesená",J418,0)</f>
        <v>0</v>
      </c>
      <c r="BI418" s="140">
        <f>IF(N418="nulová",J418,0)</f>
        <v>0</v>
      </c>
      <c r="BJ418" s="18" t="s">
        <v>139</v>
      </c>
      <c r="BK418" s="140">
        <f>ROUND(I418*H418,2)</f>
        <v>0</v>
      </c>
      <c r="BL418" s="18" t="s">
        <v>230</v>
      </c>
      <c r="BM418" s="139" t="s">
        <v>811</v>
      </c>
    </row>
    <row r="419" spans="2:65" s="1" customFormat="1" hidden="1">
      <c r="B419" s="33"/>
      <c r="D419" s="141" t="s">
        <v>141</v>
      </c>
      <c r="F419" s="142" t="s">
        <v>812</v>
      </c>
      <c r="I419" s="143"/>
      <c r="L419" s="33"/>
      <c r="M419" s="144"/>
      <c r="T419" s="54"/>
      <c r="AT419" s="18" t="s">
        <v>141</v>
      </c>
      <c r="AU419" s="18" t="s">
        <v>139</v>
      </c>
    </row>
    <row r="420" spans="2:65" s="1" customFormat="1" ht="19.5">
      <c r="B420" s="33"/>
      <c r="D420" s="146" t="s">
        <v>210</v>
      </c>
      <c r="F420" s="176" t="s">
        <v>813</v>
      </c>
      <c r="I420" s="143"/>
      <c r="L420" s="33"/>
      <c r="M420" s="144"/>
      <c r="T420" s="54"/>
      <c r="AT420" s="18" t="s">
        <v>210</v>
      </c>
      <c r="AU420" s="18" t="s">
        <v>139</v>
      </c>
    </row>
    <row r="421" spans="2:65" s="1" customFormat="1" ht="14.45" customHeight="1">
      <c r="B421" s="33"/>
      <c r="C421" s="153" t="s">
        <v>814</v>
      </c>
      <c r="D421" s="153" t="s">
        <v>166</v>
      </c>
      <c r="E421" s="154" t="s">
        <v>815</v>
      </c>
      <c r="F421" s="155" t="s">
        <v>816</v>
      </c>
      <c r="G421" s="156" t="s">
        <v>410</v>
      </c>
      <c r="H421" s="157">
        <v>3</v>
      </c>
      <c r="I421" s="158"/>
      <c r="J421" s="159">
        <f>ROUND(I421*H421,2)</f>
        <v>0</v>
      </c>
      <c r="K421" s="155" t="s">
        <v>19</v>
      </c>
      <c r="L421" s="160"/>
      <c r="M421" s="161" t="s">
        <v>19</v>
      </c>
      <c r="N421" s="162" t="s">
        <v>43</v>
      </c>
      <c r="P421" s="137">
        <f>O421*H421</f>
        <v>0</v>
      </c>
      <c r="Q421" s="137">
        <v>3.5999999999999997E-2</v>
      </c>
      <c r="R421" s="137">
        <f>Q421*H421</f>
        <v>0.10799999999999998</v>
      </c>
      <c r="S421" s="137">
        <v>0</v>
      </c>
      <c r="T421" s="138">
        <f>S421*H421</f>
        <v>0</v>
      </c>
      <c r="AR421" s="139" t="s">
        <v>335</v>
      </c>
      <c r="AT421" s="139" t="s">
        <v>166</v>
      </c>
      <c r="AU421" s="139" t="s">
        <v>139</v>
      </c>
      <c r="AY421" s="18" t="s">
        <v>131</v>
      </c>
      <c r="BE421" s="140">
        <f>IF(N421="základní",J421,0)</f>
        <v>0</v>
      </c>
      <c r="BF421" s="140">
        <f>IF(N421="snížená",J421,0)</f>
        <v>0</v>
      </c>
      <c r="BG421" s="140">
        <f>IF(N421="zákl. přenesená",J421,0)</f>
        <v>0</v>
      </c>
      <c r="BH421" s="140">
        <f>IF(N421="sníž. přenesená",J421,0)</f>
        <v>0</v>
      </c>
      <c r="BI421" s="140">
        <f>IF(N421="nulová",J421,0)</f>
        <v>0</v>
      </c>
      <c r="BJ421" s="18" t="s">
        <v>139</v>
      </c>
      <c r="BK421" s="140">
        <f>ROUND(I421*H421,2)</f>
        <v>0</v>
      </c>
      <c r="BL421" s="18" t="s">
        <v>230</v>
      </c>
      <c r="BM421" s="139" t="s">
        <v>817</v>
      </c>
    </row>
    <row r="422" spans="2:65" s="1" customFormat="1" ht="22.15" customHeight="1">
      <c r="B422" s="33"/>
      <c r="C422" s="128" t="s">
        <v>818</v>
      </c>
      <c r="D422" s="128" t="s">
        <v>133</v>
      </c>
      <c r="E422" s="129" t="s">
        <v>819</v>
      </c>
      <c r="F422" s="130" t="s">
        <v>820</v>
      </c>
      <c r="G422" s="131" t="s">
        <v>443</v>
      </c>
      <c r="H422" s="132">
        <v>0.109</v>
      </c>
      <c r="I422" s="133"/>
      <c r="J422" s="134">
        <f>ROUND(I422*H422,2)</f>
        <v>0</v>
      </c>
      <c r="K422" s="130" t="s">
        <v>137</v>
      </c>
      <c r="L422" s="33"/>
      <c r="M422" s="135" t="s">
        <v>19</v>
      </c>
      <c r="N422" s="136" t="s">
        <v>43</v>
      </c>
      <c r="P422" s="137">
        <f>O422*H422</f>
        <v>0</v>
      </c>
      <c r="Q422" s="137">
        <v>0</v>
      </c>
      <c r="R422" s="137">
        <f>Q422*H422</f>
        <v>0</v>
      </c>
      <c r="S422" s="137">
        <v>0</v>
      </c>
      <c r="T422" s="138">
        <f>S422*H422</f>
        <v>0</v>
      </c>
      <c r="AR422" s="139" t="s">
        <v>230</v>
      </c>
      <c r="AT422" s="139" t="s">
        <v>133</v>
      </c>
      <c r="AU422" s="139" t="s">
        <v>139</v>
      </c>
      <c r="AY422" s="18" t="s">
        <v>131</v>
      </c>
      <c r="BE422" s="140">
        <f>IF(N422="základní",J422,0)</f>
        <v>0</v>
      </c>
      <c r="BF422" s="140">
        <f>IF(N422="snížená",J422,0)</f>
        <v>0</v>
      </c>
      <c r="BG422" s="140">
        <f>IF(N422="zákl. přenesená",J422,0)</f>
        <v>0</v>
      </c>
      <c r="BH422" s="140">
        <f>IF(N422="sníž. přenesená",J422,0)</f>
        <v>0</v>
      </c>
      <c r="BI422" s="140">
        <f>IF(N422="nulová",J422,0)</f>
        <v>0</v>
      </c>
      <c r="BJ422" s="18" t="s">
        <v>139</v>
      </c>
      <c r="BK422" s="140">
        <f>ROUND(I422*H422,2)</f>
        <v>0</v>
      </c>
      <c r="BL422" s="18" t="s">
        <v>230</v>
      </c>
      <c r="BM422" s="139" t="s">
        <v>821</v>
      </c>
    </row>
    <row r="423" spans="2:65" s="1" customFormat="1" hidden="1">
      <c r="B423" s="33"/>
      <c r="D423" s="141" t="s">
        <v>141</v>
      </c>
      <c r="F423" s="142" t="s">
        <v>822</v>
      </c>
      <c r="I423" s="143"/>
      <c r="L423" s="33"/>
      <c r="M423" s="144"/>
      <c r="T423" s="54"/>
      <c r="AT423" s="18" t="s">
        <v>141</v>
      </c>
      <c r="AU423" s="18" t="s">
        <v>139</v>
      </c>
    </row>
    <row r="424" spans="2:65" s="11" customFormat="1" ht="22.9" customHeight="1">
      <c r="B424" s="116"/>
      <c r="D424" s="117" t="s">
        <v>70</v>
      </c>
      <c r="E424" s="126" t="s">
        <v>823</v>
      </c>
      <c r="F424" s="126" t="s">
        <v>824</v>
      </c>
      <c r="I424" s="119"/>
      <c r="J424" s="127">
        <f>BK424</f>
        <v>0</v>
      </c>
      <c r="L424" s="116"/>
      <c r="M424" s="121"/>
      <c r="P424" s="122">
        <f>SUM(P425:P446)</f>
        <v>0</v>
      </c>
      <c r="R424" s="122">
        <f>SUM(R425:R446)</f>
        <v>0.19639000000000001</v>
      </c>
      <c r="T424" s="123">
        <f>SUM(T425:T446)</f>
        <v>2.9075000000000002</v>
      </c>
      <c r="AR424" s="117" t="s">
        <v>139</v>
      </c>
      <c r="AT424" s="124" t="s">
        <v>70</v>
      </c>
      <c r="AU424" s="124" t="s">
        <v>79</v>
      </c>
      <c r="AY424" s="117" t="s">
        <v>131</v>
      </c>
      <c r="BK424" s="125">
        <f>SUM(BK425:BK446)</f>
        <v>0</v>
      </c>
    </row>
    <row r="425" spans="2:65" s="1" customFormat="1" ht="14.45" customHeight="1">
      <c r="B425" s="33"/>
      <c r="C425" s="128" t="s">
        <v>825</v>
      </c>
      <c r="D425" s="128" t="s">
        <v>133</v>
      </c>
      <c r="E425" s="129" t="s">
        <v>826</v>
      </c>
      <c r="F425" s="130" t="s">
        <v>827</v>
      </c>
      <c r="G425" s="131" t="s">
        <v>410</v>
      </c>
      <c r="H425" s="132">
        <v>12</v>
      </c>
      <c r="I425" s="133"/>
      <c r="J425" s="134">
        <f>ROUND(I425*H425,2)</f>
        <v>0</v>
      </c>
      <c r="K425" s="130" t="s">
        <v>19</v>
      </c>
      <c r="L425" s="33"/>
      <c r="M425" s="135" t="s">
        <v>19</v>
      </c>
      <c r="N425" s="136" t="s">
        <v>43</v>
      </c>
      <c r="P425" s="137">
        <f>O425*H425</f>
        <v>0</v>
      </c>
      <c r="Q425" s="137">
        <v>6.0000000000000001E-3</v>
      </c>
      <c r="R425" s="137">
        <f>Q425*H425</f>
        <v>7.2000000000000008E-2</v>
      </c>
      <c r="S425" s="137">
        <v>0</v>
      </c>
      <c r="T425" s="138">
        <f>S425*H425</f>
        <v>0</v>
      </c>
      <c r="AR425" s="139" t="s">
        <v>230</v>
      </c>
      <c r="AT425" s="139" t="s">
        <v>133</v>
      </c>
      <c r="AU425" s="139" t="s">
        <v>139</v>
      </c>
      <c r="AY425" s="18" t="s">
        <v>131</v>
      </c>
      <c r="BE425" s="140">
        <f>IF(N425="základní",J425,0)</f>
        <v>0</v>
      </c>
      <c r="BF425" s="140">
        <f>IF(N425="snížená",J425,0)</f>
        <v>0</v>
      </c>
      <c r="BG425" s="140">
        <f>IF(N425="zákl. přenesená",J425,0)</f>
        <v>0</v>
      </c>
      <c r="BH425" s="140">
        <f>IF(N425="sníž. přenesená",J425,0)</f>
        <v>0</v>
      </c>
      <c r="BI425" s="140">
        <f>IF(N425="nulová",J425,0)</f>
        <v>0</v>
      </c>
      <c r="BJ425" s="18" t="s">
        <v>139</v>
      </c>
      <c r="BK425" s="140">
        <f>ROUND(I425*H425,2)</f>
        <v>0</v>
      </c>
      <c r="BL425" s="18" t="s">
        <v>230</v>
      </c>
      <c r="BM425" s="139" t="s">
        <v>828</v>
      </c>
    </row>
    <row r="426" spans="2:65" s="1" customFormat="1" ht="14.45" customHeight="1">
      <c r="B426" s="33"/>
      <c r="C426" s="128" t="s">
        <v>829</v>
      </c>
      <c r="D426" s="128" t="s">
        <v>133</v>
      </c>
      <c r="E426" s="129" t="s">
        <v>830</v>
      </c>
      <c r="F426" s="130" t="s">
        <v>831</v>
      </c>
      <c r="G426" s="131" t="s">
        <v>410</v>
      </c>
      <c r="H426" s="132">
        <v>12</v>
      </c>
      <c r="I426" s="133"/>
      <c r="J426" s="134">
        <f>ROUND(I426*H426,2)</f>
        <v>0</v>
      </c>
      <c r="K426" s="130" t="s">
        <v>19</v>
      </c>
      <c r="L426" s="33"/>
      <c r="M426" s="135" t="s">
        <v>19</v>
      </c>
      <c r="N426" s="136" t="s">
        <v>43</v>
      </c>
      <c r="P426" s="137">
        <f>O426*H426</f>
        <v>0</v>
      </c>
      <c r="Q426" s="137">
        <v>0</v>
      </c>
      <c r="R426" s="137">
        <f>Q426*H426</f>
        <v>0</v>
      </c>
      <c r="S426" s="137">
        <v>6.6000000000000003E-2</v>
      </c>
      <c r="T426" s="138">
        <f>S426*H426</f>
        <v>0.79200000000000004</v>
      </c>
      <c r="AR426" s="139" t="s">
        <v>230</v>
      </c>
      <c r="AT426" s="139" t="s">
        <v>133</v>
      </c>
      <c r="AU426" s="139" t="s">
        <v>139</v>
      </c>
      <c r="AY426" s="18" t="s">
        <v>131</v>
      </c>
      <c r="BE426" s="140">
        <f>IF(N426="základní",J426,0)</f>
        <v>0</v>
      </c>
      <c r="BF426" s="140">
        <f>IF(N426="snížená",J426,0)</f>
        <v>0</v>
      </c>
      <c r="BG426" s="140">
        <f>IF(N426="zákl. přenesená",J426,0)</f>
        <v>0</v>
      </c>
      <c r="BH426" s="140">
        <f>IF(N426="sníž. přenesená",J426,0)</f>
        <v>0</v>
      </c>
      <c r="BI426" s="140">
        <f>IF(N426="nulová",J426,0)</f>
        <v>0</v>
      </c>
      <c r="BJ426" s="18" t="s">
        <v>139</v>
      </c>
      <c r="BK426" s="140">
        <f>ROUND(I426*H426,2)</f>
        <v>0</v>
      </c>
      <c r="BL426" s="18" t="s">
        <v>230</v>
      </c>
      <c r="BM426" s="139" t="s">
        <v>832</v>
      </c>
    </row>
    <row r="427" spans="2:65" s="1" customFormat="1" ht="19.899999999999999" customHeight="1">
      <c r="B427" s="33"/>
      <c r="C427" s="128" t="s">
        <v>833</v>
      </c>
      <c r="D427" s="128" t="s">
        <v>133</v>
      </c>
      <c r="E427" s="129" t="s">
        <v>834</v>
      </c>
      <c r="F427" s="130" t="s">
        <v>835</v>
      </c>
      <c r="G427" s="131" t="s">
        <v>410</v>
      </c>
      <c r="H427" s="132">
        <v>3</v>
      </c>
      <c r="I427" s="133"/>
      <c r="J427" s="134">
        <f>ROUND(I427*H427,2)</f>
        <v>0</v>
      </c>
      <c r="K427" s="130" t="s">
        <v>137</v>
      </c>
      <c r="L427" s="33"/>
      <c r="M427" s="135" t="s">
        <v>19</v>
      </c>
      <c r="N427" s="136" t="s">
        <v>43</v>
      </c>
      <c r="P427" s="137">
        <f>O427*H427</f>
        <v>0</v>
      </c>
      <c r="Q427" s="137">
        <v>0</v>
      </c>
      <c r="R427" s="137">
        <f>Q427*H427</f>
        <v>0</v>
      </c>
      <c r="S427" s="137">
        <v>0</v>
      </c>
      <c r="T427" s="138">
        <f>S427*H427</f>
        <v>0</v>
      </c>
      <c r="AR427" s="139" t="s">
        <v>230</v>
      </c>
      <c r="AT427" s="139" t="s">
        <v>133</v>
      </c>
      <c r="AU427" s="139" t="s">
        <v>139</v>
      </c>
      <c r="AY427" s="18" t="s">
        <v>131</v>
      </c>
      <c r="BE427" s="140">
        <f>IF(N427="základní",J427,0)</f>
        <v>0</v>
      </c>
      <c r="BF427" s="140">
        <f>IF(N427="snížená",J427,0)</f>
        <v>0</v>
      </c>
      <c r="BG427" s="140">
        <f>IF(N427="zákl. přenesená",J427,0)</f>
        <v>0</v>
      </c>
      <c r="BH427" s="140">
        <f>IF(N427="sníž. přenesená",J427,0)</f>
        <v>0</v>
      </c>
      <c r="BI427" s="140">
        <f>IF(N427="nulová",J427,0)</f>
        <v>0</v>
      </c>
      <c r="BJ427" s="18" t="s">
        <v>139</v>
      </c>
      <c r="BK427" s="140">
        <f>ROUND(I427*H427,2)</f>
        <v>0</v>
      </c>
      <c r="BL427" s="18" t="s">
        <v>230</v>
      </c>
      <c r="BM427" s="139" t="s">
        <v>836</v>
      </c>
    </row>
    <row r="428" spans="2:65" s="1" customFormat="1" hidden="1">
      <c r="B428" s="33"/>
      <c r="D428" s="141" t="s">
        <v>141</v>
      </c>
      <c r="F428" s="142" t="s">
        <v>837</v>
      </c>
      <c r="I428" s="143"/>
      <c r="L428" s="33"/>
      <c r="M428" s="144"/>
      <c r="T428" s="54"/>
      <c r="AT428" s="18" t="s">
        <v>141</v>
      </c>
      <c r="AU428" s="18" t="s">
        <v>139</v>
      </c>
    </row>
    <row r="429" spans="2:65" s="1" customFormat="1" ht="14.45" customHeight="1">
      <c r="B429" s="33"/>
      <c r="C429" s="153" t="s">
        <v>838</v>
      </c>
      <c r="D429" s="153" t="s">
        <v>166</v>
      </c>
      <c r="E429" s="154" t="s">
        <v>839</v>
      </c>
      <c r="F429" s="155" t="s">
        <v>840</v>
      </c>
      <c r="G429" s="156" t="s">
        <v>410</v>
      </c>
      <c r="H429" s="157">
        <v>3</v>
      </c>
      <c r="I429" s="158"/>
      <c r="J429" s="159">
        <f>ROUND(I429*H429,2)</f>
        <v>0</v>
      </c>
      <c r="K429" s="155" t="s">
        <v>841</v>
      </c>
      <c r="L429" s="160"/>
      <c r="M429" s="161" t="s">
        <v>19</v>
      </c>
      <c r="N429" s="162" t="s">
        <v>43</v>
      </c>
      <c r="P429" s="137">
        <f>O429*H429</f>
        <v>0</v>
      </c>
      <c r="Q429" s="137">
        <v>2.8E-3</v>
      </c>
      <c r="R429" s="137">
        <f>Q429*H429</f>
        <v>8.3999999999999995E-3</v>
      </c>
      <c r="S429" s="137">
        <v>0</v>
      </c>
      <c r="T429" s="138">
        <f>S429*H429</f>
        <v>0</v>
      </c>
      <c r="AR429" s="139" t="s">
        <v>335</v>
      </c>
      <c r="AT429" s="139" t="s">
        <v>166</v>
      </c>
      <c r="AU429" s="139" t="s">
        <v>139</v>
      </c>
      <c r="AY429" s="18" t="s">
        <v>131</v>
      </c>
      <c r="BE429" s="140">
        <f>IF(N429="základní",J429,0)</f>
        <v>0</v>
      </c>
      <c r="BF429" s="140">
        <f>IF(N429="snížená",J429,0)</f>
        <v>0</v>
      </c>
      <c r="BG429" s="140">
        <f>IF(N429="zákl. přenesená",J429,0)</f>
        <v>0</v>
      </c>
      <c r="BH429" s="140">
        <f>IF(N429="sníž. přenesená",J429,0)</f>
        <v>0</v>
      </c>
      <c r="BI429" s="140">
        <f>IF(N429="nulová",J429,0)</f>
        <v>0</v>
      </c>
      <c r="BJ429" s="18" t="s">
        <v>139</v>
      </c>
      <c r="BK429" s="140">
        <f>ROUND(I429*H429,2)</f>
        <v>0</v>
      </c>
      <c r="BL429" s="18" t="s">
        <v>230</v>
      </c>
      <c r="BM429" s="139" t="s">
        <v>842</v>
      </c>
    </row>
    <row r="430" spans="2:65" s="1" customFormat="1" ht="14.45" customHeight="1">
      <c r="B430" s="33"/>
      <c r="C430" s="128" t="s">
        <v>843</v>
      </c>
      <c r="D430" s="128" t="s">
        <v>133</v>
      </c>
      <c r="E430" s="129" t="s">
        <v>844</v>
      </c>
      <c r="F430" s="130" t="s">
        <v>845</v>
      </c>
      <c r="G430" s="131" t="s">
        <v>410</v>
      </c>
      <c r="H430" s="132">
        <v>3</v>
      </c>
      <c r="I430" s="133"/>
      <c r="J430" s="134">
        <f>ROUND(I430*H430,2)</f>
        <v>0</v>
      </c>
      <c r="K430" s="130" t="s">
        <v>19</v>
      </c>
      <c r="L430" s="33"/>
      <c r="M430" s="135" t="s">
        <v>19</v>
      </c>
      <c r="N430" s="136" t="s">
        <v>43</v>
      </c>
      <c r="P430" s="137">
        <f>O430*H430</f>
        <v>0</v>
      </c>
      <c r="Q430" s="137">
        <v>0</v>
      </c>
      <c r="R430" s="137">
        <f>Q430*H430</f>
        <v>0</v>
      </c>
      <c r="S430" s="137">
        <v>0</v>
      </c>
      <c r="T430" s="138">
        <f>S430*H430</f>
        <v>0</v>
      </c>
      <c r="AR430" s="139" t="s">
        <v>230</v>
      </c>
      <c r="AT430" s="139" t="s">
        <v>133</v>
      </c>
      <c r="AU430" s="139" t="s">
        <v>139</v>
      </c>
      <c r="AY430" s="18" t="s">
        <v>131</v>
      </c>
      <c r="BE430" s="140">
        <f>IF(N430="základní",J430,0)</f>
        <v>0</v>
      </c>
      <c r="BF430" s="140">
        <f>IF(N430="snížená",J430,0)</f>
        <v>0</v>
      </c>
      <c r="BG430" s="140">
        <f>IF(N430="zákl. přenesená",J430,0)</f>
        <v>0</v>
      </c>
      <c r="BH430" s="140">
        <f>IF(N430="sníž. přenesená",J430,0)</f>
        <v>0</v>
      </c>
      <c r="BI430" s="140">
        <f>IF(N430="nulová",J430,0)</f>
        <v>0</v>
      </c>
      <c r="BJ430" s="18" t="s">
        <v>139</v>
      </c>
      <c r="BK430" s="140">
        <f>ROUND(I430*H430,2)</f>
        <v>0</v>
      </c>
      <c r="BL430" s="18" t="s">
        <v>230</v>
      </c>
      <c r="BM430" s="139" t="s">
        <v>846</v>
      </c>
    </row>
    <row r="431" spans="2:65" s="1" customFormat="1" ht="14.45" customHeight="1">
      <c r="B431" s="33"/>
      <c r="C431" s="128" t="s">
        <v>847</v>
      </c>
      <c r="D431" s="128" t="s">
        <v>133</v>
      </c>
      <c r="E431" s="129" t="s">
        <v>848</v>
      </c>
      <c r="F431" s="130" t="s">
        <v>849</v>
      </c>
      <c r="G431" s="131" t="s">
        <v>410</v>
      </c>
      <c r="H431" s="132">
        <v>3</v>
      </c>
      <c r="I431" s="133"/>
      <c r="J431" s="134">
        <f>ROUND(I431*H431,2)</f>
        <v>0</v>
      </c>
      <c r="K431" s="130" t="s">
        <v>19</v>
      </c>
      <c r="L431" s="33"/>
      <c r="M431" s="135" t="s">
        <v>19</v>
      </c>
      <c r="N431" s="136" t="s">
        <v>43</v>
      </c>
      <c r="P431" s="137">
        <f>O431*H431</f>
        <v>0</v>
      </c>
      <c r="Q431" s="137">
        <v>0</v>
      </c>
      <c r="R431" s="137">
        <f>Q431*H431</f>
        <v>0</v>
      </c>
      <c r="S431" s="137">
        <v>3.0000000000000001E-3</v>
      </c>
      <c r="T431" s="138">
        <f>S431*H431</f>
        <v>9.0000000000000011E-3</v>
      </c>
      <c r="AR431" s="139" t="s">
        <v>230</v>
      </c>
      <c r="AT431" s="139" t="s">
        <v>133</v>
      </c>
      <c r="AU431" s="139" t="s">
        <v>139</v>
      </c>
      <c r="AY431" s="18" t="s">
        <v>131</v>
      </c>
      <c r="BE431" s="140">
        <f>IF(N431="základní",J431,0)</f>
        <v>0</v>
      </c>
      <c r="BF431" s="140">
        <f>IF(N431="snížená",J431,0)</f>
        <v>0</v>
      </c>
      <c r="BG431" s="140">
        <f>IF(N431="zákl. přenesená",J431,0)</f>
        <v>0</v>
      </c>
      <c r="BH431" s="140">
        <f>IF(N431="sníž. přenesená",J431,0)</f>
        <v>0</v>
      </c>
      <c r="BI431" s="140">
        <f>IF(N431="nulová",J431,0)</f>
        <v>0</v>
      </c>
      <c r="BJ431" s="18" t="s">
        <v>139</v>
      </c>
      <c r="BK431" s="140">
        <f>ROUND(I431*H431,2)</f>
        <v>0</v>
      </c>
      <c r="BL431" s="18" t="s">
        <v>230</v>
      </c>
      <c r="BM431" s="139" t="s">
        <v>850</v>
      </c>
    </row>
    <row r="432" spans="2:65" s="1" customFormat="1" ht="14.45" customHeight="1">
      <c r="B432" s="33"/>
      <c r="C432" s="128" t="s">
        <v>851</v>
      </c>
      <c r="D432" s="128" t="s">
        <v>133</v>
      </c>
      <c r="E432" s="129" t="s">
        <v>852</v>
      </c>
      <c r="F432" s="130" t="s">
        <v>853</v>
      </c>
      <c r="G432" s="131" t="s">
        <v>239</v>
      </c>
      <c r="H432" s="132">
        <v>42.7</v>
      </c>
      <c r="I432" s="133"/>
      <c r="J432" s="134">
        <f>ROUND(I432*H432,2)</f>
        <v>0</v>
      </c>
      <c r="K432" s="130" t="s">
        <v>137</v>
      </c>
      <c r="L432" s="33"/>
      <c r="M432" s="135" t="s">
        <v>19</v>
      </c>
      <c r="N432" s="136" t="s">
        <v>43</v>
      </c>
      <c r="P432" s="137">
        <f>O432*H432</f>
        <v>0</v>
      </c>
      <c r="Q432" s="137">
        <v>0</v>
      </c>
      <c r="R432" s="137">
        <f>Q432*H432</f>
        <v>0</v>
      </c>
      <c r="S432" s="137">
        <v>3.5000000000000003E-2</v>
      </c>
      <c r="T432" s="138">
        <f>S432*H432</f>
        <v>1.4945000000000002</v>
      </c>
      <c r="AR432" s="139" t="s">
        <v>230</v>
      </c>
      <c r="AT432" s="139" t="s">
        <v>133</v>
      </c>
      <c r="AU432" s="139" t="s">
        <v>139</v>
      </c>
      <c r="AY432" s="18" t="s">
        <v>131</v>
      </c>
      <c r="BE432" s="140">
        <f>IF(N432="základní",J432,0)</f>
        <v>0</v>
      </c>
      <c r="BF432" s="140">
        <f>IF(N432="snížená",J432,0)</f>
        <v>0</v>
      </c>
      <c r="BG432" s="140">
        <f>IF(N432="zákl. přenesená",J432,0)</f>
        <v>0</v>
      </c>
      <c r="BH432" s="140">
        <f>IF(N432="sníž. přenesená",J432,0)</f>
        <v>0</v>
      </c>
      <c r="BI432" s="140">
        <f>IF(N432="nulová",J432,0)</f>
        <v>0</v>
      </c>
      <c r="BJ432" s="18" t="s">
        <v>139</v>
      </c>
      <c r="BK432" s="140">
        <f>ROUND(I432*H432,2)</f>
        <v>0</v>
      </c>
      <c r="BL432" s="18" t="s">
        <v>230</v>
      </c>
      <c r="BM432" s="139" t="s">
        <v>854</v>
      </c>
    </row>
    <row r="433" spans="2:65" s="1" customFormat="1" hidden="1">
      <c r="B433" s="33"/>
      <c r="D433" s="141" t="s">
        <v>141</v>
      </c>
      <c r="F433" s="142" t="s">
        <v>855</v>
      </c>
      <c r="I433" s="143"/>
      <c r="L433" s="33"/>
      <c r="M433" s="144"/>
      <c r="T433" s="54"/>
      <c r="AT433" s="18" t="s">
        <v>141</v>
      </c>
      <c r="AU433" s="18" t="s">
        <v>139</v>
      </c>
    </row>
    <row r="434" spans="2:65" s="1" customFormat="1" ht="22.15" customHeight="1">
      <c r="B434" s="33"/>
      <c r="C434" s="128" t="s">
        <v>856</v>
      </c>
      <c r="D434" s="128" t="s">
        <v>133</v>
      </c>
      <c r="E434" s="129" t="s">
        <v>857</v>
      </c>
      <c r="F434" s="130" t="s">
        <v>858</v>
      </c>
      <c r="G434" s="131" t="s">
        <v>410</v>
      </c>
      <c r="H434" s="132">
        <v>3</v>
      </c>
      <c r="I434" s="133"/>
      <c r="J434" s="134">
        <f>ROUND(I434*H434,2)</f>
        <v>0</v>
      </c>
      <c r="K434" s="130" t="s">
        <v>137</v>
      </c>
      <c r="L434" s="33"/>
      <c r="M434" s="135" t="s">
        <v>19</v>
      </c>
      <c r="N434" s="136" t="s">
        <v>43</v>
      </c>
      <c r="P434" s="137">
        <f>O434*H434</f>
        <v>0</v>
      </c>
      <c r="Q434" s="137">
        <v>5.0000000000000002E-5</v>
      </c>
      <c r="R434" s="137">
        <f>Q434*H434</f>
        <v>1.5000000000000001E-4</v>
      </c>
      <c r="S434" s="137">
        <v>0</v>
      </c>
      <c r="T434" s="138">
        <f>S434*H434</f>
        <v>0</v>
      </c>
      <c r="AR434" s="139" t="s">
        <v>230</v>
      </c>
      <c r="AT434" s="139" t="s">
        <v>133</v>
      </c>
      <c r="AU434" s="139" t="s">
        <v>139</v>
      </c>
      <c r="AY434" s="18" t="s">
        <v>131</v>
      </c>
      <c r="BE434" s="140">
        <f>IF(N434="základní",J434,0)</f>
        <v>0</v>
      </c>
      <c r="BF434" s="140">
        <f>IF(N434="snížená",J434,0)</f>
        <v>0</v>
      </c>
      <c r="BG434" s="140">
        <f>IF(N434="zákl. přenesená",J434,0)</f>
        <v>0</v>
      </c>
      <c r="BH434" s="140">
        <f>IF(N434="sníž. přenesená",J434,0)</f>
        <v>0</v>
      </c>
      <c r="BI434" s="140">
        <f>IF(N434="nulová",J434,0)</f>
        <v>0</v>
      </c>
      <c r="BJ434" s="18" t="s">
        <v>139</v>
      </c>
      <c r="BK434" s="140">
        <f>ROUND(I434*H434,2)</f>
        <v>0</v>
      </c>
      <c r="BL434" s="18" t="s">
        <v>230</v>
      </c>
      <c r="BM434" s="139" t="s">
        <v>859</v>
      </c>
    </row>
    <row r="435" spans="2:65" s="1" customFormat="1" hidden="1">
      <c r="B435" s="33"/>
      <c r="D435" s="141" t="s">
        <v>141</v>
      </c>
      <c r="F435" s="142" t="s">
        <v>860</v>
      </c>
      <c r="I435" s="143"/>
      <c r="L435" s="33"/>
      <c r="M435" s="144"/>
      <c r="T435" s="54"/>
      <c r="AT435" s="18" t="s">
        <v>141</v>
      </c>
      <c r="AU435" s="18" t="s">
        <v>139</v>
      </c>
    </row>
    <row r="436" spans="2:65" s="1" customFormat="1" ht="14.45" customHeight="1">
      <c r="B436" s="33"/>
      <c r="C436" s="153" t="s">
        <v>861</v>
      </c>
      <c r="D436" s="153" t="s">
        <v>166</v>
      </c>
      <c r="E436" s="154" t="s">
        <v>862</v>
      </c>
      <c r="F436" s="155" t="s">
        <v>863</v>
      </c>
      <c r="G436" s="156" t="s">
        <v>410</v>
      </c>
      <c r="H436" s="157">
        <v>3</v>
      </c>
      <c r="I436" s="158"/>
      <c r="J436" s="159">
        <f>ROUND(I436*H436,2)</f>
        <v>0</v>
      </c>
      <c r="K436" s="155" t="s">
        <v>137</v>
      </c>
      <c r="L436" s="160"/>
      <c r="M436" s="161" t="s">
        <v>19</v>
      </c>
      <c r="N436" s="162" t="s">
        <v>43</v>
      </c>
      <c r="P436" s="137">
        <f>O436*H436</f>
        <v>0</v>
      </c>
      <c r="Q436" s="137">
        <v>3.7999999999999999E-2</v>
      </c>
      <c r="R436" s="137">
        <f>Q436*H436</f>
        <v>0.11399999999999999</v>
      </c>
      <c r="S436" s="137">
        <v>0</v>
      </c>
      <c r="T436" s="138">
        <f>S436*H436</f>
        <v>0</v>
      </c>
      <c r="AR436" s="139" t="s">
        <v>335</v>
      </c>
      <c r="AT436" s="139" t="s">
        <v>166</v>
      </c>
      <c r="AU436" s="139" t="s">
        <v>139</v>
      </c>
      <c r="AY436" s="18" t="s">
        <v>131</v>
      </c>
      <c r="BE436" s="140">
        <f>IF(N436="základní",J436,0)</f>
        <v>0</v>
      </c>
      <c r="BF436" s="140">
        <f>IF(N436="snížená",J436,0)</f>
        <v>0</v>
      </c>
      <c r="BG436" s="140">
        <f>IF(N436="zákl. přenesená",J436,0)</f>
        <v>0</v>
      </c>
      <c r="BH436" s="140">
        <f>IF(N436="sníž. přenesená",J436,0)</f>
        <v>0</v>
      </c>
      <c r="BI436" s="140">
        <f>IF(N436="nulová",J436,0)</f>
        <v>0</v>
      </c>
      <c r="BJ436" s="18" t="s">
        <v>139</v>
      </c>
      <c r="BK436" s="140">
        <f>ROUND(I436*H436,2)</f>
        <v>0</v>
      </c>
      <c r="BL436" s="18" t="s">
        <v>230</v>
      </c>
      <c r="BM436" s="139" t="s">
        <v>864</v>
      </c>
    </row>
    <row r="437" spans="2:65" s="1" customFormat="1" ht="19.899999999999999" customHeight="1">
      <c r="B437" s="33"/>
      <c r="C437" s="128" t="s">
        <v>865</v>
      </c>
      <c r="D437" s="128" t="s">
        <v>133</v>
      </c>
      <c r="E437" s="129" t="s">
        <v>866</v>
      </c>
      <c r="F437" s="130" t="s">
        <v>867</v>
      </c>
      <c r="G437" s="131" t="s">
        <v>410</v>
      </c>
      <c r="H437" s="132">
        <v>6</v>
      </c>
      <c r="I437" s="133"/>
      <c r="J437" s="134">
        <f>ROUND(I437*H437,2)</f>
        <v>0</v>
      </c>
      <c r="K437" s="130" t="s">
        <v>19</v>
      </c>
      <c r="L437" s="33"/>
      <c r="M437" s="135" t="s">
        <v>19</v>
      </c>
      <c r="N437" s="136" t="s">
        <v>43</v>
      </c>
      <c r="P437" s="137">
        <f>O437*H437</f>
        <v>0</v>
      </c>
      <c r="Q437" s="137">
        <v>5.0000000000000002E-5</v>
      </c>
      <c r="R437" s="137">
        <f>Q437*H437</f>
        <v>3.0000000000000003E-4</v>
      </c>
      <c r="S437" s="137">
        <v>0</v>
      </c>
      <c r="T437" s="138">
        <f>S437*H437</f>
        <v>0</v>
      </c>
      <c r="AR437" s="139" t="s">
        <v>230</v>
      </c>
      <c r="AT437" s="139" t="s">
        <v>133</v>
      </c>
      <c r="AU437" s="139" t="s">
        <v>139</v>
      </c>
      <c r="AY437" s="18" t="s">
        <v>131</v>
      </c>
      <c r="BE437" s="140">
        <f>IF(N437="základní",J437,0)</f>
        <v>0</v>
      </c>
      <c r="BF437" s="140">
        <f>IF(N437="snížená",J437,0)</f>
        <v>0</v>
      </c>
      <c r="BG437" s="140">
        <f>IF(N437="zákl. přenesená",J437,0)</f>
        <v>0</v>
      </c>
      <c r="BH437" s="140">
        <f>IF(N437="sníž. přenesená",J437,0)</f>
        <v>0</v>
      </c>
      <c r="BI437" s="140">
        <f>IF(N437="nulová",J437,0)</f>
        <v>0</v>
      </c>
      <c r="BJ437" s="18" t="s">
        <v>139</v>
      </c>
      <c r="BK437" s="140">
        <f>ROUND(I437*H437,2)</f>
        <v>0</v>
      </c>
      <c r="BL437" s="18" t="s">
        <v>230</v>
      </c>
      <c r="BM437" s="139" t="s">
        <v>868</v>
      </c>
    </row>
    <row r="438" spans="2:65" s="1" customFormat="1" ht="14.45" customHeight="1">
      <c r="B438" s="33"/>
      <c r="C438" s="128" t="s">
        <v>869</v>
      </c>
      <c r="D438" s="128" t="s">
        <v>133</v>
      </c>
      <c r="E438" s="129" t="s">
        <v>870</v>
      </c>
      <c r="F438" s="130" t="s">
        <v>871</v>
      </c>
      <c r="G438" s="131" t="s">
        <v>239</v>
      </c>
      <c r="H438" s="132">
        <v>7.5</v>
      </c>
      <c r="I438" s="133"/>
      <c r="J438" s="134">
        <f>ROUND(I438*H438,2)</f>
        <v>0</v>
      </c>
      <c r="K438" s="130" t="s">
        <v>137</v>
      </c>
      <c r="L438" s="33"/>
      <c r="M438" s="135" t="s">
        <v>19</v>
      </c>
      <c r="N438" s="136" t="s">
        <v>43</v>
      </c>
      <c r="P438" s="137">
        <f>O438*H438</f>
        <v>0</v>
      </c>
      <c r="Q438" s="137">
        <v>0</v>
      </c>
      <c r="R438" s="137">
        <f>Q438*H438</f>
        <v>0</v>
      </c>
      <c r="S438" s="137">
        <v>1.6E-2</v>
      </c>
      <c r="T438" s="138">
        <f>S438*H438</f>
        <v>0.12</v>
      </c>
      <c r="AR438" s="139" t="s">
        <v>230</v>
      </c>
      <c r="AT438" s="139" t="s">
        <v>133</v>
      </c>
      <c r="AU438" s="139" t="s">
        <v>139</v>
      </c>
      <c r="AY438" s="18" t="s">
        <v>131</v>
      </c>
      <c r="BE438" s="140">
        <f>IF(N438="základní",J438,0)</f>
        <v>0</v>
      </c>
      <c r="BF438" s="140">
        <f>IF(N438="snížená",J438,0)</f>
        <v>0</v>
      </c>
      <c r="BG438" s="140">
        <f>IF(N438="zákl. přenesená",J438,0)</f>
        <v>0</v>
      </c>
      <c r="BH438" s="140">
        <f>IF(N438="sníž. přenesená",J438,0)</f>
        <v>0</v>
      </c>
      <c r="BI438" s="140">
        <f>IF(N438="nulová",J438,0)</f>
        <v>0</v>
      </c>
      <c r="BJ438" s="18" t="s">
        <v>139</v>
      </c>
      <c r="BK438" s="140">
        <f>ROUND(I438*H438,2)</f>
        <v>0</v>
      </c>
      <c r="BL438" s="18" t="s">
        <v>230</v>
      </c>
      <c r="BM438" s="139" t="s">
        <v>872</v>
      </c>
    </row>
    <row r="439" spans="2:65" s="1" customFormat="1" hidden="1">
      <c r="B439" s="33"/>
      <c r="D439" s="141" t="s">
        <v>141</v>
      </c>
      <c r="F439" s="142" t="s">
        <v>873</v>
      </c>
      <c r="I439" s="143"/>
      <c r="L439" s="33"/>
      <c r="M439" s="144"/>
      <c r="T439" s="54"/>
      <c r="AT439" s="18" t="s">
        <v>141</v>
      </c>
      <c r="AU439" s="18" t="s">
        <v>139</v>
      </c>
    </row>
    <row r="440" spans="2:65" s="12" customFormat="1">
      <c r="B440" s="145"/>
      <c r="D440" s="146" t="s">
        <v>143</v>
      </c>
      <c r="E440" s="147" t="s">
        <v>19</v>
      </c>
      <c r="F440" s="148" t="s">
        <v>874</v>
      </c>
      <c r="H440" s="149">
        <v>7.5</v>
      </c>
      <c r="I440" s="150"/>
      <c r="L440" s="145"/>
      <c r="M440" s="151"/>
      <c r="T440" s="152"/>
      <c r="AT440" s="147" t="s">
        <v>143</v>
      </c>
      <c r="AU440" s="147" t="s">
        <v>139</v>
      </c>
      <c r="AV440" s="12" t="s">
        <v>139</v>
      </c>
      <c r="AW440" s="12" t="s">
        <v>32</v>
      </c>
      <c r="AX440" s="12" t="s">
        <v>79</v>
      </c>
      <c r="AY440" s="147" t="s">
        <v>131</v>
      </c>
    </row>
    <row r="441" spans="2:65" s="1" customFormat="1" ht="14.45" customHeight="1">
      <c r="B441" s="33"/>
      <c r="C441" s="128" t="s">
        <v>875</v>
      </c>
      <c r="D441" s="128" t="s">
        <v>133</v>
      </c>
      <c r="E441" s="129" t="s">
        <v>876</v>
      </c>
      <c r="F441" s="130" t="s">
        <v>877</v>
      </c>
      <c r="G441" s="131" t="s">
        <v>410</v>
      </c>
      <c r="H441" s="132">
        <v>6</v>
      </c>
      <c r="I441" s="133"/>
      <c r="J441" s="134">
        <f>ROUND(I441*H441,2)</f>
        <v>0</v>
      </c>
      <c r="K441" s="130" t="s">
        <v>137</v>
      </c>
      <c r="L441" s="33"/>
      <c r="M441" s="135" t="s">
        <v>19</v>
      </c>
      <c r="N441" s="136" t="s">
        <v>43</v>
      </c>
      <c r="P441" s="137">
        <f>O441*H441</f>
        <v>0</v>
      </c>
      <c r="Q441" s="137">
        <v>0</v>
      </c>
      <c r="R441" s="137">
        <f>Q441*H441</f>
        <v>0</v>
      </c>
      <c r="S441" s="137">
        <v>0.01</v>
      </c>
      <c r="T441" s="138">
        <f>S441*H441</f>
        <v>0.06</v>
      </c>
      <c r="AR441" s="139" t="s">
        <v>230</v>
      </c>
      <c r="AT441" s="139" t="s">
        <v>133</v>
      </c>
      <c r="AU441" s="139" t="s">
        <v>139</v>
      </c>
      <c r="AY441" s="18" t="s">
        <v>131</v>
      </c>
      <c r="BE441" s="140">
        <f>IF(N441="základní",J441,0)</f>
        <v>0</v>
      </c>
      <c r="BF441" s="140">
        <f>IF(N441="snížená",J441,0)</f>
        <v>0</v>
      </c>
      <c r="BG441" s="140">
        <f>IF(N441="zákl. přenesená",J441,0)</f>
        <v>0</v>
      </c>
      <c r="BH441" s="140">
        <f>IF(N441="sníž. přenesená",J441,0)</f>
        <v>0</v>
      </c>
      <c r="BI441" s="140">
        <f>IF(N441="nulová",J441,0)</f>
        <v>0</v>
      </c>
      <c r="BJ441" s="18" t="s">
        <v>139</v>
      </c>
      <c r="BK441" s="140">
        <f>ROUND(I441*H441,2)</f>
        <v>0</v>
      </c>
      <c r="BL441" s="18" t="s">
        <v>230</v>
      </c>
      <c r="BM441" s="139" t="s">
        <v>878</v>
      </c>
    </row>
    <row r="442" spans="2:65" s="1" customFormat="1" hidden="1">
      <c r="B442" s="33"/>
      <c r="D442" s="141" t="s">
        <v>141</v>
      </c>
      <c r="F442" s="142" t="s">
        <v>879</v>
      </c>
      <c r="I442" s="143"/>
      <c r="L442" s="33"/>
      <c r="M442" s="144"/>
      <c r="T442" s="54"/>
      <c r="AT442" s="18" t="s">
        <v>141</v>
      </c>
      <c r="AU442" s="18" t="s">
        <v>139</v>
      </c>
    </row>
    <row r="443" spans="2:65" s="1" customFormat="1" ht="14.45" customHeight="1">
      <c r="B443" s="33"/>
      <c r="C443" s="128" t="s">
        <v>880</v>
      </c>
      <c r="D443" s="128" t="s">
        <v>133</v>
      </c>
      <c r="E443" s="129" t="s">
        <v>881</v>
      </c>
      <c r="F443" s="130" t="s">
        <v>882</v>
      </c>
      <c r="G443" s="131" t="s">
        <v>239</v>
      </c>
      <c r="H443" s="132">
        <v>14.4</v>
      </c>
      <c r="I443" s="133"/>
      <c r="J443" s="134">
        <f>ROUND(I443*H443,2)</f>
        <v>0</v>
      </c>
      <c r="K443" s="130" t="s">
        <v>19</v>
      </c>
      <c r="L443" s="33"/>
      <c r="M443" s="135" t="s">
        <v>19</v>
      </c>
      <c r="N443" s="136" t="s">
        <v>43</v>
      </c>
      <c r="P443" s="137">
        <f>O443*H443</f>
        <v>0</v>
      </c>
      <c r="Q443" s="137">
        <v>0</v>
      </c>
      <c r="R443" s="137">
        <f>Q443*H443</f>
        <v>0</v>
      </c>
      <c r="S443" s="137">
        <v>0.03</v>
      </c>
      <c r="T443" s="138">
        <f>S443*H443</f>
        <v>0.432</v>
      </c>
      <c r="AR443" s="139" t="s">
        <v>230</v>
      </c>
      <c r="AT443" s="139" t="s">
        <v>133</v>
      </c>
      <c r="AU443" s="139" t="s">
        <v>139</v>
      </c>
      <c r="AY443" s="18" t="s">
        <v>131</v>
      </c>
      <c r="BE443" s="140">
        <f>IF(N443="základní",J443,0)</f>
        <v>0</v>
      </c>
      <c r="BF443" s="140">
        <f>IF(N443="snížená",J443,0)</f>
        <v>0</v>
      </c>
      <c r="BG443" s="140">
        <f>IF(N443="zákl. přenesená",J443,0)</f>
        <v>0</v>
      </c>
      <c r="BH443" s="140">
        <f>IF(N443="sníž. přenesená",J443,0)</f>
        <v>0</v>
      </c>
      <c r="BI443" s="140">
        <f>IF(N443="nulová",J443,0)</f>
        <v>0</v>
      </c>
      <c r="BJ443" s="18" t="s">
        <v>139</v>
      </c>
      <c r="BK443" s="140">
        <f>ROUND(I443*H443,2)</f>
        <v>0</v>
      </c>
      <c r="BL443" s="18" t="s">
        <v>230</v>
      </c>
      <c r="BM443" s="139" t="s">
        <v>883</v>
      </c>
    </row>
    <row r="444" spans="2:65" s="1" customFormat="1" ht="14.45" customHeight="1">
      <c r="B444" s="33"/>
      <c r="C444" s="128" t="s">
        <v>884</v>
      </c>
      <c r="D444" s="128" t="s">
        <v>133</v>
      </c>
      <c r="E444" s="129" t="s">
        <v>885</v>
      </c>
      <c r="F444" s="130" t="s">
        <v>886</v>
      </c>
      <c r="G444" s="131" t="s">
        <v>887</v>
      </c>
      <c r="H444" s="132">
        <v>22</v>
      </c>
      <c r="I444" s="133"/>
      <c r="J444" s="134">
        <f>ROUND(I444*H444,2)</f>
        <v>0</v>
      </c>
      <c r="K444" s="130" t="s">
        <v>19</v>
      </c>
      <c r="L444" s="33"/>
      <c r="M444" s="135" t="s">
        <v>19</v>
      </c>
      <c r="N444" s="136" t="s">
        <v>43</v>
      </c>
      <c r="P444" s="137">
        <f>O444*H444</f>
        <v>0</v>
      </c>
      <c r="Q444" s="137">
        <v>6.9999999999999994E-5</v>
      </c>
      <c r="R444" s="137">
        <f>Q444*H444</f>
        <v>1.5399999999999999E-3</v>
      </c>
      <c r="S444" s="137">
        <v>0</v>
      </c>
      <c r="T444" s="138">
        <f>S444*H444</f>
        <v>0</v>
      </c>
      <c r="AR444" s="139" t="s">
        <v>230</v>
      </c>
      <c r="AT444" s="139" t="s">
        <v>133</v>
      </c>
      <c r="AU444" s="139" t="s">
        <v>139</v>
      </c>
      <c r="AY444" s="18" t="s">
        <v>131</v>
      </c>
      <c r="BE444" s="140">
        <f>IF(N444="základní",J444,0)</f>
        <v>0</v>
      </c>
      <c r="BF444" s="140">
        <f>IF(N444="snížená",J444,0)</f>
        <v>0</v>
      </c>
      <c r="BG444" s="140">
        <f>IF(N444="zákl. přenesená",J444,0)</f>
        <v>0</v>
      </c>
      <c r="BH444" s="140">
        <f>IF(N444="sníž. přenesená",J444,0)</f>
        <v>0</v>
      </c>
      <c r="BI444" s="140">
        <f>IF(N444="nulová",J444,0)</f>
        <v>0</v>
      </c>
      <c r="BJ444" s="18" t="s">
        <v>139</v>
      </c>
      <c r="BK444" s="140">
        <f>ROUND(I444*H444,2)</f>
        <v>0</v>
      </c>
      <c r="BL444" s="18" t="s">
        <v>230</v>
      </c>
      <c r="BM444" s="139" t="s">
        <v>888</v>
      </c>
    </row>
    <row r="445" spans="2:65" s="1" customFormat="1" ht="22.15" customHeight="1">
      <c r="B445" s="33"/>
      <c r="C445" s="128" t="s">
        <v>889</v>
      </c>
      <c r="D445" s="128" t="s">
        <v>133</v>
      </c>
      <c r="E445" s="129" t="s">
        <v>890</v>
      </c>
      <c r="F445" s="130" t="s">
        <v>891</v>
      </c>
      <c r="G445" s="131" t="s">
        <v>443</v>
      </c>
      <c r="H445" s="132">
        <v>0.19600000000000001</v>
      </c>
      <c r="I445" s="133"/>
      <c r="J445" s="134">
        <f>ROUND(I445*H445,2)</f>
        <v>0</v>
      </c>
      <c r="K445" s="130" t="s">
        <v>137</v>
      </c>
      <c r="L445" s="33"/>
      <c r="M445" s="135" t="s">
        <v>19</v>
      </c>
      <c r="N445" s="136" t="s">
        <v>43</v>
      </c>
      <c r="P445" s="137">
        <f>O445*H445</f>
        <v>0</v>
      </c>
      <c r="Q445" s="137">
        <v>0</v>
      </c>
      <c r="R445" s="137">
        <f>Q445*H445</f>
        <v>0</v>
      </c>
      <c r="S445" s="137">
        <v>0</v>
      </c>
      <c r="T445" s="138">
        <f>S445*H445</f>
        <v>0</v>
      </c>
      <c r="AR445" s="139" t="s">
        <v>230</v>
      </c>
      <c r="AT445" s="139" t="s">
        <v>133</v>
      </c>
      <c r="AU445" s="139" t="s">
        <v>139</v>
      </c>
      <c r="AY445" s="18" t="s">
        <v>131</v>
      </c>
      <c r="BE445" s="140">
        <f>IF(N445="základní",J445,0)</f>
        <v>0</v>
      </c>
      <c r="BF445" s="140">
        <f>IF(N445="snížená",J445,0)</f>
        <v>0</v>
      </c>
      <c r="BG445" s="140">
        <f>IF(N445="zákl. přenesená",J445,0)</f>
        <v>0</v>
      </c>
      <c r="BH445" s="140">
        <f>IF(N445="sníž. přenesená",J445,0)</f>
        <v>0</v>
      </c>
      <c r="BI445" s="140">
        <f>IF(N445="nulová",J445,0)</f>
        <v>0</v>
      </c>
      <c r="BJ445" s="18" t="s">
        <v>139</v>
      </c>
      <c r="BK445" s="140">
        <f>ROUND(I445*H445,2)</f>
        <v>0</v>
      </c>
      <c r="BL445" s="18" t="s">
        <v>230</v>
      </c>
      <c r="BM445" s="139" t="s">
        <v>892</v>
      </c>
    </row>
    <row r="446" spans="2:65" s="1" customFormat="1" hidden="1">
      <c r="B446" s="33"/>
      <c r="D446" s="141" t="s">
        <v>141</v>
      </c>
      <c r="F446" s="142" t="s">
        <v>893</v>
      </c>
      <c r="I446" s="143"/>
      <c r="L446" s="33"/>
      <c r="M446" s="144"/>
      <c r="T446" s="54"/>
      <c r="AT446" s="18" t="s">
        <v>141</v>
      </c>
      <c r="AU446" s="18" t="s">
        <v>139</v>
      </c>
    </row>
    <row r="447" spans="2:65" s="11" customFormat="1" ht="22.9" customHeight="1">
      <c r="B447" s="116"/>
      <c r="D447" s="117" t="s">
        <v>70</v>
      </c>
      <c r="E447" s="126" t="s">
        <v>894</v>
      </c>
      <c r="F447" s="126" t="s">
        <v>895</v>
      </c>
      <c r="I447" s="119"/>
      <c r="J447" s="127">
        <f>BK447</f>
        <v>0</v>
      </c>
      <c r="L447" s="116"/>
      <c r="M447" s="121"/>
      <c r="P447" s="122">
        <f>SUM(P448:P454)</f>
        <v>0</v>
      </c>
      <c r="R447" s="122">
        <f>SUM(R448:R454)</f>
        <v>3.139488E-2</v>
      </c>
      <c r="T447" s="123">
        <f>SUM(T448:T454)</f>
        <v>0</v>
      </c>
      <c r="AR447" s="117" t="s">
        <v>139</v>
      </c>
      <c r="AT447" s="124" t="s">
        <v>70</v>
      </c>
      <c r="AU447" s="124" t="s">
        <v>79</v>
      </c>
      <c r="AY447" s="117" t="s">
        <v>131</v>
      </c>
      <c r="BK447" s="125">
        <f>SUM(BK448:BK454)</f>
        <v>0</v>
      </c>
    </row>
    <row r="448" spans="2:65" s="1" customFormat="1" ht="19.899999999999999" customHeight="1">
      <c r="B448" s="33"/>
      <c r="C448" s="128" t="s">
        <v>896</v>
      </c>
      <c r="D448" s="128" t="s">
        <v>133</v>
      </c>
      <c r="E448" s="129" t="s">
        <v>897</v>
      </c>
      <c r="F448" s="130" t="s">
        <v>898</v>
      </c>
      <c r="G448" s="131" t="s">
        <v>136</v>
      </c>
      <c r="H448" s="132">
        <v>95.135999999999996</v>
      </c>
      <c r="I448" s="133"/>
      <c r="J448" s="134">
        <f>ROUND(I448*H448,2)</f>
        <v>0</v>
      </c>
      <c r="K448" s="130" t="s">
        <v>137</v>
      </c>
      <c r="L448" s="33"/>
      <c r="M448" s="135" t="s">
        <v>19</v>
      </c>
      <c r="N448" s="136" t="s">
        <v>43</v>
      </c>
      <c r="P448" s="137">
        <f>O448*H448</f>
        <v>0</v>
      </c>
      <c r="Q448" s="137">
        <v>6.9999999999999994E-5</v>
      </c>
      <c r="R448" s="137">
        <f>Q448*H448</f>
        <v>6.6595199999999995E-3</v>
      </c>
      <c r="S448" s="137">
        <v>0</v>
      </c>
      <c r="T448" s="138">
        <f>S448*H448</f>
        <v>0</v>
      </c>
      <c r="AR448" s="139" t="s">
        <v>230</v>
      </c>
      <c r="AT448" s="139" t="s">
        <v>133</v>
      </c>
      <c r="AU448" s="139" t="s">
        <v>139</v>
      </c>
      <c r="AY448" s="18" t="s">
        <v>131</v>
      </c>
      <c r="BE448" s="140">
        <f>IF(N448="základní",J448,0)</f>
        <v>0</v>
      </c>
      <c r="BF448" s="140">
        <f>IF(N448="snížená",J448,0)</f>
        <v>0</v>
      </c>
      <c r="BG448" s="140">
        <f>IF(N448="zákl. přenesená",J448,0)</f>
        <v>0</v>
      </c>
      <c r="BH448" s="140">
        <f>IF(N448="sníž. přenesená",J448,0)</f>
        <v>0</v>
      </c>
      <c r="BI448" s="140">
        <f>IF(N448="nulová",J448,0)</f>
        <v>0</v>
      </c>
      <c r="BJ448" s="18" t="s">
        <v>139</v>
      </c>
      <c r="BK448" s="140">
        <f>ROUND(I448*H448,2)</f>
        <v>0</v>
      </c>
      <c r="BL448" s="18" t="s">
        <v>230</v>
      </c>
      <c r="BM448" s="139" t="s">
        <v>899</v>
      </c>
    </row>
    <row r="449" spans="2:65" s="1" customFormat="1" hidden="1">
      <c r="B449" s="33"/>
      <c r="D449" s="141" t="s">
        <v>141</v>
      </c>
      <c r="F449" s="142" t="s">
        <v>900</v>
      </c>
      <c r="I449" s="143"/>
      <c r="L449" s="33"/>
      <c r="M449" s="144"/>
      <c r="T449" s="54"/>
      <c r="AT449" s="18" t="s">
        <v>141</v>
      </c>
      <c r="AU449" s="18" t="s">
        <v>139</v>
      </c>
    </row>
    <row r="450" spans="2:65" s="12" customFormat="1">
      <c r="B450" s="145"/>
      <c r="D450" s="146" t="s">
        <v>143</v>
      </c>
      <c r="E450" s="147" t="s">
        <v>19</v>
      </c>
      <c r="F450" s="148" t="s">
        <v>901</v>
      </c>
      <c r="H450" s="149">
        <v>95.135999999999996</v>
      </c>
      <c r="I450" s="150"/>
      <c r="L450" s="145"/>
      <c r="M450" s="151"/>
      <c r="T450" s="152"/>
      <c r="AT450" s="147" t="s">
        <v>143</v>
      </c>
      <c r="AU450" s="147" t="s">
        <v>139</v>
      </c>
      <c r="AV450" s="12" t="s">
        <v>139</v>
      </c>
      <c r="AW450" s="12" t="s">
        <v>32</v>
      </c>
      <c r="AX450" s="12" t="s">
        <v>79</v>
      </c>
      <c r="AY450" s="147" t="s">
        <v>131</v>
      </c>
    </row>
    <row r="451" spans="2:65" s="1" customFormat="1" ht="14.45" customHeight="1">
      <c r="B451" s="33"/>
      <c r="C451" s="128" t="s">
        <v>902</v>
      </c>
      <c r="D451" s="128" t="s">
        <v>133</v>
      </c>
      <c r="E451" s="129" t="s">
        <v>903</v>
      </c>
      <c r="F451" s="130" t="s">
        <v>904</v>
      </c>
      <c r="G451" s="131" t="s">
        <v>136</v>
      </c>
      <c r="H451" s="132">
        <v>95.135999999999996</v>
      </c>
      <c r="I451" s="133"/>
      <c r="J451" s="134">
        <f>ROUND(I451*H451,2)</f>
        <v>0</v>
      </c>
      <c r="K451" s="130" t="s">
        <v>137</v>
      </c>
      <c r="L451" s="33"/>
      <c r="M451" s="135" t="s">
        <v>19</v>
      </c>
      <c r="N451" s="136" t="s">
        <v>43</v>
      </c>
      <c r="P451" s="137">
        <f>O451*H451</f>
        <v>0</v>
      </c>
      <c r="Q451" s="137">
        <v>1.3999999999999999E-4</v>
      </c>
      <c r="R451" s="137">
        <f>Q451*H451</f>
        <v>1.3319039999999999E-2</v>
      </c>
      <c r="S451" s="137">
        <v>0</v>
      </c>
      <c r="T451" s="138">
        <f>S451*H451</f>
        <v>0</v>
      </c>
      <c r="AR451" s="139" t="s">
        <v>230</v>
      </c>
      <c r="AT451" s="139" t="s">
        <v>133</v>
      </c>
      <c r="AU451" s="139" t="s">
        <v>139</v>
      </c>
      <c r="AY451" s="18" t="s">
        <v>131</v>
      </c>
      <c r="BE451" s="140">
        <f>IF(N451="základní",J451,0)</f>
        <v>0</v>
      </c>
      <c r="BF451" s="140">
        <f>IF(N451="snížená",J451,0)</f>
        <v>0</v>
      </c>
      <c r="BG451" s="140">
        <f>IF(N451="zákl. přenesená",J451,0)</f>
        <v>0</v>
      </c>
      <c r="BH451" s="140">
        <f>IF(N451="sníž. přenesená",J451,0)</f>
        <v>0</v>
      </c>
      <c r="BI451" s="140">
        <f>IF(N451="nulová",J451,0)</f>
        <v>0</v>
      </c>
      <c r="BJ451" s="18" t="s">
        <v>139</v>
      </c>
      <c r="BK451" s="140">
        <f>ROUND(I451*H451,2)</f>
        <v>0</v>
      </c>
      <c r="BL451" s="18" t="s">
        <v>230</v>
      </c>
      <c r="BM451" s="139" t="s">
        <v>905</v>
      </c>
    </row>
    <row r="452" spans="2:65" s="1" customFormat="1" hidden="1">
      <c r="B452" s="33"/>
      <c r="D452" s="141" t="s">
        <v>141</v>
      </c>
      <c r="F452" s="142" t="s">
        <v>906</v>
      </c>
      <c r="I452" s="143"/>
      <c r="L452" s="33"/>
      <c r="M452" s="144"/>
      <c r="T452" s="54"/>
      <c r="AT452" s="18" t="s">
        <v>141</v>
      </c>
      <c r="AU452" s="18" t="s">
        <v>139</v>
      </c>
    </row>
    <row r="453" spans="2:65" s="1" customFormat="1" ht="14.45" customHeight="1">
      <c r="B453" s="33"/>
      <c r="C453" s="128" t="s">
        <v>907</v>
      </c>
      <c r="D453" s="128" t="s">
        <v>133</v>
      </c>
      <c r="E453" s="129" t="s">
        <v>908</v>
      </c>
      <c r="F453" s="130" t="s">
        <v>909</v>
      </c>
      <c r="G453" s="131" t="s">
        <v>136</v>
      </c>
      <c r="H453" s="132">
        <v>95.135999999999996</v>
      </c>
      <c r="I453" s="133"/>
      <c r="J453" s="134">
        <f>ROUND(I453*H453,2)</f>
        <v>0</v>
      </c>
      <c r="K453" s="130" t="s">
        <v>137</v>
      </c>
      <c r="L453" s="33"/>
      <c r="M453" s="135" t="s">
        <v>19</v>
      </c>
      <c r="N453" s="136" t="s">
        <v>43</v>
      </c>
      <c r="P453" s="137">
        <f>O453*H453</f>
        <v>0</v>
      </c>
      <c r="Q453" s="137">
        <v>1.2E-4</v>
      </c>
      <c r="R453" s="137">
        <f>Q453*H453</f>
        <v>1.1416320000000001E-2</v>
      </c>
      <c r="S453" s="137">
        <v>0</v>
      </c>
      <c r="T453" s="138">
        <f>S453*H453</f>
        <v>0</v>
      </c>
      <c r="AR453" s="139" t="s">
        <v>230</v>
      </c>
      <c r="AT453" s="139" t="s">
        <v>133</v>
      </c>
      <c r="AU453" s="139" t="s">
        <v>139</v>
      </c>
      <c r="AY453" s="18" t="s">
        <v>131</v>
      </c>
      <c r="BE453" s="140">
        <f>IF(N453="základní",J453,0)</f>
        <v>0</v>
      </c>
      <c r="BF453" s="140">
        <f>IF(N453="snížená",J453,0)</f>
        <v>0</v>
      </c>
      <c r="BG453" s="140">
        <f>IF(N453="zákl. přenesená",J453,0)</f>
        <v>0</v>
      </c>
      <c r="BH453" s="140">
        <f>IF(N453="sníž. přenesená",J453,0)</f>
        <v>0</v>
      </c>
      <c r="BI453" s="140">
        <f>IF(N453="nulová",J453,0)</f>
        <v>0</v>
      </c>
      <c r="BJ453" s="18" t="s">
        <v>139</v>
      </c>
      <c r="BK453" s="140">
        <f>ROUND(I453*H453,2)</f>
        <v>0</v>
      </c>
      <c r="BL453" s="18" t="s">
        <v>230</v>
      </c>
      <c r="BM453" s="139" t="s">
        <v>910</v>
      </c>
    </row>
    <row r="454" spans="2:65" s="1" customFormat="1" hidden="1">
      <c r="B454" s="33"/>
      <c r="D454" s="141" t="s">
        <v>141</v>
      </c>
      <c r="F454" s="142" t="s">
        <v>911</v>
      </c>
      <c r="I454" s="143"/>
      <c r="L454" s="33"/>
      <c r="M454" s="177"/>
      <c r="N454" s="178"/>
      <c r="O454" s="178"/>
      <c r="P454" s="178"/>
      <c r="Q454" s="178"/>
      <c r="R454" s="178"/>
      <c r="S454" s="178"/>
      <c r="T454" s="179"/>
      <c r="AT454" s="18" t="s">
        <v>141</v>
      </c>
      <c r="AU454" s="18" t="s">
        <v>139</v>
      </c>
    </row>
    <row r="455" spans="2:65" s="1" customFormat="1" ht="6.95" customHeight="1">
      <c r="B455" s="42"/>
      <c r="C455" s="43"/>
      <c r="D455" s="43"/>
      <c r="E455" s="43"/>
      <c r="F455" s="43"/>
      <c r="G455" s="43"/>
      <c r="H455" s="43"/>
      <c r="I455" s="43"/>
      <c r="J455" s="43"/>
      <c r="K455" s="43"/>
      <c r="L455" s="33"/>
    </row>
  </sheetData>
  <sheetProtection algorithmName="SHA-512" hashValue="TOzBZi9rKahD8koZjx0PLABtbERVX3oUkRGLEdlHamKQXda14f/LPnoglySRu47jqWO7xmrAlib+t718z1tYNA==" saltValue="dplGMMGLaqdnWPtk5dLTooYzvTyjkK55SiPTNBUJRCeSHP6IRb+iubibc63oh6H11U4FPDNKBSFQ7a/3etORwA==" spinCount="100000" sheet="1" objects="1" scenarios="1" formatColumns="0" formatRows="0" autoFilter="0"/>
  <autoFilter ref="C96:K454">
    <filterColumn colId="1">
      <filters blank="1">
        <filter val="D"/>
        <filter val="K"/>
        <filter val="M"/>
        <filter val="P"/>
        <filter val="VV"/>
      </filters>
    </filterColumn>
  </autoFilter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hyperlinks>
    <hyperlink ref="F101" r:id="rId1"/>
    <hyperlink ref="F104" r:id="rId2"/>
    <hyperlink ref="F107" r:id="rId3"/>
    <hyperlink ref="F109" r:id="rId4"/>
    <hyperlink ref="F111" r:id="rId5"/>
    <hyperlink ref="F115" r:id="rId6"/>
    <hyperlink ref="F119" r:id="rId7"/>
    <hyperlink ref="F127" r:id="rId8"/>
    <hyperlink ref="F136" r:id="rId9"/>
    <hyperlink ref="F140" r:id="rId10"/>
    <hyperlink ref="F153" r:id="rId11"/>
    <hyperlink ref="F173" r:id="rId12"/>
    <hyperlink ref="F178" r:id="rId13"/>
    <hyperlink ref="F192" r:id="rId14"/>
    <hyperlink ref="F195" r:id="rId15"/>
    <hyperlink ref="F198" r:id="rId16"/>
    <hyperlink ref="F205" r:id="rId17"/>
    <hyperlink ref="F215" r:id="rId18"/>
    <hyperlink ref="F218" r:id="rId19"/>
    <hyperlink ref="F221" r:id="rId20"/>
    <hyperlink ref="F224" r:id="rId21"/>
    <hyperlink ref="F226" r:id="rId22"/>
    <hyperlink ref="F229" r:id="rId23"/>
    <hyperlink ref="F232" r:id="rId24"/>
    <hyperlink ref="F234" r:id="rId25"/>
    <hyperlink ref="F237" r:id="rId26"/>
    <hyperlink ref="F240" r:id="rId27"/>
    <hyperlink ref="F242" r:id="rId28"/>
    <hyperlink ref="F245" r:id="rId29"/>
    <hyperlink ref="F248" r:id="rId30"/>
    <hyperlink ref="F251" r:id="rId31"/>
    <hyperlink ref="F254" r:id="rId32"/>
    <hyperlink ref="F260" r:id="rId33"/>
    <hyperlink ref="F265" r:id="rId34"/>
    <hyperlink ref="F269" r:id="rId35"/>
    <hyperlink ref="F271" r:id="rId36"/>
    <hyperlink ref="F273" r:id="rId37"/>
    <hyperlink ref="F276" r:id="rId38"/>
    <hyperlink ref="F279" r:id="rId39"/>
    <hyperlink ref="F283" r:id="rId40"/>
    <hyperlink ref="F287" r:id="rId41"/>
    <hyperlink ref="F291" r:id="rId42"/>
    <hyperlink ref="F294" r:id="rId43"/>
    <hyperlink ref="F298" r:id="rId44"/>
    <hyperlink ref="F301" r:id="rId45"/>
    <hyperlink ref="F311" r:id="rId46"/>
    <hyperlink ref="F314" r:id="rId47"/>
    <hyperlink ref="F317" r:id="rId48"/>
    <hyperlink ref="F319" r:id="rId49"/>
    <hyperlink ref="F321" r:id="rId50"/>
    <hyperlink ref="F324" r:id="rId51"/>
    <hyperlink ref="F327" r:id="rId52"/>
    <hyperlink ref="F330" r:id="rId53"/>
    <hyperlink ref="F333" r:id="rId54"/>
    <hyperlink ref="F335" r:id="rId55"/>
    <hyperlink ref="F337" r:id="rId56"/>
    <hyperlink ref="F340" r:id="rId57"/>
    <hyperlink ref="F342" r:id="rId58"/>
    <hyperlink ref="F345" r:id="rId59"/>
    <hyperlink ref="F348" r:id="rId60"/>
    <hyperlink ref="F350" r:id="rId61"/>
    <hyperlink ref="F355" r:id="rId62"/>
    <hyperlink ref="F357" r:id="rId63"/>
    <hyperlink ref="F360" r:id="rId64"/>
    <hyperlink ref="F362" r:id="rId65"/>
    <hyperlink ref="F364" r:id="rId66"/>
    <hyperlink ref="F366" r:id="rId67"/>
    <hyperlink ref="F368" r:id="rId68"/>
    <hyperlink ref="F370" r:id="rId69"/>
    <hyperlink ref="F373" r:id="rId70"/>
    <hyperlink ref="F375" r:id="rId71"/>
    <hyperlink ref="F377" r:id="rId72"/>
    <hyperlink ref="F379" r:id="rId73"/>
    <hyperlink ref="F381" r:id="rId74"/>
    <hyperlink ref="F383" r:id="rId75"/>
    <hyperlink ref="F385" r:id="rId76"/>
    <hyperlink ref="F387" r:id="rId77"/>
    <hyperlink ref="F389" r:id="rId78"/>
    <hyperlink ref="F391" r:id="rId79"/>
    <hyperlink ref="F393" r:id="rId80"/>
    <hyperlink ref="F395" r:id="rId81"/>
    <hyperlink ref="F397" r:id="rId82"/>
    <hyperlink ref="F399" r:id="rId83"/>
    <hyperlink ref="F401" r:id="rId84"/>
    <hyperlink ref="F403" r:id="rId85"/>
    <hyperlink ref="F410" r:id="rId86"/>
    <hyperlink ref="F414" r:id="rId87"/>
    <hyperlink ref="F416" r:id="rId88"/>
    <hyperlink ref="F419" r:id="rId89"/>
    <hyperlink ref="F423" r:id="rId90"/>
    <hyperlink ref="F428" r:id="rId91"/>
    <hyperlink ref="F433" r:id="rId92"/>
    <hyperlink ref="F435" r:id="rId93"/>
    <hyperlink ref="F439" r:id="rId94"/>
    <hyperlink ref="F442" r:id="rId95"/>
    <hyperlink ref="F446" r:id="rId96"/>
    <hyperlink ref="F449" r:id="rId97"/>
    <hyperlink ref="F452" r:id="rId98"/>
    <hyperlink ref="F454" r:id="rId9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2:BM565"/>
  <sheetViews>
    <sheetView showGridLines="0" workbookViewId="0">
      <selection activeCell="E18" sqref="E18:H18"/>
    </sheetView>
  </sheetViews>
  <sheetFormatPr defaultRowHeight="11.2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108" customWidth="1"/>
    <col min="7" max="7" width="8" customWidth="1"/>
    <col min="8" max="8" width="15" customWidth="1"/>
    <col min="9" max="9" width="16.83203125" customWidth="1"/>
    <col min="10" max="11" width="23.83203125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8" t="s">
        <v>83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</row>
    <row r="4" spans="2:46" ht="24.95" customHeight="1">
      <c r="B4" s="21"/>
      <c r="D4" s="22" t="s">
        <v>89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7" customHeight="1">
      <c r="B7" s="21"/>
      <c r="E7" s="309" t="str">
        <f>'Rekapitulace stavby'!K6</f>
        <v>Stavební úpravy – bytové domy č.p. 364, 366, 467, 468, 565, 566, 567, ul. Nerudova v Bohumíně</v>
      </c>
      <c r="F7" s="310"/>
      <c r="G7" s="310"/>
      <c r="H7" s="310"/>
      <c r="L7" s="21"/>
    </row>
    <row r="8" spans="2:46" s="1" customFormat="1" ht="12" customHeight="1">
      <c r="B8" s="33"/>
      <c r="D8" s="28" t="s">
        <v>90</v>
      </c>
      <c r="L8" s="33"/>
    </row>
    <row r="9" spans="2:46" s="1" customFormat="1" ht="15.6" customHeight="1">
      <c r="B9" s="33"/>
      <c r="E9" s="292" t="s">
        <v>912</v>
      </c>
      <c r="F9" s="308"/>
      <c r="G9" s="308"/>
      <c r="H9" s="308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09.10.2023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">
        <v>19</v>
      </c>
      <c r="L14" s="33"/>
    </row>
    <row r="15" spans="2:46" s="1" customFormat="1" ht="18" customHeight="1">
      <c r="B15" s="33"/>
      <c r="E15" s="26" t="s">
        <v>26</v>
      </c>
      <c r="I15" s="28" t="s">
        <v>27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28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1" t="str">
        <f>'Rekapitulace stavby'!E14</f>
        <v>Vyplň údaj</v>
      </c>
      <c r="F18" s="282"/>
      <c r="G18" s="282"/>
      <c r="H18" s="282"/>
      <c r="I18" s="28" t="s">
        <v>27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30</v>
      </c>
      <c r="I20" s="28" t="s">
        <v>25</v>
      </c>
      <c r="J20" s="26" t="s">
        <v>19</v>
      </c>
      <c r="L20" s="33"/>
    </row>
    <row r="21" spans="2:12" s="1" customFormat="1" ht="18" customHeight="1">
      <c r="B21" s="33"/>
      <c r="E21" s="26" t="s">
        <v>31</v>
      </c>
      <c r="I21" s="28" t="s">
        <v>27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33</v>
      </c>
      <c r="I23" s="28" t="s">
        <v>25</v>
      </c>
      <c r="J23" s="26" t="s">
        <v>19</v>
      </c>
      <c r="L23" s="33"/>
    </row>
    <row r="24" spans="2:12" s="1" customFormat="1" ht="18" customHeight="1">
      <c r="B24" s="33"/>
      <c r="E24" s="26" t="s">
        <v>34</v>
      </c>
      <c r="I24" s="28" t="s">
        <v>27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4.45" customHeight="1">
      <c r="B27" s="87"/>
      <c r="E27" s="286" t="s">
        <v>19</v>
      </c>
      <c r="F27" s="286"/>
      <c r="G27" s="286"/>
      <c r="H27" s="286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37</v>
      </c>
      <c r="J30" s="64">
        <f>ROUND(J99,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9">
        <f>ROUND((SUM(BE99:BE564)),  2)</f>
        <v>0</v>
      </c>
      <c r="I33" s="90">
        <v>0.21</v>
      </c>
      <c r="J33" s="89">
        <f>ROUND(((SUM(BE99:BE564))*I33),  2)</f>
        <v>0</v>
      </c>
      <c r="L33" s="33"/>
    </row>
    <row r="34" spans="2:12" s="1" customFormat="1" ht="14.45" customHeight="1">
      <c r="B34" s="33"/>
      <c r="E34" s="28" t="s">
        <v>43</v>
      </c>
      <c r="F34" s="89">
        <f>ROUND((SUM(BF99:BF564)),  2)</f>
        <v>0</v>
      </c>
      <c r="I34" s="90">
        <v>0.15</v>
      </c>
      <c r="J34" s="89">
        <f>ROUND(((SUM(BF99:BF564))*I34),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9">
        <f>ROUND((SUM(BG99:BG564)),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9">
        <f>ROUND((SUM(BH99:BH564)),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9">
        <f>ROUND((SUM(BI99:BI564)),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94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309" t="str">
        <f>E7</f>
        <v>Stavební úpravy – bytové domy č.p. 364, 366, 467, 468, 565, 566, 567, ul. Nerudova v Bohumíně</v>
      </c>
      <c r="F48" s="310"/>
      <c r="G48" s="310"/>
      <c r="H48" s="310"/>
      <c r="L48" s="33"/>
    </row>
    <row r="49" spans="2:47" s="1" customFormat="1" ht="12" customHeight="1">
      <c r="B49" s="33"/>
      <c r="C49" s="28" t="s">
        <v>90</v>
      </c>
      <c r="L49" s="33"/>
    </row>
    <row r="50" spans="2:47" s="1" customFormat="1" ht="15.6" customHeight="1">
      <c r="B50" s="33"/>
      <c r="E50" s="292" t="str">
        <f>E9</f>
        <v>SO 2 - č.p. 364-366</v>
      </c>
      <c r="F50" s="308"/>
      <c r="G50" s="308"/>
      <c r="H50" s="308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ul. Nerudova</v>
      </c>
      <c r="I52" s="28" t="s">
        <v>23</v>
      </c>
      <c r="J52" s="50" t="str">
        <f>IF(J12="","",J12)</f>
        <v>09.10.2023</v>
      </c>
      <c r="L52" s="33"/>
    </row>
    <row r="53" spans="2:47" s="1" customFormat="1" ht="6.95" customHeight="1">
      <c r="B53" s="33"/>
      <c r="L53" s="33"/>
    </row>
    <row r="54" spans="2:47" s="1" customFormat="1" ht="15.6" customHeight="1">
      <c r="B54" s="33"/>
      <c r="C54" s="28" t="s">
        <v>24</v>
      </c>
      <c r="F54" s="26" t="str">
        <f>E15</f>
        <v>Město Bohumín</v>
      </c>
      <c r="I54" s="28" t="s">
        <v>30</v>
      </c>
      <c r="J54" s="31" t="str">
        <f>E21</f>
        <v>BENUTA PRO s.r.o.</v>
      </c>
      <c r="L54" s="33"/>
    </row>
    <row r="55" spans="2:47" s="1" customFormat="1" ht="15.6" customHeight="1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>Ing. T. Pacola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95</v>
      </c>
      <c r="D57" s="91"/>
      <c r="E57" s="91"/>
      <c r="F57" s="91"/>
      <c r="G57" s="91"/>
      <c r="H57" s="91"/>
      <c r="I57" s="91"/>
      <c r="J57" s="98" t="s">
        <v>96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69</v>
      </c>
      <c r="J59" s="64">
        <f>J99</f>
        <v>0</v>
      </c>
      <c r="L59" s="33"/>
      <c r="AU59" s="18" t="s">
        <v>97</v>
      </c>
    </row>
    <row r="60" spans="2:47" s="8" customFormat="1" ht="24.95" customHeight="1">
      <c r="B60" s="100"/>
      <c r="D60" s="101" t="s">
        <v>98</v>
      </c>
      <c r="E60" s="102"/>
      <c r="F60" s="102"/>
      <c r="G60" s="102"/>
      <c r="H60" s="102"/>
      <c r="I60" s="102"/>
      <c r="J60" s="103">
        <f>J100</f>
        <v>0</v>
      </c>
      <c r="L60" s="100"/>
    </row>
    <row r="61" spans="2:47" s="9" customFormat="1" ht="19.899999999999999" customHeight="1">
      <c r="B61" s="104"/>
      <c r="D61" s="105" t="s">
        <v>99</v>
      </c>
      <c r="E61" s="106"/>
      <c r="F61" s="106"/>
      <c r="G61" s="106"/>
      <c r="H61" s="106"/>
      <c r="I61" s="106"/>
      <c r="J61" s="107">
        <f>J101</f>
        <v>0</v>
      </c>
      <c r="L61" s="104"/>
    </row>
    <row r="62" spans="2:47" s="9" customFormat="1" ht="19.899999999999999" customHeight="1">
      <c r="B62" s="104"/>
      <c r="D62" s="105" t="s">
        <v>913</v>
      </c>
      <c r="E62" s="106"/>
      <c r="F62" s="106"/>
      <c r="G62" s="106"/>
      <c r="H62" s="106"/>
      <c r="I62" s="106"/>
      <c r="J62" s="107">
        <f>J115</f>
        <v>0</v>
      </c>
      <c r="L62" s="104"/>
    </row>
    <row r="63" spans="2:47" s="9" customFormat="1" ht="19.899999999999999" customHeight="1">
      <c r="B63" s="104"/>
      <c r="D63" s="105" t="s">
        <v>100</v>
      </c>
      <c r="E63" s="106"/>
      <c r="F63" s="106"/>
      <c r="G63" s="106"/>
      <c r="H63" s="106"/>
      <c r="I63" s="106"/>
      <c r="J63" s="107">
        <f>J119</f>
        <v>0</v>
      </c>
      <c r="L63" s="104"/>
    </row>
    <row r="64" spans="2:47" s="9" customFormat="1" ht="19.899999999999999" customHeight="1">
      <c r="B64" s="104"/>
      <c r="D64" s="105" t="s">
        <v>101</v>
      </c>
      <c r="E64" s="106"/>
      <c r="F64" s="106"/>
      <c r="G64" s="106"/>
      <c r="H64" s="106"/>
      <c r="I64" s="106"/>
      <c r="J64" s="107">
        <f>J124</f>
        <v>0</v>
      </c>
      <c r="L64" s="104"/>
    </row>
    <row r="65" spans="2:12" s="9" customFormat="1" ht="19.899999999999999" customHeight="1">
      <c r="B65" s="104"/>
      <c r="D65" s="105" t="s">
        <v>914</v>
      </c>
      <c r="E65" s="106"/>
      <c r="F65" s="106"/>
      <c r="G65" s="106"/>
      <c r="H65" s="106"/>
      <c r="I65" s="106"/>
      <c r="J65" s="107">
        <f>J272</f>
        <v>0</v>
      </c>
      <c r="L65" s="104"/>
    </row>
    <row r="66" spans="2:12" s="9" customFormat="1" ht="19.899999999999999" customHeight="1">
      <c r="B66" s="104"/>
      <c r="D66" s="105" t="s">
        <v>102</v>
      </c>
      <c r="E66" s="106"/>
      <c r="F66" s="106"/>
      <c r="G66" s="106"/>
      <c r="H66" s="106"/>
      <c r="I66" s="106"/>
      <c r="J66" s="107">
        <f>J276</f>
        <v>0</v>
      </c>
      <c r="L66" s="104"/>
    </row>
    <row r="67" spans="2:12" s="9" customFormat="1" ht="19.899999999999999" customHeight="1">
      <c r="B67" s="104"/>
      <c r="D67" s="105" t="s">
        <v>103</v>
      </c>
      <c r="E67" s="106"/>
      <c r="F67" s="106"/>
      <c r="G67" s="106"/>
      <c r="H67" s="106"/>
      <c r="I67" s="106"/>
      <c r="J67" s="107">
        <f>J348</f>
        <v>0</v>
      </c>
      <c r="L67" s="104"/>
    </row>
    <row r="68" spans="2:12" s="9" customFormat="1" ht="19.899999999999999" customHeight="1">
      <c r="B68" s="104"/>
      <c r="D68" s="105" t="s">
        <v>104</v>
      </c>
      <c r="E68" s="106"/>
      <c r="F68" s="106"/>
      <c r="G68" s="106"/>
      <c r="H68" s="106"/>
      <c r="I68" s="106"/>
      <c r="J68" s="107">
        <f>J358</f>
        <v>0</v>
      </c>
      <c r="L68" s="104"/>
    </row>
    <row r="69" spans="2:12" s="8" customFormat="1" ht="24.95" customHeight="1">
      <c r="B69" s="100"/>
      <c r="D69" s="101" t="s">
        <v>105</v>
      </c>
      <c r="E69" s="102"/>
      <c r="F69" s="102"/>
      <c r="G69" s="102"/>
      <c r="H69" s="102"/>
      <c r="I69" s="102"/>
      <c r="J69" s="103">
        <f>J361</f>
        <v>0</v>
      </c>
      <c r="L69" s="100"/>
    </row>
    <row r="70" spans="2:12" s="9" customFormat="1" ht="19.899999999999999" customHeight="1">
      <c r="B70" s="104"/>
      <c r="D70" s="105" t="s">
        <v>106</v>
      </c>
      <c r="E70" s="106"/>
      <c r="F70" s="106"/>
      <c r="G70" s="106"/>
      <c r="H70" s="106"/>
      <c r="I70" s="106"/>
      <c r="J70" s="107">
        <f>J362</f>
        <v>0</v>
      </c>
      <c r="L70" s="104"/>
    </row>
    <row r="71" spans="2:12" s="9" customFormat="1" ht="19.899999999999999" customHeight="1">
      <c r="B71" s="104"/>
      <c r="D71" s="105" t="s">
        <v>108</v>
      </c>
      <c r="E71" s="106"/>
      <c r="F71" s="106"/>
      <c r="G71" s="106"/>
      <c r="H71" s="106"/>
      <c r="I71" s="106"/>
      <c r="J71" s="107">
        <f>J380</f>
        <v>0</v>
      </c>
      <c r="L71" s="104"/>
    </row>
    <row r="72" spans="2:12" s="9" customFormat="1" ht="19.899999999999999" customHeight="1">
      <c r="B72" s="104"/>
      <c r="D72" s="105" t="s">
        <v>915</v>
      </c>
      <c r="E72" s="106"/>
      <c r="F72" s="106"/>
      <c r="G72" s="106"/>
      <c r="H72" s="106"/>
      <c r="I72" s="106"/>
      <c r="J72" s="107">
        <f>J419</f>
        <v>0</v>
      </c>
      <c r="L72" s="104"/>
    </row>
    <row r="73" spans="2:12" s="9" customFormat="1" ht="19.899999999999999" customHeight="1">
      <c r="B73" s="104"/>
      <c r="D73" s="105" t="s">
        <v>109</v>
      </c>
      <c r="E73" s="106"/>
      <c r="F73" s="106"/>
      <c r="G73" s="106"/>
      <c r="H73" s="106"/>
      <c r="I73" s="106"/>
      <c r="J73" s="107">
        <f>J423</f>
        <v>0</v>
      </c>
      <c r="L73" s="104"/>
    </row>
    <row r="74" spans="2:12" s="9" customFormat="1" ht="19.899999999999999" customHeight="1">
      <c r="B74" s="104"/>
      <c r="D74" s="105" t="s">
        <v>110</v>
      </c>
      <c r="E74" s="106"/>
      <c r="F74" s="106"/>
      <c r="G74" s="106"/>
      <c r="H74" s="106"/>
      <c r="I74" s="106"/>
      <c r="J74" s="107">
        <f>J432</f>
        <v>0</v>
      </c>
      <c r="L74" s="104"/>
    </row>
    <row r="75" spans="2:12" s="9" customFormat="1" ht="19.899999999999999" customHeight="1">
      <c r="B75" s="104"/>
      <c r="D75" s="105" t="s">
        <v>111</v>
      </c>
      <c r="E75" s="106"/>
      <c r="F75" s="106"/>
      <c r="G75" s="106"/>
      <c r="H75" s="106"/>
      <c r="I75" s="106"/>
      <c r="J75" s="107">
        <f>J447</f>
        <v>0</v>
      </c>
      <c r="L75" s="104"/>
    </row>
    <row r="76" spans="2:12" s="9" customFormat="1" ht="19.899999999999999" customHeight="1">
      <c r="B76" s="104"/>
      <c r="D76" s="105" t="s">
        <v>112</v>
      </c>
      <c r="E76" s="106"/>
      <c r="F76" s="106"/>
      <c r="G76" s="106"/>
      <c r="H76" s="106"/>
      <c r="I76" s="106"/>
      <c r="J76" s="107">
        <f>J506</f>
        <v>0</v>
      </c>
      <c r="L76" s="104"/>
    </row>
    <row r="77" spans="2:12" s="9" customFormat="1" ht="19.899999999999999" customHeight="1">
      <c r="B77" s="104"/>
      <c r="D77" s="105" t="s">
        <v>113</v>
      </c>
      <c r="E77" s="106"/>
      <c r="F77" s="106"/>
      <c r="G77" s="106"/>
      <c r="H77" s="106"/>
      <c r="I77" s="106"/>
      <c r="J77" s="107">
        <f>J519</f>
        <v>0</v>
      </c>
      <c r="L77" s="104"/>
    </row>
    <row r="78" spans="2:12" s="9" customFormat="1" ht="19.899999999999999" customHeight="1">
      <c r="B78" s="104"/>
      <c r="D78" s="105" t="s">
        <v>114</v>
      </c>
      <c r="E78" s="106"/>
      <c r="F78" s="106"/>
      <c r="G78" s="106"/>
      <c r="H78" s="106"/>
      <c r="I78" s="106"/>
      <c r="J78" s="107">
        <f>J526</f>
        <v>0</v>
      </c>
      <c r="L78" s="104"/>
    </row>
    <row r="79" spans="2:12" s="9" customFormat="1" ht="19.899999999999999" customHeight="1">
      <c r="B79" s="104"/>
      <c r="D79" s="105" t="s">
        <v>115</v>
      </c>
      <c r="E79" s="106"/>
      <c r="F79" s="106"/>
      <c r="G79" s="106"/>
      <c r="H79" s="106"/>
      <c r="I79" s="106"/>
      <c r="J79" s="107">
        <f>J557</f>
        <v>0</v>
      </c>
      <c r="L79" s="104"/>
    </row>
    <row r="80" spans="2:12" s="1" customFormat="1" ht="21.75" customHeight="1">
      <c r="B80" s="33"/>
      <c r="L80" s="33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33"/>
    </row>
    <row r="85" spans="2:12" s="1" customFormat="1" ht="6.95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33"/>
    </row>
    <row r="86" spans="2:12" s="1" customFormat="1" ht="24.95" customHeight="1">
      <c r="B86" s="33"/>
      <c r="C86" s="22" t="s">
        <v>116</v>
      </c>
      <c r="L86" s="33"/>
    </row>
    <row r="87" spans="2:12" s="1" customFormat="1" ht="6.95" customHeight="1">
      <c r="B87" s="33"/>
      <c r="L87" s="33"/>
    </row>
    <row r="88" spans="2:12" s="1" customFormat="1" ht="12" customHeight="1">
      <c r="B88" s="33"/>
      <c r="C88" s="28" t="s">
        <v>16</v>
      </c>
      <c r="L88" s="33"/>
    </row>
    <row r="89" spans="2:12" s="1" customFormat="1" ht="27" customHeight="1">
      <c r="B89" s="33"/>
      <c r="E89" s="309" t="str">
        <f>E7</f>
        <v>Stavební úpravy – bytové domy č.p. 364, 366, 467, 468, 565, 566, 567, ul. Nerudova v Bohumíně</v>
      </c>
      <c r="F89" s="310"/>
      <c r="G89" s="310"/>
      <c r="H89" s="310"/>
      <c r="L89" s="33"/>
    </row>
    <row r="90" spans="2:12" s="1" customFormat="1" ht="12" customHeight="1">
      <c r="B90" s="33"/>
      <c r="C90" s="28" t="s">
        <v>90</v>
      </c>
      <c r="L90" s="33"/>
    </row>
    <row r="91" spans="2:12" s="1" customFormat="1" ht="15.6" customHeight="1">
      <c r="B91" s="33"/>
      <c r="E91" s="292" t="str">
        <f>E9</f>
        <v>SO 2 - č.p. 364-366</v>
      </c>
      <c r="F91" s="308"/>
      <c r="G91" s="308"/>
      <c r="H91" s="308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8" t="s">
        <v>21</v>
      </c>
      <c r="F93" s="26" t="str">
        <f>F12</f>
        <v>ul. Nerudova</v>
      </c>
      <c r="I93" s="28" t="s">
        <v>23</v>
      </c>
      <c r="J93" s="50" t="str">
        <f>IF(J12="","",J12)</f>
        <v>09.10.2023</v>
      </c>
      <c r="L93" s="33"/>
    </row>
    <row r="94" spans="2:12" s="1" customFormat="1" ht="6.95" customHeight="1">
      <c r="B94" s="33"/>
      <c r="L94" s="33"/>
    </row>
    <row r="95" spans="2:12" s="1" customFormat="1" ht="15.6" customHeight="1">
      <c r="B95" s="33"/>
      <c r="C95" s="28" t="s">
        <v>24</v>
      </c>
      <c r="F95" s="26" t="str">
        <f>E15</f>
        <v>Město Bohumín</v>
      </c>
      <c r="I95" s="28" t="s">
        <v>30</v>
      </c>
      <c r="J95" s="31" t="str">
        <f>E21</f>
        <v>BENUTA PRO s.r.o.</v>
      </c>
      <c r="L95" s="33"/>
    </row>
    <row r="96" spans="2:12" s="1" customFormat="1" ht="15.6" customHeight="1">
      <c r="B96" s="33"/>
      <c r="C96" s="28" t="s">
        <v>28</v>
      </c>
      <c r="F96" s="26" t="str">
        <f>IF(E18="","",E18)</f>
        <v>Vyplň údaj</v>
      </c>
      <c r="I96" s="28" t="s">
        <v>33</v>
      </c>
      <c r="J96" s="31" t="str">
        <f>E24</f>
        <v>Ing. T. Pacola</v>
      </c>
      <c r="L96" s="33"/>
    </row>
    <row r="97" spans="2:65" s="1" customFormat="1" ht="10.35" customHeight="1">
      <c r="B97" s="33"/>
      <c r="L97" s="33"/>
    </row>
    <row r="98" spans="2:65" s="10" customFormat="1" ht="29.25" customHeight="1">
      <c r="B98" s="108"/>
      <c r="C98" s="109" t="s">
        <v>117</v>
      </c>
      <c r="D98" s="110" t="s">
        <v>56</v>
      </c>
      <c r="E98" s="110" t="s">
        <v>52</v>
      </c>
      <c r="F98" s="110" t="s">
        <v>53</v>
      </c>
      <c r="G98" s="110" t="s">
        <v>118</v>
      </c>
      <c r="H98" s="110" t="s">
        <v>119</v>
      </c>
      <c r="I98" s="110" t="s">
        <v>120</v>
      </c>
      <c r="J98" s="110" t="s">
        <v>96</v>
      </c>
      <c r="K98" s="111" t="s">
        <v>121</v>
      </c>
      <c r="L98" s="108"/>
      <c r="M98" s="57" t="s">
        <v>19</v>
      </c>
      <c r="N98" s="58" t="s">
        <v>41</v>
      </c>
      <c r="O98" s="58" t="s">
        <v>122</v>
      </c>
      <c r="P98" s="58" t="s">
        <v>123</v>
      </c>
      <c r="Q98" s="58" t="s">
        <v>124</v>
      </c>
      <c r="R98" s="58" t="s">
        <v>125</v>
      </c>
      <c r="S98" s="58" t="s">
        <v>126</v>
      </c>
      <c r="T98" s="59" t="s">
        <v>127</v>
      </c>
    </row>
    <row r="99" spans="2:65" s="1" customFormat="1" ht="22.9" customHeight="1">
      <c r="B99" s="33"/>
      <c r="C99" s="62" t="s">
        <v>128</v>
      </c>
      <c r="J99" s="112">
        <f>BK99</f>
        <v>0</v>
      </c>
      <c r="L99" s="33"/>
      <c r="M99" s="60"/>
      <c r="N99" s="51"/>
      <c r="O99" s="51"/>
      <c r="P99" s="113">
        <f>P100+P361</f>
        <v>0</v>
      </c>
      <c r="Q99" s="51"/>
      <c r="R99" s="113">
        <f>R100+R361</f>
        <v>67.114563079999996</v>
      </c>
      <c r="S99" s="51"/>
      <c r="T99" s="114">
        <f>T100+T361</f>
        <v>53.507240799999998</v>
      </c>
      <c r="AT99" s="18" t="s">
        <v>70</v>
      </c>
      <c r="AU99" s="18" t="s">
        <v>97</v>
      </c>
      <c r="BK99" s="115">
        <f>BK100+BK361</f>
        <v>0</v>
      </c>
    </row>
    <row r="100" spans="2:65" s="11" customFormat="1" ht="25.9" customHeight="1">
      <c r="B100" s="116"/>
      <c r="D100" s="117" t="s">
        <v>70</v>
      </c>
      <c r="E100" s="118" t="s">
        <v>129</v>
      </c>
      <c r="F100" s="118" t="s">
        <v>130</v>
      </c>
      <c r="I100" s="119"/>
      <c r="J100" s="120">
        <f>BK100</f>
        <v>0</v>
      </c>
      <c r="L100" s="116"/>
      <c r="M100" s="121"/>
      <c r="P100" s="122">
        <f>P101+P115+P119+P124+P272+P276+P348+P358</f>
        <v>0</v>
      </c>
      <c r="R100" s="122">
        <f>R101+R115+R119+R124+R272+R276+R348+R358</f>
        <v>55.038916360000002</v>
      </c>
      <c r="T100" s="123">
        <f>T101+T115+T119+T124+T272+T276+T348+T358</f>
        <v>39.431258</v>
      </c>
      <c r="AR100" s="117" t="s">
        <v>79</v>
      </c>
      <c r="AT100" s="124" t="s">
        <v>70</v>
      </c>
      <c r="AU100" s="124" t="s">
        <v>71</v>
      </c>
      <c r="AY100" s="117" t="s">
        <v>131</v>
      </c>
      <c r="BK100" s="125">
        <f>BK101+BK115+BK119+BK124+BK272+BK276+BK348+BK358</f>
        <v>0</v>
      </c>
    </row>
    <row r="101" spans="2:65" s="11" customFormat="1" ht="22.9" customHeight="1">
      <c r="B101" s="116"/>
      <c r="D101" s="117" t="s">
        <v>70</v>
      </c>
      <c r="E101" s="126" t="s">
        <v>79</v>
      </c>
      <c r="F101" s="126" t="s">
        <v>132</v>
      </c>
      <c r="I101" s="119"/>
      <c r="J101" s="127">
        <f>BK101</f>
        <v>0</v>
      </c>
      <c r="L101" s="116"/>
      <c r="M101" s="121"/>
      <c r="P101" s="122">
        <f>SUM(P102:P114)</f>
        <v>0</v>
      </c>
      <c r="R101" s="122">
        <f>SUM(R102:R114)</f>
        <v>6.0000000000000001E-3</v>
      </c>
      <c r="T101" s="123">
        <f>SUM(T102:T114)</f>
        <v>6.7065000000000001</v>
      </c>
      <c r="AR101" s="117" t="s">
        <v>79</v>
      </c>
      <c r="AT101" s="124" t="s">
        <v>70</v>
      </c>
      <c r="AU101" s="124" t="s">
        <v>79</v>
      </c>
      <c r="AY101" s="117" t="s">
        <v>131</v>
      </c>
      <c r="BK101" s="125">
        <f>SUM(BK102:BK114)</f>
        <v>0</v>
      </c>
    </row>
    <row r="102" spans="2:65" s="1" customFormat="1" ht="34.9" customHeight="1">
      <c r="B102" s="33"/>
      <c r="C102" s="128" t="s">
        <v>79</v>
      </c>
      <c r="D102" s="128" t="s">
        <v>133</v>
      </c>
      <c r="E102" s="129" t="s">
        <v>134</v>
      </c>
      <c r="F102" s="130" t="s">
        <v>135</v>
      </c>
      <c r="G102" s="131" t="s">
        <v>136</v>
      </c>
      <c r="H102" s="132">
        <v>26.3</v>
      </c>
      <c r="I102" s="133"/>
      <c r="J102" s="134">
        <f>ROUND(I102*H102,2)</f>
        <v>0</v>
      </c>
      <c r="K102" s="130" t="s">
        <v>137</v>
      </c>
      <c r="L102" s="33"/>
      <c r="M102" s="135" t="s">
        <v>19</v>
      </c>
      <c r="N102" s="136" t="s">
        <v>43</v>
      </c>
      <c r="P102" s="137">
        <f>O102*H102</f>
        <v>0</v>
      </c>
      <c r="Q102" s="137">
        <v>0</v>
      </c>
      <c r="R102" s="137">
        <f>Q102*H102</f>
        <v>0</v>
      </c>
      <c r="S102" s="137">
        <v>0.255</v>
      </c>
      <c r="T102" s="138">
        <f>S102*H102</f>
        <v>6.7065000000000001</v>
      </c>
      <c r="AR102" s="139" t="s">
        <v>138</v>
      </c>
      <c r="AT102" s="139" t="s">
        <v>133</v>
      </c>
      <c r="AU102" s="139" t="s">
        <v>139</v>
      </c>
      <c r="AY102" s="18" t="s">
        <v>131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139</v>
      </c>
      <c r="BK102" s="140">
        <f>ROUND(I102*H102,2)</f>
        <v>0</v>
      </c>
      <c r="BL102" s="18" t="s">
        <v>138</v>
      </c>
      <c r="BM102" s="139" t="s">
        <v>916</v>
      </c>
    </row>
    <row r="103" spans="2:65" s="1" customFormat="1" hidden="1">
      <c r="B103" s="33"/>
      <c r="D103" s="141" t="s">
        <v>141</v>
      </c>
      <c r="F103" s="142" t="s">
        <v>142</v>
      </c>
      <c r="I103" s="143"/>
      <c r="L103" s="33"/>
      <c r="M103" s="144"/>
      <c r="T103" s="54"/>
      <c r="AT103" s="18" t="s">
        <v>141</v>
      </c>
      <c r="AU103" s="18" t="s">
        <v>139</v>
      </c>
    </row>
    <row r="104" spans="2:65" s="12" customFormat="1">
      <c r="B104" s="145"/>
      <c r="D104" s="146" t="s">
        <v>143</v>
      </c>
      <c r="E104" s="147" t="s">
        <v>19</v>
      </c>
      <c r="F104" s="148" t="s">
        <v>917</v>
      </c>
      <c r="H104" s="149">
        <v>26.3</v>
      </c>
      <c r="I104" s="150"/>
      <c r="L104" s="145"/>
      <c r="M104" s="151"/>
      <c r="T104" s="152"/>
      <c r="AT104" s="147" t="s">
        <v>143</v>
      </c>
      <c r="AU104" s="147" t="s">
        <v>139</v>
      </c>
      <c r="AV104" s="12" t="s">
        <v>139</v>
      </c>
      <c r="AW104" s="12" t="s">
        <v>32</v>
      </c>
      <c r="AX104" s="12" t="s">
        <v>79</v>
      </c>
      <c r="AY104" s="147" t="s">
        <v>131</v>
      </c>
    </row>
    <row r="105" spans="2:65" s="1" customFormat="1" ht="22.15" customHeight="1">
      <c r="B105" s="33"/>
      <c r="C105" s="128" t="s">
        <v>139</v>
      </c>
      <c r="D105" s="128" t="s">
        <v>133</v>
      </c>
      <c r="E105" s="129" t="s">
        <v>145</v>
      </c>
      <c r="F105" s="130" t="s">
        <v>146</v>
      </c>
      <c r="G105" s="131" t="s">
        <v>147</v>
      </c>
      <c r="H105" s="132">
        <v>13.005000000000001</v>
      </c>
      <c r="I105" s="133"/>
      <c r="J105" s="134">
        <f>ROUND(I105*H105,2)</f>
        <v>0</v>
      </c>
      <c r="K105" s="130" t="s">
        <v>137</v>
      </c>
      <c r="L105" s="33"/>
      <c r="M105" s="135" t="s">
        <v>19</v>
      </c>
      <c r="N105" s="136" t="s">
        <v>43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138</v>
      </c>
      <c r="AT105" s="139" t="s">
        <v>133</v>
      </c>
      <c r="AU105" s="139" t="s">
        <v>139</v>
      </c>
      <c r="AY105" s="18" t="s">
        <v>131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139</v>
      </c>
      <c r="BK105" s="140">
        <f>ROUND(I105*H105,2)</f>
        <v>0</v>
      </c>
      <c r="BL105" s="18" t="s">
        <v>138</v>
      </c>
      <c r="BM105" s="139" t="s">
        <v>918</v>
      </c>
    </row>
    <row r="106" spans="2:65" s="1" customFormat="1" hidden="1">
      <c r="B106" s="33"/>
      <c r="D106" s="141" t="s">
        <v>141</v>
      </c>
      <c r="F106" s="142" t="s">
        <v>149</v>
      </c>
      <c r="I106" s="143"/>
      <c r="L106" s="33"/>
      <c r="M106" s="144"/>
      <c r="T106" s="54"/>
      <c r="AT106" s="18" t="s">
        <v>141</v>
      </c>
      <c r="AU106" s="18" t="s">
        <v>139</v>
      </c>
    </row>
    <row r="107" spans="2:65" s="12" customFormat="1">
      <c r="B107" s="145"/>
      <c r="D107" s="146" t="s">
        <v>143</v>
      </c>
      <c r="E107" s="147" t="s">
        <v>19</v>
      </c>
      <c r="F107" s="148" t="s">
        <v>919</v>
      </c>
      <c r="H107" s="149">
        <v>13.005000000000001</v>
      </c>
      <c r="I107" s="150"/>
      <c r="L107" s="145"/>
      <c r="M107" s="151"/>
      <c r="T107" s="152"/>
      <c r="AT107" s="147" t="s">
        <v>143</v>
      </c>
      <c r="AU107" s="147" t="s">
        <v>139</v>
      </c>
      <c r="AV107" s="12" t="s">
        <v>139</v>
      </c>
      <c r="AW107" s="12" t="s">
        <v>32</v>
      </c>
      <c r="AX107" s="12" t="s">
        <v>79</v>
      </c>
      <c r="AY107" s="147" t="s">
        <v>131</v>
      </c>
    </row>
    <row r="108" spans="2:65" s="1" customFormat="1" ht="22.15" customHeight="1">
      <c r="B108" s="33"/>
      <c r="C108" s="128" t="s">
        <v>151</v>
      </c>
      <c r="D108" s="128" t="s">
        <v>133</v>
      </c>
      <c r="E108" s="129" t="s">
        <v>152</v>
      </c>
      <c r="F108" s="130" t="s">
        <v>153</v>
      </c>
      <c r="G108" s="131" t="s">
        <v>147</v>
      </c>
      <c r="H108" s="132">
        <v>13</v>
      </c>
      <c r="I108" s="133"/>
      <c r="J108" s="134">
        <f>ROUND(I108*H108,2)</f>
        <v>0</v>
      </c>
      <c r="K108" s="130" t="s">
        <v>137</v>
      </c>
      <c r="L108" s="33"/>
      <c r="M108" s="135" t="s">
        <v>19</v>
      </c>
      <c r="N108" s="136" t="s">
        <v>43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138</v>
      </c>
      <c r="AT108" s="139" t="s">
        <v>133</v>
      </c>
      <c r="AU108" s="139" t="s">
        <v>139</v>
      </c>
      <c r="AY108" s="18" t="s">
        <v>131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139</v>
      </c>
      <c r="BK108" s="140">
        <f>ROUND(I108*H108,2)</f>
        <v>0</v>
      </c>
      <c r="BL108" s="18" t="s">
        <v>138</v>
      </c>
      <c r="BM108" s="139" t="s">
        <v>920</v>
      </c>
    </row>
    <row r="109" spans="2:65" s="1" customFormat="1" hidden="1">
      <c r="B109" s="33"/>
      <c r="D109" s="141" t="s">
        <v>141</v>
      </c>
      <c r="F109" s="142" t="s">
        <v>155</v>
      </c>
      <c r="I109" s="143"/>
      <c r="L109" s="33"/>
      <c r="M109" s="144"/>
      <c r="T109" s="54"/>
      <c r="AT109" s="18" t="s">
        <v>141</v>
      </c>
      <c r="AU109" s="18" t="s">
        <v>139</v>
      </c>
    </row>
    <row r="110" spans="2:65" s="1" customFormat="1" ht="19.899999999999999" customHeight="1">
      <c r="B110" s="33"/>
      <c r="C110" s="128" t="s">
        <v>138</v>
      </c>
      <c r="D110" s="128" t="s">
        <v>133</v>
      </c>
      <c r="E110" s="129" t="s">
        <v>156</v>
      </c>
      <c r="F110" s="130" t="s">
        <v>157</v>
      </c>
      <c r="G110" s="131" t="s">
        <v>136</v>
      </c>
      <c r="H110" s="132">
        <v>64</v>
      </c>
      <c r="I110" s="133"/>
      <c r="J110" s="134">
        <f>ROUND(I110*H110,2)</f>
        <v>0</v>
      </c>
      <c r="K110" s="130" t="s">
        <v>137</v>
      </c>
      <c r="L110" s="33"/>
      <c r="M110" s="135" t="s">
        <v>19</v>
      </c>
      <c r="N110" s="136" t="s">
        <v>43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138</v>
      </c>
      <c r="AT110" s="139" t="s">
        <v>133</v>
      </c>
      <c r="AU110" s="139" t="s">
        <v>139</v>
      </c>
      <c r="AY110" s="18" t="s">
        <v>131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8" t="s">
        <v>139</v>
      </c>
      <c r="BK110" s="140">
        <f>ROUND(I110*H110,2)</f>
        <v>0</v>
      </c>
      <c r="BL110" s="18" t="s">
        <v>138</v>
      </c>
      <c r="BM110" s="139" t="s">
        <v>921</v>
      </c>
    </row>
    <row r="111" spans="2:65" s="1" customFormat="1" hidden="1">
      <c r="B111" s="33"/>
      <c r="D111" s="141" t="s">
        <v>141</v>
      </c>
      <c r="F111" s="142" t="s">
        <v>159</v>
      </c>
      <c r="I111" s="143"/>
      <c r="L111" s="33"/>
      <c r="M111" s="144"/>
      <c r="T111" s="54"/>
      <c r="AT111" s="18" t="s">
        <v>141</v>
      </c>
      <c r="AU111" s="18" t="s">
        <v>139</v>
      </c>
    </row>
    <row r="112" spans="2:65" s="1" customFormat="1" ht="22.15" customHeight="1">
      <c r="B112" s="33"/>
      <c r="C112" s="128" t="s">
        <v>160</v>
      </c>
      <c r="D112" s="128" t="s">
        <v>133</v>
      </c>
      <c r="E112" s="129" t="s">
        <v>161</v>
      </c>
      <c r="F112" s="130" t="s">
        <v>162</v>
      </c>
      <c r="G112" s="131" t="s">
        <v>136</v>
      </c>
      <c r="H112" s="132">
        <v>64</v>
      </c>
      <c r="I112" s="133"/>
      <c r="J112" s="134">
        <f>ROUND(I112*H112,2)</f>
        <v>0</v>
      </c>
      <c r="K112" s="130" t="s">
        <v>137</v>
      </c>
      <c r="L112" s="33"/>
      <c r="M112" s="135" t="s">
        <v>19</v>
      </c>
      <c r="N112" s="136" t="s">
        <v>43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138</v>
      </c>
      <c r="AT112" s="139" t="s">
        <v>133</v>
      </c>
      <c r="AU112" s="139" t="s">
        <v>139</v>
      </c>
      <c r="AY112" s="18" t="s">
        <v>131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139</v>
      </c>
      <c r="BK112" s="140">
        <f>ROUND(I112*H112,2)</f>
        <v>0</v>
      </c>
      <c r="BL112" s="18" t="s">
        <v>138</v>
      </c>
      <c r="BM112" s="139" t="s">
        <v>922</v>
      </c>
    </row>
    <row r="113" spans="2:65" s="1" customFormat="1" hidden="1">
      <c r="B113" s="33"/>
      <c r="D113" s="141" t="s">
        <v>141</v>
      </c>
      <c r="F113" s="142" t="s">
        <v>164</v>
      </c>
      <c r="I113" s="143"/>
      <c r="L113" s="33"/>
      <c r="M113" s="144"/>
      <c r="T113" s="54"/>
      <c r="AT113" s="18" t="s">
        <v>141</v>
      </c>
      <c r="AU113" s="18" t="s">
        <v>139</v>
      </c>
    </row>
    <row r="114" spans="2:65" s="1" customFormat="1" ht="14.45" customHeight="1">
      <c r="B114" s="33"/>
      <c r="C114" s="153" t="s">
        <v>165</v>
      </c>
      <c r="D114" s="153" t="s">
        <v>166</v>
      </c>
      <c r="E114" s="154" t="s">
        <v>167</v>
      </c>
      <c r="F114" s="155" t="s">
        <v>168</v>
      </c>
      <c r="G114" s="156" t="s">
        <v>169</v>
      </c>
      <c r="H114" s="157">
        <v>6</v>
      </c>
      <c r="I114" s="158"/>
      <c r="J114" s="159">
        <f>ROUND(I114*H114,2)</f>
        <v>0</v>
      </c>
      <c r="K114" s="155" t="s">
        <v>137</v>
      </c>
      <c r="L114" s="160"/>
      <c r="M114" s="161" t="s">
        <v>19</v>
      </c>
      <c r="N114" s="162" t="s">
        <v>43</v>
      </c>
      <c r="P114" s="137">
        <f>O114*H114</f>
        <v>0</v>
      </c>
      <c r="Q114" s="137">
        <v>1E-3</v>
      </c>
      <c r="R114" s="137">
        <f>Q114*H114</f>
        <v>6.0000000000000001E-3</v>
      </c>
      <c r="S114" s="137">
        <v>0</v>
      </c>
      <c r="T114" s="138">
        <f>S114*H114</f>
        <v>0</v>
      </c>
      <c r="AR114" s="139" t="s">
        <v>170</v>
      </c>
      <c r="AT114" s="139" t="s">
        <v>166</v>
      </c>
      <c r="AU114" s="139" t="s">
        <v>139</v>
      </c>
      <c r="AY114" s="18" t="s">
        <v>131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139</v>
      </c>
      <c r="BK114" s="140">
        <f>ROUND(I114*H114,2)</f>
        <v>0</v>
      </c>
      <c r="BL114" s="18" t="s">
        <v>138</v>
      </c>
      <c r="BM114" s="139" t="s">
        <v>923</v>
      </c>
    </row>
    <row r="115" spans="2:65" s="11" customFormat="1" ht="22.9" customHeight="1">
      <c r="B115" s="116"/>
      <c r="D115" s="117" t="s">
        <v>70</v>
      </c>
      <c r="E115" s="126" t="s">
        <v>151</v>
      </c>
      <c r="F115" s="126" t="s">
        <v>924</v>
      </c>
      <c r="I115" s="119"/>
      <c r="J115" s="127">
        <f>BK115</f>
        <v>0</v>
      </c>
      <c r="L115" s="116"/>
      <c r="M115" s="121"/>
      <c r="P115" s="122">
        <f>SUM(P116:P118)</f>
        <v>0</v>
      </c>
      <c r="R115" s="122">
        <f>SUM(R116:R118)</f>
        <v>0.30760972999999997</v>
      </c>
      <c r="T115" s="123">
        <f>SUM(T116:T118)</f>
        <v>0</v>
      </c>
      <c r="AR115" s="117" t="s">
        <v>79</v>
      </c>
      <c r="AT115" s="124" t="s">
        <v>70</v>
      </c>
      <c r="AU115" s="124" t="s">
        <v>79</v>
      </c>
      <c r="AY115" s="117" t="s">
        <v>131</v>
      </c>
      <c r="BK115" s="125">
        <f>SUM(BK116:BK118)</f>
        <v>0</v>
      </c>
    </row>
    <row r="116" spans="2:65" s="1" customFormat="1" ht="22.15" customHeight="1">
      <c r="B116" s="33"/>
      <c r="C116" s="128" t="s">
        <v>173</v>
      </c>
      <c r="D116" s="128" t="s">
        <v>133</v>
      </c>
      <c r="E116" s="129" t="s">
        <v>925</v>
      </c>
      <c r="F116" s="130" t="s">
        <v>926</v>
      </c>
      <c r="G116" s="131" t="s">
        <v>136</v>
      </c>
      <c r="H116" s="132">
        <v>4.0629999999999997</v>
      </c>
      <c r="I116" s="133"/>
      <c r="J116" s="134">
        <f>ROUND(I116*H116,2)</f>
        <v>0</v>
      </c>
      <c r="K116" s="130" t="s">
        <v>137</v>
      </c>
      <c r="L116" s="33"/>
      <c r="M116" s="135" t="s">
        <v>19</v>
      </c>
      <c r="N116" s="136" t="s">
        <v>43</v>
      </c>
      <c r="P116" s="137">
        <f>O116*H116</f>
        <v>0</v>
      </c>
      <c r="Q116" s="137">
        <v>7.571E-2</v>
      </c>
      <c r="R116" s="137">
        <f>Q116*H116</f>
        <v>0.30760972999999997</v>
      </c>
      <c r="S116" s="137">
        <v>0</v>
      </c>
      <c r="T116" s="138">
        <f>S116*H116</f>
        <v>0</v>
      </c>
      <c r="AR116" s="139" t="s">
        <v>138</v>
      </c>
      <c r="AT116" s="139" t="s">
        <v>133</v>
      </c>
      <c r="AU116" s="139" t="s">
        <v>139</v>
      </c>
      <c r="AY116" s="18" t="s">
        <v>131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139</v>
      </c>
      <c r="BK116" s="140">
        <f>ROUND(I116*H116,2)</f>
        <v>0</v>
      </c>
      <c r="BL116" s="18" t="s">
        <v>138</v>
      </c>
      <c r="BM116" s="139" t="s">
        <v>927</v>
      </c>
    </row>
    <row r="117" spans="2:65" s="1" customFormat="1" hidden="1">
      <c r="B117" s="33"/>
      <c r="D117" s="141" t="s">
        <v>141</v>
      </c>
      <c r="F117" s="142" t="s">
        <v>928</v>
      </c>
      <c r="I117" s="143"/>
      <c r="L117" s="33"/>
      <c r="M117" s="144"/>
      <c r="T117" s="54"/>
      <c r="AT117" s="18" t="s">
        <v>141</v>
      </c>
      <c r="AU117" s="18" t="s">
        <v>139</v>
      </c>
    </row>
    <row r="118" spans="2:65" s="12" customFormat="1">
      <c r="B118" s="145"/>
      <c r="D118" s="146" t="s">
        <v>143</v>
      </c>
      <c r="E118" s="147" t="s">
        <v>19</v>
      </c>
      <c r="F118" s="148" t="s">
        <v>929</v>
      </c>
      <c r="H118" s="149">
        <v>4.0629999999999997</v>
      </c>
      <c r="I118" s="150"/>
      <c r="L118" s="145"/>
      <c r="M118" s="151"/>
      <c r="T118" s="152"/>
      <c r="AT118" s="147" t="s">
        <v>143</v>
      </c>
      <c r="AU118" s="147" t="s">
        <v>139</v>
      </c>
      <c r="AV118" s="12" t="s">
        <v>139</v>
      </c>
      <c r="AW118" s="12" t="s">
        <v>32</v>
      </c>
      <c r="AX118" s="12" t="s">
        <v>79</v>
      </c>
      <c r="AY118" s="147" t="s">
        <v>131</v>
      </c>
    </row>
    <row r="119" spans="2:65" s="11" customFormat="1" ht="22.9" customHeight="1">
      <c r="B119" s="116"/>
      <c r="D119" s="117" t="s">
        <v>70</v>
      </c>
      <c r="E119" s="126" t="s">
        <v>160</v>
      </c>
      <c r="F119" s="126" t="s">
        <v>172</v>
      </c>
      <c r="I119" s="119"/>
      <c r="J119" s="127">
        <f>BK119</f>
        <v>0</v>
      </c>
      <c r="L119" s="116"/>
      <c r="M119" s="121"/>
      <c r="P119" s="122">
        <f>SUM(P120:P123)</f>
        <v>0</v>
      </c>
      <c r="R119" s="122">
        <f>SUM(R120:R123)</f>
        <v>5.1758400000000009</v>
      </c>
      <c r="T119" s="123">
        <f>SUM(T120:T123)</f>
        <v>0</v>
      </c>
      <c r="AR119" s="117" t="s">
        <v>79</v>
      </c>
      <c r="AT119" s="124" t="s">
        <v>70</v>
      </c>
      <c r="AU119" s="124" t="s">
        <v>79</v>
      </c>
      <c r="AY119" s="117" t="s">
        <v>131</v>
      </c>
      <c r="BK119" s="125">
        <f>SUM(BK120:BK123)</f>
        <v>0</v>
      </c>
    </row>
    <row r="120" spans="2:65" s="1" customFormat="1" ht="34.9" customHeight="1">
      <c r="B120" s="33"/>
      <c r="C120" s="128" t="s">
        <v>170</v>
      </c>
      <c r="D120" s="128" t="s">
        <v>133</v>
      </c>
      <c r="E120" s="129" t="s">
        <v>174</v>
      </c>
      <c r="F120" s="130" t="s">
        <v>175</v>
      </c>
      <c r="G120" s="131" t="s">
        <v>136</v>
      </c>
      <c r="H120" s="132">
        <v>26.3</v>
      </c>
      <c r="I120" s="133"/>
      <c r="J120" s="134">
        <f>ROUND(I120*H120,2)</f>
        <v>0</v>
      </c>
      <c r="K120" s="130" t="s">
        <v>137</v>
      </c>
      <c r="L120" s="33"/>
      <c r="M120" s="135" t="s">
        <v>19</v>
      </c>
      <c r="N120" s="136" t="s">
        <v>43</v>
      </c>
      <c r="P120" s="137">
        <f>O120*H120</f>
        <v>0</v>
      </c>
      <c r="Q120" s="137">
        <v>8.8800000000000004E-2</v>
      </c>
      <c r="R120" s="137">
        <f>Q120*H120</f>
        <v>2.3354400000000002</v>
      </c>
      <c r="S120" s="137">
        <v>0</v>
      </c>
      <c r="T120" s="138">
        <f>S120*H120</f>
        <v>0</v>
      </c>
      <c r="AR120" s="139" t="s">
        <v>138</v>
      </c>
      <c r="AT120" s="139" t="s">
        <v>133</v>
      </c>
      <c r="AU120" s="139" t="s">
        <v>139</v>
      </c>
      <c r="AY120" s="18" t="s">
        <v>131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139</v>
      </c>
      <c r="BK120" s="140">
        <f>ROUND(I120*H120,2)</f>
        <v>0</v>
      </c>
      <c r="BL120" s="18" t="s">
        <v>138</v>
      </c>
      <c r="BM120" s="139" t="s">
        <v>930</v>
      </c>
    </row>
    <row r="121" spans="2:65" s="1" customFormat="1" hidden="1">
      <c r="B121" s="33"/>
      <c r="D121" s="141" t="s">
        <v>141</v>
      </c>
      <c r="F121" s="142" t="s">
        <v>177</v>
      </c>
      <c r="I121" s="143"/>
      <c r="L121" s="33"/>
      <c r="M121" s="144"/>
      <c r="T121" s="54"/>
      <c r="AT121" s="18" t="s">
        <v>141</v>
      </c>
      <c r="AU121" s="18" t="s">
        <v>139</v>
      </c>
    </row>
    <row r="122" spans="2:65" s="12" customFormat="1">
      <c r="B122" s="145"/>
      <c r="D122" s="146" t="s">
        <v>143</v>
      </c>
      <c r="E122" s="147" t="s">
        <v>19</v>
      </c>
      <c r="F122" s="148" t="s">
        <v>931</v>
      </c>
      <c r="H122" s="149">
        <v>26.3</v>
      </c>
      <c r="I122" s="150"/>
      <c r="L122" s="145"/>
      <c r="M122" s="151"/>
      <c r="T122" s="152"/>
      <c r="AT122" s="147" t="s">
        <v>143</v>
      </c>
      <c r="AU122" s="147" t="s">
        <v>139</v>
      </c>
      <c r="AV122" s="12" t="s">
        <v>139</v>
      </c>
      <c r="AW122" s="12" t="s">
        <v>32</v>
      </c>
      <c r="AX122" s="12" t="s">
        <v>79</v>
      </c>
      <c r="AY122" s="147" t="s">
        <v>131</v>
      </c>
    </row>
    <row r="123" spans="2:65" s="1" customFormat="1" ht="14.45" customHeight="1">
      <c r="B123" s="33"/>
      <c r="C123" s="153" t="s">
        <v>182</v>
      </c>
      <c r="D123" s="153" t="s">
        <v>166</v>
      </c>
      <c r="E123" s="154" t="s">
        <v>178</v>
      </c>
      <c r="F123" s="155" t="s">
        <v>179</v>
      </c>
      <c r="G123" s="156" t="s">
        <v>136</v>
      </c>
      <c r="H123" s="157">
        <v>26.3</v>
      </c>
      <c r="I123" s="158"/>
      <c r="J123" s="159">
        <f>ROUND(I123*H123,2)</f>
        <v>0</v>
      </c>
      <c r="K123" s="155" t="s">
        <v>137</v>
      </c>
      <c r="L123" s="160"/>
      <c r="M123" s="161" t="s">
        <v>19</v>
      </c>
      <c r="N123" s="162" t="s">
        <v>43</v>
      </c>
      <c r="P123" s="137">
        <f>O123*H123</f>
        <v>0</v>
      </c>
      <c r="Q123" s="137">
        <v>0.108</v>
      </c>
      <c r="R123" s="137">
        <f>Q123*H123</f>
        <v>2.8404000000000003</v>
      </c>
      <c r="S123" s="137">
        <v>0</v>
      </c>
      <c r="T123" s="138">
        <f>S123*H123</f>
        <v>0</v>
      </c>
      <c r="AR123" s="139" t="s">
        <v>170</v>
      </c>
      <c r="AT123" s="139" t="s">
        <v>166</v>
      </c>
      <c r="AU123" s="139" t="s">
        <v>139</v>
      </c>
      <c r="AY123" s="18" t="s">
        <v>131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139</v>
      </c>
      <c r="BK123" s="140">
        <f>ROUND(I123*H123,2)</f>
        <v>0</v>
      </c>
      <c r="BL123" s="18" t="s">
        <v>138</v>
      </c>
      <c r="BM123" s="139" t="s">
        <v>932</v>
      </c>
    </row>
    <row r="124" spans="2:65" s="11" customFormat="1" ht="22.9" customHeight="1">
      <c r="B124" s="116"/>
      <c r="D124" s="117" t="s">
        <v>70</v>
      </c>
      <c r="E124" s="126" t="s">
        <v>165</v>
      </c>
      <c r="F124" s="126" t="s">
        <v>181</v>
      </c>
      <c r="I124" s="119"/>
      <c r="J124" s="127">
        <f>BK124</f>
        <v>0</v>
      </c>
      <c r="L124" s="116"/>
      <c r="M124" s="121"/>
      <c r="P124" s="122">
        <f>SUM(P125:P271)</f>
        <v>0</v>
      </c>
      <c r="R124" s="122">
        <f>SUM(R125:R271)</f>
        <v>47.787031029999994</v>
      </c>
      <c r="T124" s="123">
        <f>SUM(T125:T271)</f>
        <v>0</v>
      </c>
      <c r="AR124" s="117" t="s">
        <v>79</v>
      </c>
      <c r="AT124" s="124" t="s">
        <v>70</v>
      </c>
      <c r="AU124" s="124" t="s">
        <v>79</v>
      </c>
      <c r="AY124" s="117" t="s">
        <v>131</v>
      </c>
      <c r="BK124" s="125">
        <f>SUM(BK125:BK271)</f>
        <v>0</v>
      </c>
    </row>
    <row r="125" spans="2:65" s="1" customFormat="1" ht="30" customHeight="1">
      <c r="B125" s="33"/>
      <c r="C125" s="128" t="s">
        <v>192</v>
      </c>
      <c r="D125" s="128" t="s">
        <v>133</v>
      </c>
      <c r="E125" s="129" t="s">
        <v>183</v>
      </c>
      <c r="F125" s="130" t="s">
        <v>184</v>
      </c>
      <c r="G125" s="131" t="s">
        <v>136</v>
      </c>
      <c r="H125" s="132">
        <v>77.784999999999997</v>
      </c>
      <c r="I125" s="133"/>
      <c r="J125" s="134">
        <f>ROUND(I125*H125,2)</f>
        <v>0</v>
      </c>
      <c r="K125" s="130" t="s">
        <v>137</v>
      </c>
      <c r="L125" s="33"/>
      <c r="M125" s="135" t="s">
        <v>19</v>
      </c>
      <c r="N125" s="136" t="s">
        <v>43</v>
      </c>
      <c r="P125" s="137">
        <f>O125*H125</f>
        <v>0</v>
      </c>
      <c r="Q125" s="137">
        <v>8.3899999999999999E-3</v>
      </c>
      <c r="R125" s="137">
        <f>Q125*H125</f>
        <v>0.65261614999999995</v>
      </c>
      <c r="S125" s="137">
        <v>0</v>
      </c>
      <c r="T125" s="138">
        <f>S125*H125</f>
        <v>0</v>
      </c>
      <c r="AR125" s="139" t="s">
        <v>138</v>
      </c>
      <c r="AT125" s="139" t="s">
        <v>133</v>
      </c>
      <c r="AU125" s="139" t="s">
        <v>139</v>
      </c>
      <c r="AY125" s="18" t="s">
        <v>131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139</v>
      </c>
      <c r="BK125" s="140">
        <f>ROUND(I125*H125,2)</f>
        <v>0</v>
      </c>
      <c r="BL125" s="18" t="s">
        <v>138</v>
      </c>
      <c r="BM125" s="139" t="s">
        <v>933</v>
      </c>
    </row>
    <row r="126" spans="2:65" s="1" customFormat="1" hidden="1">
      <c r="B126" s="33"/>
      <c r="D126" s="141" t="s">
        <v>141</v>
      </c>
      <c r="F126" s="142" t="s">
        <v>186</v>
      </c>
      <c r="I126" s="143"/>
      <c r="L126" s="33"/>
      <c r="M126" s="144"/>
      <c r="T126" s="54"/>
      <c r="AT126" s="18" t="s">
        <v>141</v>
      </c>
      <c r="AU126" s="18" t="s">
        <v>139</v>
      </c>
    </row>
    <row r="127" spans="2:65" s="13" customFormat="1">
      <c r="B127" s="163"/>
      <c r="D127" s="146" t="s">
        <v>143</v>
      </c>
      <c r="E127" s="164" t="s">
        <v>19</v>
      </c>
      <c r="F127" s="165" t="s">
        <v>187</v>
      </c>
      <c r="H127" s="164" t="s">
        <v>19</v>
      </c>
      <c r="I127" s="166"/>
      <c r="L127" s="163"/>
      <c r="M127" s="167"/>
      <c r="T127" s="168"/>
      <c r="AT127" s="164" t="s">
        <v>143</v>
      </c>
      <c r="AU127" s="164" t="s">
        <v>139</v>
      </c>
      <c r="AV127" s="13" t="s">
        <v>79</v>
      </c>
      <c r="AW127" s="13" t="s">
        <v>32</v>
      </c>
      <c r="AX127" s="13" t="s">
        <v>71</v>
      </c>
      <c r="AY127" s="164" t="s">
        <v>131</v>
      </c>
    </row>
    <row r="128" spans="2:65" s="12" customFormat="1">
      <c r="B128" s="145"/>
      <c r="D128" s="146" t="s">
        <v>143</v>
      </c>
      <c r="E128" s="147" t="s">
        <v>19</v>
      </c>
      <c r="F128" s="148" t="s">
        <v>934</v>
      </c>
      <c r="H128" s="149">
        <v>15.36</v>
      </c>
      <c r="I128" s="150"/>
      <c r="L128" s="145"/>
      <c r="M128" s="151"/>
      <c r="T128" s="152"/>
      <c r="AT128" s="147" t="s">
        <v>143</v>
      </c>
      <c r="AU128" s="147" t="s">
        <v>139</v>
      </c>
      <c r="AV128" s="12" t="s">
        <v>139</v>
      </c>
      <c r="AW128" s="12" t="s">
        <v>32</v>
      </c>
      <c r="AX128" s="12" t="s">
        <v>71</v>
      </c>
      <c r="AY128" s="147" t="s">
        <v>131</v>
      </c>
    </row>
    <row r="129" spans="2:65" s="13" customFormat="1">
      <c r="B129" s="163"/>
      <c r="D129" s="146" t="s">
        <v>143</v>
      </c>
      <c r="E129" s="164" t="s">
        <v>19</v>
      </c>
      <c r="F129" s="165" t="s">
        <v>189</v>
      </c>
      <c r="H129" s="164" t="s">
        <v>19</v>
      </c>
      <c r="I129" s="166"/>
      <c r="L129" s="163"/>
      <c r="M129" s="167"/>
      <c r="T129" s="168"/>
      <c r="AT129" s="164" t="s">
        <v>143</v>
      </c>
      <c r="AU129" s="164" t="s">
        <v>139</v>
      </c>
      <c r="AV129" s="13" t="s">
        <v>79</v>
      </c>
      <c r="AW129" s="13" t="s">
        <v>32</v>
      </c>
      <c r="AX129" s="13" t="s">
        <v>71</v>
      </c>
      <c r="AY129" s="164" t="s">
        <v>131</v>
      </c>
    </row>
    <row r="130" spans="2:65" s="12" customFormat="1">
      <c r="B130" s="145"/>
      <c r="D130" s="146" t="s">
        <v>143</v>
      </c>
      <c r="E130" s="147" t="s">
        <v>19</v>
      </c>
      <c r="F130" s="148" t="s">
        <v>935</v>
      </c>
      <c r="H130" s="149">
        <v>50.6</v>
      </c>
      <c r="I130" s="150"/>
      <c r="L130" s="145"/>
      <c r="M130" s="151"/>
      <c r="T130" s="152"/>
      <c r="AT130" s="147" t="s">
        <v>143</v>
      </c>
      <c r="AU130" s="147" t="s">
        <v>139</v>
      </c>
      <c r="AV130" s="12" t="s">
        <v>139</v>
      </c>
      <c r="AW130" s="12" t="s">
        <v>32</v>
      </c>
      <c r="AX130" s="12" t="s">
        <v>71</v>
      </c>
      <c r="AY130" s="147" t="s">
        <v>131</v>
      </c>
    </row>
    <row r="131" spans="2:65" s="13" customFormat="1">
      <c r="B131" s="163"/>
      <c r="D131" s="146" t="s">
        <v>143</v>
      </c>
      <c r="E131" s="164" t="s">
        <v>19</v>
      </c>
      <c r="F131" s="165" t="s">
        <v>936</v>
      </c>
      <c r="H131" s="164" t="s">
        <v>19</v>
      </c>
      <c r="I131" s="166"/>
      <c r="L131" s="163"/>
      <c r="M131" s="167"/>
      <c r="T131" s="168"/>
      <c r="AT131" s="164" t="s">
        <v>143</v>
      </c>
      <c r="AU131" s="164" t="s">
        <v>139</v>
      </c>
      <c r="AV131" s="13" t="s">
        <v>79</v>
      </c>
      <c r="AW131" s="13" t="s">
        <v>32</v>
      </c>
      <c r="AX131" s="13" t="s">
        <v>71</v>
      </c>
      <c r="AY131" s="164" t="s">
        <v>131</v>
      </c>
    </row>
    <row r="132" spans="2:65" s="12" customFormat="1">
      <c r="B132" s="145"/>
      <c r="D132" s="146" t="s">
        <v>143</v>
      </c>
      <c r="E132" s="147" t="s">
        <v>19</v>
      </c>
      <c r="F132" s="148" t="s">
        <v>937</v>
      </c>
      <c r="H132" s="149">
        <v>9.9770000000000003</v>
      </c>
      <c r="I132" s="150"/>
      <c r="L132" s="145"/>
      <c r="M132" s="151"/>
      <c r="T132" s="152"/>
      <c r="AT132" s="147" t="s">
        <v>143</v>
      </c>
      <c r="AU132" s="147" t="s">
        <v>139</v>
      </c>
      <c r="AV132" s="12" t="s">
        <v>139</v>
      </c>
      <c r="AW132" s="12" t="s">
        <v>32</v>
      </c>
      <c r="AX132" s="12" t="s">
        <v>71</v>
      </c>
      <c r="AY132" s="147" t="s">
        <v>131</v>
      </c>
    </row>
    <row r="133" spans="2:65" s="13" customFormat="1">
      <c r="B133" s="163"/>
      <c r="D133" s="146" t="s">
        <v>143</v>
      </c>
      <c r="E133" s="164" t="s">
        <v>19</v>
      </c>
      <c r="F133" s="165" t="s">
        <v>938</v>
      </c>
      <c r="H133" s="164" t="s">
        <v>19</v>
      </c>
      <c r="I133" s="166"/>
      <c r="L133" s="163"/>
      <c r="M133" s="167"/>
      <c r="T133" s="168"/>
      <c r="AT133" s="164" t="s">
        <v>143</v>
      </c>
      <c r="AU133" s="164" t="s">
        <v>139</v>
      </c>
      <c r="AV133" s="13" t="s">
        <v>79</v>
      </c>
      <c r="AW133" s="13" t="s">
        <v>32</v>
      </c>
      <c r="AX133" s="13" t="s">
        <v>71</v>
      </c>
      <c r="AY133" s="164" t="s">
        <v>131</v>
      </c>
    </row>
    <row r="134" spans="2:65" s="12" customFormat="1">
      <c r="B134" s="145"/>
      <c r="D134" s="146" t="s">
        <v>143</v>
      </c>
      <c r="E134" s="147" t="s">
        <v>19</v>
      </c>
      <c r="F134" s="148" t="s">
        <v>939</v>
      </c>
      <c r="H134" s="149">
        <v>1.8480000000000001</v>
      </c>
      <c r="I134" s="150"/>
      <c r="L134" s="145"/>
      <c r="M134" s="151"/>
      <c r="T134" s="152"/>
      <c r="AT134" s="147" t="s">
        <v>143</v>
      </c>
      <c r="AU134" s="147" t="s">
        <v>139</v>
      </c>
      <c r="AV134" s="12" t="s">
        <v>139</v>
      </c>
      <c r="AW134" s="12" t="s">
        <v>32</v>
      </c>
      <c r="AX134" s="12" t="s">
        <v>71</v>
      </c>
      <c r="AY134" s="147" t="s">
        <v>131</v>
      </c>
    </row>
    <row r="135" spans="2:65" s="14" customFormat="1">
      <c r="B135" s="169"/>
      <c r="D135" s="146" t="s">
        <v>143</v>
      </c>
      <c r="E135" s="170" t="s">
        <v>19</v>
      </c>
      <c r="F135" s="171" t="s">
        <v>191</v>
      </c>
      <c r="H135" s="172">
        <v>77.785000000000011</v>
      </c>
      <c r="I135" s="173"/>
      <c r="L135" s="169"/>
      <c r="M135" s="174"/>
      <c r="T135" s="175"/>
      <c r="AT135" s="170" t="s">
        <v>143</v>
      </c>
      <c r="AU135" s="170" t="s">
        <v>139</v>
      </c>
      <c r="AV135" s="14" t="s">
        <v>138</v>
      </c>
      <c r="AW135" s="14" t="s">
        <v>32</v>
      </c>
      <c r="AX135" s="14" t="s">
        <v>79</v>
      </c>
      <c r="AY135" s="170" t="s">
        <v>131</v>
      </c>
    </row>
    <row r="136" spans="2:65" s="1" customFormat="1" ht="14.45" customHeight="1">
      <c r="B136" s="33"/>
      <c r="C136" s="153" t="s">
        <v>196</v>
      </c>
      <c r="D136" s="153" t="s">
        <v>166</v>
      </c>
      <c r="E136" s="154" t="s">
        <v>193</v>
      </c>
      <c r="F136" s="155" t="s">
        <v>194</v>
      </c>
      <c r="G136" s="156" t="s">
        <v>136</v>
      </c>
      <c r="H136" s="157">
        <v>75.88</v>
      </c>
      <c r="I136" s="158"/>
      <c r="J136" s="159">
        <f>ROUND(I136*H136,2)</f>
        <v>0</v>
      </c>
      <c r="K136" s="155" t="s">
        <v>137</v>
      </c>
      <c r="L136" s="160"/>
      <c r="M136" s="161" t="s">
        <v>19</v>
      </c>
      <c r="N136" s="162" t="s">
        <v>43</v>
      </c>
      <c r="P136" s="137">
        <f>O136*H136</f>
        <v>0</v>
      </c>
      <c r="Q136" s="137">
        <v>4.0000000000000002E-4</v>
      </c>
      <c r="R136" s="137">
        <f>Q136*H136</f>
        <v>3.0352000000000001E-2</v>
      </c>
      <c r="S136" s="137">
        <v>0</v>
      </c>
      <c r="T136" s="138">
        <f>S136*H136</f>
        <v>0</v>
      </c>
      <c r="AR136" s="139" t="s">
        <v>170</v>
      </c>
      <c r="AT136" s="139" t="s">
        <v>166</v>
      </c>
      <c r="AU136" s="139" t="s">
        <v>139</v>
      </c>
      <c r="AY136" s="18" t="s">
        <v>131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139</v>
      </c>
      <c r="BK136" s="140">
        <f>ROUND(I136*H136,2)</f>
        <v>0</v>
      </c>
      <c r="BL136" s="18" t="s">
        <v>138</v>
      </c>
      <c r="BM136" s="139" t="s">
        <v>940</v>
      </c>
    </row>
    <row r="137" spans="2:65" s="12" customFormat="1">
      <c r="B137" s="145"/>
      <c r="D137" s="146" t="s">
        <v>143</v>
      </c>
      <c r="F137" s="148" t="s">
        <v>941</v>
      </c>
      <c r="H137" s="149">
        <v>75.88</v>
      </c>
      <c r="I137" s="150"/>
      <c r="L137" s="145"/>
      <c r="M137" s="151"/>
      <c r="T137" s="152"/>
      <c r="AT137" s="147" t="s">
        <v>143</v>
      </c>
      <c r="AU137" s="147" t="s">
        <v>139</v>
      </c>
      <c r="AV137" s="12" t="s">
        <v>139</v>
      </c>
      <c r="AW137" s="12" t="s">
        <v>4</v>
      </c>
      <c r="AX137" s="12" t="s">
        <v>79</v>
      </c>
      <c r="AY137" s="147" t="s">
        <v>131</v>
      </c>
    </row>
    <row r="138" spans="2:65" s="1" customFormat="1" ht="14.45" customHeight="1">
      <c r="B138" s="33"/>
      <c r="C138" s="153" t="s">
        <v>942</v>
      </c>
      <c r="D138" s="153" t="s">
        <v>166</v>
      </c>
      <c r="E138" s="154" t="s">
        <v>943</v>
      </c>
      <c r="F138" s="155" t="s">
        <v>944</v>
      </c>
      <c r="G138" s="156" t="s">
        <v>136</v>
      </c>
      <c r="H138" s="157">
        <v>1.9</v>
      </c>
      <c r="I138" s="158"/>
      <c r="J138" s="159">
        <f>ROUND(I138*H138,2)</f>
        <v>0</v>
      </c>
      <c r="K138" s="155" t="s">
        <v>137</v>
      </c>
      <c r="L138" s="160"/>
      <c r="M138" s="161" t="s">
        <v>19</v>
      </c>
      <c r="N138" s="162" t="s">
        <v>43</v>
      </c>
      <c r="P138" s="137">
        <f>O138*H138</f>
        <v>0</v>
      </c>
      <c r="Q138" s="137">
        <v>5.9999999999999995E-4</v>
      </c>
      <c r="R138" s="137">
        <f>Q138*H138</f>
        <v>1.14E-3</v>
      </c>
      <c r="S138" s="137">
        <v>0</v>
      </c>
      <c r="T138" s="138">
        <f>S138*H138</f>
        <v>0</v>
      </c>
      <c r="AR138" s="139" t="s">
        <v>170</v>
      </c>
      <c r="AT138" s="139" t="s">
        <v>166</v>
      </c>
      <c r="AU138" s="139" t="s">
        <v>139</v>
      </c>
      <c r="AY138" s="18" t="s">
        <v>131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8" t="s">
        <v>139</v>
      </c>
      <c r="BK138" s="140">
        <f>ROUND(I138*H138,2)</f>
        <v>0</v>
      </c>
      <c r="BL138" s="18" t="s">
        <v>138</v>
      </c>
      <c r="BM138" s="139" t="s">
        <v>945</v>
      </c>
    </row>
    <row r="139" spans="2:65" s="1" customFormat="1" ht="19.899999999999999" customHeight="1">
      <c r="B139" s="33"/>
      <c r="C139" s="128" t="s">
        <v>205</v>
      </c>
      <c r="D139" s="128" t="s">
        <v>133</v>
      </c>
      <c r="E139" s="129" t="s">
        <v>946</v>
      </c>
      <c r="F139" s="130" t="s">
        <v>947</v>
      </c>
      <c r="G139" s="131" t="s">
        <v>136</v>
      </c>
      <c r="H139" s="132">
        <v>865.48</v>
      </c>
      <c r="I139" s="133"/>
      <c r="J139" s="134">
        <f>ROUND(I139*H139,2)</f>
        <v>0</v>
      </c>
      <c r="K139" s="130" t="s">
        <v>137</v>
      </c>
      <c r="L139" s="33"/>
      <c r="M139" s="135" t="s">
        <v>19</v>
      </c>
      <c r="N139" s="136" t="s">
        <v>43</v>
      </c>
      <c r="P139" s="137">
        <f>O139*H139</f>
        <v>0</v>
      </c>
      <c r="Q139" s="137">
        <v>2.0480000000000002E-2</v>
      </c>
      <c r="R139" s="137">
        <f>Q139*H139</f>
        <v>17.725030400000001</v>
      </c>
      <c r="S139" s="137">
        <v>0</v>
      </c>
      <c r="T139" s="138">
        <f>S139*H139</f>
        <v>0</v>
      </c>
      <c r="AR139" s="139" t="s">
        <v>138</v>
      </c>
      <c r="AT139" s="139" t="s">
        <v>133</v>
      </c>
      <c r="AU139" s="139" t="s">
        <v>139</v>
      </c>
      <c r="AY139" s="18" t="s">
        <v>131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8" t="s">
        <v>139</v>
      </c>
      <c r="BK139" s="140">
        <f>ROUND(I139*H139,2)</f>
        <v>0</v>
      </c>
      <c r="BL139" s="18" t="s">
        <v>138</v>
      </c>
      <c r="BM139" s="139" t="s">
        <v>948</v>
      </c>
    </row>
    <row r="140" spans="2:65" s="1" customFormat="1" hidden="1">
      <c r="B140" s="33"/>
      <c r="D140" s="141" t="s">
        <v>141</v>
      </c>
      <c r="F140" s="142" t="s">
        <v>949</v>
      </c>
      <c r="I140" s="143"/>
      <c r="L140" s="33"/>
      <c r="M140" s="144"/>
      <c r="T140" s="54"/>
      <c r="AT140" s="18" t="s">
        <v>141</v>
      </c>
      <c r="AU140" s="18" t="s">
        <v>139</v>
      </c>
    </row>
    <row r="141" spans="2:65" s="13" customFormat="1">
      <c r="B141" s="163"/>
      <c r="D141" s="146" t="s">
        <v>143</v>
      </c>
      <c r="E141" s="164" t="s">
        <v>19</v>
      </c>
      <c r="F141" s="165" t="s">
        <v>950</v>
      </c>
      <c r="H141" s="164" t="s">
        <v>19</v>
      </c>
      <c r="I141" s="166"/>
      <c r="L141" s="163"/>
      <c r="M141" s="167"/>
      <c r="T141" s="168"/>
      <c r="AT141" s="164" t="s">
        <v>143</v>
      </c>
      <c r="AU141" s="164" t="s">
        <v>139</v>
      </c>
      <c r="AV141" s="13" t="s">
        <v>79</v>
      </c>
      <c r="AW141" s="13" t="s">
        <v>32</v>
      </c>
      <c r="AX141" s="13" t="s">
        <v>71</v>
      </c>
      <c r="AY141" s="164" t="s">
        <v>131</v>
      </c>
    </row>
    <row r="142" spans="2:65" s="12" customFormat="1">
      <c r="B142" s="145"/>
      <c r="D142" s="146" t="s">
        <v>143</v>
      </c>
      <c r="E142" s="147" t="s">
        <v>19</v>
      </c>
      <c r="F142" s="148" t="s">
        <v>951</v>
      </c>
      <c r="H142" s="149">
        <v>310.31</v>
      </c>
      <c r="I142" s="150"/>
      <c r="L142" s="145"/>
      <c r="M142" s="151"/>
      <c r="T142" s="152"/>
      <c r="AT142" s="147" t="s">
        <v>143</v>
      </c>
      <c r="AU142" s="147" t="s">
        <v>139</v>
      </c>
      <c r="AV142" s="12" t="s">
        <v>139</v>
      </c>
      <c r="AW142" s="12" t="s">
        <v>32</v>
      </c>
      <c r="AX142" s="12" t="s">
        <v>71</v>
      </c>
      <c r="AY142" s="147" t="s">
        <v>131</v>
      </c>
    </row>
    <row r="143" spans="2:65" s="13" customFormat="1">
      <c r="B143" s="163"/>
      <c r="D143" s="146" t="s">
        <v>143</v>
      </c>
      <c r="E143" s="164" t="s">
        <v>19</v>
      </c>
      <c r="F143" s="165" t="s">
        <v>952</v>
      </c>
      <c r="H143" s="164" t="s">
        <v>19</v>
      </c>
      <c r="I143" s="166"/>
      <c r="L143" s="163"/>
      <c r="M143" s="167"/>
      <c r="T143" s="168"/>
      <c r="AT143" s="164" t="s">
        <v>143</v>
      </c>
      <c r="AU143" s="164" t="s">
        <v>139</v>
      </c>
      <c r="AV143" s="13" t="s">
        <v>79</v>
      </c>
      <c r="AW143" s="13" t="s">
        <v>32</v>
      </c>
      <c r="AX143" s="13" t="s">
        <v>71</v>
      </c>
      <c r="AY143" s="164" t="s">
        <v>131</v>
      </c>
    </row>
    <row r="144" spans="2:65" s="12" customFormat="1">
      <c r="B144" s="145"/>
      <c r="D144" s="146" t="s">
        <v>143</v>
      </c>
      <c r="E144" s="147" t="s">
        <v>19</v>
      </c>
      <c r="F144" s="148" t="s">
        <v>953</v>
      </c>
      <c r="H144" s="149">
        <v>29.640999999999998</v>
      </c>
      <c r="I144" s="150"/>
      <c r="L144" s="145"/>
      <c r="M144" s="151"/>
      <c r="T144" s="152"/>
      <c r="AT144" s="147" t="s">
        <v>143</v>
      </c>
      <c r="AU144" s="147" t="s">
        <v>139</v>
      </c>
      <c r="AV144" s="12" t="s">
        <v>139</v>
      </c>
      <c r="AW144" s="12" t="s">
        <v>32</v>
      </c>
      <c r="AX144" s="12" t="s">
        <v>71</v>
      </c>
      <c r="AY144" s="147" t="s">
        <v>131</v>
      </c>
    </row>
    <row r="145" spans="2:51" s="13" customFormat="1">
      <c r="B145" s="163"/>
      <c r="D145" s="146" t="s">
        <v>143</v>
      </c>
      <c r="E145" s="164" t="s">
        <v>19</v>
      </c>
      <c r="F145" s="165" t="s">
        <v>954</v>
      </c>
      <c r="H145" s="164" t="s">
        <v>19</v>
      </c>
      <c r="I145" s="166"/>
      <c r="L145" s="163"/>
      <c r="M145" s="167"/>
      <c r="T145" s="168"/>
      <c r="AT145" s="164" t="s">
        <v>143</v>
      </c>
      <c r="AU145" s="164" t="s">
        <v>139</v>
      </c>
      <c r="AV145" s="13" t="s">
        <v>79</v>
      </c>
      <c r="AW145" s="13" t="s">
        <v>32</v>
      </c>
      <c r="AX145" s="13" t="s">
        <v>71</v>
      </c>
      <c r="AY145" s="164" t="s">
        <v>131</v>
      </c>
    </row>
    <row r="146" spans="2:51" s="12" customFormat="1">
      <c r="B146" s="145"/>
      <c r="D146" s="146" t="s">
        <v>143</v>
      </c>
      <c r="E146" s="147" t="s">
        <v>19</v>
      </c>
      <c r="F146" s="148" t="s">
        <v>955</v>
      </c>
      <c r="H146" s="149">
        <v>-45.37</v>
      </c>
      <c r="I146" s="150"/>
      <c r="L146" s="145"/>
      <c r="M146" s="151"/>
      <c r="T146" s="152"/>
      <c r="AT146" s="147" t="s">
        <v>143</v>
      </c>
      <c r="AU146" s="147" t="s">
        <v>139</v>
      </c>
      <c r="AV146" s="12" t="s">
        <v>139</v>
      </c>
      <c r="AW146" s="12" t="s">
        <v>32</v>
      </c>
      <c r="AX146" s="12" t="s">
        <v>71</v>
      </c>
      <c r="AY146" s="147" t="s">
        <v>131</v>
      </c>
    </row>
    <row r="147" spans="2:51" s="13" customFormat="1">
      <c r="B147" s="163"/>
      <c r="D147" s="146" t="s">
        <v>143</v>
      </c>
      <c r="E147" s="164" t="s">
        <v>19</v>
      </c>
      <c r="F147" s="165" t="s">
        <v>956</v>
      </c>
      <c r="H147" s="164" t="s">
        <v>19</v>
      </c>
      <c r="I147" s="166"/>
      <c r="L147" s="163"/>
      <c r="M147" s="167"/>
      <c r="T147" s="168"/>
      <c r="AT147" s="164" t="s">
        <v>143</v>
      </c>
      <c r="AU147" s="164" t="s">
        <v>139</v>
      </c>
      <c r="AV147" s="13" t="s">
        <v>79</v>
      </c>
      <c r="AW147" s="13" t="s">
        <v>32</v>
      </c>
      <c r="AX147" s="13" t="s">
        <v>71</v>
      </c>
      <c r="AY147" s="164" t="s">
        <v>131</v>
      </c>
    </row>
    <row r="148" spans="2:51" s="12" customFormat="1">
      <c r="B148" s="145"/>
      <c r="D148" s="146" t="s">
        <v>143</v>
      </c>
      <c r="E148" s="147" t="s">
        <v>19</v>
      </c>
      <c r="F148" s="148" t="s">
        <v>957</v>
      </c>
      <c r="H148" s="149">
        <v>-3.9780000000000002</v>
      </c>
      <c r="I148" s="150"/>
      <c r="L148" s="145"/>
      <c r="M148" s="151"/>
      <c r="T148" s="152"/>
      <c r="AT148" s="147" t="s">
        <v>143</v>
      </c>
      <c r="AU148" s="147" t="s">
        <v>139</v>
      </c>
      <c r="AV148" s="12" t="s">
        <v>139</v>
      </c>
      <c r="AW148" s="12" t="s">
        <v>32</v>
      </c>
      <c r="AX148" s="12" t="s">
        <v>71</v>
      </c>
      <c r="AY148" s="147" t="s">
        <v>131</v>
      </c>
    </row>
    <row r="149" spans="2:51" s="13" customFormat="1">
      <c r="B149" s="163"/>
      <c r="D149" s="146" t="s">
        <v>143</v>
      </c>
      <c r="E149" s="164" t="s">
        <v>19</v>
      </c>
      <c r="F149" s="165" t="s">
        <v>958</v>
      </c>
      <c r="H149" s="164" t="s">
        <v>19</v>
      </c>
      <c r="I149" s="166"/>
      <c r="L149" s="163"/>
      <c r="M149" s="167"/>
      <c r="T149" s="168"/>
      <c r="AT149" s="164" t="s">
        <v>143</v>
      </c>
      <c r="AU149" s="164" t="s">
        <v>139</v>
      </c>
      <c r="AV149" s="13" t="s">
        <v>79</v>
      </c>
      <c r="AW149" s="13" t="s">
        <v>32</v>
      </c>
      <c r="AX149" s="13" t="s">
        <v>71</v>
      </c>
      <c r="AY149" s="164" t="s">
        <v>131</v>
      </c>
    </row>
    <row r="150" spans="2:51" s="12" customFormat="1">
      <c r="B150" s="145"/>
      <c r="D150" s="146" t="s">
        <v>143</v>
      </c>
      <c r="E150" s="147" t="s">
        <v>19</v>
      </c>
      <c r="F150" s="148" t="s">
        <v>959</v>
      </c>
      <c r="H150" s="149">
        <v>-4.923</v>
      </c>
      <c r="I150" s="150"/>
      <c r="L150" s="145"/>
      <c r="M150" s="151"/>
      <c r="T150" s="152"/>
      <c r="AT150" s="147" t="s">
        <v>143</v>
      </c>
      <c r="AU150" s="147" t="s">
        <v>139</v>
      </c>
      <c r="AV150" s="12" t="s">
        <v>139</v>
      </c>
      <c r="AW150" s="12" t="s">
        <v>32</v>
      </c>
      <c r="AX150" s="12" t="s">
        <v>71</v>
      </c>
      <c r="AY150" s="147" t="s">
        <v>131</v>
      </c>
    </row>
    <row r="151" spans="2:51" s="13" customFormat="1">
      <c r="B151" s="163"/>
      <c r="D151" s="146" t="s">
        <v>143</v>
      </c>
      <c r="E151" s="164" t="s">
        <v>19</v>
      </c>
      <c r="F151" s="165" t="s">
        <v>960</v>
      </c>
      <c r="H151" s="164" t="s">
        <v>19</v>
      </c>
      <c r="I151" s="166"/>
      <c r="L151" s="163"/>
      <c r="M151" s="167"/>
      <c r="T151" s="168"/>
      <c r="AT151" s="164" t="s">
        <v>143</v>
      </c>
      <c r="AU151" s="164" t="s">
        <v>139</v>
      </c>
      <c r="AV151" s="13" t="s">
        <v>79</v>
      </c>
      <c r="AW151" s="13" t="s">
        <v>32</v>
      </c>
      <c r="AX151" s="13" t="s">
        <v>71</v>
      </c>
      <c r="AY151" s="164" t="s">
        <v>131</v>
      </c>
    </row>
    <row r="152" spans="2:51" s="12" customFormat="1">
      <c r="B152" s="145"/>
      <c r="D152" s="146" t="s">
        <v>143</v>
      </c>
      <c r="E152" s="147" t="s">
        <v>19</v>
      </c>
      <c r="F152" s="148" t="s">
        <v>961</v>
      </c>
      <c r="H152" s="149">
        <v>-1.2330000000000001</v>
      </c>
      <c r="I152" s="150"/>
      <c r="L152" s="145"/>
      <c r="M152" s="151"/>
      <c r="T152" s="152"/>
      <c r="AT152" s="147" t="s">
        <v>143</v>
      </c>
      <c r="AU152" s="147" t="s">
        <v>139</v>
      </c>
      <c r="AV152" s="12" t="s">
        <v>139</v>
      </c>
      <c r="AW152" s="12" t="s">
        <v>32</v>
      </c>
      <c r="AX152" s="12" t="s">
        <v>71</v>
      </c>
      <c r="AY152" s="147" t="s">
        <v>131</v>
      </c>
    </row>
    <row r="153" spans="2:51" s="15" customFormat="1">
      <c r="B153" s="180"/>
      <c r="D153" s="146" t="s">
        <v>143</v>
      </c>
      <c r="E153" s="181" t="s">
        <v>19</v>
      </c>
      <c r="F153" s="182" t="s">
        <v>962</v>
      </c>
      <c r="H153" s="183">
        <v>284.447</v>
      </c>
      <c r="I153" s="184"/>
      <c r="L153" s="180"/>
      <c r="M153" s="185"/>
      <c r="T153" s="186"/>
      <c r="AT153" s="181" t="s">
        <v>143</v>
      </c>
      <c r="AU153" s="181" t="s">
        <v>139</v>
      </c>
      <c r="AV153" s="15" t="s">
        <v>151</v>
      </c>
      <c r="AW153" s="15" t="s">
        <v>32</v>
      </c>
      <c r="AX153" s="15" t="s">
        <v>71</v>
      </c>
      <c r="AY153" s="181" t="s">
        <v>131</v>
      </c>
    </row>
    <row r="154" spans="2:51" s="13" customFormat="1">
      <c r="B154" s="163"/>
      <c r="D154" s="146" t="s">
        <v>143</v>
      </c>
      <c r="E154" s="164" t="s">
        <v>19</v>
      </c>
      <c r="F154" s="165" t="s">
        <v>963</v>
      </c>
      <c r="H154" s="164" t="s">
        <v>19</v>
      </c>
      <c r="I154" s="166"/>
      <c r="L154" s="163"/>
      <c r="M154" s="167"/>
      <c r="T154" s="168"/>
      <c r="AT154" s="164" t="s">
        <v>143</v>
      </c>
      <c r="AU154" s="164" t="s">
        <v>139</v>
      </c>
      <c r="AV154" s="13" t="s">
        <v>79</v>
      </c>
      <c r="AW154" s="13" t="s">
        <v>32</v>
      </c>
      <c r="AX154" s="13" t="s">
        <v>71</v>
      </c>
      <c r="AY154" s="164" t="s">
        <v>131</v>
      </c>
    </row>
    <row r="155" spans="2:51" s="12" customFormat="1">
      <c r="B155" s="145"/>
      <c r="D155" s="146" t="s">
        <v>143</v>
      </c>
      <c r="E155" s="147" t="s">
        <v>19</v>
      </c>
      <c r="F155" s="148" t="s">
        <v>964</v>
      </c>
      <c r="H155" s="149">
        <v>152.42500000000001</v>
      </c>
      <c r="I155" s="150"/>
      <c r="L155" s="145"/>
      <c r="M155" s="151"/>
      <c r="T155" s="152"/>
      <c r="AT155" s="147" t="s">
        <v>143</v>
      </c>
      <c r="AU155" s="147" t="s">
        <v>139</v>
      </c>
      <c r="AV155" s="12" t="s">
        <v>139</v>
      </c>
      <c r="AW155" s="12" t="s">
        <v>32</v>
      </c>
      <c r="AX155" s="12" t="s">
        <v>71</v>
      </c>
      <c r="AY155" s="147" t="s">
        <v>131</v>
      </c>
    </row>
    <row r="156" spans="2:51" s="13" customFormat="1">
      <c r="B156" s="163"/>
      <c r="D156" s="146" t="s">
        <v>143</v>
      </c>
      <c r="E156" s="164" t="s">
        <v>19</v>
      </c>
      <c r="F156" s="165" t="s">
        <v>952</v>
      </c>
      <c r="H156" s="164" t="s">
        <v>19</v>
      </c>
      <c r="I156" s="166"/>
      <c r="L156" s="163"/>
      <c r="M156" s="167"/>
      <c r="T156" s="168"/>
      <c r="AT156" s="164" t="s">
        <v>143</v>
      </c>
      <c r="AU156" s="164" t="s">
        <v>139</v>
      </c>
      <c r="AV156" s="13" t="s">
        <v>79</v>
      </c>
      <c r="AW156" s="13" t="s">
        <v>32</v>
      </c>
      <c r="AX156" s="13" t="s">
        <v>71</v>
      </c>
      <c r="AY156" s="164" t="s">
        <v>131</v>
      </c>
    </row>
    <row r="157" spans="2:51" s="12" customFormat="1">
      <c r="B157" s="145"/>
      <c r="D157" s="146" t="s">
        <v>143</v>
      </c>
      <c r="E157" s="147" t="s">
        <v>19</v>
      </c>
      <c r="F157" s="148" t="s">
        <v>965</v>
      </c>
      <c r="H157" s="149">
        <v>20.03</v>
      </c>
      <c r="I157" s="150"/>
      <c r="L157" s="145"/>
      <c r="M157" s="151"/>
      <c r="T157" s="152"/>
      <c r="AT157" s="147" t="s">
        <v>143</v>
      </c>
      <c r="AU157" s="147" t="s">
        <v>139</v>
      </c>
      <c r="AV157" s="12" t="s">
        <v>139</v>
      </c>
      <c r="AW157" s="12" t="s">
        <v>32</v>
      </c>
      <c r="AX157" s="12" t="s">
        <v>71</v>
      </c>
      <c r="AY157" s="147" t="s">
        <v>131</v>
      </c>
    </row>
    <row r="158" spans="2:51" s="13" customFormat="1">
      <c r="B158" s="163"/>
      <c r="D158" s="146" t="s">
        <v>143</v>
      </c>
      <c r="E158" s="164" t="s">
        <v>19</v>
      </c>
      <c r="F158" s="165" t="s">
        <v>954</v>
      </c>
      <c r="H158" s="164" t="s">
        <v>19</v>
      </c>
      <c r="I158" s="166"/>
      <c r="L158" s="163"/>
      <c r="M158" s="167"/>
      <c r="T158" s="168"/>
      <c r="AT158" s="164" t="s">
        <v>143</v>
      </c>
      <c r="AU158" s="164" t="s">
        <v>139</v>
      </c>
      <c r="AV158" s="13" t="s">
        <v>79</v>
      </c>
      <c r="AW158" s="13" t="s">
        <v>32</v>
      </c>
      <c r="AX158" s="13" t="s">
        <v>71</v>
      </c>
      <c r="AY158" s="164" t="s">
        <v>131</v>
      </c>
    </row>
    <row r="159" spans="2:51" s="12" customFormat="1">
      <c r="B159" s="145"/>
      <c r="D159" s="146" t="s">
        <v>143</v>
      </c>
      <c r="E159" s="147" t="s">
        <v>19</v>
      </c>
      <c r="F159" s="148" t="s">
        <v>966</v>
      </c>
      <c r="H159" s="149">
        <v>-10.14</v>
      </c>
      <c r="I159" s="150"/>
      <c r="L159" s="145"/>
      <c r="M159" s="151"/>
      <c r="T159" s="152"/>
      <c r="AT159" s="147" t="s">
        <v>143</v>
      </c>
      <c r="AU159" s="147" t="s">
        <v>139</v>
      </c>
      <c r="AV159" s="12" t="s">
        <v>139</v>
      </c>
      <c r="AW159" s="12" t="s">
        <v>32</v>
      </c>
      <c r="AX159" s="12" t="s">
        <v>71</v>
      </c>
      <c r="AY159" s="147" t="s">
        <v>131</v>
      </c>
    </row>
    <row r="160" spans="2:51" s="13" customFormat="1">
      <c r="B160" s="163"/>
      <c r="D160" s="146" t="s">
        <v>143</v>
      </c>
      <c r="E160" s="164" t="s">
        <v>19</v>
      </c>
      <c r="F160" s="165" t="s">
        <v>960</v>
      </c>
      <c r="H160" s="164" t="s">
        <v>19</v>
      </c>
      <c r="I160" s="166"/>
      <c r="L160" s="163"/>
      <c r="M160" s="167"/>
      <c r="T160" s="168"/>
      <c r="AT160" s="164" t="s">
        <v>143</v>
      </c>
      <c r="AU160" s="164" t="s">
        <v>139</v>
      </c>
      <c r="AV160" s="13" t="s">
        <v>79</v>
      </c>
      <c r="AW160" s="13" t="s">
        <v>32</v>
      </c>
      <c r="AX160" s="13" t="s">
        <v>71</v>
      </c>
      <c r="AY160" s="164" t="s">
        <v>131</v>
      </c>
    </row>
    <row r="161" spans="2:51" s="12" customFormat="1">
      <c r="B161" s="145"/>
      <c r="D161" s="146" t="s">
        <v>143</v>
      </c>
      <c r="E161" s="147" t="s">
        <v>19</v>
      </c>
      <c r="F161" s="148" t="s">
        <v>967</v>
      </c>
      <c r="H161" s="149">
        <v>-3.8330000000000002</v>
      </c>
      <c r="I161" s="150"/>
      <c r="L161" s="145"/>
      <c r="M161" s="151"/>
      <c r="T161" s="152"/>
      <c r="AT161" s="147" t="s">
        <v>143</v>
      </c>
      <c r="AU161" s="147" t="s">
        <v>139</v>
      </c>
      <c r="AV161" s="12" t="s">
        <v>139</v>
      </c>
      <c r="AW161" s="12" t="s">
        <v>32</v>
      </c>
      <c r="AX161" s="12" t="s">
        <v>71</v>
      </c>
      <c r="AY161" s="147" t="s">
        <v>131</v>
      </c>
    </row>
    <row r="162" spans="2:51" s="15" customFormat="1">
      <c r="B162" s="180"/>
      <c r="D162" s="146" t="s">
        <v>143</v>
      </c>
      <c r="E162" s="181" t="s">
        <v>19</v>
      </c>
      <c r="F162" s="182" t="s">
        <v>962</v>
      </c>
      <c r="H162" s="183">
        <v>158.482</v>
      </c>
      <c r="I162" s="184"/>
      <c r="L162" s="180"/>
      <c r="M162" s="185"/>
      <c r="T162" s="186"/>
      <c r="AT162" s="181" t="s">
        <v>143</v>
      </c>
      <c r="AU162" s="181" t="s">
        <v>139</v>
      </c>
      <c r="AV162" s="15" t="s">
        <v>151</v>
      </c>
      <c r="AW162" s="15" t="s">
        <v>32</v>
      </c>
      <c r="AX162" s="15" t="s">
        <v>71</v>
      </c>
      <c r="AY162" s="181" t="s">
        <v>131</v>
      </c>
    </row>
    <row r="163" spans="2:51" s="13" customFormat="1">
      <c r="B163" s="163"/>
      <c r="D163" s="146" t="s">
        <v>143</v>
      </c>
      <c r="E163" s="164" t="s">
        <v>19</v>
      </c>
      <c r="F163" s="165" t="s">
        <v>968</v>
      </c>
      <c r="H163" s="164" t="s">
        <v>19</v>
      </c>
      <c r="I163" s="166"/>
      <c r="L163" s="163"/>
      <c r="M163" s="167"/>
      <c r="T163" s="168"/>
      <c r="AT163" s="164" t="s">
        <v>143</v>
      </c>
      <c r="AU163" s="164" t="s">
        <v>139</v>
      </c>
      <c r="AV163" s="13" t="s">
        <v>79</v>
      </c>
      <c r="AW163" s="13" t="s">
        <v>32</v>
      </c>
      <c r="AX163" s="13" t="s">
        <v>71</v>
      </c>
      <c r="AY163" s="164" t="s">
        <v>131</v>
      </c>
    </row>
    <row r="164" spans="2:51" s="12" customFormat="1">
      <c r="B164" s="145"/>
      <c r="D164" s="146" t="s">
        <v>143</v>
      </c>
      <c r="E164" s="147" t="s">
        <v>19</v>
      </c>
      <c r="F164" s="148" t="s">
        <v>969</v>
      </c>
      <c r="H164" s="149">
        <v>310.31</v>
      </c>
      <c r="I164" s="150"/>
      <c r="L164" s="145"/>
      <c r="M164" s="151"/>
      <c r="T164" s="152"/>
      <c r="AT164" s="147" t="s">
        <v>143</v>
      </c>
      <c r="AU164" s="147" t="s">
        <v>139</v>
      </c>
      <c r="AV164" s="12" t="s">
        <v>139</v>
      </c>
      <c r="AW164" s="12" t="s">
        <v>32</v>
      </c>
      <c r="AX164" s="12" t="s">
        <v>71</v>
      </c>
      <c r="AY164" s="147" t="s">
        <v>131</v>
      </c>
    </row>
    <row r="165" spans="2:51" s="13" customFormat="1">
      <c r="B165" s="163"/>
      <c r="D165" s="146" t="s">
        <v>143</v>
      </c>
      <c r="E165" s="164" t="s">
        <v>19</v>
      </c>
      <c r="F165" s="165" t="s">
        <v>952</v>
      </c>
      <c r="H165" s="164" t="s">
        <v>19</v>
      </c>
      <c r="I165" s="166"/>
      <c r="L165" s="163"/>
      <c r="M165" s="167"/>
      <c r="T165" s="168"/>
      <c r="AT165" s="164" t="s">
        <v>143</v>
      </c>
      <c r="AU165" s="164" t="s">
        <v>139</v>
      </c>
      <c r="AV165" s="13" t="s">
        <v>79</v>
      </c>
      <c r="AW165" s="13" t="s">
        <v>32</v>
      </c>
      <c r="AX165" s="13" t="s">
        <v>71</v>
      </c>
      <c r="AY165" s="164" t="s">
        <v>131</v>
      </c>
    </row>
    <row r="166" spans="2:51" s="12" customFormat="1">
      <c r="B166" s="145"/>
      <c r="D166" s="146" t="s">
        <v>143</v>
      </c>
      <c r="E166" s="147" t="s">
        <v>19</v>
      </c>
      <c r="F166" s="148" t="s">
        <v>970</v>
      </c>
      <c r="H166" s="149">
        <v>28.849</v>
      </c>
      <c r="I166" s="150"/>
      <c r="L166" s="145"/>
      <c r="M166" s="151"/>
      <c r="T166" s="152"/>
      <c r="AT166" s="147" t="s">
        <v>143</v>
      </c>
      <c r="AU166" s="147" t="s">
        <v>139</v>
      </c>
      <c r="AV166" s="12" t="s">
        <v>139</v>
      </c>
      <c r="AW166" s="12" t="s">
        <v>32</v>
      </c>
      <c r="AX166" s="12" t="s">
        <v>71</v>
      </c>
      <c r="AY166" s="147" t="s">
        <v>131</v>
      </c>
    </row>
    <row r="167" spans="2:51" s="13" customFormat="1">
      <c r="B167" s="163"/>
      <c r="D167" s="146" t="s">
        <v>143</v>
      </c>
      <c r="E167" s="164" t="s">
        <v>19</v>
      </c>
      <c r="F167" s="165" t="s">
        <v>954</v>
      </c>
      <c r="H167" s="164" t="s">
        <v>19</v>
      </c>
      <c r="I167" s="166"/>
      <c r="L167" s="163"/>
      <c r="M167" s="167"/>
      <c r="T167" s="168"/>
      <c r="AT167" s="164" t="s">
        <v>143</v>
      </c>
      <c r="AU167" s="164" t="s">
        <v>139</v>
      </c>
      <c r="AV167" s="13" t="s">
        <v>79</v>
      </c>
      <c r="AW167" s="13" t="s">
        <v>32</v>
      </c>
      <c r="AX167" s="13" t="s">
        <v>71</v>
      </c>
      <c r="AY167" s="164" t="s">
        <v>131</v>
      </c>
    </row>
    <row r="168" spans="2:51" s="12" customFormat="1">
      <c r="B168" s="145"/>
      <c r="D168" s="146" t="s">
        <v>143</v>
      </c>
      <c r="E168" s="147" t="s">
        <v>19</v>
      </c>
      <c r="F168" s="148" t="s">
        <v>971</v>
      </c>
      <c r="H168" s="149">
        <v>-69.23</v>
      </c>
      <c r="I168" s="150"/>
      <c r="L168" s="145"/>
      <c r="M168" s="151"/>
      <c r="T168" s="152"/>
      <c r="AT168" s="147" t="s">
        <v>143</v>
      </c>
      <c r="AU168" s="147" t="s">
        <v>139</v>
      </c>
      <c r="AV168" s="12" t="s">
        <v>139</v>
      </c>
      <c r="AW168" s="12" t="s">
        <v>32</v>
      </c>
      <c r="AX168" s="12" t="s">
        <v>71</v>
      </c>
      <c r="AY168" s="147" t="s">
        <v>131</v>
      </c>
    </row>
    <row r="169" spans="2:51" s="15" customFormat="1">
      <c r="B169" s="180"/>
      <c r="D169" s="146" t="s">
        <v>143</v>
      </c>
      <c r="E169" s="181" t="s">
        <v>19</v>
      </c>
      <c r="F169" s="182" t="s">
        <v>962</v>
      </c>
      <c r="H169" s="183">
        <v>269.92899999999997</v>
      </c>
      <c r="I169" s="184"/>
      <c r="L169" s="180"/>
      <c r="M169" s="185"/>
      <c r="T169" s="186"/>
      <c r="AT169" s="181" t="s">
        <v>143</v>
      </c>
      <c r="AU169" s="181" t="s">
        <v>139</v>
      </c>
      <c r="AV169" s="15" t="s">
        <v>151</v>
      </c>
      <c r="AW169" s="15" t="s">
        <v>32</v>
      </c>
      <c r="AX169" s="15" t="s">
        <v>71</v>
      </c>
      <c r="AY169" s="181" t="s">
        <v>131</v>
      </c>
    </row>
    <row r="170" spans="2:51" s="13" customFormat="1">
      <c r="B170" s="163"/>
      <c r="D170" s="146" t="s">
        <v>143</v>
      </c>
      <c r="E170" s="164" t="s">
        <v>19</v>
      </c>
      <c r="F170" s="165" t="s">
        <v>972</v>
      </c>
      <c r="H170" s="164" t="s">
        <v>19</v>
      </c>
      <c r="I170" s="166"/>
      <c r="L170" s="163"/>
      <c r="M170" s="167"/>
      <c r="T170" s="168"/>
      <c r="AT170" s="164" t="s">
        <v>143</v>
      </c>
      <c r="AU170" s="164" t="s">
        <v>139</v>
      </c>
      <c r="AV170" s="13" t="s">
        <v>79</v>
      </c>
      <c r="AW170" s="13" t="s">
        <v>32</v>
      </c>
      <c r="AX170" s="13" t="s">
        <v>71</v>
      </c>
      <c r="AY170" s="164" t="s">
        <v>131</v>
      </c>
    </row>
    <row r="171" spans="2:51" s="12" customFormat="1">
      <c r="B171" s="145"/>
      <c r="D171" s="146" t="s">
        <v>143</v>
      </c>
      <c r="E171" s="147" t="s">
        <v>19</v>
      </c>
      <c r="F171" s="148" t="s">
        <v>973</v>
      </c>
      <c r="H171" s="149">
        <v>152.42500000000001</v>
      </c>
      <c r="I171" s="150"/>
      <c r="L171" s="145"/>
      <c r="M171" s="151"/>
      <c r="T171" s="152"/>
      <c r="AT171" s="147" t="s">
        <v>143</v>
      </c>
      <c r="AU171" s="147" t="s">
        <v>139</v>
      </c>
      <c r="AV171" s="12" t="s">
        <v>139</v>
      </c>
      <c r="AW171" s="12" t="s">
        <v>32</v>
      </c>
      <c r="AX171" s="12" t="s">
        <v>71</v>
      </c>
      <c r="AY171" s="147" t="s">
        <v>131</v>
      </c>
    </row>
    <row r="172" spans="2:51" s="13" customFormat="1">
      <c r="B172" s="163"/>
      <c r="D172" s="146" t="s">
        <v>143</v>
      </c>
      <c r="E172" s="164" t="s">
        <v>19</v>
      </c>
      <c r="F172" s="165" t="s">
        <v>952</v>
      </c>
      <c r="H172" s="164" t="s">
        <v>19</v>
      </c>
      <c r="I172" s="166"/>
      <c r="L172" s="163"/>
      <c r="M172" s="167"/>
      <c r="T172" s="168"/>
      <c r="AT172" s="164" t="s">
        <v>143</v>
      </c>
      <c r="AU172" s="164" t="s">
        <v>139</v>
      </c>
      <c r="AV172" s="13" t="s">
        <v>79</v>
      </c>
      <c r="AW172" s="13" t="s">
        <v>32</v>
      </c>
      <c r="AX172" s="13" t="s">
        <v>71</v>
      </c>
      <c r="AY172" s="164" t="s">
        <v>131</v>
      </c>
    </row>
    <row r="173" spans="2:51" s="12" customFormat="1">
      <c r="B173" s="145"/>
      <c r="D173" s="146" t="s">
        <v>143</v>
      </c>
      <c r="E173" s="147" t="s">
        <v>19</v>
      </c>
      <c r="F173" s="148" t="s">
        <v>974</v>
      </c>
      <c r="H173" s="149">
        <v>14.102</v>
      </c>
      <c r="I173" s="150"/>
      <c r="L173" s="145"/>
      <c r="M173" s="151"/>
      <c r="T173" s="152"/>
      <c r="AT173" s="147" t="s">
        <v>143</v>
      </c>
      <c r="AU173" s="147" t="s">
        <v>139</v>
      </c>
      <c r="AV173" s="12" t="s">
        <v>139</v>
      </c>
      <c r="AW173" s="12" t="s">
        <v>32</v>
      </c>
      <c r="AX173" s="12" t="s">
        <v>71</v>
      </c>
      <c r="AY173" s="147" t="s">
        <v>131</v>
      </c>
    </row>
    <row r="174" spans="2:51" s="13" customFormat="1">
      <c r="B174" s="163"/>
      <c r="D174" s="146" t="s">
        <v>143</v>
      </c>
      <c r="E174" s="164" t="s">
        <v>19</v>
      </c>
      <c r="F174" s="165" t="s">
        <v>954</v>
      </c>
      <c r="H174" s="164" t="s">
        <v>19</v>
      </c>
      <c r="I174" s="166"/>
      <c r="L174" s="163"/>
      <c r="M174" s="167"/>
      <c r="T174" s="168"/>
      <c r="AT174" s="164" t="s">
        <v>143</v>
      </c>
      <c r="AU174" s="164" t="s">
        <v>139</v>
      </c>
      <c r="AV174" s="13" t="s">
        <v>79</v>
      </c>
      <c r="AW174" s="13" t="s">
        <v>32</v>
      </c>
      <c r="AX174" s="13" t="s">
        <v>71</v>
      </c>
      <c r="AY174" s="164" t="s">
        <v>131</v>
      </c>
    </row>
    <row r="175" spans="2:51" s="12" customFormat="1">
      <c r="B175" s="145"/>
      <c r="D175" s="146" t="s">
        <v>143</v>
      </c>
      <c r="E175" s="147" t="s">
        <v>19</v>
      </c>
      <c r="F175" s="148" t="s">
        <v>975</v>
      </c>
      <c r="H175" s="149">
        <v>-16.38</v>
      </c>
      <c r="I175" s="150"/>
      <c r="L175" s="145"/>
      <c r="M175" s="151"/>
      <c r="T175" s="152"/>
      <c r="AT175" s="147" t="s">
        <v>143</v>
      </c>
      <c r="AU175" s="147" t="s">
        <v>139</v>
      </c>
      <c r="AV175" s="12" t="s">
        <v>139</v>
      </c>
      <c r="AW175" s="12" t="s">
        <v>32</v>
      </c>
      <c r="AX175" s="12" t="s">
        <v>71</v>
      </c>
      <c r="AY175" s="147" t="s">
        <v>131</v>
      </c>
    </row>
    <row r="176" spans="2:51" s="13" customFormat="1">
      <c r="B176" s="163"/>
      <c r="D176" s="146" t="s">
        <v>143</v>
      </c>
      <c r="E176" s="164" t="s">
        <v>19</v>
      </c>
      <c r="F176" s="165" t="s">
        <v>958</v>
      </c>
      <c r="H176" s="164" t="s">
        <v>19</v>
      </c>
      <c r="I176" s="166"/>
      <c r="L176" s="163"/>
      <c r="M176" s="167"/>
      <c r="T176" s="168"/>
      <c r="AT176" s="164" t="s">
        <v>143</v>
      </c>
      <c r="AU176" s="164" t="s">
        <v>139</v>
      </c>
      <c r="AV176" s="13" t="s">
        <v>79</v>
      </c>
      <c r="AW176" s="13" t="s">
        <v>32</v>
      </c>
      <c r="AX176" s="13" t="s">
        <v>71</v>
      </c>
      <c r="AY176" s="164" t="s">
        <v>131</v>
      </c>
    </row>
    <row r="177" spans="2:65" s="12" customFormat="1">
      <c r="B177" s="145"/>
      <c r="D177" s="146" t="s">
        <v>143</v>
      </c>
      <c r="E177" s="147" t="s">
        <v>19</v>
      </c>
      <c r="F177" s="148" t="s">
        <v>976</v>
      </c>
      <c r="H177" s="149">
        <v>2.4750000000000001</v>
      </c>
      <c r="I177" s="150"/>
      <c r="L177" s="145"/>
      <c r="M177" s="151"/>
      <c r="T177" s="152"/>
      <c r="AT177" s="147" t="s">
        <v>143</v>
      </c>
      <c r="AU177" s="147" t="s">
        <v>139</v>
      </c>
      <c r="AV177" s="12" t="s">
        <v>139</v>
      </c>
      <c r="AW177" s="12" t="s">
        <v>32</v>
      </c>
      <c r="AX177" s="12" t="s">
        <v>71</v>
      </c>
      <c r="AY177" s="147" t="s">
        <v>131</v>
      </c>
    </row>
    <row r="178" spans="2:65" s="15" customFormat="1">
      <c r="B178" s="180"/>
      <c r="D178" s="146" t="s">
        <v>143</v>
      </c>
      <c r="E178" s="181" t="s">
        <v>19</v>
      </c>
      <c r="F178" s="182" t="s">
        <v>962</v>
      </c>
      <c r="H178" s="183">
        <v>152.62200000000001</v>
      </c>
      <c r="I178" s="184"/>
      <c r="L178" s="180"/>
      <c r="M178" s="185"/>
      <c r="T178" s="186"/>
      <c r="AT178" s="181" t="s">
        <v>143</v>
      </c>
      <c r="AU178" s="181" t="s">
        <v>139</v>
      </c>
      <c r="AV178" s="15" t="s">
        <v>151</v>
      </c>
      <c r="AW178" s="15" t="s">
        <v>32</v>
      </c>
      <c r="AX178" s="15" t="s">
        <v>71</v>
      </c>
      <c r="AY178" s="181" t="s">
        <v>131</v>
      </c>
    </row>
    <row r="179" spans="2:65" s="14" customFormat="1">
      <c r="B179" s="169"/>
      <c r="D179" s="146" t="s">
        <v>143</v>
      </c>
      <c r="E179" s="170" t="s">
        <v>19</v>
      </c>
      <c r="F179" s="171" t="s">
        <v>191</v>
      </c>
      <c r="H179" s="172">
        <v>865.48000000000013</v>
      </c>
      <c r="I179" s="173"/>
      <c r="L179" s="169"/>
      <c r="M179" s="174"/>
      <c r="T179" s="175"/>
      <c r="AT179" s="170" t="s">
        <v>143</v>
      </c>
      <c r="AU179" s="170" t="s">
        <v>139</v>
      </c>
      <c r="AV179" s="14" t="s">
        <v>138</v>
      </c>
      <c r="AW179" s="14" t="s">
        <v>32</v>
      </c>
      <c r="AX179" s="14" t="s">
        <v>79</v>
      </c>
      <c r="AY179" s="170" t="s">
        <v>131</v>
      </c>
    </row>
    <row r="180" spans="2:65" s="1" customFormat="1" ht="34.9" customHeight="1">
      <c r="B180" s="33"/>
      <c r="C180" s="128" t="s">
        <v>213</v>
      </c>
      <c r="D180" s="128" t="s">
        <v>133</v>
      </c>
      <c r="E180" s="129" t="s">
        <v>214</v>
      </c>
      <c r="F180" s="130" t="s">
        <v>215</v>
      </c>
      <c r="G180" s="131" t="s">
        <v>136</v>
      </c>
      <c r="H180" s="132">
        <v>961.54700000000003</v>
      </c>
      <c r="I180" s="133"/>
      <c r="J180" s="134">
        <f>ROUND(I180*H180,2)</f>
        <v>0</v>
      </c>
      <c r="K180" s="130" t="s">
        <v>137</v>
      </c>
      <c r="L180" s="33"/>
      <c r="M180" s="135" t="s">
        <v>19</v>
      </c>
      <c r="N180" s="136" t="s">
        <v>43</v>
      </c>
      <c r="P180" s="137">
        <f>O180*H180</f>
        <v>0</v>
      </c>
      <c r="Q180" s="137">
        <v>8.6E-3</v>
      </c>
      <c r="R180" s="137">
        <f>Q180*H180</f>
        <v>8.2693042000000005</v>
      </c>
      <c r="S180" s="137">
        <v>0</v>
      </c>
      <c r="T180" s="138">
        <f>S180*H180</f>
        <v>0</v>
      </c>
      <c r="AR180" s="139" t="s">
        <v>138</v>
      </c>
      <c r="AT180" s="139" t="s">
        <v>133</v>
      </c>
      <c r="AU180" s="139" t="s">
        <v>139</v>
      </c>
      <c r="AY180" s="18" t="s">
        <v>131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8" t="s">
        <v>139</v>
      </c>
      <c r="BK180" s="140">
        <f>ROUND(I180*H180,2)</f>
        <v>0</v>
      </c>
      <c r="BL180" s="18" t="s">
        <v>138</v>
      </c>
      <c r="BM180" s="139" t="s">
        <v>977</v>
      </c>
    </row>
    <row r="181" spans="2:65" s="1" customFormat="1" hidden="1">
      <c r="B181" s="33"/>
      <c r="D181" s="141" t="s">
        <v>141</v>
      </c>
      <c r="F181" s="142" t="s">
        <v>217</v>
      </c>
      <c r="I181" s="143"/>
      <c r="L181" s="33"/>
      <c r="M181" s="144"/>
      <c r="T181" s="54"/>
      <c r="AT181" s="18" t="s">
        <v>141</v>
      </c>
      <c r="AU181" s="18" t="s">
        <v>139</v>
      </c>
    </row>
    <row r="182" spans="2:65" s="14" customFormat="1">
      <c r="B182" s="169"/>
      <c r="D182" s="146" t="s">
        <v>143</v>
      </c>
      <c r="E182" s="170" t="s">
        <v>19</v>
      </c>
      <c r="F182" s="171" t="s">
        <v>191</v>
      </c>
      <c r="H182" s="172">
        <v>961.54700000000003</v>
      </c>
      <c r="I182" s="173"/>
      <c r="L182" s="169"/>
      <c r="M182" s="174"/>
      <c r="T182" s="175"/>
      <c r="AT182" s="170" t="s">
        <v>143</v>
      </c>
      <c r="AU182" s="170" t="s">
        <v>139</v>
      </c>
      <c r="AV182" s="14" t="s">
        <v>138</v>
      </c>
      <c r="AW182" s="14" t="s">
        <v>32</v>
      </c>
      <c r="AX182" s="14" t="s">
        <v>71</v>
      </c>
      <c r="AY182" s="170" t="s">
        <v>131</v>
      </c>
    </row>
    <row r="183" spans="2:65" s="1" customFormat="1" ht="14.45" customHeight="1">
      <c r="B183" s="33"/>
      <c r="C183" s="153" t="s">
        <v>218</v>
      </c>
      <c r="D183" s="153" t="s">
        <v>166</v>
      </c>
      <c r="E183" s="154" t="s">
        <v>219</v>
      </c>
      <c r="F183" s="155" t="s">
        <v>220</v>
      </c>
      <c r="G183" s="156" t="s">
        <v>136</v>
      </c>
      <c r="H183" s="157">
        <v>831.01400000000001</v>
      </c>
      <c r="I183" s="158"/>
      <c r="J183" s="159">
        <f>ROUND(I183*H183,2)</f>
        <v>0</v>
      </c>
      <c r="K183" s="155" t="s">
        <v>137</v>
      </c>
      <c r="L183" s="160"/>
      <c r="M183" s="161" t="s">
        <v>19</v>
      </c>
      <c r="N183" s="162" t="s">
        <v>43</v>
      </c>
      <c r="P183" s="137">
        <f>O183*H183</f>
        <v>0</v>
      </c>
      <c r="Q183" s="137">
        <v>2.7200000000000002E-3</v>
      </c>
      <c r="R183" s="137">
        <f>Q183*H183</f>
        <v>2.26035808</v>
      </c>
      <c r="S183" s="137">
        <v>0</v>
      </c>
      <c r="T183" s="138">
        <f>S183*H183</f>
        <v>0</v>
      </c>
      <c r="AR183" s="139" t="s">
        <v>170</v>
      </c>
      <c r="AT183" s="139" t="s">
        <v>166</v>
      </c>
      <c r="AU183" s="139" t="s">
        <v>139</v>
      </c>
      <c r="AY183" s="18" t="s">
        <v>131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8" t="s">
        <v>139</v>
      </c>
      <c r="BK183" s="140">
        <f>ROUND(I183*H183,2)</f>
        <v>0</v>
      </c>
      <c r="BL183" s="18" t="s">
        <v>138</v>
      </c>
      <c r="BM183" s="139" t="s">
        <v>978</v>
      </c>
    </row>
    <row r="184" spans="2:65" s="12" customFormat="1">
      <c r="B184" s="145"/>
      <c r="D184" s="146" t="s">
        <v>143</v>
      </c>
      <c r="E184" s="147" t="s">
        <v>19</v>
      </c>
      <c r="F184" s="148" t="s">
        <v>979</v>
      </c>
      <c r="H184" s="149">
        <v>814.72</v>
      </c>
      <c r="I184" s="150"/>
      <c r="L184" s="145"/>
      <c r="M184" s="151"/>
      <c r="T184" s="152"/>
      <c r="AT184" s="147" t="s">
        <v>143</v>
      </c>
      <c r="AU184" s="147" t="s">
        <v>139</v>
      </c>
      <c r="AV184" s="12" t="s">
        <v>139</v>
      </c>
      <c r="AW184" s="12" t="s">
        <v>32</v>
      </c>
      <c r="AX184" s="12" t="s">
        <v>79</v>
      </c>
      <c r="AY184" s="147" t="s">
        <v>131</v>
      </c>
    </row>
    <row r="185" spans="2:65" s="12" customFormat="1">
      <c r="B185" s="145"/>
      <c r="D185" s="146" t="s">
        <v>143</v>
      </c>
      <c r="F185" s="148" t="s">
        <v>980</v>
      </c>
      <c r="H185" s="149">
        <v>831.01400000000001</v>
      </c>
      <c r="I185" s="150"/>
      <c r="L185" s="145"/>
      <c r="M185" s="151"/>
      <c r="T185" s="152"/>
      <c r="AT185" s="147" t="s">
        <v>143</v>
      </c>
      <c r="AU185" s="147" t="s">
        <v>139</v>
      </c>
      <c r="AV185" s="12" t="s">
        <v>139</v>
      </c>
      <c r="AW185" s="12" t="s">
        <v>4</v>
      </c>
      <c r="AX185" s="12" t="s">
        <v>79</v>
      </c>
      <c r="AY185" s="147" t="s">
        <v>131</v>
      </c>
    </row>
    <row r="186" spans="2:65" s="1" customFormat="1" ht="14.45" customHeight="1">
      <c r="B186" s="33"/>
      <c r="C186" s="153" t="s">
        <v>8</v>
      </c>
      <c r="D186" s="153" t="s">
        <v>166</v>
      </c>
      <c r="E186" s="154" t="s">
        <v>224</v>
      </c>
      <c r="F186" s="155" t="s">
        <v>225</v>
      </c>
      <c r="G186" s="156" t="s">
        <v>136</v>
      </c>
      <c r="H186" s="157">
        <v>62.914000000000001</v>
      </c>
      <c r="I186" s="158"/>
      <c r="J186" s="159">
        <f>ROUND(I186*H186,2)</f>
        <v>0</v>
      </c>
      <c r="K186" s="155" t="s">
        <v>19</v>
      </c>
      <c r="L186" s="160"/>
      <c r="M186" s="161" t="s">
        <v>19</v>
      </c>
      <c r="N186" s="162" t="s">
        <v>43</v>
      </c>
      <c r="P186" s="137">
        <f>O186*H186</f>
        <v>0</v>
      </c>
      <c r="Q186" s="137">
        <v>2.3999999999999998E-3</v>
      </c>
      <c r="R186" s="137">
        <f>Q186*H186</f>
        <v>0.15099359999999998</v>
      </c>
      <c r="S186" s="137">
        <v>0</v>
      </c>
      <c r="T186" s="138">
        <f>S186*H186</f>
        <v>0</v>
      </c>
      <c r="AR186" s="139" t="s">
        <v>170</v>
      </c>
      <c r="AT186" s="139" t="s">
        <v>166</v>
      </c>
      <c r="AU186" s="139" t="s">
        <v>139</v>
      </c>
      <c r="AY186" s="18" t="s">
        <v>131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8" t="s">
        <v>139</v>
      </c>
      <c r="BK186" s="140">
        <f>ROUND(I186*H186,2)</f>
        <v>0</v>
      </c>
      <c r="BL186" s="18" t="s">
        <v>138</v>
      </c>
      <c r="BM186" s="139" t="s">
        <v>981</v>
      </c>
    </row>
    <row r="187" spans="2:65" s="1" customFormat="1" ht="19.5">
      <c r="B187" s="33"/>
      <c r="D187" s="146" t="s">
        <v>210</v>
      </c>
      <c r="F187" s="176" t="s">
        <v>227</v>
      </c>
      <c r="I187" s="143"/>
      <c r="L187" s="33"/>
      <c r="M187" s="144"/>
      <c r="T187" s="54"/>
      <c r="AT187" s="18" t="s">
        <v>210</v>
      </c>
      <c r="AU187" s="18" t="s">
        <v>139</v>
      </c>
    </row>
    <row r="188" spans="2:65" s="12" customFormat="1">
      <c r="B188" s="145"/>
      <c r="D188" s="146" t="s">
        <v>143</v>
      </c>
      <c r="E188" s="147" t="s">
        <v>19</v>
      </c>
      <c r="F188" s="148" t="s">
        <v>982</v>
      </c>
      <c r="H188" s="149">
        <v>12.018000000000001</v>
      </c>
      <c r="I188" s="150"/>
      <c r="L188" s="145"/>
      <c r="M188" s="151"/>
      <c r="T188" s="152"/>
      <c r="AT188" s="147" t="s">
        <v>143</v>
      </c>
      <c r="AU188" s="147" t="s">
        <v>139</v>
      </c>
      <c r="AV188" s="12" t="s">
        <v>139</v>
      </c>
      <c r="AW188" s="12" t="s">
        <v>32</v>
      </c>
      <c r="AX188" s="12" t="s">
        <v>71</v>
      </c>
      <c r="AY188" s="147" t="s">
        <v>131</v>
      </c>
    </row>
    <row r="189" spans="2:65" s="12" customFormat="1">
      <c r="B189" s="145"/>
      <c r="D189" s="146" t="s">
        <v>143</v>
      </c>
      <c r="E189" s="147" t="s">
        <v>19</v>
      </c>
      <c r="F189" s="148" t="s">
        <v>983</v>
      </c>
      <c r="H189" s="149">
        <v>19.344000000000001</v>
      </c>
      <c r="I189" s="150"/>
      <c r="L189" s="145"/>
      <c r="M189" s="151"/>
      <c r="T189" s="152"/>
      <c r="AT189" s="147" t="s">
        <v>143</v>
      </c>
      <c r="AU189" s="147" t="s">
        <v>139</v>
      </c>
      <c r="AV189" s="12" t="s">
        <v>139</v>
      </c>
      <c r="AW189" s="12" t="s">
        <v>32</v>
      </c>
      <c r="AX189" s="12" t="s">
        <v>71</v>
      </c>
      <c r="AY189" s="147" t="s">
        <v>131</v>
      </c>
    </row>
    <row r="190" spans="2:65" s="12" customFormat="1">
      <c r="B190" s="145"/>
      <c r="D190" s="146" t="s">
        <v>143</v>
      </c>
      <c r="E190" s="147" t="s">
        <v>19</v>
      </c>
      <c r="F190" s="148" t="s">
        <v>984</v>
      </c>
      <c r="H190" s="149">
        <v>20.364000000000001</v>
      </c>
      <c r="I190" s="150"/>
      <c r="L190" s="145"/>
      <c r="M190" s="151"/>
      <c r="T190" s="152"/>
      <c r="AT190" s="147" t="s">
        <v>143</v>
      </c>
      <c r="AU190" s="147" t="s">
        <v>139</v>
      </c>
      <c r="AV190" s="12" t="s">
        <v>139</v>
      </c>
      <c r="AW190" s="12" t="s">
        <v>32</v>
      </c>
      <c r="AX190" s="12" t="s">
        <v>71</v>
      </c>
      <c r="AY190" s="147" t="s">
        <v>131</v>
      </c>
    </row>
    <row r="191" spans="2:65" s="12" customFormat="1">
      <c r="B191" s="145"/>
      <c r="D191" s="146" t="s">
        <v>143</v>
      </c>
      <c r="E191" s="147" t="s">
        <v>19</v>
      </c>
      <c r="F191" s="148" t="s">
        <v>985</v>
      </c>
      <c r="H191" s="149">
        <v>9.9540000000000006</v>
      </c>
      <c r="I191" s="150"/>
      <c r="L191" s="145"/>
      <c r="M191" s="151"/>
      <c r="T191" s="152"/>
      <c r="AT191" s="147" t="s">
        <v>143</v>
      </c>
      <c r="AU191" s="147" t="s">
        <v>139</v>
      </c>
      <c r="AV191" s="12" t="s">
        <v>139</v>
      </c>
      <c r="AW191" s="12" t="s">
        <v>32</v>
      </c>
      <c r="AX191" s="12" t="s">
        <v>71</v>
      </c>
      <c r="AY191" s="147" t="s">
        <v>131</v>
      </c>
    </row>
    <row r="192" spans="2:65" s="14" customFormat="1">
      <c r="B192" s="169"/>
      <c r="D192" s="146" t="s">
        <v>143</v>
      </c>
      <c r="E192" s="170" t="s">
        <v>19</v>
      </c>
      <c r="F192" s="171" t="s">
        <v>191</v>
      </c>
      <c r="H192" s="172">
        <v>61.68</v>
      </c>
      <c r="I192" s="173"/>
      <c r="L192" s="169"/>
      <c r="M192" s="174"/>
      <c r="T192" s="175"/>
      <c r="AT192" s="170" t="s">
        <v>143</v>
      </c>
      <c r="AU192" s="170" t="s">
        <v>139</v>
      </c>
      <c r="AV192" s="14" t="s">
        <v>138</v>
      </c>
      <c r="AW192" s="14" t="s">
        <v>32</v>
      </c>
      <c r="AX192" s="14" t="s">
        <v>79</v>
      </c>
      <c r="AY192" s="170" t="s">
        <v>131</v>
      </c>
    </row>
    <row r="193" spans="2:65" s="12" customFormat="1">
      <c r="B193" s="145"/>
      <c r="D193" s="146" t="s">
        <v>143</v>
      </c>
      <c r="F193" s="148" t="s">
        <v>986</v>
      </c>
      <c r="H193" s="149">
        <v>62.914000000000001</v>
      </c>
      <c r="I193" s="150"/>
      <c r="L193" s="145"/>
      <c r="M193" s="151"/>
      <c r="T193" s="152"/>
      <c r="AT193" s="147" t="s">
        <v>143</v>
      </c>
      <c r="AU193" s="147" t="s">
        <v>139</v>
      </c>
      <c r="AV193" s="12" t="s">
        <v>139</v>
      </c>
      <c r="AW193" s="12" t="s">
        <v>4</v>
      </c>
      <c r="AX193" s="12" t="s">
        <v>79</v>
      </c>
      <c r="AY193" s="147" t="s">
        <v>131</v>
      </c>
    </row>
    <row r="194" spans="2:65" s="1" customFormat="1" ht="14.45" customHeight="1">
      <c r="B194" s="33"/>
      <c r="C194" s="153" t="s">
        <v>230</v>
      </c>
      <c r="D194" s="153" t="s">
        <v>166</v>
      </c>
      <c r="E194" s="154" t="s">
        <v>231</v>
      </c>
      <c r="F194" s="155" t="s">
        <v>232</v>
      </c>
      <c r="G194" s="156" t="s">
        <v>136</v>
      </c>
      <c r="H194" s="157">
        <v>74.531999999999996</v>
      </c>
      <c r="I194" s="158"/>
      <c r="J194" s="159">
        <f>ROUND(I194*H194,2)</f>
        <v>0</v>
      </c>
      <c r="K194" s="155" t="s">
        <v>137</v>
      </c>
      <c r="L194" s="160"/>
      <c r="M194" s="161" t="s">
        <v>19</v>
      </c>
      <c r="N194" s="162" t="s">
        <v>43</v>
      </c>
      <c r="P194" s="137">
        <f>O194*H194</f>
        <v>0</v>
      </c>
      <c r="Q194" s="137">
        <v>5.5999999999999999E-3</v>
      </c>
      <c r="R194" s="137">
        <f>Q194*H194</f>
        <v>0.41737919999999995</v>
      </c>
      <c r="S194" s="137">
        <v>0</v>
      </c>
      <c r="T194" s="138">
        <f>S194*H194</f>
        <v>0</v>
      </c>
      <c r="AR194" s="139" t="s">
        <v>170</v>
      </c>
      <c r="AT194" s="139" t="s">
        <v>166</v>
      </c>
      <c r="AU194" s="139" t="s">
        <v>139</v>
      </c>
      <c r="AY194" s="18" t="s">
        <v>131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8" t="s">
        <v>139</v>
      </c>
      <c r="BK194" s="140">
        <f>ROUND(I194*H194,2)</f>
        <v>0</v>
      </c>
      <c r="BL194" s="18" t="s">
        <v>138</v>
      </c>
      <c r="BM194" s="139" t="s">
        <v>987</v>
      </c>
    </row>
    <row r="195" spans="2:65" s="13" customFormat="1">
      <c r="B195" s="163"/>
      <c r="D195" s="146" t="s">
        <v>143</v>
      </c>
      <c r="E195" s="164" t="s">
        <v>19</v>
      </c>
      <c r="F195" s="165" t="s">
        <v>988</v>
      </c>
      <c r="H195" s="164" t="s">
        <v>19</v>
      </c>
      <c r="I195" s="166"/>
      <c r="L195" s="163"/>
      <c r="M195" s="167"/>
      <c r="T195" s="168"/>
      <c r="AT195" s="164" t="s">
        <v>143</v>
      </c>
      <c r="AU195" s="164" t="s">
        <v>139</v>
      </c>
      <c r="AV195" s="13" t="s">
        <v>79</v>
      </c>
      <c r="AW195" s="13" t="s">
        <v>32</v>
      </c>
      <c r="AX195" s="13" t="s">
        <v>71</v>
      </c>
      <c r="AY195" s="164" t="s">
        <v>131</v>
      </c>
    </row>
    <row r="196" spans="2:65" s="12" customFormat="1">
      <c r="B196" s="145"/>
      <c r="D196" s="146" t="s">
        <v>143</v>
      </c>
      <c r="E196" s="147" t="s">
        <v>19</v>
      </c>
      <c r="F196" s="148" t="s">
        <v>989</v>
      </c>
      <c r="H196" s="149">
        <v>9.6720000000000006</v>
      </c>
      <c r="I196" s="150"/>
      <c r="L196" s="145"/>
      <c r="M196" s="151"/>
      <c r="T196" s="152"/>
      <c r="AT196" s="147" t="s">
        <v>143</v>
      </c>
      <c r="AU196" s="147" t="s">
        <v>139</v>
      </c>
      <c r="AV196" s="12" t="s">
        <v>139</v>
      </c>
      <c r="AW196" s="12" t="s">
        <v>32</v>
      </c>
      <c r="AX196" s="12" t="s">
        <v>71</v>
      </c>
      <c r="AY196" s="147" t="s">
        <v>131</v>
      </c>
    </row>
    <row r="197" spans="2:65" s="13" customFormat="1">
      <c r="B197" s="163"/>
      <c r="D197" s="146" t="s">
        <v>143</v>
      </c>
      <c r="E197" s="164" t="s">
        <v>19</v>
      </c>
      <c r="F197" s="165" t="s">
        <v>990</v>
      </c>
      <c r="H197" s="164" t="s">
        <v>19</v>
      </c>
      <c r="I197" s="166"/>
      <c r="L197" s="163"/>
      <c r="M197" s="167"/>
      <c r="T197" s="168"/>
      <c r="AT197" s="164" t="s">
        <v>143</v>
      </c>
      <c r="AU197" s="164" t="s">
        <v>139</v>
      </c>
      <c r="AV197" s="13" t="s">
        <v>79</v>
      </c>
      <c r="AW197" s="13" t="s">
        <v>32</v>
      </c>
      <c r="AX197" s="13" t="s">
        <v>71</v>
      </c>
      <c r="AY197" s="164" t="s">
        <v>131</v>
      </c>
    </row>
    <row r="198" spans="2:65" s="12" customFormat="1">
      <c r="B198" s="145"/>
      <c r="D198" s="146" t="s">
        <v>143</v>
      </c>
      <c r="E198" s="147" t="s">
        <v>19</v>
      </c>
      <c r="F198" s="148" t="s">
        <v>991</v>
      </c>
      <c r="H198" s="149">
        <v>3.4470000000000001</v>
      </c>
      <c r="I198" s="150"/>
      <c r="L198" s="145"/>
      <c r="M198" s="151"/>
      <c r="T198" s="152"/>
      <c r="AT198" s="147" t="s">
        <v>143</v>
      </c>
      <c r="AU198" s="147" t="s">
        <v>139</v>
      </c>
      <c r="AV198" s="12" t="s">
        <v>139</v>
      </c>
      <c r="AW198" s="12" t="s">
        <v>32</v>
      </c>
      <c r="AX198" s="12" t="s">
        <v>71</v>
      </c>
      <c r="AY198" s="147" t="s">
        <v>131</v>
      </c>
    </row>
    <row r="199" spans="2:65" s="13" customFormat="1">
      <c r="B199" s="163"/>
      <c r="D199" s="146" t="s">
        <v>143</v>
      </c>
      <c r="E199" s="164" t="s">
        <v>19</v>
      </c>
      <c r="F199" s="165" t="s">
        <v>992</v>
      </c>
      <c r="H199" s="164" t="s">
        <v>19</v>
      </c>
      <c r="I199" s="166"/>
      <c r="L199" s="163"/>
      <c r="M199" s="167"/>
      <c r="T199" s="168"/>
      <c r="AT199" s="164" t="s">
        <v>143</v>
      </c>
      <c r="AU199" s="164" t="s">
        <v>139</v>
      </c>
      <c r="AV199" s="13" t="s">
        <v>79</v>
      </c>
      <c r="AW199" s="13" t="s">
        <v>32</v>
      </c>
      <c r="AX199" s="13" t="s">
        <v>71</v>
      </c>
      <c r="AY199" s="164" t="s">
        <v>131</v>
      </c>
    </row>
    <row r="200" spans="2:65" s="12" customFormat="1">
      <c r="B200" s="145"/>
      <c r="D200" s="146" t="s">
        <v>143</v>
      </c>
      <c r="E200" s="147" t="s">
        <v>19</v>
      </c>
      <c r="F200" s="148" t="s">
        <v>993</v>
      </c>
      <c r="H200" s="149">
        <v>10.182</v>
      </c>
      <c r="I200" s="150"/>
      <c r="L200" s="145"/>
      <c r="M200" s="151"/>
      <c r="T200" s="152"/>
      <c r="AT200" s="147" t="s">
        <v>143</v>
      </c>
      <c r="AU200" s="147" t="s">
        <v>139</v>
      </c>
      <c r="AV200" s="12" t="s">
        <v>139</v>
      </c>
      <c r="AW200" s="12" t="s">
        <v>32</v>
      </c>
      <c r="AX200" s="12" t="s">
        <v>71</v>
      </c>
      <c r="AY200" s="147" t="s">
        <v>131</v>
      </c>
    </row>
    <row r="201" spans="2:65" s="13" customFormat="1">
      <c r="B201" s="163"/>
      <c r="D201" s="146" t="s">
        <v>143</v>
      </c>
      <c r="E201" s="164" t="s">
        <v>19</v>
      </c>
      <c r="F201" s="165" t="s">
        <v>994</v>
      </c>
      <c r="H201" s="164" t="s">
        <v>19</v>
      </c>
      <c r="I201" s="166"/>
      <c r="L201" s="163"/>
      <c r="M201" s="167"/>
      <c r="T201" s="168"/>
      <c r="AT201" s="164" t="s">
        <v>143</v>
      </c>
      <c r="AU201" s="164" t="s">
        <v>139</v>
      </c>
      <c r="AV201" s="13" t="s">
        <v>79</v>
      </c>
      <c r="AW201" s="13" t="s">
        <v>32</v>
      </c>
      <c r="AX201" s="13" t="s">
        <v>71</v>
      </c>
      <c r="AY201" s="164" t="s">
        <v>131</v>
      </c>
    </row>
    <row r="202" spans="2:65" s="12" customFormat="1">
      <c r="B202" s="145"/>
      <c r="D202" s="146" t="s">
        <v>143</v>
      </c>
      <c r="E202" s="147" t="s">
        <v>19</v>
      </c>
      <c r="F202" s="148" t="s">
        <v>995</v>
      </c>
      <c r="H202" s="149">
        <v>49.77</v>
      </c>
      <c r="I202" s="150"/>
      <c r="L202" s="145"/>
      <c r="M202" s="151"/>
      <c r="T202" s="152"/>
      <c r="AT202" s="147" t="s">
        <v>143</v>
      </c>
      <c r="AU202" s="147" t="s">
        <v>139</v>
      </c>
      <c r="AV202" s="12" t="s">
        <v>139</v>
      </c>
      <c r="AW202" s="12" t="s">
        <v>32</v>
      </c>
      <c r="AX202" s="12" t="s">
        <v>71</v>
      </c>
      <c r="AY202" s="147" t="s">
        <v>131</v>
      </c>
    </row>
    <row r="203" spans="2:65" s="14" customFormat="1">
      <c r="B203" s="169"/>
      <c r="D203" s="146" t="s">
        <v>143</v>
      </c>
      <c r="E203" s="170" t="s">
        <v>19</v>
      </c>
      <c r="F203" s="171" t="s">
        <v>191</v>
      </c>
      <c r="H203" s="172">
        <v>73.070999999999998</v>
      </c>
      <c r="I203" s="173"/>
      <c r="L203" s="169"/>
      <c r="M203" s="174"/>
      <c r="T203" s="175"/>
      <c r="AT203" s="170" t="s">
        <v>143</v>
      </c>
      <c r="AU203" s="170" t="s">
        <v>139</v>
      </c>
      <c r="AV203" s="14" t="s">
        <v>138</v>
      </c>
      <c r="AW203" s="14" t="s">
        <v>32</v>
      </c>
      <c r="AX203" s="14" t="s">
        <v>79</v>
      </c>
      <c r="AY203" s="170" t="s">
        <v>131</v>
      </c>
    </row>
    <row r="204" spans="2:65" s="12" customFormat="1">
      <c r="B204" s="145"/>
      <c r="D204" s="146" t="s">
        <v>143</v>
      </c>
      <c r="F204" s="148" t="s">
        <v>996</v>
      </c>
      <c r="H204" s="149">
        <v>74.531999999999996</v>
      </c>
      <c r="I204" s="150"/>
      <c r="L204" s="145"/>
      <c r="M204" s="151"/>
      <c r="T204" s="152"/>
      <c r="AT204" s="147" t="s">
        <v>143</v>
      </c>
      <c r="AU204" s="147" t="s">
        <v>139</v>
      </c>
      <c r="AV204" s="12" t="s">
        <v>139</v>
      </c>
      <c r="AW204" s="12" t="s">
        <v>4</v>
      </c>
      <c r="AX204" s="12" t="s">
        <v>79</v>
      </c>
      <c r="AY204" s="147" t="s">
        <v>131</v>
      </c>
    </row>
    <row r="205" spans="2:65" s="1" customFormat="1" ht="22.15" customHeight="1">
      <c r="B205" s="33"/>
      <c r="C205" s="128" t="s">
        <v>236</v>
      </c>
      <c r="D205" s="128" t="s">
        <v>133</v>
      </c>
      <c r="E205" s="129" t="s">
        <v>237</v>
      </c>
      <c r="F205" s="130" t="s">
        <v>238</v>
      </c>
      <c r="G205" s="131" t="s">
        <v>239</v>
      </c>
      <c r="H205" s="132">
        <v>468.74</v>
      </c>
      <c r="I205" s="133"/>
      <c r="J205" s="134">
        <f>ROUND(I205*H205,2)</f>
        <v>0</v>
      </c>
      <c r="K205" s="130" t="s">
        <v>137</v>
      </c>
      <c r="L205" s="33"/>
      <c r="M205" s="135" t="s">
        <v>19</v>
      </c>
      <c r="N205" s="136" t="s">
        <v>43</v>
      </c>
      <c r="P205" s="137">
        <f>O205*H205</f>
        <v>0</v>
      </c>
      <c r="Q205" s="137">
        <v>3.3899999999999998E-3</v>
      </c>
      <c r="R205" s="137">
        <f>Q205*H205</f>
        <v>1.5890286</v>
      </c>
      <c r="S205" s="137">
        <v>0</v>
      </c>
      <c r="T205" s="138">
        <f>S205*H205</f>
        <v>0</v>
      </c>
      <c r="AR205" s="139" t="s">
        <v>138</v>
      </c>
      <c r="AT205" s="139" t="s">
        <v>133</v>
      </c>
      <c r="AU205" s="139" t="s">
        <v>139</v>
      </c>
      <c r="AY205" s="18" t="s">
        <v>131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8" t="s">
        <v>139</v>
      </c>
      <c r="BK205" s="140">
        <f>ROUND(I205*H205,2)</f>
        <v>0</v>
      </c>
      <c r="BL205" s="18" t="s">
        <v>138</v>
      </c>
      <c r="BM205" s="139" t="s">
        <v>997</v>
      </c>
    </row>
    <row r="206" spans="2:65" s="1" customFormat="1" hidden="1">
      <c r="B206" s="33"/>
      <c r="D206" s="141" t="s">
        <v>141</v>
      </c>
      <c r="F206" s="142" t="s">
        <v>241</v>
      </c>
      <c r="I206" s="143"/>
      <c r="L206" s="33"/>
      <c r="M206" s="144"/>
      <c r="T206" s="54"/>
      <c r="AT206" s="18" t="s">
        <v>141</v>
      </c>
      <c r="AU206" s="18" t="s">
        <v>139</v>
      </c>
    </row>
    <row r="207" spans="2:65" s="13" customFormat="1">
      <c r="B207" s="163"/>
      <c r="D207" s="146" t="s">
        <v>143</v>
      </c>
      <c r="E207" s="164" t="s">
        <v>19</v>
      </c>
      <c r="F207" s="165" t="s">
        <v>242</v>
      </c>
      <c r="H207" s="164" t="s">
        <v>19</v>
      </c>
      <c r="I207" s="166"/>
      <c r="L207" s="163"/>
      <c r="M207" s="167"/>
      <c r="T207" s="168"/>
      <c r="AT207" s="164" t="s">
        <v>143</v>
      </c>
      <c r="AU207" s="164" t="s">
        <v>139</v>
      </c>
      <c r="AV207" s="13" t="s">
        <v>79</v>
      </c>
      <c r="AW207" s="13" t="s">
        <v>32</v>
      </c>
      <c r="AX207" s="13" t="s">
        <v>71</v>
      </c>
      <c r="AY207" s="164" t="s">
        <v>131</v>
      </c>
    </row>
    <row r="208" spans="2:65" s="12" customFormat="1">
      <c r="B208" s="145"/>
      <c r="D208" s="146" t="s">
        <v>143</v>
      </c>
      <c r="E208" s="147" t="s">
        <v>19</v>
      </c>
      <c r="F208" s="148" t="s">
        <v>998</v>
      </c>
      <c r="H208" s="149">
        <v>120</v>
      </c>
      <c r="I208" s="150"/>
      <c r="L208" s="145"/>
      <c r="M208" s="151"/>
      <c r="T208" s="152"/>
      <c r="AT208" s="147" t="s">
        <v>143</v>
      </c>
      <c r="AU208" s="147" t="s">
        <v>139</v>
      </c>
      <c r="AV208" s="12" t="s">
        <v>139</v>
      </c>
      <c r="AW208" s="12" t="s">
        <v>32</v>
      </c>
      <c r="AX208" s="12" t="s">
        <v>71</v>
      </c>
      <c r="AY208" s="147" t="s">
        <v>131</v>
      </c>
    </row>
    <row r="209" spans="2:51" s="13" customFormat="1">
      <c r="B209" s="163"/>
      <c r="D209" s="146" t="s">
        <v>143</v>
      </c>
      <c r="E209" s="164" t="s">
        <v>19</v>
      </c>
      <c r="F209" s="165" t="s">
        <v>245</v>
      </c>
      <c r="H209" s="164" t="s">
        <v>19</v>
      </c>
      <c r="I209" s="166"/>
      <c r="L209" s="163"/>
      <c r="M209" s="167"/>
      <c r="T209" s="168"/>
      <c r="AT209" s="164" t="s">
        <v>143</v>
      </c>
      <c r="AU209" s="164" t="s">
        <v>139</v>
      </c>
      <c r="AV209" s="13" t="s">
        <v>79</v>
      </c>
      <c r="AW209" s="13" t="s">
        <v>32</v>
      </c>
      <c r="AX209" s="13" t="s">
        <v>71</v>
      </c>
      <c r="AY209" s="164" t="s">
        <v>131</v>
      </c>
    </row>
    <row r="210" spans="2:51" s="12" customFormat="1">
      <c r="B210" s="145"/>
      <c r="D210" s="146" t="s">
        <v>143</v>
      </c>
      <c r="E210" s="147" t="s">
        <v>19</v>
      </c>
      <c r="F210" s="148" t="s">
        <v>999</v>
      </c>
      <c r="H210" s="149">
        <v>99.9</v>
      </c>
      <c r="I210" s="150"/>
      <c r="L210" s="145"/>
      <c r="M210" s="151"/>
      <c r="T210" s="152"/>
      <c r="AT210" s="147" t="s">
        <v>143</v>
      </c>
      <c r="AU210" s="147" t="s">
        <v>139</v>
      </c>
      <c r="AV210" s="12" t="s">
        <v>139</v>
      </c>
      <c r="AW210" s="12" t="s">
        <v>32</v>
      </c>
      <c r="AX210" s="12" t="s">
        <v>71</v>
      </c>
      <c r="AY210" s="147" t="s">
        <v>131</v>
      </c>
    </row>
    <row r="211" spans="2:51" s="12" customFormat="1">
      <c r="B211" s="145"/>
      <c r="D211" s="146" t="s">
        <v>143</v>
      </c>
      <c r="E211" s="147" t="s">
        <v>19</v>
      </c>
      <c r="F211" s="148" t="s">
        <v>1000</v>
      </c>
      <c r="H211" s="149">
        <v>10.75</v>
      </c>
      <c r="I211" s="150"/>
      <c r="L211" s="145"/>
      <c r="M211" s="151"/>
      <c r="T211" s="152"/>
      <c r="AT211" s="147" t="s">
        <v>143</v>
      </c>
      <c r="AU211" s="147" t="s">
        <v>139</v>
      </c>
      <c r="AV211" s="12" t="s">
        <v>139</v>
      </c>
      <c r="AW211" s="12" t="s">
        <v>32</v>
      </c>
      <c r="AX211" s="12" t="s">
        <v>71</v>
      </c>
      <c r="AY211" s="147" t="s">
        <v>131</v>
      </c>
    </row>
    <row r="212" spans="2:51" s="12" customFormat="1">
      <c r="B212" s="145"/>
      <c r="D212" s="146" t="s">
        <v>143</v>
      </c>
      <c r="E212" s="147" t="s">
        <v>19</v>
      </c>
      <c r="F212" s="148" t="s">
        <v>1001</v>
      </c>
      <c r="H212" s="149">
        <v>17.75</v>
      </c>
      <c r="I212" s="150"/>
      <c r="L212" s="145"/>
      <c r="M212" s="151"/>
      <c r="T212" s="152"/>
      <c r="AT212" s="147" t="s">
        <v>143</v>
      </c>
      <c r="AU212" s="147" t="s">
        <v>139</v>
      </c>
      <c r="AV212" s="12" t="s">
        <v>139</v>
      </c>
      <c r="AW212" s="12" t="s">
        <v>32</v>
      </c>
      <c r="AX212" s="12" t="s">
        <v>71</v>
      </c>
      <c r="AY212" s="147" t="s">
        <v>131</v>
      </c>
    </row>
    <row r="213" spans="2:51" s="13" customFormat="1">
      <c r="B213" s="163"/>
      <c r="D213" s="146" t="s">
        <v>143</v>
      </c>
      <c r="E213" s="164" t="s">
        <v>19</v>
      </c>
      <c r="F213" s="165" t="s">
        <v>204</v>
      </c>
      <c r="H213" s="164" t="s">
        <v>19</v>
      </c>
      <c r="I213" s="166"/>
      <c r="L213" s="163"/>
      <c r="M213" s="167"/>
      <c r="T213" s="168"/>
      <c r="AT213" s="164" t="s">
        <v>143</v>
      </c>
      <c r="AU213" s="164" t="s">
        <v>139</v>
      </c>
      <c r="AV213" s="13" t="s">
        <v>79</v>
      </c>
      <c r="AW213" s="13" t="s">
        <v>32</v>
      </c>
      <c r="AX213" s="13" t="s">
        <v>71</v>
      </c>
      <c r="AY213" s="164" t="s">
        <v>131</v>
      </c>
    </row>
    <row r="214" spans="2:51" s="12" customFormat="1">
      <c r="B214" s="145"/>
      <c r="D214" s="146" t="s">
        <v>143</v>
      </c>
      <c r="E214" s="147" t="s">
        <v>19</v>
      </c>
      <c r="F214" s="148" t="s">
        <v>1002</v>
      </c>
      <c r="H214" s="149">
        <v>23.4</v>
      </c>
      <c r="I214" s="150"/>
      <c r="L214" s="145"/>
      <c r="M214" s="151"/>
      <c r="T214" s="152"/>
      <c r="AT214" s="147" t="s">
        <v>143</v>
      </c>
      <c r="AU214" s="147" t="s">
        <v>139</v>
      </c>
      <c r="AV214" s="12" t="s">
        <v>139</v>
      </c>
      <c r="AW214" s="12" t="s">
        <v>32</v>
      </c>
      <c r="AX214" s="12" t="s">
        <v>71</v>
      </c>
      <c r="AY214" s="147" t="s">
        <v>131</v>
      </c>
    </row>
    <row r="215" spans="2:51" s="12" customFormat="1">
      <c r="B215" s="145"/>
      <c r="D215" s="146" t="s">
        <v>143</v>
      </c>
      <c r="E215" s="147" t="s">
        <v>19</v>
      </c>
      <c r="F215" s="148" t="s">
        <v>1003</v>
      </c>
      <c r="H215" s="149">
        <v>5.04</v>
      </c>
      <c r="I215" s="150"/>
      <c r="L215" s="145"/>
      <c r="M215" s="151"/>
      <c r="T215" s="152"/>
      <c r="AT215" s="147" t="s">
        <v>143</v>
      </c>
      <c r="AU215" s="147" t="s">
        <v>139</v>
      </c>
      <c r="AV215" s="12" t="s">
        <v>139</v>
      </c>
      <c r="AW215" s="12" t="s">
        <v>32</v>
      </c>
      <c r="AX215" s="12" t="s">
        <v>71</v>
      </c>
      <c r="AY215" s="147" t="s">
        <v>131</v>
      </c>
    </row>
    <row r="216" spans="2:51" s="13" customFormat="1">
      <c r="B216" s="163"/>
      <c r="D216" s="146" t="s">
        <v>143</v>
      </c>
      <c r="E216" s="164" t="s">
        <v>19</v>
      </c>
      <c r="F216" s="165" t="s">
        <v>201</v>
      </c>
      <c r="H216" s="164" t="s">
        <v>19</v>
      </c>
      <c r="I216" s="166"/>
      <c r="L216" s="163"/>
      <c r="M216" s="167"/>
      <c r="T216" s="168"/>
      <c r="AT216" s="164" t="s">
        <v>143</v>
      </c>
      <c r="AU216" s="164" t="s">
        <v>139</v>
      </c>
      <c r="AV216" s="13" t="s">
        <v>79</v>
      </c>
      <c r="AW216" s="13" t="s">
        <v>32</v>
      </c>
      <c r="AX216" s="13" t="s">
        <v>71</v>
      </c>
      <c r="AY216" s="164" t="s">
        <v>131</v>
      </c>
    </row>
    <row r="217" spans="2:51" s="12" customFormat="1">
      <c r="B217" s="145"/>
      <c r="D217" s="146" t="s">
        <v>143</v>
      </c>
      <c r="E217" s="147" t="s">
        <v>19</v>
      </c>
      <c r="F217" s="148" t="s">
        <v>1004</v>
      </c>
      <c r="H217" s="149">
        <v>28.2</v>
      </c>
      <c r="I217" s="150"/>
      <c r="L217" s="145"/>
      <c r="M217" s="151"/>
      <c r="T217" s="152"/>
      <c r="AT217" s="147" t="s">
        <v>143</v>
      </c>
      <c r="AU217" s="147" t="s">
        <v>139</v>
      </c>
      <c r="AV217" s="12" t="s">
        <v>139</v>
      </c>
      <c r="AW217" s="12" t="s">
        <v>32</v>
      </c>
      <c r="AX217" s="12" t="s">
        <v>71</v>
      </c>
      <c r="AY217" s="147" t="s">
        <v>131</v>
      </c>
    </row>
    <row r="218" spans="2:51" s="12" customFormat="1">
      <c r="B218" s="145"/>
      <c r="D218" s="146" t="s">
        <v>143</v>
      </c>
      <c r="E218" s="147" t="s">
        <v>19</v>
      </c>
      <c r="F218" s="148" t="s">
        <v>1005</v>
      </c>
      <c r="H218" s="149">
        <v>8.9</v>
      </c>
      <c r="I218" s="150"/>
      <c r="L218" s="145"/>
      <c r="M218" s="151"/>
      <c r="T218" s="152"/>
      <c r="AT218" s="147" t="s">
        <v>143</v>
      </c>
      <c r="AU218" s="147" t="s">
        <v>139</v>
      </c>
      <c r="AV218" s="12" t="s">
        <v>139</v>
      </c>
      <c r="AW218" s="12" t="s">
        <v>32</v>
      </c>
      <c r="AX218" s="12" t="s">
        <v>71</v>
      </c>
      <c r="AY218" s="147" t="s">
        <v>131</v>
      </c>
    </row>
    <row r="219" spans="2:51" s="15" customFormat="1">
      <c r="B219" s="180"/>
      <c r="D219" s="146" t="s">
        <v>143</v>
      </c>
      <c r="E219" s="181" t="s">
        <v>19</v>
      </c>
      <c r="F219" s="182" t="s">
        <v>962</v>
      </c>
      <c r="H219" s="183">
        <v>313.94</v>
      </c>
      <c r="I219" s="184"/>
      <c r="L219" s="180"/>
      <c r="M219" s="185"/>
      <c r="T219" s="186"/>
      <c r="AT219" s="181" t="s">
        <v>143</v>
      </c>
      <c r="AU219" s="181" t="s">
        <v>139</v>
      </c>
      <c r="AV219" s="15" t="s">
        <v>151</v>
      </c>
      <c r="AW219" s="15" t="s">
        <v>32</v>
      </c>
      <c r="AX219" s="15" t="s">
        <v>71</v>
      </c>
      <c r="AY219" s="181" t="s">
        <v>131</v>
      </c>
    </row>
    <row r="220" spans="2:51" s="13" customFormat="1">
      <c r="B220" s="163"/>
      <c r="D220" s="146" t="s">
        <v>143</v>
      </c>
      <c r="E220" s="164" t="s">
        <v>19</v>
      </c>
      <c r="F220" s="165" t="s">
        <v>1006</v>
      </c>
      <c r="H220" s="164" t="s">
        <v>19</v>
      </c>
      <c r="I220" s="166"/>
      <c r="L220" s="163"/>
      <c r="M220" s="167"/>
      <c r="T220" s="168"/>
      <c r="AT220" s="164" t="s">
        <v>143</v>
      </c>
      <c r="AU220" s="164" t="s">
        <v>139</v>
      </c>
      <c r="AV220" s="13" t="s">
        <v>79</v>
      </c>
      <c r="AW220" s="13" t="s">
        <v>32</v>
      </c>
      <c r="AX220" s="13" t="s">
        <v>71</v>
      </c>
      <c r="AY220" s="164" t="s">
        <v>131</v>
      </c>
    </row>
    <row r="221" spans="2:51" s="13" customFormat="1">
      <c r="B221" s="163"/>
      <c r="D221" s="146" t="s">
        <v>143</v>
      </c>
      <c r="E221" s="164" t="s">
        <v>19</v>
      </c>
      <c r="F221" s="165" t="s">
        <v>242</v>
      </c>
      <c r="H221" s="164" t="s">
        <v>19</v>
      </c>
      <c r="I221" s="166"/>
      <c r="L221" s="163"/>
      <c r="M221" s="167"/>
      <c r="T221" s="168"/>
      <c r="AT221" s="164" t="s">
        <v>143</v>
      </c>
      <c r="AU221" s="164" t="s">
        <v>139</v>
      </c>
      <c r="AV221" s="13" t="s">
        <v>79</v>
      </c>
      <c r="AW221" s="13" t="s">
        <v>32</v>
      </c>
      <c r="AX221" s="13" t="s">
        <v>71</v>
      </c>
      <c r="AY221" s="164" t="s">
        <v>131</v>
      </c>
    </row>
    <row r="222" spans="2:51" s="12" customFormat="1">
      <c r="B222" s="145"/>
      <c r="D222" s="146" t="s">
        <v>143</v>
      </c>
      <c r="E222" s="147" t="s">
        <v>19</v>
      </c>
      <c r="F222" s="148" t="s">
        <v>1007</v>
      </c>
      <c r="H222" s="149">
        <v>47.5</v>
      </c>
      <c r="I222" s="150"/>
      <c r="L222" s="145"/>
      <c r="M222" s="151"/>
      <c r="T222" s="152"/>
      <c r="AT222" s="147" t="s">
        <v>143</v>
      </c>
      <c r="AU222" s="147" t="s">
        <v>139</v>
      </c>
      <c r="AV222" s="12" t="s">
        <v>139</v>
      </c>
      <c r="AW222" s="12" t="s">
        <v>32</v>
      </c>
      <c r="AX222" s="12" t="s">
        <v>71</v>
      </c>
      <c r="AY222" s="147" t="s">
        <v>131</v>
      </c>
    </row>
    <row r="223" spans="2:51" s="13" customFormat="1">
      <c r="B223" s="163"/>
      <c r="D223" s="146" t="s">
        <v>143</v>
      </c>
      <c r="E223" s="164" t="s">
        <v>19</v>
      </c>
      <c r="F223" s="165" t="s">
        <v>245</v>
      </c>
      <c r="H223" s="164" t="s">
        <v>19</v>
      </c>
      <c r="I223" s="166"/>
      <c r="L223" s="163"/>
      <c r="M223" s="167"/>
      <c r="T223" s="168"/>
      <c r="AT223" s="164" t="s">
        <v>143</v>
      </c>
      <c r="AU223" s="164" t="s">
        <v>139</v>
      </c>
      <c r="AV223" s="13" t="s">
        <v>79</v>
      </c>
      <c r="AW223" s="13" t="s">
        <v>32</v>
      </c>
      <c r="AX223" s="13" t="s">
        <v>71</v>
      </c>
      <c r="AY223" s="164" t="s">
        <v>131</v>
      </c>
    </row>
    <row r="224" spans="2:51" s="12" customFormat="1">
      <c r="B224" s="145"/>
      <c r="D224" s="146" t="s">
        <v>143</v>
      </c>
      <c r="E224" s="147" t="s">
        <v>19</v>
      </c>
      <c r="F224" s="148" t="s">
        <v>1008</v>
      </c>
      <c r="H224" s="149">
        <v>34.9</v>
      </c>
      <c r="I224" s="150"/>
      <c r="L224" s="145"/>
      <c r="M224" s="151"/>
      <c r="T224" s="152"/>
      <c r="AT224" s="147" t="s">
        <v>143</v>
      </c>
      <c r="AU224" s="147" t="s">
        <v>139</v>
      </c>
      <c r="AV224" s="12" t="s">
        <v>139</v>
      </c>
      <c r="AW224" s="12" t="s">
        <v>32</v>
      </c>
      <c r="AX224" s="12" t="s">
        <v>71</v>
      </c>
      <c r="AY224" s="147" t="s">
        <v>131</v>
      </c>
    </row>
    <row r="225" spans="2:65" s="13" customFormat="1">
      <c r="B225" s="163"/>
      <c r="D225" s="146" t="s">
        <v>143</v>
      </c>
      <c r="E225" s="164" t="s">
        <v>19</v>
      </c>
      <c r="F225" s="165" t="s">
        <v>204</v>
      </c>
      <c r="H225" s="164" t="s">
        <v>19</v>
      </c>
      <c r="I225" s="166"/>
      <c r="L225" s="163"/>
      <c r="M225" s="167"/>
      <c r="T225" s="168"/>
      <c r="AT225" s="164" t="s">
        <v>143</v>
      </c>
      <c r="AU225" s="164" t="s">
        <v>139</v>
      </c>
      <c r="AV225" s="13" t="s">
        <v>79</v>
      </c>
      <c r="AW225" s="13" t="s">
        <v>32</v>
      </c>
      <c r="AX225" s="13" t="s">
        <v>71</v>
      </c>
      <c r="AY225" s="164" t="s">
        <v>131</v>
      </c>
    </row>
    <row r="226" spans="2:65" s="12" customFormat="1">
      <c r="B226" s="145"/>
      <c r="D226" s="146" t="s">
        <v>143</v>
      </c>
      <c r="E226" s="147" t="s">
        <v>19</v>
      </c>
      <c r="F226" s="148" t="s">
        <v>1009</v>
      </c>
      <c r="H226" s="149">
        <v>7.8</v>
      </c>
      <c r="I226" s="150"/>
      <c r="L226" s="145"/>
      <c r="M226" s="151"/>
      <c r="T226" s="152"/>
      <c r="AT226" s="147" t="s">
        <v>143</v>
      </c>
      <c r="AU226" s="147" t="s">
        <v>139</v>
      </c>
      <c r="AV226" s="12" t="s">
        <v>139</v>
      </c>
      <c r="AW226" s="12" t="s">
        <v>32</v>
      </c>
      <c r="AX226" s="12" t="s">
        <v>71</v>
      </c>
      <c r="AY226" s="147" t="s">
        <v>131</v>
      </c>
    </row>
    <row r="227" spans="2:65" s="12" customFormat="1">
      <c r="B227" s="145"/>
      <c r="D227" s="146" t="s">
        <v>143</v>
      </c>
      <c r="E227" s="147" t="s">
        <v>19</v>
      </c>
      <c r="F227" s="148" t="s">
        <v>1007</v>
      </c>
      <c r="H227" s="149">
        <v>47.5</v>
      </c>
      <c r="I227" s="150"/>
      <c r="L227" s="145"/>
      <c r="M227" s="151"/>
      <c r="T227" s="152"/>
      <c r="AT227" s="147" t="s">
        <v>143</v>
      </c>
      <c r="AU227" s="147" t="s">
        <v>139</v>
      </c>
      <c r="AV227" s="12" t="s">
        <v>139</v>
      </c>
      <c r="AW227" s="12" t="s">
        <v>32</v>
      </c>
      <c r="AX227" s="12" t="s">
        <v>71</v>
      </c>
      <c r="AY227" s="147" t="s">
        <v>131</v>
      </c>
    </row>
    <row r="228" spans="2:65" s="13" customFormat="1">
      <c r="B228" s="163"/>
      <c r="D228" s="146" t="s">
        <v>143</v>
      </c>
      <c r="E228" s="164" t="s">
        <v>19</v>
      </c>
      <c r="F228" s="165" t="s">
        <v>201</v>
      </c>
      <c r="H228" s="164" t="s">
        <v>19</v>
      </c>
      <c r="I228" s="166"/>
      <c r="L228" s="163"/>
      <c r="M228" s="167"/>
      <c r="T228" s="168"/>
      <c r="AT228" s="164" t="s">
        <v>143</v>
      </c>
      <c r="AU228" s="164" t="s">
        <v>139</v>
      </c>
      <c r="AV228" s="13" t="s">
        <v>79</v>
      </c>
      <c r="AW228" s="13" t="s">
        <v>32</v>
      </c>
      <c r="AX228" s="13" t="s">
        <v>71</v>
      </c>
      <c r="AY228" s="164" t="s">
        <v>131</v>
      </c>
    </row>
    <row r="229" spans="2:65" s="12" customFormat="1">
      <c r="B229" s="145"/>
      <c r="D229" s="146" t="s">
        <v>143</v>
      </c>
      <c r="E229" s="147" t="s">
        <v>19</v>
      </c>
      <c r="F229" s="148" t="s">
        <v>1010</v>
      </c>
      <c r="H229" s="149">
        <v>12.6</v>
      </c>
      <c r="I229" s="150"/>
      <c r="L229" s="145"/>
      <c r="M229" s="151"/>
      <c r="T229" s="152"/>
      <c r="AT229" s="147" t="s">
        <v>143</v>
      </c>
      <c r="AU229" s="147" t="s">
        <v>139</v>
      </c>
      <c r="AV229" s="12" t="s">
        <v>139</v>
      </c>
      <c r="AW229" s="12" t="s">
        <v>32</v>
      </c>
      <c r="AX229" s="12" t="s">
        <v>71</v>
      </c>
      <c r="AY229" s="147" t="s">
        <v>131</v>
      </c>
    </row>
    <row r="230" spans="2:65" s="12" customFormat="1">
      <c r="B230" s="145"/>
      <c r="D230" s="146" t="s">
        <v>143</v>
      </c>
      <c r="E230" s="147" t="s">
        <v>19</v>
      </c>
      <c r="F230" s="148" t="s">
        <v>1011</v>
      </c>
      <c r="H230" s="149">
        <v>4.5</v>
      </c>
      <c r="I230" s="150"/>
      <c r="L230" s="145"/>
      <c r="M230" s="151"/>
      <c r="T230" s="152"/>
      <c r="AT230" s="147" t="s">
        <v>143</v>
      </c>
      <c r="AU230" s="147" t="s">
        <v>139</v>
      </c>
      <c r="AV230" s="12" t="s">
        <v>139</v>
      </c>
      <c r="AW230" s="12" t="s">
        <v>32</v>
      </c>
      <c r="AX230" s="12" t="s">
        <v>71</v>
      </c>
      <c r="AY230" s="147" t="s">
        <v>131</v>
      </c>
    </row>
    <row r="231" spans="2:65" s="14" customFormat="1">
      <c r="B231" s="169"/>
      <c r="D231" s="146" t="s">
        <v>143</v>
      </c>
      <c r="E231" s="170" t="s">
        <v>19</v>
      </c>
      <c r="F231" s="171" t="s">
        <v>191</v>
      </c>
      <c r="H231" s="172">
        <v>468.74</v>
      </c>
      <c r="I231" s="173"/>
      <c r="L231" s="169"/>
      <c r="M231" s="174"/>
      <c r="T231" s="175"/>
      <c r="AT231" s="170" t="s">
        <v>143</v>
      </c>
      <c r="AU231" s="170" t="s">
        <v>139</v>
      </c>
      <c r="AV231" s="14" t="s">
        <v>138</v>
      </c>
      <c r="AW231" s="14" t="s">
        <v>32</v>
      </c>
      <c r="AX231" s="14" t="s">
        <v>79</v>
      </c>
      <c r="AY231" s="170" t="s">
        <v>131</v>
      </c>
    </row>
    <row r="232" spans="2:65" s="1" customFormat="1" ht="14.45" customHeight="1">
      <c r="B232" s="33"/>
      <c r="C232" s="153" t="s">
        <v>249</v>
      </c>
      <c r="D232" s="153" t="s">
        <v>166</v>
      </c>
      <c r="E232" s="154" t="s">
        <v>193</v>
      </c>
      <c r="F232" s="155" t="s">
        <v>194</v>
      </c>
      <c r="G232" s="156" t="s">
        <v>136</v>
      </c>
      <c r="H232" s="157">
        <v>180.465</v>
      </c>
      <c r="I232" s="158"/>
      <c r="J232" s="159">
        <f>ROUND(I232*H232,2)</f>
        <v>0</v>
      </c>
      <c r="K232" s="155" t="s">
        <v>137</v>
      </c>
      <c r="L232" s="160"/>
      <c r="M232" s="161" t="s">
        <v>19</v>
      </c>
      <c r="N232" s="162" t="s">
        <v>43</v>
      </c>
      <c r="P232" s="137">
        <f>O232*H232</f>
        <v>0</v>
      </c>
      <c r="Q232" s="137">
        <v>4.0000000000000002E-4</v>
      </c>
      <c r="R232" s="137">
        <f>Q232*H232</f>
        <v>7.2186E-2</v>
      </c>
      <c r="S232" s="137">
        <v>0</v>
      </c>
      <c r="T232" s="138">
        <f>S232*H232</f>
        <v>0</v>
      </c>
      <c r="AR232" s="139" t="s">
        <v>170</v>
      </c>
      <c r="AT232" s="139" t="s">
        <v>166</v>
      </c>
      <c r="AU232" s="139" t="s">
        <v>139</v>
      </c>
      <c r="AY232" s="18" t="s">
        <v>131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8" t="s">
        <v>139</v>
      </c>
      <c r="BK232" s="140">
        <f>ROUND(I232*H232,2)</f>
        <v>0</v>
      </c>
      <c r="BL232" s="18" t="s">
        <v>138</v>
      </c>
      <c r="BM232" s="139" t="s">
        <v>1012</v>
      </c>
    </row>
    <row r="233" spans="2:65" s="12" customFormat="1">
      <c r="B233" s="145"/>
      <c r="D233" s="146" t="s">
        <v>143</v>
      </c>
      <c r="E233" s="147" t="s">
        <v>19</v>
      </c>
      <c r="F233" s="148" t="s">
        <v>1013</v>
      </c>
      <c r="H233" s="149">
        <v>164.059</v>
      </c>
      <c r="I233" s="150"/>
      <c r="L233" s="145"/>
      <c r="M233" s="151"/>
      <c r="T233" s="152"/>
      <c r="AT233" s="147" t="s">
        <v>143</v>
      </c>
      <c r="AU233" s="147" t="s">
        <v>139</v>
      </c>
      <c r="AV233" s="12" t="s">
        <v>139</v>
      </c>
      <c r="AW233" s="12" t="s">
        <v>32</v>
      </c>
      <c r="AX233" s="12" t="s">
        <v>79</v>
      </c>
      <c r="AY233" s="147" t="s">
        <v>131</v>
      </c>
    </row>
    <row r="234" spans="2:65" s="12" customFormat="1">
      <c r="B234" s="145"/>
      <c r="D234" s="146" t="s">
        <v>143</v>
      </c>
      <c r="F234" s="148" t="s">
        <v>1014</v>
      </c>
      <c r="H234" s="149">
        <v>180.465</v>
      </c>
      <c r="I234" s="150"/>
      <c r="L234" s="145"/>
      <c r="M234" s="151"/>
      <c r="T234" s="152"/>
      <c r="AT234" s="147" t="s">
        <v>143</v>
      </c>
      <c r="AU234" s="147" t="s">
        <v>139</v>
      </c>
      <c r="AV234" s="12" t="s">
        <v>139</v>
      </c>
      <c r="AW234" s="12" t="s">
        <v>4</v>
      </c>
      <c r="AX234" s="12" t="s">
        <v>79</v>
      </c>
      <c r="AY234" s="147" t="s">
        <v>131</v>
      </c>
    </row>
    <row r="235" spans="2:65" s="1" customFormat="1" ht="14.45" customHeight="1">
      <c r="B235" s="33"/>
      <c r="C235" s="128" t="s">
        <v>257</v>
      </c>
      <c r="D235" s="128" t="s">
        <v>133</v>
      </c>
      <c r="E235" s="129" t="s">
        <v>258</v>
      </c>
      <c r="F235" s="130" t="s">
        <v>259</v>
      </c>
      <c r="G235" s="131" t="s">
        <v>239</v>
      </c>
      <c r="H235" s="132">
        <v>97.94</v>
      </c>
      <c r="I235" s="133"/>
      <c r="J235" s="134">
        <f>ROUND(I235*H235,2)</f>
        <v>0</v>
      </c>
      <c r="K235" s="130" t="s">
        <v>137</v>
      </c>
      <c r="L235" s="33"/>
      <c r="M235" s="135" t="s">
        <v>19</v>
      </c>
      <c r="N235" s="136" t="s">
        <v>43</v>
      </c>
      <c r="P235" s="137">
        <f>O235*H235</f>
        <v>0</v>
      </c>
      <c r="Q235" s="137">
        <v>3.0000000000000001E-5</v>
      </c>
      <c r="R235" s="137">
        <f>Q235*H235</f>
        <v>2.9382000000000002E-3</v>
      </c>
      <c r="S235" s="137">
        <v>0</v>
      </c>
      <c r="T235" s="138">
        <f>S235*H235</f>
        <v>0</v>
      </c>
      <c r="AR235" s="139" t="s">
        <v>138</v>
      </c>
      <c r="AT235" s="139" t="s">
        <v>133</v>
      </c>
      <c r="AU235" s="139" t="s">
        <v>139</v>
      </c>
      <c r="AY235" s="18" t="s">
        <v>131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8" t="s">
        <v>139</v>
      </c>
      <c r="BK235" s="140">
        <f>ROUND(I235*H235,2)</f>
        <v>0</v>
      </c>
      <c r="BL235" s="18" t="s">
        <v>138</v>
      </c>
      <c r="BM235" s="139" t="s">
        <v>1015</v>
      </c>
    </row>
    <row r="236" spans="2:65" s="1" customFormat="1" hidden="1">
      <c r="B236" s="33"/>
      <c r="D236" s="141" t="s">
        <v>141</v>
      </c>
      <c r="F236" s="142" t="s">
        <v>261</v>
      </c>
      <c r="I236" s="143"/>
      <c r="L236" s="33"/>
      <c r="M236" s="144"/>
      <c r="T236" s="54"/>
      <c r="AT236" s="18" t="s">
        <v>141</v>
      </c>
      <c r="AU236" s="18" t="s">
        <v>139</v>
      </c>
    </row>
    <row r="237" spans="2:65" s="12" customFormat="1">
      <c r="B237" s="145"/>
      <c r="D237" s="146" t="s">
        <v>143</v>
      </c>
      <c r="E237" s="147" t="s">
        <v>19</v>
      </c>
      <c r="F237" s="148" t="s">
        <v>1016</v>
      </c>
      <c r="H237" s="149">
        <v>97.94</v>
      </c>
      <c r="I237" s="150"/>
      <c r="L237" s="145"/>
      <c r="M237" s="151"/>
      <c r="T237" s="152"/>
      <c r="AT237" s="147" t="s">
        <v>143</v>
      </c>
      <c r="AU237" s="147" t="s">
        <v>139</v>
      </c>
      <c r="AV237" s="12" t="s">
        <v>139</v>
      </c>
      <c r="AW237" s="12" t="s">
        <v>32</v>
      </c>
      <c r="AX237" s="12" t="s">
        <v>79</v>
      </c>
      <c r="AY237" s="147" t="s">
        <v>131</v>
      </c>
    </row>
    <row r="238" spans="2:65" s="1" customFormat="1" ht="14.45" customHeight="1">
      <c r="B238" s="33"/>
      <c r="C238" s="153" t="s">
        <v>263</v>
      </c>
      <c r="D238" s="153" t="s">
        <v>166</v>
      </c>
      <c r="E238" s="154" t="s">
        <v>264</v>
      </c>
      <c r="F238" s="155" t="s">
        <v>265</v>
      </c>
      <c r="G238" s="156" t="s">
        <v>239</v>
      </c>
      <c r="H238" s="157">
        <v>97.94</v>
      </c>
      <c r="I238" s="158"/>
      <c r="J238" s="159">
        <f>ROUND(I238*H238,2)</f>
        <v>0</v>
      </c>
      <c r="K238" s="155" t="s">
        <v>137</v>
      </c>
      <c r="L238" s="160"/>
      <c r="M238" s="161" t="s">
        <v>19</v>
      </c>
      <c r="N238" s="162" t="s">
        <v>43</v>
      </c>
      <c r="P238" s="137">
        <f>O238*H238</f>
        <v>0</v>
      </c>
      <c r="Q238" s="137">
        <v>5.9999999999999995E-4</v>
      </c>
      <c r="R238" s="137">
        <f>Q238*H238</f>
        <v>5.8763999999999997E-2</v>
      </c>
      <c r="S238" s="137">
        <v>0</v>
      </c>
      <c r="T238" s="138">
        <f>S238*H238</f>
        <v>0</v>
      </c>
      <c r="AR238" s="139" t="s">
        <v>170</v>
      </c>
      <c r="AT238" s="139" t="s">
        <v>166</v>
      </c>
      <c r="AU238" s="139" t="s">
        <v>139</v>
      </c>
      <c r="AY238" s="18" t="s">
        <v>131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18" t="s">
        <v>139</v>
      </c>
      <c r="BK238" s="140">
        <f>ROUND(I238*H238,2)</f>
        <v>0</v>
      </c>
      <c r="BL238" s="18" t="s">
        <v>138</v>
      </c>
      <c r="BM238" s="139" t="s">
        <v>1017</v>
      </c>
    </row>
    <row r="239" spans="2:65" s="1" customFormat="1" ht="19.5">
      <c r="B239" s="33"/>
      <c r="D239" s="146" t="s">
        <v>210</v>
      </c>
      <c r="F239" s="176" t="s">
        <v>267</v>
      </c>
      <c r="I239" s="143"/>
      <c r="L239" s="33"/>
      <c r="M239" s="144"/>
      <c r="T239" s="54"/>
      <c r="AT239" s="18" t="s">
        <v>210</v>
      </c>
      <c r="AU239" s="18" t="s">
        <v>139</v>
      </c>
    </row>
    <row r="240" spans="2:65" s="1" customFormat="1" ht="14.45" customHeight="1">
      <c r="B240" s="33"/>
      <c r="C240" s="128" t="s">
        <v>7</v>
      </c>
      <c r="D240" s="128" t="s">
        <v>133</v>
      </c>
      <c r="E240" s="129" t="s">
        <v>268</v>
      </c>
      <c r="F240" s="130" t="s">
        <v>269</v>
      </c>
      <c r="G240" s="131" t="s">
        <v>239</v>
      </c>
      <c r="H240" s="132">
        <v>1026</v>
      </c>
      <c r="I240" s="133"/>
      <c r="J240" s="134">
        <f>ROUND(I240*H240,2)</f>
        <v>0</v>
      </c>
      <c r="K240" s="130" t="s">
        <v>137</v>
      </c>
      <c r="L240" s="33"/>
      <c r="M240" s="135" t="s">
        <v>19</v>
      </c>
      <c r="N240" s="136" t="s">
        <v>43</v>
      </c>
      <c r="P240" s="137">
        <f>O240*H240</f>
        <v>0</v>
      </c>
      <c r="Q240" s="137">
        <v>0</v>
      </c>
      <c r="R240" s="137">
        <f>Q240*H240</f>
        <v>0</v>
      </c>
      <c r="S240" s="137">
        <v>0</v>
      </c>
      <c r="T240" s="138">
        <f>S240*H240</f>
        <v>0</v>
      </c>
      <c r="AR240" s="139" t="s">
        <v>138</v>
      </c>
      <c r="AT240" s="139" t="s">
        <v>133</v>
      </c>
      <c r="AU240" s="139" t="s">
        <v>139</v>
      </c>
      <c r="AY240" s="18" t="s">
        <v>131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18" t="s">
        <v>139</v>
      </c>
      <c r="BK240" s="140">
        <f>ROUND(I240*H240,2)</f>
        <v>0</v>
      </c>
      <c r="BL240" s="18" t="s">
        <v>138</v>
      </c>
      <c r="BM240" s="139" t="s">
        <v>1018</v>
      </c>
    </row>
    <row r="241" spans="2:65" s="1" customFormat="1" hidden="1">
      <c r="B241" s="33"/>
      <c r="D241" s="141" t="s">
        <v>141</v>
      </c>
      <c r="F241" s="142" t="s">
        <v>271</v>
      </c>
      <c r="I241" s="143"/>
      <c r="L241" s="33"/>
      <c r="M241" s="144"/>
      <c r="T241" s="54"/>
      <c r="AT241" s="18" t="s">
        <v>141</v>
      </c>
      <c r="AU241" s="18" t="s">
        <v>139</v>
      </c>
    </row>
    <row r="242" spans="2:65" s="1" customFormat="1" ht="14.45" customHeight="1">
      <c r="B242" s="33"/>
      <c r="C242" s="153" t="s">
        <v>272</v>
      </c>
      <c r="D242" s="153" t="s">
        <v>166</v>
      </c>
      <c r="E242" s="154" t="s">
        <v>273</v>
      </c>
      <c r="F242" s="155" t="s">
        <v>274</v>
      </c>
      <c r="G242" s="156" t="s">
        <v>239</v>
      </c>
      <c r="H242" s="157">
        <v>136</v>
      </c>
      <c r="I242" s="158"/>
      <c r="J242" s="159">
        <f>ROUND(I242*H242,2)</f>
        <v>0</v>
      </c>
      <c r="K242" s="155" t="s">
        <v>137</v>
      </c>
      <c r="L242" s="160"/>
      <c r="M242" s="161" t="s">
        <v>19</v>
      </c>
      <c r="N242" s="162" t="s">
        <v>43</v>
      </c>
      <c r="P242" s="137">
        <f>O242*H242</f>
        <v>0</v>
      </c>
      <c r="Q242" s="137">
        <v>3.0000000000000001E-5</v>
      </c>
      <c r="R242" s="137">
        <f>Q242*H242</f>
        <v>4.0800000000000003E-3</v>
      </c>
      <c r="S242" s="137">
        <v>0</v>
      </c>
      <c r="T242" s="138">
        <f>S242*H242</f>
        <v>0</v>
      </c>
      <c r="AR242" s="139" t="s">
        <v>170</v>
      </c>
      <c r="AT242" s="139" t="s">
        <v>166</v>
      </c>
      <c r="AU242" s="139" t="s">
        <v>139</v>
      </c>
      <c r="AY242" s="18" t="s">
        <v>131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8" t="s">
        <v>139</v>
      </c>
      <c r="BK242" s="140">
        <f>ROUND(I242*H242,2)</f>
        <v>0</v>
      </c>
      <c r="BL242" s="18" t="s">
        <v>138</v>
      </c>
      <c r="BM242" s="139" t="s">
        <v>1019</v>
      </c>
    </row>
    <row r="243" spans="2:65" s="1" customFormat="1" ht="14.45" customHeight="1">
      <c r="B243" s="33"/>
      <c r="C243" s="153" t="s">
        <v>276</v>
      </c>
      <c r="D243" s="153" t="s">
        <v>166</v>
      </c>
      <c r="E243" s="154" t="s">
        <v>277</v>
      </c>
      <c r="F243" s="155" t="s">
        <v>278</v>
      </c>
      <c r="G243" s="156" t="s">
        <v>239</v>
      </c>
      <c r="H243" s="157">
        <v>430</v>
      </c>
      <c r="I243" s="158"/>
      <c r="J243" s="159">
        <f>ROUND(I243*H243,2)</f>
        <v>0</v>
      </c>
      <c r="K243" s="155" t="s">
        <v>137</v>
      </c>
      <c r="L243" s="160"/>
      <c r="M243" s="161" t="s">
        <v>19</v>
      </c>
      <c r="N243" s="162" t="s">
        <v>43</v>
      </c>
      <c r="P243" s="137">
        <f>O243*H243</f>
        <v>0</v>
      </c>
      <c r="Q243" s="137">
        <v>4.0000000000000003E-5</v>
      </c>
      <c r="R243" s="137">
        <f>Q243*H243</f>
        <v>1.72E-2</v>
      </c>
      <c r="S243" s="137">
        <v>0</v>
      </c>
      <c r="T243" s="138">
        <f>S243*H243</f>
        <v>0</v>
      </c>
      <c r="AR243" s="139" t="s">
        <v>170</v>
      </c>
      <c r="AT243" s="139" t="s">
        <v>166</v>
      </c>
      <c r="AU243" s="139" t="s">
        <v>139</v>
      </c>
      <c r="AY243" s="18" t="s">
        <v>131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18" t="s">
        <v>139</v>
      </c>
      <c r="BK243" s="140">
        <f>ROUND(I243*H243,2)</f>
        <v>0</v>
      </c>
      <c r="BL243" s="18" t="s">
        <v>138</v>
      </c>
      <c r="BM243" s="139" t="s">
        <v>1020</v>
      </c>
    </row>
    <row r="244" spans="2:65" s="1" customFormat="1" ht="14.45" customHeight="1">
      <c r="B244" s="33"/>
      <c r="C244" s="153" t="s">
        <v>285</v>
      </c>
      <c r="D244" s="153" t="s">
        <v>166</v>
      </c>
      <c r="E244" s="154" t="s">
        <v>286</v>
      </c>
      <c r="F244" s="155" t="s">
        <v>287</v>
      </c>
      <c r="G244" s="156" t="s">
        <v>239</v>
      </c>
      <c r="H244" s="157">
        <v>151</v>
      </c>
      <c r="I244" s="158"/>
      <c r="J244" s="159">
        <f>ROUND(I244*H244,2)</f>
        <v>0</v>
      </c>
      <c r="K244" s="155" t="s">
        <v>137</v>
      </c>
      <c r="L244" s="160"/>
      <c r="M244" s="161" t="s">
        <v>19</v>
      </c>
      <c r="N244" s="162" t="s">
        <v>43</v>
      </c>
      <c r="P244" s="137">
        <f>O244*H244</f>
        <v>0</v>
      </c>
      <c r="Q244" s="137">
        <v>2.9999999999999997E-4</v>
      </c>
      <c r="R244" s="137">
        <f>Q244*H244</f>
        <v>4.5299999999999993E-2</v>
      </c>
      <c r="S244" s="137">
        <v>0</v>
      </c>
      <c r="T244" s="138">
        <f>S244*H244</f>
        <v>0</v>
      </c>
      <c r="AR244" s="139" t="s">
        <v>170</v>
      </c>
      <c r="AT244" s="139" t="s">
        <v>166</v>
      </c>
      <c r="AU244" s="139" t="s">
        <v>139</v>
      </c>
      <c r="AY244" s="18" t="s">
        <v>131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8" t="s">
        <v>139</v>
      </c>
      <c r="BK244" s="140">
        <f>ROUND(I244*H244,2)</f>
        <v>0</v>
      </c>
      <c r="BL244" s="18" t="s">
        <v>138</v>
      </c>
      <c r="BM244" s="139" t="s">
        <v>1021</v>
      </c>
    </row>
    <row r="245" spans="2:65" s="12" customFormat="1">
      <c r="B245" s="145"/>
      <c r="D245" s="146" t="s">
        <v>143</v>
      </c>
      <c r="E245" s="147" t="s">
        <v>19</v>
      </c>
      <c r="F245" s="148" t="s">
        <v>1022</v>
      </c>
      <c r="H245" s="149">
        <v>151</v>
      </c>
      <c r="I245" s="150"/>
      <c r="L245" s="145"/>
      <c r="M245" s="151"/>
      <c r="T245" s="152"/>
      <c r="AT245" s="147" t="s">
        <v>143</v>
      </c>
      <c r="AU245" s="147" t="s">
        <v>139</v>
      </c>
      <c r="AV245" s="12" t="s">
        <v>139</v>
      </c>
      <c r="AW245" s="12" t="s">
        <v>32</v>
      </c>
      <c r="AX245" s="12" t="s">
        <v>79</v>
      </c>
      <c r="AY245" s="147" t="s">
        <v>131</v>
      </c>
    </row>
    <row r="246" spans="2:65" s="1" customFormat="1" ht="14.45" customHeight="1">
      <c r="B246" s="33"/>
      <c r="C246" s="153" t="s">
        <v>289</v>
      </c>
      <c r="D246" s="153" t="s">
        <v>166</v>
      </c>
      <c r="E246" s="154" t="s">
        <v>290</v>
      </c>
      <c r="F246" s="155" t="s">
        <v>291</v>
      </c>
      <c r="G246" s="156" t="s">
        <v>239</v>
      </c>
      <c r="H246" s="157">
        <v>192</v>
      </c>
      <c r="I246" s="158"/>
      <c r="J246" s="159">
        <f>ROUND(I246*H246,2)</f>
        <v>0</v>
      </c>
      <c r="K246" s="155" t="s">
        <v>137</v>
      </c>
      <c r="L246" s="160"/>
      <c r="M246" s="161" t="s">
        <v>19</v>
      </c>
      <c r="N246" s="162" t="s">
        <v>43</v>
      </c>
      <c r="P246" s="137">
        <f>O246*H246</f>
        <v>0</v>
      </c>
      <c r="Q246" s="137">
        <v>2.0000000000000002E-5</v>
      </c>
      <c r="R246" s="137">
        <f>Q246*H246</f>
        <v>3.8400000000000005E-3</v>
      </c>
      <c r="S246" s="137">
        <v>0</v>
      </c>
      <c r="T246" s="138">
        <f>S246*H246</f>
        <v>0</v>
      </c>
      <c r="AR246" s="139" t="s">
        <v>170</v>
      </c>
      <c r="AT246" s="139" t="s">
        <v>166</v>
      </c>
      <c r="AU246" s="139" t="s">
        <v>139</v>
      </c>
      <c r="AY246" s="18" t="s">
        <v>131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18" t="s">
        <v>139</v>
      </c>
      <c r="BK246" s="140">
        <f>ROUND(I246*H246,2)</f>
        <v>0</v>
      </c>
      <c r="BL246" s="18" t="s">
        <v>138</v>
      </c>
      <c r="BM246" s="139" t="s">
        <v>1023</v>
      </c>
    </row>
    <row r="247" spans="2:65" s="1" customFormat="1" ht="14.45" customHeight="1">
      <c r="B247" s="33"/>
      <c r="C247" s="153" t="s">
        <v>294</v>
      </c>
      <c r="D247" s="153" t="s">
        <v>166</v>
      </c>
      <c r="E247" s="154" t="s">
        <v>295</v>
      </c>
      <c r="F247" s="155" t="s">
        <v>296</v>
      </c>
      <c r="G247" s="156" t="s">
        <v>239</v>
      </c>
      <c r="H247" s="157">
        <v>117</v>
      </c>
      <c r="I247" s="158"/>
      <c r="J247" s="159">
        <f>ROUND(I247*H247,2)</f>
        <v>0</v>
      </c>
      <c r="K247" s="155" t="s">
        <v>137</v>
      </c>
      <c r="L247" s="160"/>
      <c r="M247" s="161" t="s">
        <v>19</v>
      </c>
      <c r="N247" s="162" t="s">
        <v>43</v>
      </c>
      <c r="P247" s="137">
        <f>O247*H247</f>
        <v>0</v>
      </c>
      <c r="Q247" s="137">
        <v>2.0000000000000001E-4</v>
      </c>
      <c r="R247" s="137">
        <f>Q247*H247</f>
        <v>2.3400000000000001E-2</v>
      </c>
      <c r="S247" s="137">
        <v>0</v>
      </c>
      <c r="T247" s="138">
        <f>S247*H247</f>
        <v>0</v>
      </c>
      <c r="AR247" s="139" t="s">
        <v>170</v>
      </c>
      <c r="AT247" s="139" t="s">
        <v>166</v>
      </c>
      <c r="AU247" s="139" t="s">
        <v>139</v>
      </c>
      <c r="AY247" s="18" t="s">
        <v>131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8" t="s">
        <v>139</v>
      </c>
      <c r="BK247" s="140">
        <f>ROUND(I247*H247,2)</f>
        <v>0</v>
      </c>
      <c r="BL247" s="18" t="s">
        <v>138</v>
      </c>
      <c r="BM247" s="139" t="s">
        <v>1024</v>
      </c>
    </row>
    <row r="248" spans="2:65" s="1" customFormat="1" ht="22.15" customHeight="1">
      <c r="B248" s="33"/>
      <c r="C248" s="128" t="s">
        <v>298</v>
      </c>
      <c r="D248" s="128" t="s">
        <v>133</v>
      </c>
      <c r="E248" s="129" t="s">
        <v>1025</v>
      </c>
      <c r="F248" s="130" t="s">
        <v>1026</v>
      </c>
      <c r="G248" s="131" t="s">
        <v>136</v>
      </c>
      <c r="H248" s="132">
        <v>6</v>
      </c>
      <c r="I248" s="133"/>
      <c r="J248" s="134">
        <f>ROUND(I248*H248,2)</f>
        <v>0</v>
      </c>
      <c r="K248" s="130" t="s">
        <v>137</v>
      </c>
      <c r="L248" s="33"/>
      <c r="M248" s="135" t="s">
        <v>19</v>
      </c>
      <c r="N248" s="136" t="s">
        <v>43</v>
      </c>
      <c r="P248" s="137">
        <f>O248*H248</f>
        <v>0</v>
      </c>
      <c r="Q248" s="137">
        <v>6.5599999999999999E-3</v>
      </c>
      <c r="R248" s="137">
        <f>Q248*H248</f>
        <v>3.9359999999999999E-2</v>
      </c>
      <c r="S248" s="137">
        <v>0</v>
      </c>
      <c r="T248" s="138">
        <f>S248*H248</f>
        <v>0</v>
      </c>
      <c r="AR248" s="139" t="s">
        <v>138</v>
      </c>
      <c r="AT248" s="139" t="s">
        <v>133</v>
      </c>
      <c r="AU248" s="139" t="s">
        <v>139</v>
      </c>
      <c r="AY248" s="18" t="s">
        <v>131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18" t="s">
        <v>139</v>
      </c>
      <c r="BK248" s="140">
        <f>ROUND(I248*H248,2)</f>
        <v>0</v>
      </c>
      <c r="BL248" s="18" t="s">
        <v>138</v>
      </c>
      <c r="BM248" s="139" t="s">
        <v>1027</v>
      </c>
    </row>
    <row r="249" spans="2:65" s="1" customFormat="1" hidden="1">
      <c r="B249" s="33"/>
      <c r="D249" s="141" t="s">
        <v>141</v>
      </c>
      <c r="F249" s="142" t="s">
        <v>1028</v>
      </c>
      <c r="I249" s="143"/>
      <c r="L249" s="33"/>
      <c r="M249" s="144"/>
      <c r="T249" s="54"/>
      <c r="AT249" s="18" t="s">
        <v>141</v>
      </c>
      <c r="AU249" s="18" t="s">
        <v>139</v>
      </c>
    </row>
    <row r="250" spans="2:65" s="12" customFormat="1">
      <c r="B250" s="145"/>
      <c r="D250" s="146" t="s">
        <v>143</v>
      </c>
      <c r="E250" s="147" t="s">
        <v>19</v>
      </c>
      <c r="F250" s="148" t="s">
        <v>1029</v>
      </c>
      <c r="H250" s="149">
        <v>6</v>
      </c>
      <c r="I250" s="150"/>
      <c r="L250" s="145"/>
      <c r="M250" s="151"/>
      <c r="T250" s="152"/>
      <c r="AT250" s="147" t="s">
        <v>143</v>
      </c>
      <c r="AU250" s="147" t="s">
        <v>139</v>
      </c>
      <c r="AV250" s="12" t="s">
        <v>139</v>
      </c>
      <c r="AW250" s="12" t="s">
        <v>32</v>
      </c>
      <c r="AX250" s="12" t="s">
        <v>79</v>
      </c>
      <c r="AY250" s="147" t="s">
        <v>131</v>
      </c>
    </row>
    <row r="251" spans="2:65" s="1" customFormat="1" ht="30" customHeight="1">
      <c r="B251" s="33"/>
      <c r="C251" s="128" t="s">
        <v>304</v>
      </c>
      <c r="D251" s="128" t="s">
        <v>133</v>
      </c>
      <c r="E251" s="129" t="s">
        <v>1030</v>
      </c>
      <c r="F251" s="130" t="s">
        <v>1031</v>
      </c>
      <c r="G251" s="131" t="s">
        <v>136</v>
      </c>
      <c r="H251" s="132">
        <v>60</v>
      </c>
      <c r="I251" s="133"/>
      <c r="J251" s="134">
        <f>ROUND(I251*H251,2)</f>
        <v>0</v>
      </c>
      <c r="K251" s="130" t="s">
        <v>137</v>
      </c>
      <c r="L251" s="33"/>
      <c r="M251" s="135" t="s">
        <v>19</v>
      </c>
      <c r="N251" s="136" t="s">
        <v>43</v>
      </c>
      <c r="P251" s="137">
        <f>O251*H251</f>
        <v>0</v>
      </c>
      <c r="Q251" s="137">
        <v>1.31E-3</v>
      </c>
      <c r="R251" s="137">
        <f>Q251*H251</f>
        <v>7.8600000000000003E-2</v>
      </c>
      <c r="S251" s="137">
        <v>0</v>
      </c>
      <c r="T251" s="138">
        <f>S251*H251</f>
        <v>0</v>
      </c>
      <c r="AR251" s="139" t="s">
        <v>138</v>
      </c>
      <c r="AT251" s="139" t="s">
        <v>133</v>
      </c>
      <c r="AU251" s="139" t="s">
        <v>139</v>
      </c>
      <c r="AY251" s="18" t="s">
        <v>131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18" t="s">
        <v>139</v>
      </c>
      <c r="BK251" s="140">
        <f>ROUND(I251*H251,2)</f>
        <v>0</v>
      </c>
      <c r="BL251" s="18" t="s">
        <v>138</v>
      </c>
      <c r="BM251" s="139" t="s">
        <v>1032</v>
      </c>
    </row>
    <row r="252" spans="2:65" s="1" customFormat="1" hidden="1">
      <c r="B252" s="33"/>
      <c r="D252" s="141" t="s">
        <v>141</v>
      </c>
      <c r="F252" s="142" t="s">
        <v>1033</v>
      </c>
      <c r="I252" s="143"/>
      <c r="L252" s="33"/>
      <c r="M252" s="144"/>
      <c r="T252" s="54"/>
      <c r="AT252" s="18" t="s">
        <v>141</v>
      </c>
      <c r="AU252" s="18" t="s">
        <v>139</v>
      </c>
    </row>
    <row r="253" spans="2:65" s="12" customFormat="1">
      <c r="B253" s="145"/>
      <c r="D253" s="146" t="s">
        <v>143</v>
      </c>
      <c r="F253" s="148" t="s">
        <v>1034</v>
      </c>
      <c r="H253" s="149">
        <v>60</v>
      </c>
      <c r="I253" s="150"/>
      <c r="L253" s="145"/>
      <c r="M253" s="151"/>
      <c r="T253" s="152"/>
      <c r="AT253" s="147" t="s">
        <v>143</v>
      </c>
      <c r="AU253" s="147" t="s">
        <v>139</v>
      </c>
      <c r="AV253" s="12" t="s">
        <v>139</v>
      </c>
      <c r="AW253" s="12" t="s">
        <v>4</v>
      </c>
      <c r="AX253" s="12" t="s">
        <v>79</v>
      </c>
      <c r="AY253" s="147" t="s">
        <v>131</v>
      </c>
    </row>
    <row r="254" spans="2:65" s="1" customFormat="1" ht="19.899999999999999" customHeight="1">
      <c r="B254" s="33"/>
      <c r="C254" s="128" t="s">
        <v>310</v>
      </c>
      <c r="D254" s="128" t="s">
        <v>133</v>
      </c>
      <c r="E254" s="129" t="s">
        <v>299</v>
      </c>
      <c r="F254" s="130" t="s">
        <v>300</v>
      </c>
      <c r="G254" s="131" t="s">
        <v>136</v>
      </c>
      <c r="H254" s="132">
        <v>996.12</v>
      </c>
      <c r="I254" s="133"/>
      <c r="J254" s="134">
        <f>ROUND(I254*H254,2)</f>
        <v>0</v>
      </c>
      <c r="K254" s="130" t="s">
        <v>137</v>
      </c>
      <c r="L254" s="33"/>
      <c r="M254" s="135" t="s">
        <v>19</v>
      </c>
      <c r="N254" s="136" t="s">
        <v>43</v>
      </c>
      <c r="P254" s="137">
        <f>O254*H254</f>
        <v>0</v>
      </c>
      <c r="Q254" s="137">
        <v>1.1979999999999999E-2</v>
      </c>
      <c r="R254" s="137">
        <f>Q254*H254</f>
        <v>11.9335176</v>
      </c>
      <c r="S254" s="137">
        <v>0</v>
      </c>
      <c r="T254" s="138">
        <f>S254*H254</f>
        <v>0</v>
      </c>
      <c r="AR254" s="139" t="s">
        <v>138</v>
      </c>
      <c r="AT254" s="139" t="s">
        <v>133</v>
      </c>
      <c r="AU254" s="139" t="s">
        <v>139</v>
      </c>
      <c r="AY254" s="18" t="s">
        <v>131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8" t="s">
        <v>139</v>
      </c>
      <c r="BK254" s="140">
        <f>ROUND(I254*H254,2)</f>
        <v>0</v>
      </c>
      <c r="BL254" s="18" t="s">
        <v>138</v>
      </c>
      <c r="BM254" s="139" t="s">
        <v>1035</v>
      </c>
    </row>
    <row r="255" spans="2:65" s="1" customFormat="1" hidden="1">
      <c r="B255" s="33"/>
      <c r="D255" s="141" t="s">
        <v>141</v>
      </c>
      <c r="F255" s="142" t="s">
        <v>302</v>
      </c>
      <c r="I255" s="143"/>
      <c r="L255" s="33"/>
      <c r="M255" s="144"/>
      <c r="T255" s="54"/>
      <c r="AT255" s="18" t="s">
        <v>141</v>
      </c>
      <c r="AU255" s="18" t="s">
        <v>139</v>
      </c>
    </row>
    <row r="256" spans="2:65" s="12" customFormat="1">
      <c r="B256" s="145"/>
      <c r="D256" s="146" t="s">
        <v>143</v>
      </c>
      <c r="E256" s="147" t="s">
        <v>19</v>
      </c>
      <c r="F256" s="148" t="s">
        <v>303</v>
      </c>
      <c r="H256" s="149">
        <v>996.12</v>
      </c>
      <c r="I256" s="150"/>
      <c r="L256" s="145"/>
      <c r="M256" s="151"/>
      <c r="T256" s="152"/>
      <c r="AT256" s="147" t="s">
        <v>143</v>
      </c>
      <c r="AU256" s="147" t="s">
        <v>139</v>
      </c>
      <c r="AV256" s="12" t="s">
        <v>139</v>
      </c>
      <c r="AW256" s="12" t="s">
        <v>32</v>
      </c>
      <c r="AX256" s="12" t="s">
        <v>79</v>
      </c>
      <c r="AY256" s="147" t="s">
        <v>131</v>
      </c>
    </row>
    <row r="257" spans="2:65" s="1" customFormat="1" ht="22.15" customHeight="1">
      <c r="B257" s="33"/>
      <c r="C257" s="128" t="s">
        <v>319</v>
      </c>
      <c r="D257" s="128" t="s">
        <v>133</v>
      </c>
      <c r="E257" s="129" t="s">
        <v>305</v>
      </c>
      <c r="F257" s="130" t="s">
        <v>306</v>
      </c>
      <c r="G257" s="131" t="s">
        <v>136</v>
      </c>
      <c r="H257" s="132">
        <v>1144.9000000000001</v>
      </c>
      <c r="I257" s="133"/>
      <c r="J257" s="134">
        <f>ROUND(I257*H257,2)</f>
        <v>0</v>
      </c>
      <c r="K257" s="130" t="s">
        <v>137</v>
      </c>
      <c r="L257" s="33"/>
      <c r="M257" s="135" t="s">
        <v>19</v>
      </c>
      <c r="N257" s="136" t="s">
        <v>43</v>
      </c>
      <c r="P257" s="137">
        <f>O257*H257</f>
        <v>0</v>
      </c>
      <c r="Q257" s="137">
        <v>2.7499999999999998E-3</v>
      </c>
      <c r="R257" s="137">
        <f>Q257*H257</f>
        <v>3.1484749999999999</v>
      </c>
      <c r="S257" s="137">
        <v>0</v>
      </c>
      <c r="T257" s="138">
        <f>S257*H257</f>
        <v>0</v>
      </c>
      <c r="AR257" s="139" t="s">
        <v>138</v>
      </c>
      <c r="AT257" s="139" t="s">
        <v>133</v>
      </c>
      <c r="AU257" s="139" t="s">
        <v>139</v>
      </c>
      <c r="AY257" s="18" t="s">
        <v>131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8" t="s">
        <v>139</v>
      </c>
      <c r="BK257" s="140">
        <f>ROUND(I257*H257,2)</f>
        <v>0</v>
      </c>
      <c r="BL257" s="18" t="s">
        <v>138</v>
      </c>
      <c r="BM257" s="139" t="s">
        <v>1036</v>
      </c>
    </row>
    <row r="258" spans="2:65" s="1" customFormat="1" hidden="1">
      <c r="B258" s="33"/>
      <c r="D258" s="141" t="s">
        <v>141</v>
      </c>
      <c r="F258" s="142" t="s">
        <v>308</v>
      </c>
      <c r="I258" s="143"/>
      <c r="L258" s="33"/>
      <c r="M258" s="144"/>
      <c r="T258" s="54"/>
      <c r="AT258" s="18" t="s">
        <v>141</v>
      </c>
      <c r="AU258" s="18" t="s">
        <v>139</v>
      </c>
    </row>
    <row r="259" spans="2:65" s="12" customFormat="1">
      <c r="B259" s="145"/>
      <c r="D259" s="146" t="s">
        <v>143</v>
      </c>
      <c r="E259" s="147" t="s">
        <v>19</v>
      </c>
      <c r="F259" s="148" t="s">
        <v>1037</v>
      </c>
      <c r="H259" s="149">
        <v>1144.9000000000001</v>
      </c>
      <c r="I259" s="150"/>
      <c r="L259" s="145"/>
      <c r="M259" s="151"/>
      <c r="T259" s="152"/>
      <c r="AT259" s="147" t="s">
        <v>143</v>
      </c>
      <c r="AU259" s="147" t="s">
        <v>139</v>
      </c>
      <c r="AV259" s="12" t="s">
        <v>139</v>
      </c>
      <c r="AW259" s="12" t="s">
        <v>32</v>
      </c>
      <c r="AX259" s="12" t="s">
        <v>79</v>
      </c>
      <c r="AY259" s="147" t="s">
        <v>131</v>
      </c>
    </row>
    <row r="260" spans="2:65" s="1" customFormat="1" ht="14.45" customHeight="1">
      <c r="B260" s="33"/>
      <c r="C260" s="128" t="s">
        <v>329</v>
      </c>
      <c r="D260" s="128" t="s">
        <v>133</v>
      </c>
      <c r="E260" s="129" t="s">
        <v>311</v>
      </c>
      <c r="F260" s="130" t="s">
        <v>312</v>
      </c>
      <c r="G260" s="131" t="s">
        <v>239</v>
      </c>
      <c r="H260" s="132">
        <v>122.4</v>
      </c>
      <c r="I260" s="133"/>
      <c r="J260" s="134">
        <f>ROUND(I260*H260,2)</f>
        <v>0</v>
      </c>
      <c r="K260" s="130" t="s">
        <v>137</v>
      </c>
      <c r="L260" s="33"/>
      <c r="M260" s="135" t="s">
        <v>19</v>
      </c>
      <c r="N260" s="136" t="s">
        <v>43</v>
      </c>
      <c r="P260" s="137">
        <f>O260*H260</f>
        <v>0</v>
      </c>
      <c r="Q260" s="137">
        <v>1.0319999999999999E-2</v>
      </c>
      <c r="R260" s="137">
        <f>Q260*H260</f>
        <v>1.2631680000000001</v>
      </c>
      <c r="S260" s="137">
        <v>0</v>
      </c>
      <c r="T260" s="138">
        <f>S260*H260</f>
        <v>0</v>
      </c>
      <c r="AR260" s="139" t="s">
        <v>138</v>
      </c>
      <c r="AT260" s="139" t="s">
        <v>133</v>
      </c>
      <c r="AU260" s="139" t="s">
        <v>139</v>
      </c>
      <c r="AY260" s="18" t="s">
        <v>131</v>
      </c>
      <c r="BE260" s="140">
        <f>IF(N260="základní",J260,0)</f>
        <v>0</v>
      </c>
      <c r="BF260" s="140">
        <f>IF(N260="snížená",J260,0)</f>
        <v>0</v>
      </c>
      <c r="BG260" s="140">
        <f>IF(N260="zákl. přenesená",J260,0)</f>
        <v>0</v>
      </c>
      <c r="BH260" s="140">
        <f>IF(N260="sníž. přenesená",J260,0)</f>
        <v>0</v>
      </c>
      <c r="BI260" s="140">
        <f>IF(N260="nulová",J260,0)</f>
        <v>0</v>
      </c>
      <c r="BJ260" s="18" t="s">
        <v>139</v>
      </c>
      <c r="BK260" s="140">
        <f>ROUND(I260*H260,2)</f>
        <v>0</v>
      </c>
      <c r="BL260" s="18" t="s">
        <v>138</v>
      </c>
      <c r="BM260" s="139" t="s">
        <v>1038</v>
      </c>
    </row>
    <row r="261" spans="2:65" s="1" customFormat="1" hidden="1">
      <c r="B261" s="33"/>
      <c r="D261" s="141" t="s">
        <v>141</v>
      </c>
      <c r="F261" s="142" t="s">
        <v>314</v>
      </c>
      <c r="I261" s="143"/>
      <c r="L261" s="33"/>
      <c r="M261" s="144"/>
      <c r="T261" s="54"/>
      <c r="AT261" s="18" t="s">
        <v>141</v>
      </c>
      <c r="AU261" s="18" t="s">
        <v>139</v>
      </c>
    </row>
    <row r="262" spans="2:65" s="12" customFormat="1">
      <c r="B262" s="145"/>
      <c r="D262" s="146" t="s">
        <v>143</v>
      </c>
      <c r="E262" s="147" t="s">
        <v>19</v>
      </c>
      <c r="F262" s="148" t="s">
        <v>315</v>
      </c>
      <c r="H262" s="149">
        <v>58.5</v>
      </c>
      <c r="I262" s="150"/>
      <c r="L262" s="145"/>
      <c r="M262" s="151"/>
      <c r="T262" s="152"/>
      <c r="AT262" s="147" t="s">
        <v>143</v>
      </c>
      <c r="AU262" s="147" t="s">
        <v>139</v>
      </c>
      <c r="AV262" s="12" t="s">
        <v>139</v>
      </c>
      <c r="AW262" s="12" t="s">
        <v>32</v>
      </c>
      <c r="AX262" s="12" t="s">
        <v>71</v>
      </c>
      <c r="AY262" s="147" t="s">
        <v>131</v>
      </c>
    </row>
    <row r="263" spans="2:65" s="12" customFormat="1">
      <c r="B263" s="145"/>
      <c r="D263" s="146" t="s">
        <v>143</v>
      </c>
      <c r="E263" s="147" t="s">
        <v>19</v>
      </c>
      <c r="F263" s="148" t="s">
        <v>316</v>
      </c>
      <c r="H263" s="149">
        <v>9.9</v>
      </c>
      <c r="I263" s="150"/>
      <c r="L263" s="145"/>
      <c r="M263" s="151"/>
      <c r="T263" s="152"/>
      <c r="AT263" s="147" t="s">
        <v>143</v>
      </c>
      <c r="AU263" s="147" t="s">
        <v>139</v>
      </c>
      <c r="AV263" s="12" t="s">
        <v>139</v>
      </c>
      <c r="AW263" s="12" t="s">
        <v>32</v>
      </c>
      <c r="AX263" s="12" t="s">
        <v>71</v>
      </c>
      <c r="AY263" s="147" t="s">
        <v>131</v>
      </c>
    </row>
    <row r="264" spans="2:65" s="12" customFormat="1">
      <c r="B264" s="145"/>
      <c r="D264" s="146" t="s">
        <v>143</v>
      </c>
      <c r="E264" s="147" t="s">
        <v>19</v>
      </c>
      <c r="F264" s="148" t="s">
        <v>317</v>
      </c>
      <c r="H264" s="149">
        <v>46.2</v>
      </c>
      <c r="I264" s="150"/>
      <c r="L264" s="145"/>
      <c r="M264" s="151"/>
      <c r="T264" s="152"/>
      <c r="AT264" s="147" t="s">
        <v>143</v>
      </c>
      <c r="AU264" s="147" t="s">
        <v>139</v>
      </c>
      <c r="AV264" s="12" t="s">
        <v>139</v>
      </c>
      <c r="AW264" s="12" t="s">
        <v>32</v>
      </c>
      <c r="AX264" s="12" t="s">
        <v>71</v>
      </c>
      <c r="AY264" s="147" t="s">
        <v>131</v>
      </c>
    </row>
    <row r="265" spans="2:65" s="12" customFormat="1">
      <c r="B265" s="145"/>
      <c r="D265" s="146" t="s">
        <v>143</v>
      </c>
      <c r="E265" s="147" t="s">
        <v>19</v>
      </c>
      <c r="F265" s="148" t="s">
        <v>318</v>
      </c>
      <c r="H265" s="149">
        <v>7.8</v>
      </c>
      <c r="I265" s="150"/>
      <c r="L265" s="145"/>
      <c r="M265" s="151"/>
      <c r="T265" s="152"/>
      <c r="AT265" s="147" t="s">
        <v>143</v>
      </c>
      <c r="AU265" s="147" t="s">
        <v>139</v>
      </c>
      <c r="AV265" s="12" t="s">
        <v>139</v>
      </c>
      <c r="AW265" s="12" t="s">
        <v>32</v>
      </c>
      <c r="AX265" s="12" t="s">
        <v>71</v>
      </c>
      <c r="AY265" s="147" t="s">
        <v>131</v>
      </c>
    </row>
    <row r="266" spans="2:65" s="14" customFormat="1">
      <c r="B266" s="169"/>
      <c r="D266" s="146" t="s">
        <v>143</v>
      </c>
      <c r="E266" s="170" t="s">
        <v>19</v>
      </c>
      <c r="F266" s="171" t="s">
        <v>191</v>
      </c>
      <c r="H266" s="172">
        <v>122.4</v>
      </c>
      <c r="I266" s="173"/>
      <c r="L266" s="169"/>
      <c r="M266" s="174"/>
      <c r="T266" s="175"/>
      <c r="AT266" s="170" t="s">
        <v>143</v>
      </c>
      <c r="AU266" s="170" t="s">
        <v>139</v>
      </c>
      <c r="AV266" s="14" t="s">
        <v>138</v>
      </c>
      <c r="AW266" s="14" t="s">
        <v>32</v>
      </c>
      <c r="AX266" s="14" t="s">
        <v>79</v>
      </c>
      <c r="AY266" s="170" t="s">
        <v>131</v>
      </c>
    </row>
    <row r="267" spans="2:65" s="1" customFormat="1" ht="22.15" customHeight="1">
      <c r="B267" s="33"/>
      <c r="C267" s="128" t="s">
        <v>335</v>
      </c>
      <c r="D267" s="128" t="s">
        <v>133</v>
      </c>
      <c r="E267" s="129" t="s">
        <v>320</v>
      </c>
      <c r="F267" s="130" t="s">
        <v>321</v>
      </c>
      <c r="G267" s="131" t="s">
        <v>136</v>
      </c>
      <c r="H267" s="132">
        <v>157.56</v>
      </c>
      <c r="I267" s="133"/>
      <c r="J267" s="134">
        <f>ROUND(I267*H267,2)</f>
        <v>0</v>
      </c>
      <c r="K267" s="130" t="s">
        <v>137</v>
      </c>
      <c r="L267" s="33"/>
      <c r="M267" s="135" t="s">
        <v>19</v>
      </c>
      <c r="N267" s="136" t="s">
        <v>43</v>
      </c>
      <c r="P267" s="137">
        <f>O267*H267</f>
        <v>0</v>
      </c>
      <c r="Q267" s="137">
        <v>0</v>
      </c>
      <c r="R267" s="137">
        <f>Q267*H267</f>
        <v>0</v>
      </c>
      <c r="S267" s="137">
        <v>0</v>
      </c>
      <c r="T267" s="138">
        <f>S267*H267</f>
        <v>0</v>
      </c>
      <c r="AR267" s="139" t="s">
        <v>138</v>
      </c>
      <c r="AT267" s="139" t="s">
        <v>133</v>
      </c>
      <c r="AU267" s="139" t="s">
        <v>139</v>
      </c>
      <c r="AY267" s="18" t="s">
        <v>131</v>
      </c>
      <c r="BE267" s="140">
        <f>IF(N267="základní",J267,0)</f>
        <v>0</v>
      </c>
      <c r="BF267" s="140">
        <f>IF(N267="snížená",J267,0)</f>
        <v>0</v>
      </c>
      <c r="BG267" s="140">
        <f>IF(N267="zákl. přenesená",J267,0)</f>
        <v>0</v>
      </c>
      <c r="BH267" s="140">
        <f>IF(N267="sníž. přenesená",J267,0)</f>
        <v>0</v>
      </c>
      <c r="BI267" s="140">
        <f>IF(N267="nulová",J267,0)</f>
        <v>0</v>
      </c>
      <c r="BJ267" s="18" t="s">
        <v>139</v>
      </c>
      <c r="BK267" s="140">
        <f>ROUND(I267*H267,2)</f>
        <v>0</v>
      </c>
      <c r="BL267" s="18" t="s">
        <v>138</v>
      </c>
      <c r="BM267" s="139" t="s">
        <v>1039</v>
      </c>
    </row>
    <row r="268" spans="2:65" s="1" customFormat="1" hidden="1">
      <c r="B268" s="33"/>
      <c r="D268" s="141" t="s">
        <v>141</v>
      </c>
      <c r="F268" s="142" t="s">
        <v>323</v>
      </c>
      <c r="I268" s="143"/>
      <c r="L268" s="33"/>
      <c r="M268" s="144"/>
      <c r="T268" s="54"/>
      <c r="AT268" s="18" t="s">
        <v>141</v>
      </c>
      <c r="AU268" s="18" t="s">
        <v>139</v>
      </c>
    </row>
    <row r="269" spans="2:65" s="12" customFormat="1">
      <c r="B269" s="145"/>
      <c r="D269" s="146" t="s">
        <v>143</v>
      </c>
      <c r="E269" s="147" t="s">
        <v>19</v>
      </c>
      <c r="F269" s="148" t="s">
        <v>1040</v>
      </c>
      <c r="H269" s="149">
        <v>157.56</v>
      </c>
      <c r="I269" s="150"/>
      <c r="L269" s="145"/>
      <c r="M269" s="151"/>
      <c r="T269" s="152"/>
      <c r="AT269" s="147" t="s">
        <v>143</v>
      </c>
      <c r="AU269" s="147" t="s">
        <v>139</v>
      </c>
      <c r="AV269" s="12" t="s">
        <v>139</v>
      </c>
      <c r="AW269" s="12" t="s">
        <v>32</v>
      </c>
      <c r="AX269" s="12" t="s">
        <v>79</v>
      </c>
      <c r="AY269" s="147" t="s">
        <v>131</v>
      </c>
    </row>
    <row r="270" spans="2:65" s="1" customFormat="1" ht="14.45" customHeight="1">
      <c r="B270" s="33"/>
      <c r="C270" s="128" t="s">
        <v>341</v>
      </c>
      <c r="D270" s="128" t="s">
        <v>133</v>
      </c>
      <c r="E270" s="129" t="s">
        <v>330</v>
      </c>
      <c r="F270" s="130" t="s">
        <v>331</v>
      </c>
      <c r="G270" s="131" t="s">
        <v>136</v>
      </c>
      <c r="H270" s="132">
        <v>996.12</v>
      </c>
      <c r="I270" s="133"/>
      <c r="J270" s="134">
        <f>ROUND(I270*H270,2)</f>
        <v>0</v>
      </c>
      <c r="K270" s="130" t="s">
        <v>137</v>
      </c>
      <c r="L270" s="33"/>
      <c r="M270" s="135" t="s">
        <v>19</v>
      </c>
      <c r="N270" s="136" t="s">
        <v>43</v>
      </c>
      <c r="P270" s="137">
        <f>O270*H270</f>
        <v>0</v>
      </c>
      <c r="Q270" s="137">
        <v>0</v>
      </c>
      <c r="R270" s="137">
        <f>Q270*H270</f>
        <v>0</v>
      </c>
      <c r="S270" s="137">
        <v>0</v>
      </c>
      <c r="T270" s="138">
        <f>S270*H270</f>
        <v>0</v>
      </c>
      <c r="AR270" s="139" t="s">
        <v>138</v>
      </c>
      <c r="AT270" s="139" t="s">
        <v>133</v>
      </c>
      <c r="AU270" s="139" t="s">
        <v>139</v>
      </c>
      <c r="AY270" s="18" t="s">
        <v>131</v>
      </c>
      <c r="BE270" s="140">
        <f>IF(N270="základní",J270,0)</f>
        <v>0</v>
      </c>
      <c r="BF270" s="140">
        <f>IF(N270="snížená",J270,0)</f>
        <v>0</v>
      </c>
      <c r="BG270" s="140">
        <f>IF(N270="zákl. přenesená",J270,0)</f>
        <v>0</v>
      </c>
      <c r="BH270" s="140">
        <f>IF(N270="sníž. přenesená",J270,0)</f>
        <v>0</v>
      </c>
      <c r="BI270" s="140">
        <f>IF(N270="nulová",J270,0)</f>
        <v>0</v>
      </c>
      <c r="BJ270" s="18" t="s">
        <v>139</v>
      </c>
      <c r="BK270" s="140">
        <f>ROUND(I270*H270,2)</f>
        <v>0</v>
      </c>
      <c r="BL270" s="18" t="s">
        <v>138</v>
      </c>
      <c r="BM270" s="139" t="s">
        <v>1041</v>
      </c>
    </row>
    <row r="271" spans="2:65" s="1" customFormat="1" hidden="1">
      <c r="B271" s="33"/>
      <c r="D271" s="141" t="s">
        <v>141</v>
      </c>
      <c r="F271" s="142" t="s">
        <v>333</v>
      </c>
      <c r="I271" s="143"/>
      <c r="L271" s="33"/>
      <c r="M271" s="144"/>
      <c r="T271" s="54"/>
      <c r="AT271" s="18" t="s">
        <v>141</v>
      </c>
      <c r="AU271" s="18" t="s">
        <v>139</v>
      </c>
    </row>
    <row r="272" spans="2:65" s="11" customFormat="1" ht="22.9" customHeight="1">
      <c r="B272" s="116"/>
      <c r="D272" s="117" t="s">
        <v>70</v>
      </c>
      <c r="E272" s="126" t="s">
        <v>170</v>
      </c>
      <c r="F272" s="126" t="s">
        <v>1042</v>
      </c>
      <c r="I272" s="119"/>
      <c r="J272" s="127">
        <f>BK272</f>
        <v>0</v>
      </c>
      <c r="L272" s="116"/>
      <c r="M272" s="121"/>
      <c r="P272" s="122">
        <f>SUM(P273:P275)</f>
        <v>0</v>
      </c>
      <c r="R272" s="122">
        <f>SUM(R273:R275)</f>
        <v>6.0149999999999995E-2</v>
      </c>
      <c r="T272" s="123">
        <f>SUM(T273:T275)</f>
        <v>0</v>
      </c>
      <c r="AR272" s="117" t="s">
        <v>79</v>
      </c>
      <c r="AT272" s="124" t="s">
        <v>70</v>
      </c>
      <c r="AU272" s="124" t="s">
        <v>79</v>
      </c>
      <c r="AY272" s="117" t="s">
        <v>131</v>
      </c>
      <c r="BK272" s="125">
        <f>SUM(BK273:BK275)</f>
        <v>0</v>
      </c>
    </row>
    <row r="273" spans="2:65" s="1" customFormat="1" ht="22.15" customHeight="1">
      <c r="B273" s="33"/>
      <c r="C273" s="128" t="s">
        <v>347</v>
      </c>
      <c r="D273" s="128" t="s">
        <v>133</v>
      </c>
      <c r="E273" s="129" t="s">
        <v>1043</v>
      </c>
      <c r="F273" s="130" t="s">
        <v>1044</v>
      </c>
      <c r="G273" s="131" t="s">
        <v>410</v>
      </c>
      <c r="H273" s="132">
        <v>1</v>
      </c>
      <c r="I273" s="133"/>
      <c r="J273" s="134">
        <f>ROUND(I273*H273,2)</f>
        <v>0</v>
      </c>
      <c r="K273" s="130" t="s">
        <v>19</v>
      </c>
      <c r="L273" s="33"/>
      <c r="M273" s="135" t="s">
        <v>19</v>
      </c>
      <c r="N273" s="136" t="s">
        <v>43</v>
      </c>
      <c r="P273" s="137">
        <f>O273*H273</f>
        <v>0</v>
      </c>
      <c r="Q273" s="137">
        <v>0</v>
      </c>
      <c r="R273" s="137">
        <f>Q273*H273</f>
        <v>0</v>
      </c>
      <c r="S273" s="137">
        <v>0</v>
      </c>
      <c r="T273" s="138">
        <f>S273*H273</f>
        <v>0</v>
      </c>
      <c r="AR273" s="139" t="s">
        <v>138</v>
      </c>
      <c r="AT273" s="139" t="s">
        <v>133</v>
      </c>
      <c r="AU273" s="139" t="s">
        <v>139</v>
      </c>
      <c r="AY273" s="18" t="s">
        <v>131</v>
      </c>
      <c r="BE273" s="140">
        <f>IF(N273="základní",J273,0)</f>
        <v>0</v>
      </c>
      <c r="BF273" s="140">
        <f>IF(N273="snížená",J273,0)</f>
        <v>0</v>
      </c>
      <c r="BG273" s="140">
        <f>IF(N273="zákl. přenesená",J273,0)</f>
        <v>0</v>
      </c>
      <c r="BH273" s="140">
        <f>IF(N273="sníž. přenesená",J273,0)</f>
        <v>0</v>
      </c>
      <c r="BI273" s="140">
        <f>IF(N273="nulová",J273,0)</f>
        <v>0</v>
      </c>
      <c r="BJ273" s="18" t="s">
        <v>139</v>
      </c>
      <c r="BK273" s="140">
        <f>ROUND(I273*H273,2)</f>
        <v>0</v>
      </c>
      <c r="BL273" s="18" t="s">
        <v>138</v>
      </c>
      <c r="BM273" s="139" t="s">
        <v>1045</v>
      </c>
    </row>
    <row r="274" spans="2:65" s="1" customFormat="1" ht="19.899999999999999" customHeight="1">
      <c r="B274" s="33"/>
      <c r="C274" s="128" t="s">
        <v>352</v>
      </c>
      <c r="D274" s="128" t="s">
        <v>133</v>
      </c>
      <c r="E274" s="129" t="s">
        <v>1046</v>
      </c>
      <c r="F274" s="130" t="s">
        <v>1047</v>
      </c>
      <c r="G274" s="131" t="s">
        <v>239</v>
      </c>
      <c r="H274" s="132">
        <v>15</v>
      </c>
      <c r="I274" s="133"/>
      <c r="J274" s="134">
        <f>ROUND(I274*H274,2)</f>
        <v>0</v>
      </c>
      <c r="K274" s="130" t="s">
        <v>137</v>
      </c>
      <c r="L274" s="33"/>
      <c r="M274" s="135" t="s">
        <v>19</v>
      </c>
      <c r="N274" s="136" t="s">
        <v>43</v>
      </c>
      <c r="P274" s="137">
        <f>O274*H274</f>
        <v>0</v>
      </c>
      <c r="Q274" s="137">
        <v>4.0099999999999997E-3</v>
      </c>
      <c r="R274" s="137">
        <f>Q274*H274</f>
        <v>6.0149999999999995E-2</v>
      </c>
      <c r="S274" s="137">
        <v>0</v>
      </c>
      <c r="T274" s="138">
        <f>S274*H274</f>
        <v>0</v>
      </c>
      <c r="AR274" s="139" t="s">
        <v>138</v>
      </c>
      <c r="AT274" s="139" t="s">
        <v>133</v>
      </c>
      <c r="AU274" s="139" t="s">
        <v>139</v>
      </c>
      <c r="AY274" s="18" t="s">
        <v>131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18" t="s">
        <v>139</v>
      </c>
      <c r="BK274" s="140">
        <f>ROUND(I274*H274,2)</f>
        <v>0</v>
      </c>
      <c r="BL274" s="18" t="s">
        <v>138</v>
      </c>
      <c r="BM274" s="139" t="s">
        <v>1048</v>
      </c>
    </row>
    <row r="275" spans="2:65" s="1" customFormat="1" hidden="1">
      <c r="B275" s="33"/>
      <c r="D275" s="141" t="s">
        <v>141</v>
      </c>
      <c r="F275" s="142" t="s">
        <v>1049</v>
      </c>
      <c r="I275" s="143"/>
      <c r="L275" s="33"/>
      <c r="M275" s="144"/>
      <c r="T275" s="54"/>
      <c r="AT275" s="18" t="s">
        <v>141</v>
      </c>
      <c r="AU275" s="18" t="s">
        <v>139</v>
      </c>
    </row>
    <row r="276" spans="2:65" s="11" customFormat="1" ht="22.9" customHeight="1">
      <c r="B276" s="116"/>
      <c r="D276" s="117" t="s">
        <v>70</v>
      </c>
      <c r="E276" s="126" t="s">
        <v>182</v>
      </c>
      <c r="F276" s="126" t="s">
        <v>334</v>
      </c>
      <c r="I276" s="119"/>
      <c r="J276" s="127">
        <f>BK276</f>
        <v>0</v>
      </c>
      <c r="L276" s="116"/>
      <c r="M276" s="121"/>
      <c r="P276" s="122">
        <f>SUM(P277:P347)</f>
        <v>0</v>
      </c>
      <c r="R276" s="122">
        <f>SUM(R277:R347)</f>
        <v>1.7022856</v>
      </c>
      <c r="T276" s="123">
        <f>SUM(T277:T347)</f>
        <v>32.724758000000001</v>
      </c>
      <c r="AR276" s="117" t="s">
        <v>79</v>
      </c>
      <c r="AT276" s="124" t="s">
        <v>70</v>
      </c>
      <c r="AU276" s="124" t="s">
        <v>79</v>
      </c>
      <c r="AY276" s="117" t="s">
        <v>131</v>
      </c>
      <c r="BK276" s="125">
        <f>SUM(BK277:BK347)</f>
        <v>0</v>
      </c>
    </row>
    <row r="277" spans="2:65" s="1" customFormat="1" ht="22.15" customHeight="1">
      <c r="B277" s="33"/>
      <c r="C277" s="128" t="s">
        <v>358</v>
      </c>
      <c r="D277" s="128" t="s">
        <v>133</v>
      </c>
      <c r="E277" s="129" t="s">
        <v>336</v>
      </c>
      <c r="F277" s="130" t="s">
        <v>337</v>
      </c>
      <c r="G277" s="131" t="s">
        <v>136</v>
      </c>
      <c r="H277" s="132">
        <v>1268.9100000000001</v>
      </c>
      <c r="I277" s="133"/>
      <c r="J277" s="134">
        <f>ROUND(I277*H277,2)</f>
        <v>0</v>
      </c>
      <c r="K277" s="130" t="s">
        <v>137</v>
      </c>
      <c r="L277" s="33"/>
      <c r="M277" s="135" t="s">
        <v>19</v>
      </c>
      <c r="N277" s="136" t="s">
        <v>43</v>
      </c>
      <c r="P277" s="137">
        <f>O277*H277</f>
        <v>0</v>
      </c>
      <c r="Q277" s="137">
        <v>0</v>
      </c>
      <c r="R277" s="137">
        <f>Q277*H277</f>
        <v>0</v>
      </c>
      <c r="S277" s="137">
        <v>0</v>
      </c>
      <c r="T277" s="138">
        <f>S277*H277</f>
        <v>0</v>
      </c>
      <c r="AR277" s="139" t="s">
        <v>138</v>
      </c>
      <c r="AT277" s="139" t="s">
        <v>133</v>
      </c>
      <c r="AU277" s="139" t="s">
        <v>139</v>
      </c>
      <c r="AY277" s="18" t="s">
        <v>131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18" t="s">
        <v>139</v>
      </c>
      <c r="BK277" s="140">
        <f>ROUND(I277*H277,2)</f>
        <v>0</v>
      </c>
      <c r="BL277" s="18" t="s">
        <v>138</v>
      </c>
      <c r="BM277" s="139" t="s">
        <v>1050</v>
      </c>
    </row>
    <row r="278" spans="2:65" s="1" customFormat="1" hidden="1">
      <c r="B278" s="33"/>
      <c r="D278" s="141" t="s">
        <v>141</v>
      </c>
      <c r="F278" s="142" t="s">
        <v>339</v>
      </c>
      <c r="I278" s="143"/>
      <c r="L278" s="33"/>
      <c r="M278" s="144"/>
      <c r="T278" s="54"/>
      <c r="AT278" s="18" t="s">
        <v>141</v>
      </c>
      <c r="AU278" s="18" t="s">
        <v>139</v>
      </c>
    </row>
    <row r="279" spans="2:65" s="12" customFormat="1">
      <c r="B279" s="145"/>
      <c r="D279" s="146" t="s">
        <v>143</v>
      </c>
      <c r="E279" s="147" t="s">
        <v>19</v>
      </c>
      <c r="F279" s="148" t="s">
        <v>1051</v>
      </c>
      <c r="H279" s="149">
        <v>1268.9100000000001</v>
      </c>
      <c r="I279" s="150"/>
      <c r="L279" s="145"/>
      <c r="M279" s="151"/>
      <c r="T279" s="152"/>
      <c r="AT279" s="147" t="s">
        <v>143</v>
      </c>
      <c r="AU279" s="147" t="s">
        <v>139</v>
      </c>
      <c r="AV279" s="12" t="s">
        <v>139</v>
      </c>
      <c r="AW279" s="12" t="s">
        <v>32</v>
      </c>
      <c r="AX279" s="12" t="s">
        <v>79</v>
      </c>
      <c r="AY279" s="147" t="s">
        <v>131</v>
      </c>
    </row>
    <row r="280" spans="2:65" s="1" customFormat="1" ht="22.15" customHeight="1">
      <c r="B280" s="33"/>
      <c r="C280" s="128" t="s">
        <v>364</v>
      </c>
      <c r="D280" s="128" t="s">
        <v>133</v>
      </c>
      <c r="E280" s="129" t="s">
        <v>342</v>
      </c>
      <c r="F280" s="130" t="s">
        <v>343</v>
      </c>
      <c r="G280" s="131" t="s">
        <v>136</v>
      </c>
      <c r="H280" s="132">
        <v>114201.9</v>
      </c>
      <c r="I280" s="133"/>
      <c r="J280" s="134">
        <f>ROUND(I280*H280,2)</f>
        <v>0</v>
      </c>
      <c r="K280" s="130" t="s">
        <v>137</v>
      </c>
      <c r="L280" s="33"/>
      <c r="M280" s="135" t="s">
        <v>19</v>
      </c>
      <c r="N280" s="136" t="s">
        <v>43</v>
      </c>
      <c r="P280" s="137">
        <f>O280*H280</f>
        <v>0</v>
      </c>
      <c r="Q280" s="137">
        <v>0</v>
      </c>
      <c r="R280" s="137">
        <f>Q280*H280</f>
        <v>0</v>
      </c>
      <c r="S280" s="137">
        <v>0</v>
      </c>
      <c r="T280" s="138">
        <f>S280*H280</f>
        <v>0</v>
      </c>
      <c r="AR280" s="139" t="s">
        <v>138</v>
      </c>
      <c r="AT280" s="139" t="s">
        <v>133</v>
      </c>
      <c r="AU280" s="139" t="s">
        <v>139</v>
      </c>
      <c r="AY280" s="18" t="s">
        <v>131</v>
      </c>
      <c r="BE280" s="140">
        <f>IF(N280="základní",J280,0)</f>
        <v>0</v>
      </c>
      <c r="BF280" s="140">
        <f>IF(N280="snížená",J280,0)</f>
        <v>0</v>
      </c>
      <c r="BG280" s="140">
        <f>IF(N280="zákl. přenesená",J280,0)</f>
        <v>0</v>
      </c>
      <c r="BH280" s="140">
        <f>IF(N280="sníž. přenesená",J280,0)</f>
        <v>0</v>
      </c>
      <c r="BI280" s="140">
        <f>IF(N280="nulová",J280,0)</f>
        <v>0</v>
      </c>
      <c r="BJ280" s="18" t="s">
        <v>139</v>
      </c>
      <c r="BK280" s="140">
        <f>ROUND(I280*H280,2)</f>
        <v>0</v>
      </c>
      <c r="BL280" s="18" t="s">
        <v>138</v>
      </c>
      <c r="BM280" s="139" t="s">
        <v>1052</v>
      </c>
    </row>
    <row r="281" spans="2:65" s="1" customFormat="1" hidden="1">
      <c r="B281" s="33"/>
      <c r="D281" s="141" t="s">
        <v>141</v>
      </c>
      <c r="F281" s="142" t="s">
        <v>345</v>
      </c>
      <c r="I281" s="143"/>
      <c r="L281" s="33"/>
      <c r="M281" s="144"/>
      <c r="T281" s="54"/>
      <c r="AT281" s="18" t="s">
        <v>141</v>
      </c>
      <c r="AU281" s="18" t="s">
        <v>139</v>
      </c>
    </row>
    <row r="282" spans="2:65" s="12" customFormat="1">
      <c r="B282" s="145"/>
      <c r="D282" s="146" t="s">
        <v>143</v>
      </c>
      <c r="F282" s="148" t="s">
        <v>1053</v>
      </c>
      <c r="H282" s="149">
        <v>114201.9</v>
      </c>
      <c r="I282" s="150"/>
      <c r="L282" s="145"/>
      <c r="M282" s="151"/>
      <c r="T282" s="152"/>
      <c r="AT282" s="147" t="s">
        <v>143</v>
      </c>
      <c r="AU282" s="147" t="s">
        <v>139</v>
      </c>
      <c r="AV282" s="12" t="s">
        <v>139</v>
      </c>
      <c r="AW282" s="12" t="s">
        <v>4</v>
      </c>
      <c r="AX282" s="12" t="s">
        <v>79</v>
      </c>
      <c r="AY282" s="147" t="s">
        <v>131</v>
      </c>
    </row>
    <row r="283" spans="2:65" s="1" customFormat="1" ht="22.15" customHeight="1">
      <c r="B283" s="33"/>
      <c r="C283" s="128" t="s">
        <v>369</v>
      </c>
      <c r="D283" s="128" t="s">
        <v>133</v>
      </c>
      <c r="E283" s="129" t="s">
        <v>348</v>
      </c>
      <c r="F283" s="130" t="s">
        <v>349</v>
      </c>
      <c r="G283" s="131" t="s">
        <v>136</v>
      </c>
      <c r="H283" s="132">
        <v>1268.9100000000001</v>
      </c>
      <c r="I283" s="133"/>
      <c r="J283" s="134">
        <f>ROUND(I283*H283,2)</f>
        <v>0</v>
      </c>
      <c r="K283" s="130" t="s">
        <v>137</v>
      </c>
      <c r="L283" s="33"/>
      <c r="M283" s="135" t="s">
        <v>19</v>
      </c>
      <c r="N283" s="136" t="s">
        <v>43</v>
      </c>
      <c r="P283" s="137">
        <f>O283*H283</f>
        <v>0</v>
      </c>
      <c r="Q283" s="137">
        <v>0</v>
      </c>
      <c r="R283" s="137">
        <f>Q283*H283</f>
        <v>0</v>
      </c>
      <c r="S283" s="137">
        <v>0</v>
      </c>
      <c r="T283" s="138">
        <f>S283*H283</f>
        <v>0</v>
      </c>
      <c r="AR283" s="139" t="s">
        <v>138</v>
      </c>
      <c r="AT283" s="139" t="s">
        <v>133</v>
      </c>
      <c r="AU283" s="139" t="s">
        <v>139</v>
      </c>
      <c r="AY283" s="18" t="s">
        <v>131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8" t="s">
        <v>139</v>
      </c>
      <c r="BK283" s="140">
        <f>ROUND(I283*H283,2)</f>
        <v>0</v>
      </c>
      <c r="BL283" s="18" t="s">
        <v>138</v>
      </c>
      <c r="BM283" s="139" t="s">
        <v>1054</v>
      </c>
    </row>
    <row r="284" spans="2:65" s="1" customFormat="1" hidden="1">
      <c r="B284" s="33"/>
      <c r="D284" s="141" t="s">
        <v>141</v>
      </c>
      <c r="F284" s="142" t="s">
        <v>351</v>
      </c>
      <c r="I284" s="143"/>
      <c r="L284" s="33"/>
      <c r="M284" s="144"/>
      <c r="T284" s="54"/>
      <c r="AT284" s="18" t="s">
        <v>141</v>
      </c>
      <c r="AU284" s="18" t="s">
        <v>139</v>
      </c>
    </row>
    <row r="285" spans="2:65" s="1" customFormat="1" ht="14.45" customHeight="1">
      <c r="B285" s="33"/>
      <c r="C285" s="128" t="s">
        <v>375</v>
      </c>
      <c r="D285" s="128" t="s">
        <v>133</v>
      </c>
      <c r="E285" s="129" t="s">
        <v>353</v>
      </c>
      <c r="F285" s="130" t="s">
        <v>354</v>
      </c>
      <c r="G285" s="131" t="s">
        <v>136</v>
      </c>
      <c r="H285" s="132">
        <v>1521.6</v>
      </c>
      <c r="I285" s="133"/>
      <c r="J285" s="134">
        <f>ROUND(I285*H285,2)</f>
        <v>0</v>
      </c>
      <c r="K285" s="130" t="s">
        <v>137</v>
      </c>
      <c r="L285" s="33"/>
      <c r="M285" s="135" t="s">
        <v>19</v>
      </c>
      <c r="N285" s="136" t="s">
        <v>43</v>
      </c>
      <c r="P285" s="137">
        <f>O285*H285</f>
        <v>0</v>
      </c>
      <c r="Q285" s="137">
        <v>0</v>
      </c>
      <c r="R285" s="137">
        <f>Q285*H285</f>
        <v>0</v>
      </c>
      <c r="S285" s="137">
        <v>0</v>
      </c>
      <c r="T285" s="138">
        <f>S285*H285</f>
        <v>0</v>
      </c>
      <c r="AR285" s="139" t="s">
        <v>138</v>
      </c>
      <c r="AT285" s="139" t="s">
        <v>133</v>
      </c>
      <c r="AU285" s="139" t="s">
        <v>139</v>
      </c>
      <c r="AY285" s="18" t="s">
        <v>131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18" t="s">
        <v>139</v>
      </c>
      <c r="BK285" s="140">
        <f>ROUND(I285*H285,2)</f>
        <v>0</v>
      </c>
      <c r="BL285" s="18" t="s">
        <v>138</v>
      </c>
      <c r="BM285" s="139" t="s">
        <v>1055</v>
      </c>
    </row>
    <row r="286" spans="2:65" s="1" customFormat="1" hidden="1">
      <c r="B286" s="33"/>
      <c r="D286" s="141" t="s">
        <v>141</v>
      </c>
      <c r="F286" s="142" t="s">
        <v>356</v>
      </c>
      <c r="I286" s="143"/>
      <c r="L286" s="33"/>
      <c r="M286" s="144"/>
      <c r="T286" s="54"/>
      <c r="AT286" s="18" t="s">
        <v>141</v>
      </c>
      <c r="AU286" s="18" t="s">
        <v>139</v>
      </c>
    </row>
    <row r="287" spans="2:65" s="12" customFormat="1">
      <c r="B287" s="145"/>
      <c r="D287" s="146" t="s">
        <v>143</v>
      </c>
      <c r="E287" s="147" t="s">
        <v>19</v>
      </c>
      <c r="F287" s="148" t="s">
        <v>1056</v>
      </c>
      <c r="H287" s="149">
        <v>1521.6</v>
      </c>
      <c r="I287" s="150"/>
      <c r="L287" s="145"/>
      <c r="M287" s="151"/>
      <c r="T287" s="152"/>
      <c r="AT287" s="147" t="s">
        <v>143</v>
      </c>
      <c r="AU287" s="147" t="s">
        <v>139</v>
      </c>
      <c r="AV287" s="12" t="s">
        <v>139</v>
      </c>
      <c r="AW287" s="12" t="s">
        <v>32</v>
      </c>
      <c r="AX287" s="12" t="s">
        <v>79</v>
      </c>
      <c r="AY287" s="147" t="s">
        <v>131</v>
      </c>
    </row>
    <row r="288" spans="2:65" s="1" customFormat="1" ht="14.45" customHeight="1">
      <c r="B288" s="33"/>
      <c r="C288" s="128" t="s">
        <v>381</v>
      </c>
      <c r="D288" s="128" t="s">
        <v>133</v>
      </c>
      <c r="E288" s="129" t="s">
        <v>359</v>
      </c>
      <c r="F288" s="130" t="s">
        <v>360</v>
      </c>
      <c r="G288" s="131" t="s">
        <v>136</v>
      </c>
      <c r="H288" s="132">
        <v>136890</v>
      </c>
      <c r="I288" s="133"/>
      <c r="J288" s="134">
        <f>ROUND(I288*H288,2)</f>
        <v>0</v>
      </c>
      <c r="K288" s="130" t="s">
        <v>137</v>
      </c>
      <c r="L288" s="33"/>
      <c r="M288" s="135" t="s">
        <v>19</v>
      </c>
      <c r="N288" s="136" t="s">
        <v>43</v>
      </c>
      <c r="P288" s="137">
        <f>O288*H288</f>
        <v>0</v>
      </c>
      <c r="Q288" s="137">
        <v>0</v>
      </c>
      <c r="R288" s="137">
        <f>Q288*H288</f>
        <v>0</v>
      </c>
      <c r="S288" s="137">
        <v>0</v>
      </c>
      <c r="T288" s="138">
        <f>S288*H288</f>
        <v>0</v>
      </c>
      <c r="AR288" s="139" t="s">
        <v>138</v>
      </c>
      <c r="AT288" s="139" t="s">
        <v>133</v>
      </c>
      <c r="AU288" s="139" t="s">
        <v>139</v>
      </c>
      <c r="AY288" s="18" t="s">
        <v>131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18" t="s">
        <v>139</v>
      </c>
      <c r="BK288" s="140">
        <f>ROUND(I288*H288,2)</f>
        <v>0</v>
      </c>
      <c r="BL288" s="18" t="s">
        <v>138</v>
      </c>
      <c r="BM288" s="139" t="s">
        <v>1057</v>
      </c>
    </row>
    <row r="289" spans="2:65" s="1" customFormat="1" hidden="1">
      <c r="B289" s="33"/>
      <c r="D289" s="141" t="s">
        <v>141</v>
      </c>
      <c r="F289" s="142" t="s">
        <v>362</v>
      </c>
      <c r="I289" s="143"/>
      <c r="L289" s="33"/>
      <c r="M289" s="144"/>
      <c r="T289" s="54"/>
      <c r="AT289" s="18" t="s">
        <v>141</v>
      </c>
      <c r="AU289" s="18" t="s">
        <v>139</v>
      </c>
    </row>
    <row r="290" spans="2:65" s="12" customFormat="1">
      <c r="B290" s="145"/>
      <c r="D290" s="146" t="s">
        <v>143</v>
      </c>
      <c r="F290" s="148" t="s">
        <v>1058</v>
      </c>
      <c r="H290" s="149">
        <v>136890</v>
      </c>
      <c r="I290" s="150"/>
      <c r="L290" s="145"/>
      <c r="M290" s="151"/>
      <c r="T290" s="152"/>
      <c r="AT290" s="147" t="s">
        <v>143</v>
      </c>
      <c r="AU290" s="147" t="s">
        <v>139</v>
      </c>
      <c r="AV290" s="12" t="s">
        <v>139</v>
      </c>
      <c r="AW290" s="12" t="s">
        <v>4</v>
      </c>
      <c r="AX290" s="12" t="s">
        <v>79</v>
      </c>
      <c r="AY290" s="147" t="s">
        <v>131</v>
      </c>
    </row>
    <row r="291" spans="2:65" s="1" customFormat="1" ht="14.45" customHeight="1">
      <c r="B291" s="33"/>
      <c r="C291" s="128" t="s">
        <v>386</v>
      </c>
      <c r="D291" s="128" t="s">
        <v>133</v>
      </c>
      <c r="E291" s="129" t="s">
        <v>365</v>
      </c>
      <c r="F291" s="130" t="s">
        <v>366</v>
      </c>
      <c r="G291" s="131" t="s">
        <v>136</v>
      </c>
      <c r="H291" s="132">
        <v>1521.6</v>
      </c>
      <c r="I291" s="133"/>
      <c r="J291" s="134">
        <f>ROUND(I291*H291,2)</f>
        <v>0</v>
      </c>
      <c r="K291" s="130" t="s">
        <v>137</v>
      </c>
      <c r="L291" s="33"/>
      <c r="M291" s="135" t="s">
        <v>19</v>
      </c>
      <c r="N291" s="136" t="s">
        <v>43</v>
      </c>
      <c r="P291" s="137">
        <f>O291*H291</f>
        <v>0</v>
      </c>
      <c r="Q291" s="137">
        <v>0</v>
      </c>
      <c r="R291" s="137">
        <f>Q291*H291</f>
        <v>0</v>
      </c>
      <c r="S291" s="137">
        <v>0</v>
      </c>
      <c r="T291" s="138">
        <f>S291*H291</f>
        <v>0</v>
      </c>
      <c r="AR291" s="139" t="s">
        <v>138</v>
      </c>
      <c r="AT291" s="139" t="s">
        <v>133</v>
      </c>
      <c r="AU291" s="139" t="s">
        <v>139</v>
      </c>
      <c r="AY291" s="18" t="s">
        <v>131</v>
      </c>
      <c r="BE291" s="140">
        <f>IF(N291="základní",J291,0)</f>
        <v>0</v>
      </c>
      <c r="BF291" s="140">
        <f>IF(N291="snížená",J291,0)</f>
        <v>0</v>
      </c>
      <c r="BG291" s="140">
        <f>IF(N291="zákl. přenesená",J291,0)</f>
        <v>0</v>
      </c>
      <c r="BH291" s="140">
        <f>IF(N291="sníž. přenesená",J291,0)</f>
        <v>0</v>
      </c>
      <c r="BI291" s="140">
        <f>IF(N291="nulová",J291,0)</f>
        <v>0</v>
      </c>
      <c r="BJ291" s="18" t="s">
        <v>139</v>
      </c>
      <c r="BK291" s="140">
        <f>ROUND(I291*H291,2)</f>
        <v>0</v>
      </c>
      <c r="BL291" s="18" t="s">
        <v>138</v>
      </c>
      <c r="BM291" s="139" t="s">
        <v>1059</v>
      </c>
    </row>
    <row r="292" spans="2:65" s="1" customFormat="1" hidden="1">
      <c r="B292" s="33"/>
      <c r="D292" s="141" t="s">
        <v>141</v>
      </c>
      <c r="F292" s="142" t="s">
        <v>368</v>
      </c>
      <c r="I292" s="143"/>
      <c r="L292" s="33"/>
      <c r="M292" s="144"/>
      <c r="T292" s="54"/>
      <c r="AT292" s="18" t="s">
        <v>141</v>
      </c>
      <c r="AU292" s="18" t="s">
        <v>139</v>
      </c>
    </row>
    <row r="293" spans="2:65" s="1" customFormat="1" ht="19.899999999999999" customHeight="1">
      <c r="B293" s="33"/>
      <c r="C293" s="128" t="s">
        <v>392</v>
      </c>
      <c r="D293" s="128" t="s">
        <v>133</v>
      </c>
      <c r="E293" s="129" t="s">
        <v>370</v>
      </c>
      <c r="F293" s="130" t="s">
        <v>371</v>
      </c>
      <c r="G293" s="131" t="s">
        <v>239</v>
      </c>
      <c r="H293" s="132">
        <v>12.4</v>
      </c>
      <c r="I293" s="133"/>
      <c r="J293" s="134">
        <f>ROUND(I293*H293,2)</f>
        <v>0</v>
      </c>
      <c r="K293" s="130" t="s">
        <v>137</v>
      </c>
      <c r="L293" s="33"/>
      <c r="M293" s="135" t="s">
        <v>19</v>
      </c>
      <c r="N293" s="136" t="s">
        <v>43</v>
      </c>
      <c r="P293" s="137">
        <f>O293*H293</f>
        <v>0</v>
      </c>
      <c r="Q293" s="137">
        <v>0</v>
      </c>
      <c r="R293" s="137">
        <f>Q293*H293</f>
        <v>0</v>
      </c>
      <c r="S293" s="137">
        <v>0</v>
      </c>
      <c r="T293" s="138">
        <f>S293*H293</f>
        <v>0</v>
      </c>
      <c r="AR293" s="139" t="s">
        <v>138</v>
      </c>
      <c r="AT293" s="139" t="s">
        <v>133</v>
      </c>
      <c r="AU293" s="139" t="s">
        <v>139</v>
      </c>
      <c r="AY293" s="18" t="s">
        <v>131</v>
      </c>
      <c r="BE293" s="140">
        <f>IF(N293="základní",J293,0)</f>
        <v>0</v>
      </c>
      <c r="BF293" s="140">
        <f>IF(N293="snížená",J293,0)</f>
        <v>0</v>
      </c>
      <c r="BG293" s="140">
        <f>IF(N293="zákl. přenesená",J293,0)</f>
        <v>0</v>
      </c>
      <c r="BH293" s="140">
        <f>IF(N293="sníž. přenesená",J293,0)</f>
        <v>0</v>
      </c>
      <c r="BI293" s="140">
        <f>IF(N293="nulová",J293,0)</f>
        <v>0</v>
      </c>
      <c r="BJ293" s="18" t="s">
        <v>139</v>
      </c>
      <c r="BK293" s="140">
        <f>ROUND(I293*H293,2)</f>
        <v>0</v>
      </c>
      <c r="BL293" s="18" t="s">
        <v>138</v>
      </c>
      <c r="BM293" s="139" t="s">
        <v>1060</v>
      </c>
    </row>
    <row r="294" spans="2:65" s="1" customFormat="1" hidden="1">
      <c r="B294" s="33"/>
      <c r="D294" s="141" t="s">
        <v>141</v>
      </c>
      <c r="F294" s="142" t="s">
        <v>373</v>
      </c>
      <c r="I294" s="143"/>
      <c r="L294" s="33"/>
      <c r="M294" s="144"/>
      <c r="T294" s="54"/>
      <c r="AT294" s="18" t="s">
        <v>141</v>
      </c>
      <c r="AU294" s="18" t="s">
        <v>139</v>
      </c>
    </row>
    <row r="295" spans="2:65" s="12" customFormat="1">
      <c r="B295" s="145"/>
      <c r="D295" s="146" t="s">
        <v>143</v>
      </c>
      <c r="E295" s="147" t="s">
        <v>19</v>
      </c>
      <c r="F295" s="148" t="s">
        <v>1061</v>
      </c>
      <c r="H295" s="149">
        <v>12.4</v>
      </c>
      <c r="I295" s="150"/>
      <c r="L295" s="145"/>
      <c r="M295" s="151"/>
      <c r="T295" s="152"/>
      <c r="AT295" s="147" t="s">
        <v>143</v>
      </c>
      <c r="AU295" s="147" t="s">
        <v>139</v>
      </c>
      <c r="AV295" s="12" t="s">
        <v>139</v>
      </c>
      <c r="AW295" s="12" t="s">
        <v>32</v>
      </c>
      <c r="AX295" s="12" t="s">
        <v>79</v>
      </c>
      <c r="AY295" s="147" t="s">
        <v>131</v>
      </c>
    </row>
    <row r="296" spans="2:65" s="1" customFormat="1" ht="14.45" customHeight="1">
      <c r="B296" s="33"/>
      <c r="C296" s="128" t="s">
        <v>398</v>
      </c>
      <c r="D296" s="128" t="s">
        <v>133</v>
      </c>
      <c r="E296" s="129" t="s">
        <v>376</v>
      </c>
      <c r="F296" s="130" t="s">
        <v>377</v>
      </c>
      <c r="G296" s="131" t="s">
        <v>239</v>
      </c>
      <c r="H296" s="132">
        <v>1116</v>
      </c>
      <c r="I296" s="133"/>
      <c r="J296" s="134">
        <f>ROUND(I296*H296,2)</f>
        <v>0</v>
      </c>
      <c r="K296" s="130" t="s">
        <v>137</v>
      </c>
      <c r="L296" s="33"/>
      <c r="M296" s="135" t="s">
        <v>19</v>
      </c>
      <c r="N296" s="136" t="s">
        <v>43</v>
      </c>
      <c r="P296" s="137">
        <f>O296*H296</f>
        <v>0</v>
      </c>
      <c r="Q296" s="137">
        <v>0</v>
      </c>
      <c r="R296" s="137">
        <f>Q296*H296</f>
        <v>0</v>
      </c>
      <c r="S296" s="137">
        <v>0</v>
      </c>
      <c r="T296" s="138">
        <f>S296*H296</f>
        <v>0</v>
      </c>
      <c r="AR296" s="139" t="s">
        <v>138</v>
      </c>
      <c r="AT296" s="139" t="s">
        <v>133</v>
      </c>
      <c r="AU296" s="139" t="s">
        <v>139</v>
      </c>
      <c r="AY296" s="18" t="s">
        <v>131</v>
      </c>
      <c r="BE296" s="140">
        <f>IF(N296="základní",J296,0)</f>
        <v>0</v>
      </c>
      <c r="BF296" s="140">
        <f>IF(N296="snížená",J296,0)</f>
        <v>0</v>
      </c>
      <c r="BG296" s="140">
        <f>IF(N296="zákl. přenesená",J296,0)</f>
        <v>0</v>
      </c>
      <c r="BH296" s="140">
        <f>IF(N296="sníž. přenesená",J296,0)</f>
        <v>0</v>
      </c>
      <c r="BI296" s="140">
        <f>IF(N296="nulová",J296,0)</f>
        <v>0</v>
      </c>
      <c r="BJ296" s="18" t="s">
        <v>139</v>
      </c>
      <c r="BK296" s="140">
        <f>ROUND(I296*H296,2)</f>
        <v>0</v>
      </c>
      <c r="BL296" s="18" t="s">
        <v>138</v>
      </c>
      <c r="BM296" s="139" t="s">
        <v>1062</v>
      </c>
    </row>
    <row r="297" spans="2:65" s="1" customFormat="1" hidden="1">
      <c r="B297" s="33"/>
      <c r="D297" s="141" t="s">
        <v>141</v>
      </c>
      <c r="F297" s="142" t="s">
        <v>379</v>
      </c>
      <c r="I297" s="143"/>
      <c r="L297" s="33"/>
      <c r="M297" s="144"/>
      <c r="T297" s="54"/>
      <c r="AT297" s="18" t="s">
        <v>141</v>
      </c>
      <c r="AU297" s="18" t="s">
        <v>139</v>
      </c>
    </row>
    <row r="298" spans="2:65" s="12" customFormat="1">
      <c r="B298" s="145"/>
      <c r="D298" s="146" t="s">
        <v>143</v>
      </c>
      <c r="F298" s="148" t="s">
        <v>1063</v>
      </c>
      <c r="H298" s="149">
        <v>1116</v>
      </c>
      <c r="I298" s="150"/>
      <c r="L298" s="145"/>
      <c r="M298" s="151"/>
      <c r="T298" s="152"/>
      <c r="AT298" s="147" t="s">
        <v>143</v>
      </c>
      <c r="AU298" s="147" t="s">
        <v>139</v>
      </c>
      <c r="AV298" s="12" t="s">
        <v>139</v>
      </c>
      <c r="AW298" s="12" t="s">
        <v>4</v>
      </c>
      <c r="AX298" s="12" t="s">
        <v>79</v>
      </c>
      <c r="AY298" s="147" t="s">
        <v>131</v>
      </c>
    </row>
    <row r="299" spans="2:65" s="1" customFormat="1" ht="19.899999999999999" customHeight="1">
      <c r="B299" s="33"/>
      <c r="C299" s="128" t="s">
        <v>403</v>
      </c>
      <c r="D299" s="128" t="s">
        <v>133</v>
      </c>
      <c r="E299" s="129" t="s">
        <v>382</v>
      </c>
      <c r="F299" s="130" t="s">
        <v>383</v>
      </c>
      <c r="G299" s="131" t="s">
        <v>239</v>
      </c>
      <c r="H299" s="132">
        <v>12.4</v>
      </c>
      <c r="I299" s="133"/>
      <c r="J299" s="134">
        <f>ROUND(I299*H299,2)</f>
        <v>0</v>
      </c>
      <c r="K299" s="130" t="s">
        <v>137</v>
      </c>
      <c r="L299" s="33"/>
      <c r="M299" s="135" t="s">
        <v>19</v>
      </c>
      <c r="N299" s="136" t="s">
        <v>43</v>
      </c>
      <c r="P299" s="137">
        <f>O299*H299</f>
        <v>0</v>
      </c>
      <c r="Q299" s="137">
        <v>0</v>
      </c>
      <c r="R299" s="137">
        <f>Q299*H299</f>
        <v>0</v>
      </c>
      <c r="S299" s="137">
        <v>0</v>
      </c>
      <c r="T299" s="138">
        <f>S299*H299</f>
        <v>0</v>
      </c>
      <c r="AR299" s="139" t="s">
        <v>138</v>
      </c>
      <c r="AT299" s="139" t="s">
        <v>133</v>
      </c>
      <c r="AU299" s="139" t="s">
        <v>139</v>
      </c>
      <c r="AY299" s="18" t="s">
        <v>131</v>
      </c>
      <c r="BE299" s="140">
        <f>IF(N299="základní",J299,0)</f>
        <v>0</v>
      </c>
      <c r="BF299" s="140">
        <f>IF(N299="snížená",J299,0)</f>
        <v>0</v>
      </c>
      <c r="BG299" s="140">
        <f>IF(N299="zákl. přenesená",J299,0)</f>
        <v>0</v>
      </c>
      <c r="BH299" s="140">
        <f>IF(N299="sníž. přenesená",J299,0)</f>
        <v>0</v>
      </c>
      <c r="BI299" s="140">
        <f>IF(N299="nulová",J299,0)</f>
        <v>0</v>
      </c>
      <c r="BJ299" s="18" t="s">
        <v>139</v>
      </c>
      <c r="BK299" s="140">
        <f>ROUND(I299*H299,2)</f>
        <v>0</v>
      </c>
      <c r="BL299" s="18" t="s">
        <v>138</v>
      </c>
      <c r="BM299" s="139" t="s">
        <v>1064</v>
      </c>
    </row>
    <row r="300" spans="2:65" s="1" customFormat="1" hidden="1">
      <c r="B300" s="33"/>
      <c r="D300" s="141" t="s">
        <v>141</v>
      </c>
      <c r="F300" s="142" t="s">
        <v>385</v>
      </c>
      <c r="I300" s="143"/>
      <c r="L300" s="33"/>
      <c r="M300" s="144"/>
      <c r="T300" s="54"/>
      <c r="AT300" s="18" t="s">
        <v>141</v>
      </c>
      <c r="AU300" s="18" t="s">
        <v>139</v>
      </c>
    </row>
    <row r="301" spans="2:65" s="1" customFormat="1" ht="22.15" customHeight="1">
      <c r="B301" s="33"/>
      <c r="C301" s="128" t="s">
        <v>407</v>
      </c>
      <c r="D301" s="128" t="s">
        <v>133</v>
      </c>
      <c r="E301" s="129" t="s">
        <v>387</v>
      </c>
      <c r="F301" s="130" t="s">
        <v>388</v>
      </c>
      <c r="G301" s="131" t="s">
        <v>239</v>
      </c>
      <c r="H301" s="132">
        <v>6</v>
      </c>
      <c r="I301" s="133"/>
      <c r="J301" s="134">
        <f>ROUND(I301*H301,2)</f>
        <v>0</v>
      </c>
      <c r="K301" s="130" t="s">
        <v>137</v>
      </c>
      <c r="L301" s="33"/>
      <c r="M301" s="135" t="s">
        <v>19</v>
      </c>
      <c r="N301" s="136" t="s">
        <v>43</v>
      </c>
      <c r="P301" s="137">
        <f>O301*H301</f>
        <v>0</v>
      </c>
      <c r="Q301" s="137">
        <v>0</v>
      </c>
      <c r="R301" s="137">
        <f>Q301*H301</f>
        <v>0</v>
      </c>
      <c r="S301" s="137">
        <v>0</v>
      </c>
      <c r="T301" s="138">
        <f>S301*H301</f>
        <v>0</v>
      </c>
      <c r="AR301" s="139" t="s">
        <v>138</v>
      </c>
      <c r="AT301" s="139" t="s">
        <v>133</v>
      </c>
      <c r="AU301" s="139" t="s">
        <v>139</v>
      </c>
      <c r="AY301" s="18" t="s">
        <v>131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18" t="s">
        <v>139</v>
      </c>
      <c r="BK301" s="140">
        <f>ROUND(I301*H301,2)</f>
        <v>0</v>
      </c>
      <c r="BL301" s="18" t="s">
        <v>138</v>
      </c>
      <c r="BM301" s="139" t="s">
        <v>1065</v>
      </c>
    </row>
    <row r="302" spans="2:65" s="1" customFormat="1" hidden="1">
      <c r="B302" s="33"/>
      <c r="D302" s="141" t="s">
        <v>141</v>
      </c>
      <c r="F302" s="142" t="s">
        <v>390</v>
      </c>
      <c r="I302" s="143"/>
      <c r="L302" s="33"/>
      <c r="M302" s="144"/>
      <c r="T302" s="54"/>
      <c r="AT302" s="18" t="s">
        <v>141</v>
      </c>
      <c r="AU302" s="18" t="s">
        <v>139</v>
      </c>
    </row>
    <row r="303" spans="2:65" s="12" customFormat="1">
      <c r="B303" s="145"/>
      <c r="D303" s="146" t="s">
        <v>143</v>
      </c>
      <c r="E303" s="147" t="s">
        <v>19</v>
      </c>
      <c r="F303" s="148" t="s">
        <v>1066</v>
      </c>
      <c r="H303" s="149">
        <v>6</v>
      </c>
      <c r="I303" s="150"/>
      <c r="L303" s="145"/>
      <c r="M303" s="151"/>
      <c r="T303" s="152"/>
      <c r="AT303" s="147" t="s">
        <v>143</v>
      </c>
      <c r="AU303" s="147" t="s">
        <v>139</v>
      </c>
      <c r="AV303" s="12" t="s">
        <v>139</v>
      </c>
      <c r="AW303" s="12" t="s">
        <v>32</v>
      </c>
      <c r="AX303" s="12" t="s">
        <v>79</v>
      </c>
      <c r="AY303" s="147" t="s">
        <v>131</v>
      </c>
    </row>
    <row r="304" spans="2:65" s="1" customFormat="1" ht="19.899999999999999" customHeight="1">
      <c r="B304" s="33"/>
      <c r="C304" s="128" t="s">
        <v>413</v>
      </c>
      <c r="D304" s="128" t="s">
        <v>133</v>
      </c>
      <c r="E304" s="129" t="s">
        <v>393</v>
      </c>
      <c r="F304" s="130" t="s">
        <v>394</v>
      </c>
      <c r="G304" s="131" t="s">
        <v>239</v>
      </c>
      <c r="H304" s="132">
        <v>540</v>
      </c>
      <c r="I304" s="133"/>
      <c r="J304" s="134">
        <f>ROUND(I304*H304,2)</f>
        <v>0</v>
      </c>
      <c r="K304" s="130" t="s">
        <v>137</v>
      </c>
      <c r="L304" s="33"/>
      <c r="M304" s="135" t="s">
        <v>19</v>
      </c>
      <c r="N304" s="136" t="s">
        <v>43</v>
      </c>
      <c r="P304" s="137">
        <f>O304*H304</f>
        <v>0</v>
      </c>
      <c r="Q304" s="137">
        <v>0</v>
      </c>
      <c r="R304" s="137">
        <f>Q304*H304</f>
        <v>0</v>
      </c>
      <c r="S304" s="137">
        <v>0</v>
      </c>
      <c r="T304" s="138">
        <f>S304*H304</f>
        <v>0</v>
      </c>
      <c r="AR304" s="139" t="s">
        <v>138</v>
      </c>
      <c r="AT304" s="139" t="s">
        <v>133</v>
      </c>
      <c r="AU304" s="139" t="s">
        <v>139</v>
      </c>
      <c r="AY304" s="18" t="s">
        <v>131</v>
      </c>
      <c r="BE304" s="140">
        <f>IF(N304="základní",J304,0)</f>
        <v>0</v>
      </c>
      <c r="BF304" s="140">
        <f>IF(N304="snížená",J304,0)</f>
        <v>0</v>
      </c>
      <c r="BG304" s="140">
        <f>IF(N304="zákl. přenesená",J304,0)</f>
        <v>0</v>
      </c>
      <c r="BH304" s="140">
        <f>IF(N304="sníž. přenesená",J304,0)</f>
        <v>0</v>
      </c>
      <c r="BI304" s="140">
        <f>IF(N304="nulová",J304,0)</f>
        <v>0</v>
      </c>
      <c r="BJ304" s="18" t="s">
        <v>139</v>
      </c>
      <c r="BK304" s="140">
        <f>ROUND(I304*H304,2)</f>
        <v>0</v>
      </c>
      <c r="BL304" s="18" t="s">
        <v>138</v>
      </c>
      <c r="BM304" s="139" t="s">
        <v>1067</v>
      </c>
    </row>
    <row r="305" spans="2:65" s="1" customFormat="1" hidden="1">
      <c r="B305" s="33"/>
      <c r="D305" s="141" t="s">
        <v>141</v>
      </c>
      <c r="F305" s="142" t="s">
        <v>396</v>
      </c>
      <c r="I305" s="143"/>
      <c r="L305" s="33"/>
      <c r="M305" s="144"/>
      <c r="T305" s="54"/>
      <c r="AT305" s="18" t="s">
        <v>141</v>
      </c>
      <c r="AU305" s="18" t="s">
        <v>139</v>
      </c>
    </row>
    <row r="306" spans="2:65" s="12" customFormat="1">
      <c r="B306" s="145"/>
      <c r="D306" s="146" t="s">
        <v>143</v>
      </c>
      <c r="F306" s="148" t="s">
        <v>1068</v>
      </c>
      <c r="H306" s="149">
        <v>540</v>
      </c>
      <c r="I306" s="150"/>
      <c r="L306" s="145"/>
      <c r="M306" s="151"/>
      <c r="T306" s="152"/>
      <c r="AT306" s="147" t="s">
        <v>143</v>
      </c>
      <c r="AU306" s="147" t="s">
        <v>139</v>
      </c>
      <c r="AV306" s="12" t="s">
        <v>139</v>
      </c>
      <c r="AW306" s="12" t="s">
        <v>4</v>
      </c>
      <c r="AX306" s="12" t="s">
        <v>79</v>
      </c>
      <c r="AY306" s="147" t="s">
        <v>131</v>
      </c>
    </row>
    <row r="307" spans="2:65" s="1" customFormat="1" ht="22.15" customHeight="1">
      <c r="B307" s="33"/>
      <c r="C307" s="128" t="s">
        <v>417</v>
      </c>
      <c r="D307" s="128" t="s">
        <v>133</v>
      </c>
      <c r="E307" s="129" t="s">
        <v>399</v>
      </c>
      <c r="F307" s="130" t="s">
        <v>400</v>
      </c>
      <c r="G307" s="131" t="s">
        <v>239</v>
      </c>
      <c r="H307" s="132">
        <v>6</v>
      </c>
      <c r="I307" s="133"/>
      <c r="J307" s="134">
        <f>ROUND(I307*H307,2)</f>
        <v>0</v>
      </c>
      <c r="K307" s="130" t="s">
        <v>137</v>
      </c>
      <c r="L307" s="33"/>
      <c r="M307" s="135" t="s">
        <v>19</v>
      </c>
      <c r="N307" s="136" t="s">
        <v>43</v>
      </c>
      <c r="P307" s="137">
        <f>O307*H307</f>
        <v>0</v>
      </c>
      <c r="Q307" s="137">
        <v>0</v>
      </c>
      <c r="R307" s="137">
        <f>Q307*H307</f>
        <v>0</v>
      </c>
      <c r="S307" s="137">
        <v>0</v>
      </c>
      <c r="T307" s="138">
        <f>S307*H307</f>
        <v>0</v>
      </c>
      <c r="AR307" s="139" t="s">
        <v>138</v>
      </c>
      <c r="AT307" s="139" t="s">
        <v>133</v>
      </c>
      <c r="AU307" s="139" t="s">
        <v>139</v>
      </c>
      <c r="AY307" s="18" t="s">
        <v>131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18" t="s">
        <v>139</v>
      </c>
      <c r="BK307" s="140">
        <f>ROUND(I307*H307,2)</f>
        <v>0</v>
      </c>
      <c r="BL307" s="18" t="s">
        <v>138</v>
      </c>
      <c r="BM307" s="139" t="s">
        <v>1069</v>
      </c>
    </row>
    <row r="308" spans="2:65" s="1" customFormat="1" hidden="1">
      <c r="B308" s="33"/>
      <c r="D308" s="141" t="s">
        <v>141</v>
      </c>
      <c r="F308" s="142" t="s">
        <v>402</v>
      </c>
      <c r="I308" s="143"/>
      <c r="L308" s="33"/>
      <c r="M308" s="144"/>
      <c r="T308" s="54"/>
      <c r="AT308" s="18" t="s">
        <v>141</v>
      </c>
      <c r="AU308" s="18" t="s">
        <v>139</v>
      </c>
    </row>
    <row r="309" spans="2:65" s="1" customFormat="1" ht="22.15" customHeight="1">
      <c r="B309" s="33"/>
      <c r="C309" s="128" t="s">
        <v>425</v>
      </c>
      <c r="D309" s="128" t="s">
        <v>133</v>
      </c>
      <c r="E309" s="129" t="s">
        <v>404</v>
      </c>
      <c r="F309" s="130" t="s">
        <v>405</v>
      </c>
      <c r="G309" s="131" t="s">
        <v>239</v>
      </c>
      <c r="H309" s="132">
        <v>7</v>
      </c>
      <c r="I309" s="133"/>
      <c r="J309" s="134">
        <f>ROUND(I309*H309,2)</f>
        <v>0</v>
      </c>
      <c r="K309" s="130" t="s">
        <v>19</v>
      </c>
      <c r="L309" s="33"/>
      <c r="M309" s="135" t="s">
        <v>19</v>
      </c>
      <c r="N309" s="136" t="s">
        <v>43</v>
      </c>
      <c r="P309" s="137">
        <f>O309*H309</f>
        <v>0</v>
      </c>
      <c r="Q309" s="137">
        <v>8.5100000000000002E-3</v>
      </c>
      <c r="R309" s="137">
        <f>Q309*H309</f>
        <v>5.9569999999999998E-2</v>
      </c>
      <c r="S309" s="137">
        <v>0</v>
      </c>
      <c r="T309" s="138">
        <f>S309*H309</f>
        <v>0</v>
      </c>
      <c r="AR309" s="139" t="s">
        <v>138</v>
      </c>
      <c r="AT309" s="139" t="s">
        <v>133</v>
      </c>
      <c r="AU309" s="139" t="s">
        <v>139</v>
      </c>
      <c r="AY309" s="18" t="s">
        <v>131</v>
      </c>
      <c r="BE309" s="140">
        <f>IF(N309="základní",J309,0)</f>
        <v>0</v>
      </c>
      <c r="BF309" s="140">
        <f>IF(N309="snížená",J309,0)</f>
        <v>0</v>
      </c>
      <c r="BG309" s="140">
        <f>IF(N309="zákl. přenesená",J309,0)</f>
        <v>0</v>
      </c>
      <c r="BH309" s="140">
        <f>IF(N309="sníž. přenesená",J309,0)</f>
        <v>0</v>
      </c>
      <c r="BI309" s="140">
        <f>IF(N309="nulová",J309,0)</f>
        <v>0</v>
      </c>
      <c r="BJ309" s="18" t="s">
        <v>139</v>
      </c>
      <c r="BK309" s="140">
        <f>ROUND(I309*H309,2)</f>
        <v>0</v>
      </c>
      <c r="BL309" s="18" t="s">
        <v>138</v>
      </c>
      <c r="BM309" s="139" t="s">
        <v>1070</v>
      </c>
    </row>
    <row r="310" spans="2:65" s="1" customFormat="1" ht="14.45" customHeight="1">
      <c r="B310" s="33"/>
      <c r="C310" s="128" t="s">
        <v>432</v>
      </c>
      <c r="D310" s="128" t="s">
        <v>133</v>
      </c>
      <c r="E310" s="129" t="s">
        <v>408</v>
      </c>
      <c r="F310" s="130" t="s">
        <v>409</v>
      </c>
      <c r="G310" s="131" t="s">
        <v>410</v>
      </c>
      <c r="H310" s="132">
        <v>4</v>
      </c>
      <c r="I310" s="133"/>
      <c r="J310" s="134">
        <f>ROUND(I310*H310,2)</f>
        <v>0</v>
      </c>
      <c r="K310" s="130" t="s">
        <v>137</v>
      </c>
      <c r="L310" s="33"/>
      <c r="M310" s="135" t="s">
        <v>19</v>
      </c>
      <c r="N310" s="136" t="s">
        <v>43</v>
      </c>
      <c r="P310" s="137">
        <f>O310*H310</f>
        <v>0</v>
      </c>
      <c r="Q310" s="137">
        <v>0</v>
      </c>
      <c r="R310" s="137">
        <f>Q310*H310</f>
        <v>0</v>
      </c>
      <c r="S310" s="137">
        <v>0</v>
      </c>
      <c r="T310" s="138">
        <f>S310*H310</f>
        <v>0</v>
      </c>
      <c r="AR310" s="139" t="s">
        <v>138</v>
      </c>
      <c r="AT310" s="139" t="s">
        <v>133</v>
      </c>
      <c r="AU310" s="139" t="s">
        <v>139</v>
      </c>
      <c r="AY310" s="18" t="s">
        <v>131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8" t="s">
        <v>139</v>
      </c>
      <c r="BK310" s="140">
        <f>ROUND(I310*H310,2)</f>
        <v>0</v>
      </c>
      <c r="BL310" s="18" t="s">
        <v>138</v>
      </c>
      <c r="BM310" s="139" t="s">
        <v>1071</v>
      </c>
    </row>
    <row r="311" spans="2:65" s="1" customFormat="1" hidden="1">
      <c r="B311" s="33"/>
      <c r="D311" s="141" t="s">
        <v>141</v>
      </c>
      <c r="F311" s="142" t="s">
        <v>412</v>
      </c>
      <c r="I311" s="143"/>
      <c r="L311" s="33"/>
      <c r="M311" s="144"/>
      <c r="T311" s="54"/>
      <c r="AT311" s="18" t="s">
        <v>141</v>
      </c>
      <c r="AU311" s="18" t="s">
        <v>139</v>
      </c>
    </row>
    <row r="312" spans="2:65" s="1" customFormat="1" ht="14.45" customHeight="1">
      <c r="B312" s="33"/>
      <c r="C312" s="153" t="s">
        <v>440</v>
      </c>
      <c r="D312" s="153" t="s">
        <v>166</v>
      </c>
      <c r="E312" s="154" t="s">
        <v>414</v>
      </c>
      <c r="F312" s="155" t="s">
        <v>415</v>
      </c>
      <c r="G312" s="156" t="s">
        <v>410</v>
      </c>
      <c r="H312" s="157">
        <v>4</v>
      </c>
      <c r="I312" s="158"/>
      <c r="J312" s="159">
        <f>ROUND(I312*H312,2)</f>
        <v>0</v>
      </c>
      <c r="K312" s="155" t="s">
        <v>137</v>
      </c>
      <c r="L312" s="160"/>
      <c r="M312" s="161" t="s">
        <v>19</v>
      </c>
      <c r="N312" s="162" t="s">
        <v>43</v>
      </c>
      <c r="P312" s="137">
        <f>O312*H312</f>
        <v>0</v>
      </c>
      <c r="Q312" s="137">
        <v>4.0999999999999999E-4</v>
      </c>
      <c r="R312" s="137">
        <f>Q312*H312</f>
        <v>1.64E-3</v>
      </c>
      <c r="S312" s="137">
        <v>0</v>
      </c>
      <c r="T312" s="138">
        <f>S312*H312</f>
        <v>0</v>
      </c>
      <c r="AR312" s="139" t="s">
        <v>170</v>
      </c>
      <c r="AT312" s="139" t="s">
        <v>166</v>
      </c>
      <c r="AU312" s="139" t="s">
        <v>139</v>
      </c>
      <c r="AY312" s="18" t="s">
        <v>131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8" t="s">
        <v>139</v>
      </c>
      <c r="BK312" s="140">
        <f>ROUND(I312*H312,2)</f>
        <v>0</v>
      </c>
      <c r="BL312" s="18" t="s">
        <v>138</v>
      </c>
      <c r="BM312" s="139" t="s">
        <v>1072</v>
      </c>
    </row>
    <row r="313" spans="2:65" s="1" customFormat="1" ht="22.15" customHeight="1">
      <c r="B313" s="33"/>
      <c r="C313" s="128" t="s">
        <v>446</v>
      </c>
      <c r="D313" s="128" t="s">
        <v>133</v>
      </c>
      <c r="E313" s="129" t="s">
        <v>418</v>
      </c>
      <c r="F313" s="130" t="s">
        <v>419</v>
      </c>
      <c r="G313" s="131" t="s">
        <v>147</v>
      </c>
      <c r="H313" s="132">
        <v>15.305</v>
      </c>
      <c r="I313" s="133"/>
      <c r="J313" s="134">
        <f>ROUND(I313*H313,2)</f>
        <v>0</v>
      </c>
      <c r="K313" s="130" t="s">
        <v>137</v>
      </c>
      <c r="L313" s="33"/>
      <c r="M313" s="135" t="s">
        <v>19</v>
      </c>
      <c r="N313" s="136" t="s">
        <v>43</v>
      </c>
      <c r="P313" s="137">
        <f>O313*H313</f>
        <v>0</v>
      </c>
      <c r="Q313" s="137">
        <v>0</v>
      </c>
      <c r="R313" s="137">
        <f>Q313*H313</f>
        <v>0</v>
      </c>
      <c r="S313" s="137">
        <v>1.671</v>
      </c>
      <c r="T313" s="138">
        <f>S313*H313</f>
        <v>25.574655</v>
      </c>
      <c r="AR313" s="139" t="s">
        <v>138</v>
      </c>
      <c r="AT313" s="139" t="s">
        <v>133</v>
      </c>
      <c r="AU313" s="139" t="s">
        <v>139</v>
      </c>
      <c r="AY313" s="18" t="s">
        <v>131</v>
      </c>
      <c r="BE313" s="140">
        <f>IF(N313="základní",J313,0)</f>
        <v>0</v>
      </c>
      <c r="BF313" s="140">
        <f>IF(N313="snížená",J313,0)</f>
        <v>0</v>
      </c>
      <c r="BG313" s="140">
        <f>IF(N313="zákl. přenesená",J313,0)</f>
        <v>0</v>
      </c>
      <c r="BH313" s="140">
        <f>IF(N313="sníž. přenesená",J313,0)</f>
        <v>0</v>
      </c>
      <c r="BI313" s="140">
        <f>IF(N313="nulová",J313,0)</f>
        <v>0</v>
      </c>
      <c r="BJ313" s="18" t="s">
        <v>139</v>
      </c>
      <c r="BK313" s="140">
        <f>ROUND(I313*H313,2)</f>
        <v>0</v>
      </c>
      <c r="BL313" s="18" t="s">
        <v>138</v>
      </c>
      <c r="BM313" s="139" t="s">
        <v>1073</v>
      </c>
    </row>
    <row r="314" spans="2:65" s="1" customFormat="1" hidden="1">
      <c r="B314" s="33"/>
      <c r="D314" s="141" t="s">
        <v>141</v>
      </c>
      <c r="F314" s="142" t="s">
        <v>421</v>
      </c>
      <c r="I314" s="143"/>
      <c r="L314" s="33"/>
      <c r="M314" s="144"/>
      <c r="T314" s="54"/>
      <c r="AT314" s="18" t="s">
        <v>141</v>
      </c>
      <c r="AU314" s="18" t="s">
        <v>139</v>
      </c>
    </row>
    <row r="315" spans="2:65" s="12" customFormat="1">
      <c r="B315" s="145"/>
      <c r="D315" s="146" t="s">
        <v>143</v>
      </c>
      <c r="E315" s="147" t="s">
        <v>19</v>
      </c>
      <c r="F315" s="148" t="s">
        <v>1074</v>
      </c>
      <c r="H315" s="149">
        <v>4.8600000000000003</v>
      </c>
      <c r="I315" s="150"/>
      <c r="L315" s="145"/>
      <c r="M315" s="151"/>
      <c r="T315" s="152"/>
      <c r="AT315" s="147" t="s">
        <v>143</v>
      </c>
      <c r="AU315" s="147" t="s">
        <v>139</v>
      </c>
      <c r="AV315" s="12" t="s">
        <v>139</v>
      </c>
      <c r="AW315" s="12" t="s">
        <v>32</v>
      </c>
      <c r="AX315" s="12" t="s">
        <v>71</v>
      </c>
      <c r="AY315" s="147" t="s">
        <v>131</v>
      </c>
    </row>
    <row r="316" spans="2:65" s="12" customFormat="1">
      <c r="B316" s="145"/>
      <c r="D316" s="146" t="s">
        <v>143</v>
      </c>
      <c r="E316" s="147" t="s">
        <v>19</v>
      </c>
      <c r="F316" s="148" t="s">
        <v>1075</v>
      </c>
      <c r="H316" s="149">
        <v>0.79200000000000004</v>
      </c>
      <c r="I316" s="150"/>
      <c r="L316" s="145"/>
      <c r="M316" s="151"/>
      <c r="T316" s="152"/>
      <c r="AT316" s="147" t="s">
        <v>143</v>
      </c>
      <c r="AU316" s="147" t="s">
        <v>139</v>
      </c>
      <c r="AV316" s="12" t="s">
        <v>139</v>
      </c>
      <c r="AW316" s="12" t="s">
        <v>32</v>
      </c>
      <c r="AX316" s="12" t="s">
        <v>71</v>
      </c>
      <c r="AY316" s="147" t="s">
        <v>131</v>
      </c>
    </row>
    <row r="317" spans="2:65" s="12" customFormat="1">
      <c r="B317" s="145"/>
      <c r="D317" s="146" t="s">
        <v>143</v>
      </c>
      <c r="E317" s="147" t="s">
        <v>19</v>
      </c>
      <c r="F317" s="148" t="s">
        <v>1076</v>
      </c>
      <c r="H317" s="149">
        <v>7.29</v>
      </c>
      <c r="I317" s="150"/>
      <c r="L317" s="145"/>
      <c r="M317" s="151"/>
      <c r="T317" s="152"/>
      <c r="AT317" s="147" t="s">
        <v>143</v>
      </c>
      <c r="AU317" s="147" t="s">
        <v>139</v>
      </c>
      <c r="AV317" s="12" t="s">
        <v>139</v>
      </c>
      <c r="AW317" s="12" t="s">
        <v>32</v>
      </c>
      <c r="AX317" s="12" t="s">
        <v>71</v>
      </c>
      <c r="AY317" s="147" t="s">
        <v>131</v>
      </c>
    </row>
    <row r="318" spans="2:65" s="12" customFormat="1">
      <c r="B318" s="145"/>
      <c r="D318" s="146" t="s">
        <v>143</v>
      </c>
      <c r="E318" s="147" t="s">
        <v>19</v>
      </c>
      <c r="F318" s="148" t="s">
        <v>1077</v>
      </c>
      <c r="H318" s="149">
        <v>2.2949999999999999</v>
      </c>
      <c r="I318" s="150"/>
      <c r="L318" s="145"/>
      <c r="M318" s="151"/>
      <c r="T318" s="152"/>
      <c r="AT318" s="147" t="s">
        <v>143</v>
      </c>
      <c r="AU318" s="147" t="s">
        <v>139</v>
      </c>
      <c r="AV318" s="12" t="s">
        <v>139</v>
      </c>
      <c r="AW318" s="12" t="s">
        <v>32</v>
      </c>
      <c r="AX318" s="12" t="s">
        <v>71</v>
      </c>
      <c r="AY318" s="147" t="s">
        <v>131</v>
      </c>
    </row>
    <row r="319" spans="2:65" s="12" customFormat="1">
      <c r="B319" s="145"/>
      <c r="D319" s="146" t="s">
        <v>143</v>
      </c>
      <c r="E319" s="147" t="s">
        <v>19</v>
      </c>
      <c r="F319" s="148" t="s">
        <v>1078</v>
      </c>
      <c r="H319" s="149">
        <v>6.8000000000000005E-2</v>
      </c>
      <c r="I319" s="150"/>
      <c r="L319" s="145"/>
      <c r="M319" s="151"/>
      <c r="T319" s="152"/>
      <c r="AT319" s="147" t="s">
        <v>143</v>
      </c>
      <c r="AU319" s="147" t="s">
        <v>139</v>
      </c>
      <c r="AV319" s="12" t="s">
        <v>139</v>
      </c>
      <c r="AW319" s="12" t="s">
        <v>32</v>
      </c>
      <c r="AX319" s="12" t="s">
        <v>71</v>
      </c>
      <c r="AY319" s="147" t="s">
        <v>131</v>
      </c>
    </row>
    <row r="320" spans="2:65" s="14" customFormat="1">
      <c r="B320" s="169"/>
      <c r="D320" s="146" t="s">
        <v>143</v>
      </c>
      <c r="E320" s="170" t="s">
        <v>19</v>
      </c>
      <c r="F320" s="171" t="s">
        <v>191</v>
      </c>
      <c r="H320" s="172">
        <v>15.305</v>
      </c>
      <c r="I320" s="173"/>
      <c r="L320" s="169"/>
      <c r="M320" s="174"/>
      <c r="T320" s="175"/>
      <c r="AT320" s="170" t="s">
        <v>143</v>
      </c>
      <c r="AU320" s="170" t="s">
        <v>139</v>
      </c>
      <c r="AV320" s="14" t="s">
        <v>138</v>
      </c>
      <c r="AW320" s="14" t="s">
        <v>32</v>
      </c>
      <c r="AX320" s="14" t="s">
        <v>79</v>
      </c>
      <c r="AY320" s="170" t="s">
        <v>131</v>
      </c>
    </row>
    <row r="321" spans="2:65" s="1" customFormat="1" ht="22.15" customHeight="1">
      <c r="B321" s="33"/>
      <c r="C321" s="128" t="s">
        <v>451</v>
      </c>
      <c r="D321" s="128" t="s">
        <v>133</v>
      </c>
      <c r="E321" s="129" t="s">
        <v>1079</v>
      </c>
      <c r="F321" s="130" t="s">
        <v>1080</v>
      </c>
      <c r="G321" s="131" t="s">
        <v>136</v>
      </c>
      <c r="H321" s="132">
        <v>374.738</v>
      </c>
      <c r="I321" s="133"/>
      <c r="J321" s="134">
        <f>ROUND(I321*H321,2)</f>
        <v>0</v>
      </c>
      <c r="K321" s="130" t="s">
        <v>137</v>
      </c>
      <c r="L321" s="33"/>
      <c r="M321" s="135" t="s">
        <v>19</v>
      </c>
      <c r="N321" s="136" t="s">
        <v>43</v>
      </c>
      <c r="P321" s="137">
        <f>O321*H321</f>
        <v>0</v>
      </c>
      <c r="Q321" s="137">
        <v>0</v>
      </c>
      <c r="R321" s="137">
        <f>Q321*H321</f>
        <v>0</v>
      </c>
      <c r="S321" s="137">
        <v>1.2999999999999999E-2</v>
      </c>
      <c r="T321" s="138">
        <f>S321*H321</f>
        <v>4.871594</v>
      </c>
      <c r="AR321" s="139" t="s">
        <v>138</v>
      </c>
      <c r="AT321" s="139" t="s">
        <v>133</v>
      </c>
      <c r="AU321" s="139" t="s">
        <v>139</v>
      </c>
      <c r="AY321" s="18" t="s">
        <v>131</v>
      </c>
      <c r="BE321" s="140">
        <f>IF(N321="základní",J321,0)</f>
        <v>0</v>
      </c>
      <c r="BF321" s="140">
        <f>IF(N321="snížená",J321,0)</f>
        <v>0</v>
      </c>
      <c r="BG321" s="140">
        <f>IF(N321="zákl. přenesená",J321,0)</f>
        <v>0</v>
      </c>
      <c r="BH321" s="140">
        <f>IF(N321="sníž. přenesená",J321,0)</f>
        <v>0</v>
      </c>
      <c r="BI321" s="140">
        <f>IF(N321="nulová",J321,0)</f>
        <v>0</v>
      </c>
      <c r="BJ321" s="18" t="s">
        <v>139</v>
      </c>
      <c r="BK321" s="140">
        <f>ROUND(I321*H321,2)</f>
        <v>0</v>
      </c>
      <c r="BL321" s="18" t="s">
        <v>138</v>
      </c>
      <c r="BM321" s="139" t="s">
        <v>1081</v>
      </c>
    </row>
    <row r="322" spans="2:65" s="1" customFormat="1" hidden="1">
      <c r="B322" s="33"/>
      <c r="D322" s="141" t="s">
        <v>141</v>
      </c>
      <c r="F322" s="142" t="s">
        <v>1082</v>
      </c>
      <c r="I322" s="143"/>
      <c r="L322" s="33"/>
      <c r="M322" s="144"/>
      <c r="T322" s="54"/>
      <c r="AT322" s="18" t="s">
        <v>141</v>
      </c>
      <c r="AU322" s="18" t="s">
        <v>139</v>
      </c>
    </row>
    <row r="323" spans="2:65" s="12" customFormat="1">
      <c r="B323" s="145"/>
      <c r="D323" s="146" t="s">
        <v>143</v>
      </c>
      <c r="E323" s="147" t="s">
        <v>19</v>
      </c>
      <c r="F323" s="148" t="s">
        <v>1083</v>
      </c>
      <c r="H323" s="149">
        <v>350.16800000000001</v>
      </c>
      <c r="I323" s="150"/>
      <c r="L323" s="145"/>
      <c r="M323" s="151"/>
      <c r="T323" s="152"/>
      <c r="AT323" s="147" t="s">
        <v>143</v>
      </c>
      <c r="AU323" s="147" t="s">
        <v>139</v>
      </c>
      <c r="AV323" s="12" t="s">
        <v>139</v>
      </c>
      <c r="AW323" s="12" t="s">
        <v>32</v>
      </c>
      <c r="AX323" s="12" t="s">
        <v>71</v>
      </c>
      <c r="AY323" s="147" t="s">
        <v>131</v>
      </c>
    </row>
    <row r="324" spans="2:65" s="12" customFormat="1">
      <c r="B324" s="145"/>
      <c r="D324" s="146" t="s">
        <v>143</v>
      </c>
      <c r="E324" s="147" t="s">
        <v>19</v>
      </c>
      <c r="F324" s="148" t="s">
        <v>1084</v>
      </c>
      <c r="H324" s="149">
        <v>24.57</v>
      </c>
      <c r="I324" s="150"/>
      <c r="L324" s="145"/>
      <c r="M324" s="151"/>
      <c r="T324" s="152"/>
      <c r="AT324" s="147" t="s">
        <v>143</v>
      </c>
      <c r="AU324" s="147" t="s">
        <v>139</v>
      </c>
      <c r="AV324" s="12" t="s">
        <v>139</v>
      </c>
      <c r="AW324" s="12" t="s">
        <v>32</v>
      </c>
      <c r="AX324" s="12" t="s">
        <v>71</v>
      </c>
      <c r="AY324" s="147" t="s">
        <v>131</v>
      </c>
    </row>
    <row r="325" spans="2:65" s="14" customFormat="1">
      <c r="B325" s="169"/>
      <c r="D325" s="146" t="s">
        <v>143</v>
      </c>
      <c r="E325" s="170" t="s">
        <v>19</v>
      </c>
      <c r="F325" s="171" t="s">
        <v>191</v>
      </c>
      <c r="H325" s="172">
        <v>374.738</v>
      </c>
      <c r="I325" s="173"/>
      <c r="L325" s="169"/>
      <c r="M325" s="174"/>
      <c r="T325" s="175"/>
      <c r="AT325" s="170" t="s">
        <v>143</v>
      </c>
      <c r="AU325" s="170" t="s">
        <v>139</v>
      </c>
      <c r="AV325" s="14" t="s">
        <v>138</v>
      </c>
      <c r="AW325" s="14" t="s">
        <v>32</v>
      </c>
      <c r="AX325" s="14" t="s">
        <v>79</v>
      </c>
      <c r="AY325" s="170" t="s">
        <v>131</v>
      </c>
    </row>
    <row r="326" spans="2:65" s="1" customFormat="1" ht="14.45" customHeight="1">
      <c r="B326" s="33"/>
      <c r="C326" s="128" t="s">
        <v>457</v>
      </c>
      <c r="D326" s="128" t="s">
        <v>133</v>
      </c>
      <c r="E326" s="129" t="s">
        <v>426</v>
      </c>
      <c r="F326" s="130" t="s">
        <v>427</v>
      </c>
      <c r="G326" s="131" t="s">
        <v>136</v>
      </c>
      <c r="H326" s="132">
        <v>1.62</v>
      </c>
      <c r="I326" s="133"/>
      <c r="J326" s="134">
        <f>ROUND(I326*H326,2)</f>
        <v>0</v>
      </c>
      <c r="K326" s="130" t="s">
        <v>137</v>
      </c>
      <c r="L326" s="33"/>
      <c r="M326" s="135" t="s">
        <v>19</v>
      </c>
      <c r="N326" s="136" t="s">
        <v>43</v>
      </c>
      <c r="P326" s="137">
        <f>O326*H326</f>
        <v>0</v>
      </c>
      <c r="Q326" s="137">
        <v>0</v>
      </c>
      <c r="R326" s="137">
        <f>Q326*H326</f>
        <v>0</v>
      </c>
      <c r="S326" s="137">
        <v>0.18</v>
      </c>
      <c r="T326" s="138">
        <f>S326*H326</f>
        <v>0.29160000000000003</v>
      </c>
      <c r="AR326" s="139" t="s">
        <v>138</v>
      </c>
      <c r="AT326" s="139" t="s">
        <v>133</v>
      </c>
      <c r="AU326" s="139" t="s">
        <v>139</v>
      </c>
      <c r="AY326" s="18" t="s">
        <v>131</v>
      </c>
      <c r="BE326" s="140">
        <f>IF(N326="základní",J326,0)</f>
        <v>0</v>
      </c>
      <c r="BF326" s="140">
        <f>IF(N326="snížená",J326,0)</f>
        <v>0</v>
      </c>
      <c r="BG326" s="140">
        <f>IF(N326="zákl. přenesená",J326,0)</f>
        <v>0</v>
      </c>
      <c r="BH326" s="140">
        <f>IF(N326="sníž. přenesená",J326,0)</f>
        <v>0</v>
      </c>
      <c r="BI326" s="140">
        <f>IF(N326="nulová",J326,0)</f>
        <v>0</v>
      </c>
      <c r="BJ326" s="18" t="s">
        <v>139</v>
      </c>
      <c r="BK326" s="140">
        <f>ROUND(I326*H326,2)</f>
        <v>0</v>
      </c>
      <c r="BL326" s="18" t="s">
        <v>138</v>
      </c>
      <c r="BM326" s="139" t="s">
        <v>1085</v>
      </c>
    </row>
    <row r="327" spans="2:65" s="1" customFormat="1" hidden="1">
      <c r="B327" s="33"/>
      <c r="D327" s="141" t="s">
        <v>141</v>
      </c>
      <c r="F327" s="142" t="s">
        <v>429</v>
      </c>
      <c r="I327" s="143"/>
      <c r="L327" s="33"/>
      <c r="M327" s="144"/>
      <c r="T327" s="54"/>
      <c r="AT327" s="18" t="s">
        <v>141</v>
      </c>
      <c r="AU327" s="18" t="s">
        <v>139</v>
      </c>
    </row>
    <row r="328" spans="2:65" s="12" customFormat="1">
      <c r="B328" s="145"/>
      <c r="D328" s="146" t="s">
        <v>143</v>
      </c>
      <c r="E328" s="147" t="s">
        <v>19</v>
      </c>
      <c r="F328" s="148" t="s">
        <v>430</v>
      </c>
      <c r="H328" s="149">
        <v>1.62</v>
      </c>
      <c r="I328" s="150"/>
      <c r="L328" s="145"/>
      <c r="M328" s="151"/>
      <c r="T328" s="152"/>
      <c r="AT328" s="147" t="s">
        <v>143</v>
      </c>
      <c r="AU328" s="147" t="s">
        <v>139</v>
      </c>
      <c r="AV328" s="12" t="s">
        <v>139</v>
      </c>
      <c r="AW328" s="12" t="s">
        <v>32</v>
      </c>
      <c r="AX328" s="12" t="s">
        <v>79</v>
      </c>
      <c r="AY328" s="147" t="s">
        <v>131</v>
      </c>
    </row>
    <row r="329" spans="2:65" s="1" customFormat="1" ht="14.45" customHeight="1">
      <c r="B329" s="33"/>
      <c r="C329" s="128" t="s">
        <v>464</v>
      </c>
      <c r="D329" s="128" t="s">
        <v>133</v>
      </c>
      <c r="E329" s="129" t="s">
        <v>433</v>
      </c>
      <c r="F329" s="130" t="s">
        <v>434</v>
      </c>
      <c r="G329" s="131" t="s">
        <v>136</v>
      </c>
      <c r="H329" s="132">
        <v>15.891</v>
      </c>
      <c r="I329" s="133"/>
      <c r="J329" s="134">
        <f>ROUND(I329*H329,2)</f>
        <v>0</v>
      </c>
      <c r="K329" s="130" t="s">
        <v>137</v>
      </c>
      <c r="L329" s="33"/>
      <c r="M329" s="135" t="s">
        <v>19</v>
      </c>
      <c r="N329" s="136" t="s">
        <v>43</v>
      </c>
      <c r="P329" s="137">
        <f>O329*H329</f>
        <v>0</v>
      </c>
      <c r="Q329" s="137">
        <v>0</v>
      </c>
      <c r="R329" s="137">
        <f>Q329*H329</f>
        <v>0</v>
      </c>
      <c r="S329" s="137">
        <v>8.9999999999999993E-3</v>
      </c>
      <c r="T329" s="138">
        <f>S329*H329</f>
        <v>0.14301899999999998</v>
      </c>
      <c r="AR329" s="139" t="s">
        <v>138</v>
      </c>
      <c r="AT329" s="139" t="s">
        <v>133</v>
      </c>
      <c r="AU329" s="139" t="s">
        <v>139</v>
      </c>
      <c r="AY329" s="18" t="s">
        <v>131</v>
      </c>
      <c r="BE329" s="140">
        <f>IF(N329="základní",J329,0)</f>
        <v>0</v>
      </c>
      <c r="BF329" s="140">
        <f>IF(N329="snížená",J329,0)</f>
        <v>0</v>
      </c>
      <c r="BG329" s="140">
        <f>IF(N329="zákl. přenesená",J329,0)</f>
        <v>0</v>
      </c>
      <c r="BH329" s="140">
        <f>IF(N329="sníž. přenesená",J329,0)</f>
        <v>0</v>
      </c>
      <c r="BI329" s="140">
        <f>IF(N329="nulová",J329,0)</f>
        <v>0</v>
      </c>
      <c r="BJ329" s="18" t="s">
        <v>139</v>
      </c>
      <c r="BK329" s="140">
        <f>ROUND(I329*H329,2)</f>
        <v>0</v>
      </c>
      <c r="BL329" s="18" t="s">
        <v>138</v>
      </c>
      <c r="BM329" s="139" t="s">
        <v>1086</v>
      </c>
    </row>
    <row r="330" spans="2:65" s="1" customFormat="1" hidden="1">
      <c r="B330" s="33"/>
      <c r="D330" s="141" t="s">
        <v>141</v>
      </c>
      <c r="F330" s="142" t="s">
        <v>436</v>
      </c>
      <c r="I330" s="143"/>
      <c r="L330" s="33"/>
      <c r="M330" s="144"/>
      <c r="T330" s="54"/>
      <c r="AT330" s="18" t="s">
        <v>141</v>
      </c>
      <c r="AU330" s="18" t="s">
        <v>139</v>
      </c>
    </row>
    <row r="331" spans="2:65" s="12" customFormat="1">
      <c r="B331" s="145"/>
      <c r="D331" s="146" t="s">
        <v>143</v>
      </c>
      <c r="E331" s="147" t="s">
        <v>19</v>
      </c>
      <c r="F331" s="148" t="s">
        <v>1087</v>
      </c>
      <c r="H331" s="149">
        <v>15.891</v>
      </c>
      <c r="I331" s="150"/>
      <c r="L331" s="145"/>
      <c r="M331" s="151"/>
      <c r="T331" s="152"/>
      <c r="AT331" s="147" t="s">
        <v>143</v>
      </c>
      <c r="AU331" s="147" t="s">
        <v>139</v>
      </c>
      <c r="AV331" s="12" t="s">
        <v>139</v>
      </c>
      <c r="AW331" s="12" t="s">
        <v>32</v>
      </c>
      <c r="AX331" s="12" t="s">
        <v>79</v>
      </c>
      <c r="AY331" s="147" t="s">
        <v>131</v>
      </c>
    </row>
    <row r="332" spans="2:65" s="1" customFormat="1" ht="22.15" customHeight="1">
      <c r="B332" s="33"/>
      <c r="C332" s="128" t="s">
        <v>473</v>
      </c>
      <c r="D332" s="128" t="s">
        <v>133</v>
      </c>
      <c r="E332" s="129" t="s">
        <v>1088</v>
      </c>
      <c r="F332" s="130" t="s">
        <v>1089</v>
      </c>
      <c r="G332" s="131" t="s">
        <v>136</v>
      </c>
      <c r="H332" s="132">
        <v>1.8</v>
      </c>
      <c r="I332" s="133"/>
      <c r="J332" s="134">
        <f>ROUND(I332*H332,2)</f>
        <v>0</v>
      </c>
      <c r="K332" s="130" t="s">
        <v>137</v>
      </c>
      <c r="L332" s="33"/>
      <c r="M332" s="135" t="s">
        <v>19</v>
      </c>
      <c r="N332" s="136" t="s">
        <v>43</v>
      </c>
      <c r="P332" s="137">
        <f>O332*H332</f>
        <v>0</v>
      </c>
      <c r="Q332" s="137">
        <v>0</v>
      </c>
      <c r="R332" s="137">
        <f>Q332*H332</f>
        <v>0</v>
      </c>
      <c r="S332" s="137">
        <v>7.5999999999999998E-2</v>
      </c>
      <c r="T332" s="138">
        <f>S332*H332</f>
        <v>0.1368</v>
      </c>
      <c r="AR332" s="139" t="s">
        <v>138</v>
      </c>
      <c r="AT332" s="139" t="s">
        <v>133</v>
      </c>
      <c r="AU332" s="139" t="s">
        <v>139</v>
      </c>
      <c r="AY332" s="18" t="s">
        <v>131</v>
      </c>
      <c r="BE332" s="140">
        <f>IF(N332="základní",J332,0)</f>
        <v>0</v>
      </c>
      <c r="BF332" s="140">
        <f>IF(N332="snížená",J332,0)</f>
        <v>0</v>
      </c>
      <c r="BG332" s="140">
        <f>IF(N332="zákl. přenesená",J332,0)</f>
        <v>0</v>
      </c>
      <c r="BH332" s="140">
        <f>IF(N332="sníž. přenesená",J332,0)</f>
        <v>0</v>
      </c>
      <c r="BI332" s="140">
        <f>IF(N332="nulová",J332,0)</f>
        <v>0</v>
      </c>
      <c r="BJ332" s="18" t="s">
        <v>139</v>
      </c>
      <c r="BK332" s="140">
        <f>ROUND(I332*H332,2)</f>
        <v>0</v>
      </c>
      <c r="BL332" s="18" t="s">
        <v>138</v>
      </c>
      <c r="BM332" s="139" t="s">
        <v>1090</v>
      </c>
    </row>
    <row r="333" spans="2:65" s="1" customFormat="1" hidden="1">
      <c r="B333" s="33"/>
      <c r="D333" s="141" t="s">
        <v>141</v>
      </c>
      <c r="F333" s="142" t="s">
        <v>1091</v>
      </c>
      <c r="I333" s="143"/>
      <c r="L333" s="33"/>
      <c r="M333" s="144"/>
      <c r="T333" s="54"/>
      <c r="AT333" s="18" t="s">
        <v>141</v>
      </c>
      <c r="AU333" s="18" t="s">
        <v>139</v>
      </c>
    </row>
    <row r="334" spans="2:65" s="12" customFormat="1">
      <c r="B334" s="145"/>
      <c r="D334" s="146" t="s">
        <v>143</v>
      </c>
      <c r="E334" s="147" t="s">
        <v>19</v>
      </c>
      <c r="F334" s="148" t="s">
        <v>1092</v>
      </c>
      <c r="H334" s="149">
        <v>1.8</v>
      </c>
      <c r="I334" s="150"/>
      <c r="L334" s="145"/>
      <c r="M334" s="151"/>
      <c r="T334" s="152"/>
      <c r="AT334" s="147" t="s">
        <v>143</v>
      </c>
      <c r="AU334" s="147" t="s">
        <v>139</v>
      </c>
      <c r="AV334" s="12" t="s">
        <v>139</v>
      </c>
      <c r="AW334" s="12" t="s">
        <v>32</v>
      </c>
      <c r="AX334" s="12" t="s">
        <v>79</v>
      </c>
      <c r="AY334" s="147" t="s">
        <v>131</v>
      </c>
    </row>
    <row r="335" spans="2:65" s="1" customFormat="1" ht="14.45" customHeight="1">
      <c r="B335" s="33"/>
      <c r="C335" s="128" t="s">
        <v>478</v>
      </c>
      <c r="D335" s="128" t="s">
        <v>133</v>
      </c>
      <c r="E335" s="129" t="s">
        <v>1093</v>
      </c>
      <c r="F335" s="130" t="s">
        <v>1094</v>
      </c>
      <c r="G335" s="131" t="s">
        <v>136</v>
      </c>
      <c r="H335" s="132">
        <v>25.864999999999998</v>
      </c>
      <c r="I335" s="133"/>
      <c r="J335" s="134">
        <f>ROUND(I335*H335,2)</f>
        <v>0</v>
      </c>
      <c r="K335" s="130" t="s">
        <v>137</v>
      </c>
      <c r="L335" s="33"/>
      <c r="M335" s="135" t="s">
        <v>19</v>
      </c>
      <c r="N335" s="136" t="s">
        <v>43</v>
      </c>
      <c r="P335" s="137">
        <f>O335*H335</f>
        <v>0</v>
      </c>
      <c r="Q335" s="137">
        <v>0</v>
      </c>
      <c r="R335" s="137">
        <f>Q335*H335</f>
        <v>0</v>
      </c>
      <c r="S335" s="137">
        <v>6.6000000000000003E-2</v>
      </c>
      <c r="T335" s="138">
        <f>S335*H335</f>
        <v>1.70709</v>
      </c>
      <c r="AR335" s="139" t="s">
        <v>138</v>
      </c>
      <c r="AT335" s="139" t="s">
        <v>133</v>
      </c>
      <c r="AU335" s="139" t="s">
        <v>139</v>
      </c>
      <c r="AY335" s="18" t="s">
        <v>131</v>
      </c>
      <c r="BE335" s="140">
        <f>IF(N335="základní",J335,0)</f>
        <v>0</v>
      </c>
      <c r="BF335" s="140">
        <f>IF(N335="snížená",J335,0)</f>
        <v>0</v>
      </c>
      <c r="BG335" s="140">
        <f>IF(N335="zákl. přenesená",J335,0)</f>
        <v>0</v>
      </c>
      <c r="BH335" s="140">
        <f>IF(N335="sníž. přenesená",J335,0)</f>
        <v>0</v>
      </c>
      <c r="BI335" s="140">
        <f>IF(N335="nulová",J335,0)</f>
        <v>0</v>
      </c>
      <c r="BJ335" s="18" t="s">
        <v>139</v>
      </c>
      <c r="BK335" s="140">
        <f>ROUND(I335*H335,2)</f>
        <v>0</v>
      </c>
      <c r="BL335" s="18" t="s">
        <v>138</v>
      </c>
      <c r="BM335" s="139" t="s">
        <v>1095</v>
      </c>
    </row>
    <row r="336" spans="2:65" s="1" customFormat="1" hidden="1">
      <c r="B336" s="33"/>
      <c r="D336" s="141" t="s">
        <v>141</v>
      </c>
      <c r="F336" s="142" t="s">
        <v>1096</v>
      </c>
      <c r="I336" s="143"/>
      <c r="L336" s="33"/>
      <c r="M336" s="144"/>
      <c r="T336" s="54"/>
      <c r="AT336" s="18" t="s">
        <v>141</v>
      </c>
      <c r="AU336" s="18" t="s">
        <v>139</v>
      </c>
    </row>
    <row r="337" spans="2:65" s="12" customFormat="1">
      <c r="B337" s="145"/>
      <c r="D337" s="146" t="s">
        <v>143</v>
      </c>
      <c r="E337" s="147" t="s">
        <v>19</v>
      </c>
      <c r="F337" s="148" t="s">
        <v>1097</v>
      </c>
      <c r="H337" s="149">
        <v>25.864999999999998</v>
      </c>
      <c r="I337" s="150"/>
      <c r="L337" s="145"/>
      <c r="M337" s="151"/>
      <c r="T337" s="152"/>
      <c r="AT337" s="147" t="s">
        <v>143</v>
      </c>
      <c r="AU337" s="147" t="s">
        <v>139</v>
      </c>
      <c r="AV337" s="12" t="s">
        <v>139</v>
      </c>
      <c r="AW337" s="12" t="s">
        <v>32</v>
      </c>
      <c r="AX337" s="12" t="s">
        <v>79</v>
      </c>
      <c r="AY337" s="147" t="s">
        <v>131</v>
      </c>
    </row>
    <row r="338" spans="2:65" s="1" customFormat="1" ht="14.45" customHeight="1">
      <c r="B338" s="33"/>
      <c r="C338" s="128" t="s">
        <v>483</v>
      </c>
      <c r="D338" s="128" t="s">
        <v>133</v>
      </c>
      <c r="E338" s="129" t="s">
        <v>1098</v>
      </c>
      <c r="F338" s="130" t="s">
        <v>1099</v>
      </c>
      <c r="G338" s="131" t="s">
        <v>136</v>
      </c>
      <c r="H338" s="132">
        <v>25.86</v>
      </c>
      <c r="I338" s="133"/>
      <c r="J338" s="134">
        <f>ROUND(I338*H338,2)</f>
        <v>0</v>
      </c>
      <c r="K338" s="130" t="s">
        <v>137</v>
      </c>
      <c r="L338" s="33"/>
      <c r="M338" s="135" t="s">
        <v>19</v>
      </c>
      <c r="N338" s="136" t="s">
        <v>43</v>
      </c>
      <c r="P338" s="137">
        <f>O338*H338</f>
        <v>0</v>
      </c>
      <c r="Q338" s="137">
        <v>0</v>
      </c>
      <c r="R338" s="137">
        <f>Q338*H338</f>
        <v>0</v>
      </c>
      <c r="S338" s="137">
        <v>0</v>
      </c>
      <c r="T338" s="138">
        <f>S338*H338</f>
        <v>0</v>
      </c>
      <c r="AR338" s="139" t="s">
        <v>138</v>
      </c>
      <c r="AT338" s="139" t="s">
        <v>133</v>
      </c>
      <c r="AU338" s="139" t="s">
        <v>139</v>
      </c>
      <c r="AY338" s="18" t="s">
        <v>131</v>
      </c>
      <c r="BE338" s="140">
        <f>IF(N338="základní",J338,0)</f>
        <v>0</v>
      </c>
      <c r="BF338" s="140">
        <f>IF(N338="snížená",J338,0)</f>
        <v>0</v>
      </c>
      <c r="BG338" s="140">
        <f>IF(N338="zákl. přenesená",J338,0)</f>
        <v>0</v>
      </c>
      <c r="BH338" s="140">
        <f>IF(N338="sníž. přenesená",J338,0)</f>
        <v>0</v>
      </c>
      <c r="BI338" s="140">
        <f>IF(N338="nulová",J338,0)</f>
        <v>0</v>
      </c>
      <c r="BJ338" s="18" t="s">
        <v>139</v>
      </c>
      <c r="BK338" s="140">
        <f>ROUND(I338*H338,2)</f>
        <v>0</v>
      </c>
      <c r="BL338" s="18" t="s">
        <v>138</v>
      </c>
      <c r="BM338" s="139" t="s">
        <v>1100</v>
      </c>
    </row>
    <row r="339" spans="2:65" s="1" customFormat="1" hidden="1">
      <c r="B339" s="33"/>
      <c r="D339" s="141" t="s">
        <v>141</v>
      </c>
      <c r="F339" s="142" t="s">
        <v>1101</v>
      </c>
      <c r="I339" s="143"/>
      <c r="L339" s="33"/>
      <c r="M339" s="144"/>
      <c r="T339" s="54"/>
      <c r="AT339" s="18" t="s">
        <v>141</v>
      </c>
      <c r="AU339" s="18" t="s">
        <v>139</v>
      </c>
    </row>
    <row r="340" spans="2:65" s="1" customFormat="1" ht="14.45" customHeight="1">
      <c r="B340" s="33"/>
      <c r="C340" s="128" t="s">
        <v>488</v>
      </c>
      <c r="D340" s="128" t="s">
        <v>133</v>
      </c>
      <c r="E340" s="129" t="s">
        <v>1102</v>
      </c>
      <c r="F340" s="130" t="s">
        <v>1103</v>
      </c>
      <c r="G340" s="131" t="s">
        <v>239</v>
      </c>
      <c r="H340" s="132">
        <v>3.4</v>
      </c>
      <c r="I340" s="133"/>
      <c r="J340" s="134">
        <f>ROUND(I340*H340,2)</f>
        <v>0</v>
      </c>
      <c r="K340" s="130" t="s">
        <v>137</v>
      </c>
      <c r="L340" s="33"/>
      <c r="M340" s="135" t="s">
        <v>19</v>
      </c>
      <c r="N340" s="136" t="s">
        <v>43</v>
      </c>
      <c r="P340" s="137">
        <f>O340*H340</f>
        <v>0</v>
      </c>
      <c r="Q340" s="137">
        <v>0</v>
      </c>
      <c r="R340" s="137">
        <f>Q340*H340</f>
        <v>0</v>
      </c>
      <c r="S340" s="137">
        <v>0</v>
      </c>
      <c r="T340" s="138">
        <f>S340*H340</f>
        <v>0</v>
      </c>
      <c r="AR340" s="139" t="s">
        <v>138</v>
      </c>
      <c r="AT340" s="139" t="s">
        <v>133</v>
      </c>
      <c r="AU340" s="139" t="s">
        <v>139</v>
      </c>
      <c r="AY340" s="18" t="s">
        <v>131</v>
      </c>
      <c r="BE340" s="140">
        <f>IF(N340="základní",J340,0)</f>
        <v>0</v>
      </c>
      <c r="BF340" s="140">
        <f>IF(N340="snížená",J340,0)</f>
        <v>0</v>
      </c>
      <c r="BG340" s="140">
        <f>IF(N340="zákl. přenesená",J340,0)</f>
        <v>0</v>
      </c>
      <c r="BH340" s="140">
        <f>IF(N340="sníž. přenesená",J340,0)</f>
        <v>0</v>
      </c>
      <c r="BI340" s="140">
        <f>IF(N340="nulová",J340,0)</f>
        <v>0</v>
      </c>
      <c r="BJ340" s="18" t="s">
        <v>139</v>
      </c>
      <c r="BK340" s="140">
        <f>ROUND(I340*H340,2)</f>
        <v>0</v>
      </c>
      <c r="BL340" s="18" t="s">
        <v>138</v>
      </c>
      <c r="BM340" s="139" t="s">
        <v>1104</v>
      </c>
    </row>
    <row r="341" spans="2:65" s="1" customFormat="1" hidden="1">
      <c r="B341" s="33"/>
      <c r="D341" s="141" t="s">
        <v>141</v>
      </c>
      <c r="F341" s="142" t="s">
        <v>1105</v>
      </c>
      <c r="I341" s="143"/>
      <c r="L341" s="33"/>
      <c r="M341" s="144"/>
      <c r="T341" s="54"/>
      <c r="AT341" s="18" t="s">
        <v>141</v>
      </c>
      <c r="AU341" s="18" t="s">
        <v>139</v>
      </c>
    </row>
    <row r="342" spans="2:65" s="1" customFormat="1" ht="14.45" customHeight="1">
      <c r="B342" s="33"/>
      <c r="C342" s="128" t="s">
        <v>493</v>
      </c>
      <c r="D342" s="128" t="s">
        <v>133</v>
      </c>
      <c r="E342" s="129" t="s">
        <v>1106</v>
      </c>
      <c r="F342" s="130" t="s">
        <v>1107</v>
      </c>
      <c r="G342" s="131" t="s">
        <v>136</v>
      </c>
      <c r="H342" s="132">
        <v>25.86</v>
      </c>
      <c r="I342" s="133"/>
      <c r="J342" s="134">
        <f>ROUND(I342*H342,2)</f>
        <v>0</v>
      </c>
      <c r="K342" s="130" t="s">
        <v>137</v>
      </c>
      <c r="L342" s="33"/>
      <c r="M342" s="135" t="s">
        <v>19</v>
      </c>
      <c r="N342" s="136" t="s">
        <v>43</v>
      </c>
      <c r="P342" s="137">
        <f>O342*H342</f>
        <v>0</v>
      </c>
      <c r="Q342" s="137">
        <v>6.0429999999999998E-2</v>
      </c>
      <c r="R342" s="137">
        <f>Q342*H342</f>
        <v>1.5627198</v>
      </c>
      <c r="S342" s="137">
        <v>0</v>
      </c>
      <c r="T342" s="138">
        <f>S342*H342</f>
        <v>0</v>
      </c>
      <c r="AR342" s="139" t="s">
        <v>138</v>
      </c>
      <c r="AT342" s="139" t="s">
        <v>133</v>
      </c>
      <c r="AU342" s="139" t="s">
        <v>139</v>
      </c>
      <c r="AY342" s="18" t="s">
        <v>131</v>
      </c>
      <c r="BE342" s="140">
        <f>IF(N342="základní",J342,0)</f>
        <v>0</v>
      </c>
      <c r="BF342" s="140">
        <f>IF(N342="snížená",J342,0)</f>
        <v>0</v>
      </c>
      <c r="BG342" s="140">
        <f>IF(N342="zákl. přenesená",J342,0)</f>
        <v>0</v>
      </c>
      <c r="BH342" s="140">
        <f>IF(N342="sníž. přenesená",J342,0)</f>
        <v>0</v>
      </c>
      <c r="BI342" s="140">
        <f>IF(N342="nulová",J342,0)</f>
        <v>0</v>
      </c>
      <c r="BJ342" s="18" t="s">
        <v>139</v>
      </c>
      <c r="BK342" s="140">
        <f>ROUND(I342*H342,2)</f>
        <v>0</v>
      </c>
      <c r="BL342" s="18" t="s">
        <v>138</v>
      </c>
      <c r="BM342" s="139" t="s">
        <v>1108</v>
      </c>
    </row>
    <row r="343" spans="2:65" s="1" customFormat="1" hidden="1">
      <c r="B343" s="33"/>
      <c r="D343" s="141" t="s">
        <v>141</v>
      </c>
      <c r="F343" s="142" t="s">
        <v>1109</v>
      </c>
      <c r="I343" s="143"/>
      <c r="L343" s="33"/>
      <c r="M343" s="144"/>
      <c r="T343" s="54"/>
      <c r="AT343" s="18" t="s">
        <v>141</v>
      </c>
      <c r="AU343" s="18" t="s">
        <v>139</v>
      </c>
    </row>
    <row r="344" spans="2:65" s="1" customFormat="1" ht="19.899999999999999" customHeight="1">
      <c r="B344" s="33"/>
      <c r="C344" s="128" t="s">
        <v>500</v>
      </c>
      <c r="D344" s="128" t="s">
        <v>133</v>
      </c>
      <c r="E344" s="129" t="s">
        <v>1110</v>
      </c>
      <c r="F344" s="130" t="s">
        <v>1111</v>
      </c>
      <c r="G344" s="131" t="s">
        <v>136</v>
      </c>
      <c r="H344" s="132">
        <v>25.86</v>
      </c>
      <c r="I344" s="133"/>
      <c r="J344" s="134">
        <f>ROUND(I344*H344,2)</f>
        <v>0</v>
      </c>
      <c r="K344" s="130" t="s">
        <v>137</v>
      </c>
      <c r="L344" s="33"/>
      <c r="M344" s="135" t="s">
        <v>19</v>
      </c>
      <c r="N344" s="136" t="s">
        <v>43</v>
      </c>
      <c r="P344" s="137">
        <f>O344*H344</f>
        <v>0</v>
      </c>
      <c r="Q344" s="137">
        <v>0</v>
      </c>
      <c r="R344" s="137">
        <f>Q344*H344</f>
        <v>0</v>
      </c>
      <c r="S344" s="137">
        <v>0</v>
      </c>
      <c r="T344" s="138">
        <f>S344*H344</f>
        <v>0</v>
      </c>
      <c r="AR344" s="139" t="s">
        <v>138</v>
      </c>
      <c r="AT344" s="139" t="s">
        <v>133</v>
      </c>
      <c r="AU344" s="139" t="s">
        <v>139</v>
      </c>
      <c r="AY344" s="18" t="s">
        <v>131</v>
      </c>
      <c r="BE344" s="140">
        <f>IF(N344="základní",J344,0)</f>
        <v>0</v>
      </c>
      <c r="BF344" s="140">
        <f>IF(N344="snížená",J344,0)</f>
        <v>0</v>
      </c>
      <c r="BG344" s="140">
        <f>IF(N344="zákl. přenesená",J344,0)</f>
        <v>0</v>
      </c>
      <c r="BH344" s="140">
        <f>IF(N344="sníž. přenesená",J344,0)</f>
        <v>0</v>
      </c>
      <c r="BI344" s="140">
        <f>IF(N344="nulová",J344,0)</f>
        <v>0</v>
      </c>
      <c r="BJ344" s="18" t="s">
        <v>139</v>
      </c>
      <c r="BK344" s="140">
        <f>ROUND(I344*H344,2)</f>
        <v>0</v>
      </c>
      <c r="BL344" s="18" t="s">
        <v>138</v>
      </c>
      <c r="BM344" s="139" t="s">
        <v>1112</v>
      </c>
    </row>
    <row r="345" spans="2:65" s="1" customFormat="1" hidden="1">
      <c r="B345" s="33"/>
      <c r="D345" s="141" t="s">
        <v>141</v>
      </c>
      <c r="F345" s="142" t="s">
        <v>1113</v>
      </c>
      <c r="I345" s="143"/>
      <c r="L345" s="33"/>
      <c r="M345" s="144"/>
      <c r="T345" s="54"/>
      <c r="AT345" s="18" t="s">
        <v>141</v>
      </c>
      <c r="AU345" s="18" t="s">
        <v>139</v>
      </c>
    </row>
    <row r="346" spans="2:65" s="1" customFormat="1" ht="14.45" customHeight="1">
      <c r="B346" s="33"/>
      <c r="C346" s="128" t="s">
        <v>505</v>
      </c>
      <c r="D346" s="128" t="s">
        <v>133</v>
      </c>
      <c r="E346" s="129" t="s">
        <v>1114</v>
      </c>
      <c r="F346" s="130" t="s">
        <v>1115</v>
      </c>
      <c r="G346" s="131" t="s">
        <v>136</v>
      </c>
      <c r="H346" s="132">
        <v>25.86</v>
      </c>
      <c r="I346" s="133"/>
      <c r="J346" s="134">
        <f>ROUND(I346*H346,2)</f>
        <v>0</v>
      </c>
      <c r="K346" s="130" t="s">
        <v>137</v>
      </c>
      <c r="L346" s="33"/>
      <c r="M346" s="135" t="s">
        <v>19</v>
      </c>
      <c r="N346" s="136" t="s">
        <v>43</v>
      </c>
      <c r="P346" s="137">
        <f>O346*H346</f>
        <v>0</v>
      </c>
      <c r="Q346" s="137">
        <v>3.0300000000000001E-3</v>
      </c>
      <c r="R346" s="137">
        <f>Q346*H346</f>
        <v>7.8355800000000003E-2</v>
      </c>
      <c r="S346" s="137">
        <v>0</v>
      </c>
      <c r="T346" s="138">
        <f>S346*H346</f>
        <v>0</v>
      </c>
      <c r="AR346" s="139" t="s">
        <v>138</v>
      </c>
      <c r="AT346" s="139" t="s">
        <v>133</v>
      </c>
      <c r="AU346" s="139" t="s">
        <v>139</v>
      </c>
      <c r="AY346" s="18" t="s">
        <v>131</v>
      </c>
      <c r="BE346" s="140">
        <f>IF(N346="základní",J346,0)</f>
        <v>0</v>
      </c>
      <c r="BF346" s="140">
        <f>IF(N346="snížená",J346,0)</f>
        <v>0</v>
      </c>
      <c r="BG346" s="140">
        <f>IF(N346="zákl. přenesená",J346,0)</f>
        <v>0</v>
      </c>
      <c r="BH346" s="140">
        <f>IF(N346="sníž. přenesená",J346,0)</f>
        <v>0</v>
      </c>
      <c r="BI346" s="140">
        <f>IF(N346="nulová",J346,0)</f>
        <v>0</v>
      </c>
      <c r="BJ346" s="18" t="s">
        <v>139</v>
      </c>
      <c r="BK346" s="140">
        <f>ROUND(I346*H346,2)</f>
        <v>0</v>
      </c>
      <c r="BL346" s="18" t="s">
        <v>138</v>
      </c>
      <c r="BM346" s="139" t="s">
        <v>1116</v>
      </c>
    </row>
    <row r="347" spans="2:65" s="1" customFormat="1" hidden="1">
      <c r="B347" s="33"/>
      <c r="D347" s="141" t="s">
        <v>141</v>
      </c>
      <c r="F347" s="142" t="s">
        <v>1117</v>
      </c>
      <c r="I347" s="143"/>
      <c r="L347" s="33"/>
      <c r="M347" s="144"/>
      <c r="T347" s="54"/>
      <c r="AT347" s="18" t="s">
        <v>141</v>
      </c>
      <c r="AU347" s="18" t="s">
        <v>139</v>
      </c>
    </row>
    <row r="348" spans="2:65" s="11" customFormat="1" ht="22.9" customHeight="1">
      <c r="B348" s="116"/>
      <c r="D348" s="117" t="s">
        <v>70</v>
      </c>
      <c r="E348" s="126" t="s">
        <v>438</v>
      </c>
      <c r="F348" s="126" t="s">
        <v>439</v>
      </c>
      <c r="I348" s="119"/>
      <c r="J348" s="127">
        <f>BK348</f>
        <v>0</v>
      </c>
      <c r="L348" s="116"/>
      <c r="M348" s="121"/>
      <c r="P348" s="122">
        <f>SUM(P349:P357)</f>
        <v>0</v>
      </c>
      <c r="R348" s="122">
        <f>SUM(R349:R357)</f>
        <v>0</v>
      </c>
      <c r="T348" s="123">
        <f>SUM(T349:T357)</f>
        <v>0</v>
      </c>
      <c r="AR348" s="117" t="s">
        <v>79</v>
      </c>
      <c r="AT348" s="124" t="s">
        <v>70</v>
      </c>
      <c r="AU348" s="124" t="s">
        <v>79</v>
      </c>
      <c r="AY348" s="117" t="s">
        <v>131</v>
      </c>
      <c r="BK348" s="125">
        <f>SUM(BK349:BK357)</f>
        <v>0</v>
      </c>
    </row>
    <row r="349" spans="2:65" s="1" customFormat="1" ht="22.15" customHeight="1">
      <c r="B349" s="33"/>
      <c r="C349" s="128" t="s">
        <v>510</v>
      </c>
      <c r="D349" s="128" t="s">
        <v>133</v>
      </c>
      <c r="E349" s="129" t="s">
        <v>441</v>
      </c>
      <c r="F349" s="130" t="s">
        <v>442</v>
      </c>
      <c r="G349" s="131" t="s">
        <v>443</v>
      </c>
      <c r="H349" s="132">
        <v>53.506999999999998</v>
      </c>
      <c r="I349" s="133"/>
      <c r="J349" s="134">
        <f>ROUND(I349*H349,2)</f>
        <v>0</v>
      </c>
      <c r="K349" s="130" t="s">
        <v>137</v>
      </c>
      <c r="L349" s="33"/>
      <c r="M349" s="135" t="s">
        <v>19</v>
      </c>
      <c r="N349" s="136" t="s">
        <v>43</v>
      </c>
      <c r="P349" s="137">
        <f>O349*H349</f>
        <v>0</v>
      </c>
      <c r="Q349" s="137">
        <v>0</v>
      </c>
      <c r="R349" s="137">
        <f>Q349*H349</f>
        <v>0</v>
      </c>
      <c r="S349" s="137">
        <v>0</v>
      </c>
      <c r="T349" s="138">
        <f>S349*H349</f>
        <v>0</v>
      </c>
      <c r="AR349" s="139" t="s">
        <v>138</v>
      </c>
      <c r="AT349" s="139" t="s">
        <v>133</v>
      </c>
      <c r="AU349" s="139" t="s">
        <v>139</v>
      </c>
      <c r="AY349" s="18" t="s">
        <v>131</v>
      </c>
      <c r="BE349" s="140">
        <f>IF(N349="základní",J349,0)</f>
        <v>0</v>
      </c>
      <c r="BF349" s="140">
        <f>IF(N349="snížená",J349,0)</f>
        <v>0</v>
      </c>
      <c r="BG349" s="140">
        <f>IF(N349="zákl. přenesená",J349,0)</f>
        <v>0</v>
      </c>
      <c r="BH349" s="140">
        <f>IF(N349="sníž. přenesená",J349,0)</f>
        <v>0</v>
      </c>
      <c r="BI349" s="140">
        <f>IF(N349="nulová",J349,0)</f>
        <v>0</v>
      </c>
      <c r="BJ349" s="18" t="s">
        <v>139</v>
      </c>
      <c r="BK349" s="140">
        <f>ROUND(I349*H349,2)</f>
        <v>0</v>
      </c>
      <c r="BL349" s="18" t="s">
        <v>138</v>
      </c>
      <c r="BM349" s="139" t="s">
        <v>1118</v>
      </c>
    </row>
    <row r="350" spans="2:65" s="1" customFormat="1" hidden="1">
      <c r="B350" s="33"/>
      <c r="D350" s="141" t="s">
        <v>141</v>
      </c>
      <c r="F350" s="142" t="s">
        <v>445</v>
      </c>
      <c r="I350" s="143"/>
      <c r="L350" s="33"/>
      <c r="M350" s="144"/>
      <c r="T350" s="54"/>
      <c r="AT350" s="18" t="s">
        <v>141</v>
      </c>
      <c r="AU350" s="18" t="s">
        <v>139</v>
      </c>
    </row>
    <row r="351" spans="2:65" s="1" customFormat="1" ht="19.899999999999999" customHeight="1">
      <c r="B351" s="33"/>
      <c r="C351" s="128" t="s">
        <v>517</v>
      </c>
      <c r="D351" s="128" t="s">
        <v>133</v>
      </c>
      <c r="E351" s="129" t="s">
        <v>447</v>
      </c>
      <c r="F351" s="130" t="s">
        <v>448</v>
      </c>
      <c r="G351" s="131" t="s">
        <v>443</v>
      </c>
      <c r="H351" s="132">
        <v>53.506999999999998</v>
      </c>
      <c r="I351" s="133"/>
      <c r="J351" s="134">
        <f>ROUND(I351*H351,2)</f>
        <v>0</v>
      </c>
      <c r="K351" s="130" t="s">
        <v>137</v>
      </c>
      <c r="L351" s="33"/>
      <c r="M351" s="135" t="s">
        <v>19</v>
      </c>
      <c r="N351" s="136" t="s">
        <v>43</v>
      </c>
      <c r="P351" s="137">
        <f>O351*H351</f>
        <v>0</v>
      </c>
      <c r="Q351" s="137">
        <v>0</v>
      </c>
      <c r="R351" s="137">
        <f>Q351*H351</f>
        <v>0</v>
      </c>
      <c r="S351" s="137">
        <v>0</v>
      </c>
      <c r="T351" s="138">
        <f>S351*H351</f>
        <v>0</v>
      </c>
      <c r="AR351" s="139" t="s">
        <v>138</v>
      </c>
      <c r="AT351" s="139" t="s">
        <v>133</v>
      </c>
      <c r="AU351" s="139" t="s">
        <v>139</v>
      </c>
      <c r="AY351" s="18" t="s">
        <v>131</v>
      </c>
      <c r="BE351" s="140">
        <f>IF(N351="základní",J351,0)</f>
        <v>0</v>
      </c>
      <c r="BF351" s="140">
        <f>IF(N351="snížená",J351,0)</f>
        <v>0</v>
      </c>
      <c r="BG351" s="140">
        <f>IF(N351="zákl. přenesená",J351,0)</f>
        <v>0</v>
      </c>
      <c r="BH351" s="140">
        <f>IF(N351="sníž. přenesená",J351,0)</f>
        <v>0</v>
      </c>
      <c r="BI351" s="140">
        <f>IF(N351="nulová",J351,0)</f>
        <v>0</v>
      </c>
      <c r="BJ351" s="18" t="s">
        <v>139</v>
      </c>
      <c r="BK351" s="140">
        <f>ROUND(I351*H351,2)</f>
        <v>0</v>
      </c>
      <c r="BL351" s="18" t="s">
        <v>138</v>
      </c>
      <c r="BM351" s="139" t="s">
        <v>1119</v>
      </c>
    </row>
    <row r="352" spans="2:65" s="1" customFormat="1" hidden="1">
      <c r="B352" s="33"/>
      <c r="D352" s="141" t="s">
        <v>141</v>
      </c>
      <c r="F352" s="142" t="s">
        <v>450</v>
      </c>
      <c r="I352" s="143"/>
      <c r="L352" s="33"/>
      <c r="M352" s="144"/>
      <c r="T352" s="54"/>
      <c r="AT352" s="18" t="s">
        <v>141</v>
      </c>
      <c r="AU352" s="18" t="s">
        <v>139</v>
      </c>
    </row>
    <row r="353" spans="2:65" s="1" customFormat="1" ht="22.15" customHeight="1">
      <c r="B353" s="33"/>
      <c r="C353" s="128" t="s">
        <v>526</v>
      </c>
      <c r="D353" s="128" t="s">
        <v>133</v>
      </c>
      <c r="E353" s="129" t="s">
        <v>452</v>
      </c>
      <c r="F353" s="130" t="s">
        <v>453</v>
      </c>
      <c r="G353" s="131" t="s">
        <v>443</v>
      </c>
      <c r="H353" s="132">
        <v>428.05599999999998</v>
      </c>
      <c r="I353" s="133"/>
      <c r="J353" s="134">
        <f>ROUND(I353*H353,2)</f>
        <v>0</v>
      </c>
      <c r="K353" s="130" t="s">
        <v>137</v>
      </c>
      <c r="L353" s="33"/>
      <c r="M353" s="135" t="s">
        <v>19</v>
      </c>
      <c r="N353" s="136" t="s">
        <v>43</v>
      </c>
      <c r="P353" s="137">
        <f>O353*H353</f>
        <v>0</v>
      </c>
      <c r="Q353" s="137">
        <v>0</v>
      </c>
      <c r="R353" s="137">
        <f>Q353*H353</f>
        <v>0</v>
      </c>
      <c r="S353" s="137">
        <v>0</v>
      </c>
      <c r="T353" s="138">
        <f>S353*H353</f>
        <v>0</v>
      </c>
      <c r="AR353" s="139" t="s">
        <v>138</v>
      </c>
      <c r="AT353" s="139" t="s">
        <v>133</v>
      </c>
      <c r="AU353" s="139" t="s">
        <v>139</v>
      </c>
      <c r="AY353" s="18" t="s">
        <v>131</v>
      </c>
      <c r="BE353" s="140">
        <f>IF(N353="základní",J353,0)</f>
        <v>0</v>
      </c>
      <c r="BF353" s="140">
        <f>IF(N353="snížená",J353,0)</f>
        <v>0</v>
      </c>
      <c r="BG353" s="140">
        <f>IF(N353="zákl. přenesená",J353,0)</f>
        <v>0</v>
      </c>
      <c r="BH353" s="140">
        <f>IF(N353="sníž. přenesená",J353,0)</f>
        <v>0</v>
      </c>
      <c r="BI353" s="140">
        <f>IF(N353="nulová",J353,0)</f>
        <v>0</v>
      </c>
      <c r="BJ353" s="18" t="s">
        <v>139</v>
      </c>
      <c r="BK353" s="140">
        <f>ROUND(I353*H353,2)</f>
        <v>0</v>
      </c>
      <c r="BL353" s="18" t="s">
        <v>138</v>
      </c>
      <c r="BM353" s="139" t="s">
        <v>1120</v>
      </c>
    </row>
    <row r="354" spans="2:65" s="1" customFormat="1" hidden="1">
      <c r="B354" s="33"/>
      <c r="D354" s="141" t="s">
        <v>141</v>
      </c>
      <c r="F354" s="142" t="s">
        <v>455</v>
      </c>
      <c r="I354" s="143"/>
      <c r="L354" s="33"/>
      <c r="M354" s="144"/>
      <c r="T354" s="54"/>
      <c r="AT354" s="18" t="s">
        <v>141</v>
      </c>
      <c r="AU354" s="18" t="s">
        <v>139</v>
      </c>
    </row>
    <row r="355" spans="2:65" s="12" customFormat="1">
      <c r="B355" s="145"/>
      <c r="D355" s="146" t="s">
        <v>143</v>
      </c>
      <c r="F355" s="148" t="s">
        <v>1121</v>
      </c>
      <c r="H355" s="149">
        <v>428.05599999999998</v>
      </c>
      <c r="I355" s="150"/>
      <c r="L355" s="145"/>
      <c r="M355" s="151"/>
      <c r="T355" s="152"/>
      <c r="AT355" s="147" t="s">
        <v>143</v>
      </c>
      <c r="AU355" s="147" t="s">
        <v>139</v>
      </c>
      <c r="AV355" s="12" t="s">
        <v>139</v>
      </c>
      <c r="AW355" s="12" t="s">
        <v>4</v>
      </c>
      <c r="AX355" s="12" t="s">
        <v>79</v>
      </c>
      <c r="AY355" s="147" t="s">
        <v>131</v>
      </c>
    </row>
    <row r="356" spans="2:65" s="1" customFormat="1" ht="22.15" customHeight="1">
      <c r="B356" s="33"/>
      <c r="C356" s="128" t="s">
        <v>531</v>
      </c>
      <c r="D356" s="128" t="s">
        <v>133</v>
      </c>
      <c r="E356" s="129" t="s">
        <v>458</v>
      </c>
      <c r="F356" s="130" t="s">
        <v>459</v>
      </c>
      <c r="G356" s="131" t="s">
        <v>443</v>
      </c>
      <c r="H356" s="132">
        <v>53.506999999999998</v>
      </c>
      <c r="I356" s="133"/>
      <c r="J356" s="134">
        <f>ROUND(I356*H356,2)</f>
        <v>0</v>
      </c>
      <c r="K356" s="130" t="s">
        <v>137</v>
      </c>
      <c r="L356" s="33"/>
      <c r="M356" s="135" t="s">
        <v>19</v>
      </c>
      <c r="N356" s="136" t="s">
        <v>43</v>
      </c>
      <c r="P356" s="137">
        <f>O356*H356</f>
        <v>0</v>
      </c>
      <c r="Q356" s="137">
        <v>0</v>
      </c>
      <c r="R356" s="137">
        <f>Q356*H356</f>
        <v>0</v>
      </c>
      <c r="S356" s="137">
        <v>0</v>
      </c>
      <c r="T356" s="138">
        <f>S356*H356</f>
        <v>0</v>
      </c>
      <c r="AR356" s="139" t="s">
        <v>138</v>
      </c>
      <c r="AT356" s="139" t="s">
        <v>133</v>
      </c>
      <c r="AU356" s="139" t="s">
        <v>139</v>
      </c>
      <c r="AY356" s="18" t="s">
        <v>131</v>
      </c>
      <c r="BE356" s="140">
        <f>IF(N356="základní",J356,0)</f>
        <v>0</v>
      </c>
      <c r="BF356" s="140">
        <f>IF(N356="snížená",J356,0)</f>
        <v>0</v>
      </c>
      <c r="BG356" s="140">
        <f>IF(N356="zákl. přenesená",J356,0)</f>
        <v>0</v>
      </c>
      <c r="BH356" s="140">
        <f>IF(N356="sníž. přenesená",J356,0)</f>
        <v>0</v>
      </c>
      <c r="BI356" s="140">
        <f>IF(N356="nulová",J356,0)</f>
        <v>0</v>
      </c>
      <c r="BJ356" s="18" t="s">
        <v>139</v>
      </c>
      <c r="BK356" s="140">
        <f>ROUND(I356*H356,2)</f>
        <v>0</v>
      </c>
      <c r="BL356" s="18" t="s">
        <v>138</v>
      </c>
      <c r="BM356" s="139" t="s">
        <v>1122</v>
      </c>
    </row>
    <row r="357" spans="2:65" s="1" customFormat="1" hidden="1">
      <c r="B357" s="33"/>
      <c r="D357" s="141" t="s">
        <v>141</v>
      </c>
      <c r="F357" s="142" t="s">
        <v>461</v>
      </c>
      <c r="I357" s="143"/>
      <c r="L357" s="33"/>
      <c r="M357" s="144"/>
      <c r="T357" s="54"/>
      <c r="AT357" s="18" t="s">
        <v>141</v>
      </c>
      <c r="AU357" s="18" t="s">
        <v>139</v>
      </c>
    </row>
    <row r="358" spans="2:65" s="11" customFormat="1" ht="22.9" customHeight="1">
      <c r="B358" s="116"/>
      <c r="D358" s="117" t="s">
        <v>70</v>
      </c>
      <c r="E358" s="126" t="s">
        <v>462</v>
      </c>
      <c r="F358" s="126" t="s">
        <v>463</v>
      </c>
      <c r="I358" s="119"/>
      <c r="J358" s="127">
        <f>BK358</f>
        <v>0</v>
      </c>
      <c r="L358" s="116"/>
      <c r="M358" s="121"/>
      <c r="P358" s="122">
        <f>SUM(P359:P360)</f>
        <v>0</v>
      </c>
      <c r="R358" s="122">
        <f>SUM(R359:R360)</f>
        <v>0</v>
      </c>
      <c r="T358" s="123">
        <f>SUM(T359:T360)</f>
        <v>0</v>
      </c>
      <c r="AR358" s="117" t="s">
        <v>79</v>
      </c>
      <c r="AT358" s="124" t="s">
        <v>70</v>
      </c>
      <c r="AU358" s="124" t="s">
        <v>79</v>
      </c>
      <c r="AY358" s="117" t="s">
        <v>131</v>
      </c>
      <c r="BK358" s="125">
        <f>SUM(BK359:BK360)</f>
        <v>0</v>
      </c>
    </row>
    <row r="359" spans="2:65" s="1" customFormat="1" ht="30" customHeight="1">
      <c r="B359" s="33"/>
      <c r="C359" s="128" t="s">
        <v>536</v>
      </c>
      <c r="D359" s="128" t="s">
        <v>133</v>
      </c>
      <c r="E359" s="129" t="s">
        <v>465</v>
      </c>
      <c r="F359" s="130" t="s">
        <v>466</v>
      </c>
      <c r="G359" s="131" t="s">
        <v>443</v>
      </c>
      <c r="H359" s="132">
        <v>55.039000000000001</v>
      </c>
      <c r="I359" s="133"/>
      <c r="J359" s="134">
        <f>ROUND(I359*H359,2)</f>
        <v>0</v>
      </c>
      <c r="K359" s="130" t="s">
        <v>137</v>
      </c>
      <c r="L359" s="33"/>
      <c r="M359" s="135" t="s">
        <v>19</v>
      </c>
      <c r="N359" s="136" t="s">
        <v>43</v>
      </c>
      <c r="P359" s="137">
        <f>O359*H359</f>
        <v>0</v>
      </c>
      <c r="Q359" s="137">
        <v>0</v>
      </c>
      <c r="R359" s="137">
        <f>Q359*H359</f>
        <v>0</v>
      </c>
      <c r="S359" s="137">
        <v>0</v>
      </c>
      <c r="T359" s="138">
        <f>S359*H359</f>
        <v>0</v>
      </c>
      <c r="AR359" s="139" t="s">
        <v>138</v>
      </c>
      <c r="AT359" s="139" t="s">
        <v>133</v>
      </c>
      <c r="AU359" s="139" t="s">
        <v>139</v>
      </c>
      <c r="AY359" s="18" t="s">
        <v>131</v>
      </c>
      <c r="BE359" s="140">
        <f>IF(N359="základní",J359,0)</f>
        <v>0</v>
      </c>
      <c r="BF359" s="140">
        <f>IF(N359="snížená",J359,0)</f>
        <v>0</v>
      </c>
      <c r="BG359" s="140">
        <f>IF(N359="zákl. přenesená",J359,0)</f>
        <v>0</v>
      </c>
      <c r="BH359" s="140">
        <f>IF(N359="sníž. přenesená",J359,0)</f>
        <v>0</v>
      </c>
      <c r="BI359" s="140">
        <f>IF(N359="nulová",J359,0)</f>
        <v>0</v>
      </c>
      <c r="BJ359" s="18" t="s">
        <v>139</v>
      </c>
      <c r="BK359" s="140">
        <f>ROUND(I359*H359,2)</f>
        <v>0</v>
      </c>
      <c r="BL359" s="18" t="s">
        <v>138</v>
      </c>
      <c r="BM359" s="139" t="s">
        <v>1123</v>
      </c>
    </row>
    <row r="360" spans="2:65" s="1" customFormat="1" hidden="1">
      <c r="B360" s="33"/>
      <c r="D360" s="141" t="s">
        <v>141</v>
      </c>
      <c r="F360" s="142" t="s">
        <v>468</v>
      </c>
      <c r="I360" s="143"/>
      <c r="L360" s="33"/>
      <c r="M360" s="144"/>
      <c r="T360" s="54"/>
      <c r="AT360" s="18" t="s">
        <v>141</v>
      </c>
      <c r="AU360" s="18" t="s">
        <v>139</v>
      </c>
    </row>
    <row r="361" spans="2:65" s="11" customFormat="1" ht="25.9" customHeight="1">
      <c r="B361" s="116"/>
      <c r="D361" s="117" t="s">
        <v>70</v>
      </c>
      <c r="E361" s="118" t="s">
        <v>469</v>
      </c>
      <c r="F361" s="118" t="s">
        <v>470</v>
      </c>
      <c r="I361" s="119"/>
      <c r="J361" s="120">
        <f>BK361</f>
        <v>0</v>
      </c>
      <c r="L361" s="116"/>
      <c r="M361" s="121"/>
      <c r="P361" s="122">
        <f>P362+P380+P419+P423+P432+P447+P506+P519+P526+P557</f>
        <v>0</v>
      </c>
      <c r="R361" s="122">
        <f>R362+R380+R419+R423+R432+R447+R506+R519+R526+R557</f>
        <v>12.07564672</v>
      </c>
      <c r="T361" s="123">
        <f>T362+T380+T419+T423+T432+T447+T506+T519+T526+T557</f>
        <v>14.0759828</v>
      </c>
      <c r="AR361" s="117" t="s">
        <v>139</v>
      </c>
      <c r="AT361" s="124" t="s">
        <v>70</v>
      </c>
      <c r="AU361" s="124" t="s">
        <v>71</v>
      </c>
      <c r="AY361" s="117" t="s">
        <v>131</v>
      </c>
      <c r="BK361" s="125">
        <f>BK362+BK380+BK419+BK423+BK432+BK447+BK506+BK519+BK526+BK557</f>
        <v>0</v>
      </c>
    </row>
    <row r="362" spans="2:65" s="11" customFormat="1" ht="22.9" customHeight="1">
      <c r="B362" s="116"/>
      <c r="D362" s="117" t="s">
        <v>70</v>
      </c>
      <c r="E362" s="126" t="s">
        <v>471</v>
      </c>
      <c r="F362" s="126" t="s">
        <v>472</v>
      </c>
      <c r="I362" s="119"/>
      <c r="J362" s="127">
        <f>BK362</f>
        <v>0</v>
      </c>
      <c r="L362" s="116"/>
      <c r="M362" s="121"/>
      <c r="P362" s="122">
        <f>SUM(P363:P379)</f>
        <v>0</v>
      </c>
      <c r="R362" s="122">
        <f>SUM(R363:R379)</f>
        <v>7.5558800000000009E-2</v>
      </c>
      <c r="T362" s="123">
        <f>SUM(T363:T379)</f>
        <v>8.8000000000000005E-3</v>
      </c>
      <c r="AR362" s="117" t="s">
        <v>139</v>
      </c>
      <c r="AT362" s="124" t="s">
        <v>70</v>
      </c>
      <c r="AU362" s="124" t="s">
        <v>79</v>
      </c>
      <c r="AY362" s="117" t="s">
        <v>131</v>
      </c>
      <c r="BK362" s="125">
        <f>SUM(BK363:BK379)</f>
        <v>0</v>
      </c>
    </row>
    <row r="363" spans="2:65" s="1" customFormat="1" ht="14.45" customHeight="1">
      <c r="B363" s="33"/>
      <c r="C363" s="128" t="s">
        <v>541</v>
      </c>
      <c r="D363" s="128" t="s">
        <v>133</v>
      </c>
      <c r="E363" s="129" t="s">
        <v>474</v>
      </c>
      <c r="F363" s="130" t="s">
        <v>475</v>
      </c>
      <c r="G363" s="131" t="s">
        <v>136</v>
      </c>
      <c r="H363" s="132">
        <v>28.84</v>
      </c>
      <c r="I363" s="133"/>
      <c r="J363" s="134">
        <f>ROUND(I363*H363,2)</f>
        <v>0</v>
      </c>
      <c r="K363" s="130" t="s">
        <v>137</v>
      </c>
      <c r="L363" s="33"/>
      <c r="M363" s="135" t="s">
        <v>19</v>
      </c>
      <c r="N363" s="136" t="s">
        <v>43</v>
      </c>
      <c r="P363" s="137">
        <f>O363*H363</f>
        <v>0</v>
      </c>
      <c r="Q363" s="137">
        <v>4.0000000000000003E-5</v>
      </c>
      <c r="R363" s="137">
        <f>Q363*H363</f>
        <v>1.1536000000000001E-3</v>
      </c>
      <c r="S363" s="137">
        <v>0</v>
      </c>
      <c r="T363" s="138">
        <f>S363*H363</f>
        <v>0</v>
      </c>
      <c r="AR363" s="139" t="s">
        <v>230</v>
      </c>
      <c r="AT363" s="139" t="s">
        <v>133</v>
      </c>
      <c r="AU363" s="139" t="s">
        <v>139</v>
      </c>
      <c r="AY363" s="18" t="s">
        <v>131</v>
      </c>
      <c r="BE363" s="140">
        <f>IF(N363="základní",J363,0)</f>
        <v>0</v>
      </c>
      <c r="BF363" s="140">
        <f>IF(N363="snížená",J363,0)</f>
        <v>0</v>
      </c>
      <c r="BG363" s="140">
        <f>IF(N363="zákl. přenesená",J363,0)</f>
        <v>0</v>
      </c>
      <c r="BH363" s="140">
        <f>IF(N363="sníž. přenesená",J363,0)</f>
        <v>0</v>
      </c>
      <c r="BI363" s="140">
        <f>IF(N363="nulová",J363,0)</f>
        <v>0</v>
      </c>
      <c r="BJ363" s="18" t="s">
        <v>139</v>
      </c>
      <c r="BK363" s="140">
        <f>ROUND(I363*H363,2)</f>
        <v>0</v>
      </c>
      <c r="BL363" s="18" t="s">
        <v>230</v>
      </c>
      <c r="BM363" s="139" t="s">
        <v>1124</v>
      </c>
    </row>
    <row r="364" spans="2:65" s="1" customFormat="1" hidden="1">
      <c r="B364" s="33"/>
      <c r="D364" s="141" t="s">
        <v>141</v>
      </c>
      <c r="F364" s="142" t="s">
        <v>477</v>
      </c>
      <c r="I364" s="143"/>
      <c r="L364" s="33"/>
      <c r="M364" s="144"/>
      <c r="T364" s="54"/>
      <c r="AT364" s="18" t="s">
        <v>141</v>
      </c>
      <c r="AU364" s="18" t="s">
        <v>139</v>
      </c>
    </row>
    <row r="365" spans="2:65" s="1" customFormat="1" ht="14.45" customHeight="1">
      <c r="B365" s="33"/>
      <c r="C365" s="153" t="s">
        <v>545</v>
      </c>
      <c r="D365" s="153" t="s">
        <v>166</v>
      </c>
      <c r="E365" s="154" t="s">
        <v>479</v>
      </c>
      <c r="F365" s="155" t="s">
        <v>480</v>
      </c>
      <c r="G365" s="156" t="s">
        <v>136</v>
      </c>
      <c r="H365" s="157">
        <v>35.213999999999999</v>
      </c>
      <c r="I365" s="158"/>
      <c r="J365" s="159">
        <f>ROUND(I365*H365,2)</f>
        <v>0</v>
      </c>
      <c r="K365" s="155" t="s">
        <v>137</v>
      </c>
      <c r="L365" s="160"/>
      <c r="M365" s="161" t="s">
        <v>19</v>
      </c>
      <c r="N365" s="162" t="s">
        <v>43</v>
      </c>
      <c r="P365" s="137">
        <f>O365*H365</f>
        <v>0</v>
      </c>
      <c r="Q365" s="137">
        <v>2.9999999999999997E-4</v>
      </c>
      <c r="R365" s="137">
        <f>Q365*H365</f>
        <v>1.0564199999999999E-2</v>
      </c>
      <c r="S365" s="137">
        <v>0</v>
      </c>
      <c r="T365" s="138">
        <f>S365*H365</f>
        <v>0</v>
      </c>
      <c r="AR365" s="139" t="s">
        <v>335</v>
      </c>
      <c r="AT365" s="139" t="s">
        <v>166</v>
      </c>
      <c r="AU365" s="139" t="s">
        <v>139</v>
      </c>
      <c r="AY365" s="18" t="s">
        <v>131</v>
      </c>
      <c r="BE365" s="140">
        <f>IF(N365="základní",J365,0)</f>
        <v>0</v>
      </c>
      <c r="BF365" s="140">
        <f>IF(N365="snížená",J365,0)</f>
        <v>0</v>
      </c>
      <c r="BG365" s="140">
        <f>IF(N365="zákl. přenesená",J365,0)</f>
        <v>0</v>
      </c>
      <c r="BH365" s="140">
        <f>IF(N365="sníž. přenesená",J365,0)</f>
        <v>0</v>
      </c>
      <c r="BI365" s="140">
        <f>IF(N365="nulová",J365,0)</f>
        <v>0</v>
      </c>
      <c r="BJ365" s="18" t="s">
        <v>139</v>
      </c>
      <c r="BK365" s="140">
        <f>ROUND(I365*H365,2)</f>
        <v>0</v>
      </c>
      <c r="BL365" s="18" t="s">
        <v>230</v>
      </c>
      <c r="BM365" s="139" t="s">
        <v>1125</v>
      </c>
    </row>
    <row r="366" spans="2:65" s="12" customFormat="1">
      <c r="B366" s="145"/>
      <c r="D366" s="146" t="s">
        <v>143</v>
      </c>
      <c r="F366" s="148" t="s">
        <v>1126</v>
      </c>
      <c r="H366" s="149">
        <v>35.213999999999999</v>
      </c>
      <c r="I366" s="150"/>
      <c r="L366" s="145"/>
      <c r="M366" s="151"/>
      <c r="T366" s="152"/>
      <c r="AT366" s="147" t="s">
        <v>143</v>
      </c>
      <c r="AU366" s="147" t="s">
        <v>139</v>
      </c>
      <c r="AV366" s="12" t="s">
        <v>139</v>
      </c>
      <c r="AW366" s="12" t="s">
        <v>4</v>
      </c>
      <c r="AX366" s="12" t="s">
        <v>79</v>
      </c>
      <c r="AY366" s="147" t="s">
        <v>131</v>
      </c>
    </row>
    <row r="367" spans="2:65" s="1" customFormat="1" ht="14.45" customHeight="1">
      <c r="B367" s="33"/>
      <c r="C367" s="128" t="s">
        <v>550</v>
      </c>
      <c r="D367" s="128" t="s">
        <v>133</v>
      </c>
      <c r="E367" s="129" t="s">
        <v>484</v>
      </c>
      <c r="F367" s="130" t="s">
        <v>485</v>
      </c>
      <c r="G367" s="131" t="s">
        <v>136</v>
      </c>
      <c r="H367" s="132">
        <v>35.466999999999999</v>
      </c>
      <c r="I367" s="133"/>
      <c r="J367" s="134">
        <f>ROUND(I367*H367,2)</f>
        <v>0</v>
      </c>
      <c r="K367" s="130" t="s">
        <v>137</v>
      </c>
      <c r="L367" s="33"/>
      <c r="M367" s="135" t="s">
        <v>19</v>
      </c>
      <c r="N367" s="136" t="s">
        <v>43</v>
      </c>
      <c r="P367" s="137">
        <f>O367*H367</f>
        <v>0</v>
      </c>
      <c r="Q367" s="137">
        <v>0</v>
      </c>
      <c r="R367" s="137">
        <f>Q367*H367</f>
        <v>0</v>
      </c>
      <c r="S367" s="137">
        <v>0</v>
      </c>
      <c r="T367" s="138">
        <f>S367*H367</f>
        <v>0</v>
      </c>
      <c r="AR367" s="139" t="s">
        <v>230</v>
      </c>
      <c r="AT367" s="139" t="s">
        <v>133</v>
      </c>
      <c r="AU367" s="139" t="s">
        <v>139</v>
      </c>
      <c r="AY367" s="18" t="s">
        <v>131</v>
      </c>
      <c r="BE367" s="140">
        <f>IF(N367="základní",J367,0)</f>
        <v>0</v>
      </c>
      <c r="BF367" s="140">
        <f>IF(N367="snížená",J367,0)</f>
        <v>0</v>
      </c>
      <c r="BG367" s="140">
        <f>IF(N367="zákl. přenesená",J367,0)</f>
        <v>0</v>
      </c>
      <c r="BH367" s="140">
        <f>IF(N367="sníž. přenesená",J367,0)</f>
        <v>0</v>
      </c>
      <c r="BI367" s="140">
        <f>IF(N367="nulová",J367,0)</f>
        <v>0</v>
      </c>
      <c r="BJ367" s="18" t="s">
        <v>139</v>
      </c>
      <c r="BK367" s="140">
        <f>ROUND(I367*H367,2)</f>
        <v>0</v>
      </c>
      <c r="BL367" s="18" t="s">
        <v>230</v>
      </c>
      <c r="BM367" s="139" t="s">
        <v>1127</v>
      </c>
    </row>
    <row r="368" spans="2:65" s="1" customFormat="1" hidden="1">
      <c r="B368" s="33"/>
      <c r="D368" s="141" t="s">
        <v>141</v>
      </c>
      <c r="F368" s="142" t="s">
        <v>487</v>
      </c>
      <c r="I368" s="143"/>
      <c r="L368" s="33"/>
      <c r="M368" s="144"/>
      <c r="T368" s="54"/>
      <c r="AT368" s="18" t="s">
        <v>141</v>
      </c>
      <c r="AU368" s="18" t="s">
        <v>139</v>
      </c>
    </row>
    <row r="369" spans="2:65" s="12" customFormat="1">
      <c r="B369" s="145"/>
      <c r="D369" s="146" t="s">
        <v>143</v>
      </c>
      <c r="E369" s="147" t="s">
        <v>19</v>
      </c>
      <c r="F369" s="148" t="s">
        <v>1128</v>
      </c>
      <c r="H369" s="149">
        <v>10.659000000000001</v>
      </c>
      <c r="I369" s="150"/>
      <c r="L369" s="145"/>
      <c r="M369" s="151"/>
      <c r="T369" s="152"/>
      <c r="AT369" s="147" t="s">
        <v>143</v>
      </c>
      <c r="AU369" s="147" t="s">
        <v>139</v>
      </c>
      <c r="AV369" s="12" t="s">
        <v>139</v>
      </c>
      <c r="AW369" s="12" t="s">
        <v>32</v>
      </c>
      <c r="AX369" s="12" t="s">
        <v>71</v>
      </c>
      <c r="AY369" s="147" t="s">
        <v>131</v>
      </c>
    </row>
    <row r="370" spans="2:65" s="12" customFormat="1">
      <c r="B370" s="145"/>
      <c r="D370" s="146" t="s">
        <v>143</v>
      </c>
      <c r="E370" s="147" t="s">
        <v>19</v>
      </c>
      <c r="F370" s="148" t="s">
        <v>1129</v>
      </c>
      <c r="H370" s="149">
        <v>4.5960000000000001</v>
      </c>
      <c r="I370" s="150"/>
      <c r="L370" s="145"/>
      <c r="M370" s="151"/>
      <c r="T370" s="152"/>
      <c r="AT370" s="147" t="s">
        <v>143</v>
      </c>
      <c r="AU370" s="147" t="s">
        <v>139</v>
      </c>
      <c r="AV370" s="12" t="s">
        <v>139</v>
      </c>
      <c r="AW370" s="12" t="s">
        <v>32</v>
      </c>
      <c r="AX370" s="12" t="s">
        <v>71</v>
      </c>
      <c r="AY370" s="147" t="s">
        <v>131</v>
      </c>
    </row>
    <row r="371" spans="2:65" s="12" customFormat="1">
      <c r="B371" s="145"/>
      <c r="D371" s="146" t="s">
        <v>143</v>
      </c>
      <c r="E371" s="147" t="s">
        <v>19</v>
      </c>
      <c r="F371" s="148" t="s">
        <v>1130</v>
      </c>
      <c r="H371" s="149">
        <v>13.576000000000001</v>
      </c>
      <c r="I371" s="150"/>
      <c r="L371" s="145"/>
      <c r="M371" s="151"/>
      <c r="T371" s="152"/>
      <c r="AT371" s="147" t="s">
        <v>143</v>
      </c>
      <c r="AU371" s="147" t="s">
        <v>139</v>
      </c>
      <c r="AV371" s="12" t="s">
        <v>139</v>
      </c>
      <c r="AW371" s="12" t="s">
        <v>32</v>
      </c>
      <c r="AX371" s="12" t="s">
        <v>71</v>
      </c>
      <c r="AY371" s="147" t="s">
        <v>131</v>
      </c>
    </row>
    <row r="372" spans="2:65" s="12" customFormat="1">
      <c r="B372" s="145"/>
      <c r="D372" s="146" t="s">
        <v>143</v>
      </c>
      <c r="E372" s="147" t="s">
        <v>19</v>
      </c>
      <c r="F372" s="148" t="s">
        <v>1131</v>
      </c>
      <c r="H372" s="149">
        <v>6.6360000000000001</v>
      </c>
      <c r="I372" s="150"/>
      <c r="L372" s="145"/>
      <c r="M372" s="151"/>
      <c r="T372" s="152"/>
      <c r="AT372" s="147" t="s">
        <v>143</v>
      </c>
      <c r="AU372" s="147" t="s">
        <v>139</v>
      </c>
      <c r="AV372" s="12" t="s">
        <v>139</v>
      </c>
      <c r="AW372" s="12" t="s">
        <v>32</v>
      </c>
      <c r="AX372" s="12" t="s">
        <v>71</v>
      </c>
      <c r="AY372" s="147" t="s">
        <v>131</v>
      </c>
    </row>
    <row r="373" spans="2:65" s="14" customFormat="1">
      <c r="B373" s="169"/>
      <c r="D373" s="146" t="s">
        <v>143</v>
      </c>
      <c r="E373" s="170" t="s">
        <v>19</v>
      </c>
      <c r="F373" s="171" t="s">
        <v>191</v>
      </c>
      <c r="H373" s="172">
        <v>35.466999999999999</v>
      </c>
      <c r="I373" s="173"/>
      <c r="L373" s="169"/>
      <c r="M373" s="174"/>
      <c r="T373" s="175"/>
      <c r="AT373" s="170" t="s">
        <v>143</v>
      </c>
      <c r="AU373" s="170" t="s">
        <v>139</v>
      </c>
      <c r="AV373" s="14" t="s">
        <v>138</v>
      </c>
      <c r="AW373" s="14" t="s">
        <v>32</v>
      </c>
      <c r="AX373" s="14" t="s">
        <v>79</v>
      </c>
      <c r="AY373" s="170" t="s">
        <v>131</v>
      </c>
    </row>
    <row r="374" spans="2:65" s="1" customFormat="1" ht="14.45" customHeight="1">
      <c r="B374" s="33"/>
      <c r="C374" s="153" t="s">
        <v>554</v>
      </c>
      <c r="D374" s="153" t="s">
        <v>166</v>
      </c>
      <c r="E374" s="154" t="s">
        <v>489</v>
      </c>
      <c r="F374" s="155" t="s">
        <v>490</v>
      </c>
      <c r="G374" s="156" t="s">
        <v>169</v>
      </c>
      <c r="H374" s="157">
        <v>63.841000000000001</v>
      </c>
      <c r="I374" s="158"/>
      <c r="J374" s="159">
        <f>ROUND(I374*H374,2)</f>
        <v>0</v>
      </c>
      <c r="K374" s="155" t="s">
        <v>137</v>
      </c>
      <c r="L374" s="160"/>
      <c r="M374" s="161" t="s">
        <v>19</v>
      </c>
      <c r="N374" s="162" t="s">
        <v>43</v>
      </c>
      <c r="P374" s="137">
        <f>O374*H374</f>
        <v>0</v>
      </c>
      <c r="Q374" s="137">
        <v>1E-3</v>
      </c>
      <c r="R374" s="137">
        <f>Q374*H374</f>
        <v>6.3841000000000009E-2</v>
      </c>
      <c r="S374" s="137">
        <v>0</v>
      </c>
      <c r="T374" s="138">
        <f>S374*H374</f>
        <v>0</v>
      </c>
      <c r="AR374" s="139" t="s">
        <v>335</v>
      </c>
      <c r="AT374" s="139" t="s">
        <v>166</v>
      </c>
      <c r="AU374" s="139" t="s">
        <v>139</v>
      </c>
      <c r="AY374" s="18" t="s">
        <v>131</v>
      </c>
      <c r="BE374" s="140">
        <f>IF(N374="základní",J374,0)</f>
        <v>0</v>
      </c>
      <c r="BF374" s="140">
        <f>IF(N374="snížená",J374,0)</f>
        <v>0</v>
      </c>
      <c r="BG374" s="140">
        <f>IF(N374="zákl. přenesená",J374,0)</f>
        <v>0</v>
      </c>
      <c r="BH374" s="140">
        <f>IF(N374="sníž. přenesená",J374,0)</f>
        <v>0</v>
      </c>
      <c r="BI374" s="140">
        <f>IF(N374="nulová",J374,0)</f>
        <v>0</v>
      </c>
      <c r="BJ374" s="18" t="s">
        <v>139</v>
      </c>
      <c r="BK374" s="140">
        <f>ROUND(I374*H374,2)</f>
        <v>0</v>
      </c>
      <c r="BL374" s="18" t="s">
        <v>230</v>
      </c>
      <c r="BM374" s="139" t="s">
        <v>1132</v>
      </c>
    </row>
    <row r="375" spans="2:65" s="12" customFormat="1">
      <c r="B375" s="145"/>
      <c r="D375" s="146" t="s">
        <v>143</v>
      </c>
      <c r="F375" s="148" t="s">
        <v>1133</v>
      </c>
      <c r="H375" s="149">
        <v>63.841000000000001</v>
      </c>
      <c r="I375" s="150"/>
      <c r="L375" s="145"/>
      <c r="M375" s="151"/>
      <c r="T375" s="152"/>
      <c r="AT375" s="147" t="s">
        <v>143</v>
      </c>
      <c r="AU375" s="147" t="s">
        <v>139</v>
      </c>
      <c r="AV375" s="12" t="s">
        <v>139</v>
      </c>
      <c r="AW375" s="12" t="s">
        <v>4</v>
      </c>
      <c r="AX375" s="12" t="s">
        <v>79</v>
      </c>
      <c r="AY375" s="147" t="s">
        <v>131</v>
      </c>
    </row>
    <row r="376" spans="2:65" s="1" customFormat="1" ht="14.45" customHeight="1">
      <c r="B376" s="33"/>
      <c r="C376" s="128" t="s">
        <v>559</v>
      </c>
      <c r="D376" s="128" t="s">
        <v>133</v>
      </c>
      <c r="E376" s="129" t="s">
        <v>1134</v>
      </c>
      <c r="F376" s="130" t="s">
        <v>1135</v>
      </c>
      <c r="G376" s="131" t="s">
        <v>239</v>
      </c>
      <c r="H376" s="132">
        <v>88</v>
      </c>
      <c r="I376" s="133"/>
      <c r="J376" s="134">
        <f>ROUND(I376*H376,2)</f>
        <v>0</v>
      </c>
      <c r="K376" s="130" t="s">
        <v>137</v>
      </c>
      <c r="L376" s="33"/>
      <c r="M376" s="135" t="s">
        <v>19</v>
      </c>
      <c r="N376" s="136" t="s">
        <v>43</v>
      </c>
      <c r="P376" s="137">
        <f>O376*H376</f>
        <v>0</v>
      </c>
      <c r="Q376" s="137">
        <v>0</v>
      </c>
      <c r="R376" s="137">
        <f>Q376*H376</f>
        <v>0</v>
      </c>
      <c r="S376" s="137">
        <v>1E-4</v>
      </c>
      <c r="T376" s="138">
        <f>S376*H376</f>
        <v>8.8000000000000005E-3</v>
      </c>
      <c r="AR376" s="139" t="s">
        <v>230</v>
      </c>
      <c r="AT376" s="139" t="s">
        <v>133</v>
      </c>
      <c r="AU376" s="139" t="s">
        <v>139</v>
      </c>
      <c r="AY376" s="18" t="s">
        <v>131</v>
      </c>
      <c r="BE376" s="140">
        <f>IF(N376="základní",J376,0)</f>
        <v>0</v>
      </c>
      <c r="BF376" s="140">
        <f>IF(N376="snížená",J376,0)</f>
        <v>0</v>
      </c>
      <c r="BG376" s="140">
        <f>IF(N376="zákl. přenesená",J376,0)</f>
        <v>0</v>
      </c>
      <c r="BH376" s="140">
        <f>IF(N376="sníž. přenesená",J376,0)</f>
        <v>0</v>
      </c>
      <c r="BI376" s="140">
        <f>IF(N376="nulová",J376,0)</f>
        <v>0</v>
      </c>
      <c r="BJ376" s="18" t="s">
        <v>139</v>
      </c>
      <c r="BK376" s="140">
        <f>ROUND(I376*H376,2)</f>
        <v>0</v>
      </c>
      <c r="BL376" s="18" t="s">
        <v>230</v>
      </c>
      <c r="BM376" s="139" t="s">
        <v>1136</v>
      </c>
    </row>
    <row r="377" spans="2:65" s="1" customFormat="1" hidden="1">
      <c r="B377" s="33"/>
      <c r="D377" s="141" t="s">
        <v>141</v>
      </c>
      <c r="F377" s="142" t="s">
        <v>1137</v>
      </c>
      <c r="I377" s="143"/>
      <c r="L377" s="33"/>
      <c r="M377" s="144"/>
      <c r="T377" s="54"/>
      <c r="AT377" s="18" t="s">
        <v>141</v>
      </c>
      <c r="AU377" s="18" t="s">
        <v>139</v>
      </c>
    </row>
    <row r="378" spans="2:65" s="1" customFormat="1" ht="22.15" customHeight="1">
      <c r="B378" s="33"/>
      <c r="C378" s="128" t="s">
        <v>564</v>
      </c>
      <c r="D378" s="128" t="s">
        <v>133</v>
      </c>
      <c r="E378" s="129" t="s">
        <v>494</v>
      </c>
      <c r="F378" s="130" t="s">
        <v>495</v>
      </c>
      <c r="G378" s="131" t="s">
        <v>443</v>
      </c>
      <c r="H378" s="132">
        <v>7.5999999999999998E-2</v>
      </c>
      <c r="I378" s="133"/>
      <c r="J378" s="134">
        <f>ROUND(I378*H378,2)</f>
        <v>0</v>
      </c>
      <c r="K378" s="130" t="s">
        <v>137</v>
      </c>
      <c r="L378" s="33"/>
      <c r="M378" s="135" t="s">
        <v>19</v>
      </c>
      <c r="N378" s="136" t="s">
        <v>43</v>
      </c>
      <c r="P378" s="137">
        <f>O378*H378</f>
        <v>0</v>
      </c>
      <c r="Q378" s="137">
        <v>0</v>
      </c>
      <c r="R378" s="137">
        <f>Q378*H378</f>
        <v>0</v>
      </c>
      <c r="S378" s="137">
        <v>0</v>
      </c>
      <c r="T378" s="138">
        <f>S378*H378</f>
        <v>0</v>
      </c>
      <c r="AR378" s="139" t="s">
        <v>230</v>
      </c>
      <c r="AT378" s="139" t="s">
        <v>133</v>
      </c>
      <c r="AU378" s="139" t="s">
        <v>139</v>
      </c>
      <c r="AY378" s="18" t="s">
        <v>131</v>
      </c>
      <c r="BE378" s="140">
        <f>IF(N378="základní",J378,0)</f>
        <v>0</v>
      </c>
      <c r="BF378" s="140">
        <f>IF(N378="snížená",J378,0)</f>
        <v>0</v>
      </c>
      <c r="BG378" s="140">
        <f>IF(N378="zákl. přenesená",J378,0)</f>
        <v>0</v>
      </c>
      <c r="BH378" s="140">
        <f>IF(N378="sníž. přenesená",J378,0)</f>
        <v>0</v>
      </c>
      <c r="BI378" s="140">
        <f>IF(N378="nulová",J378,0)</f>
        <v>0</v>
      </c>
      <c r="BJ378" s="18" t="s">
        <v>139</v>
      </c>
      <c r="BK378" s="140">
        <f>ROUND(I378*H378,2)</f>
        <v>0</v>
      </c>
      <c r="BL378" s="18" t="s">
        <v>230</v>
      </c>
      <c r="BM378" s="139" t="s">
        <v>1138</v>
      </c>
    </row>
    <row r="379" spans="2:65" s="1" customFormat="1" hidden="1">
      <c r="B379" s="33"/>
      <c r="D379" s="141" t="s">
        <v>141</v>
      </c>
      <c r="F379" s="142" t="s">
        <v>497</v>
      </c>
      <c r="I379" s="143"/>
      <c r="L379" s="33"/>
      <c r="M379" s="144"/>
      <c r="T379" s="54"/>
      <c r="AT379" s="18" t="s">
        <v>141</v>
      </c>
      <c r="AU379" s="18" t="s">
        <v>139</v>
      </c>
    </row>
    <row r="380" spans="2:65" s="11" customFormat="1" ht="22.9" customHeight="1">
      <c r="B380" s="116"/>
      <c r="D380" s="117" t="s">
        <v>70</v>
      </c>
      <c r="E380" s="126" t="s">
        <v>515</v>
      </c>
      <c r="F380" s="126" t="s">
        <v>516</v>
      </c>
      <c r="I380" s="119"/>
      <c r="J380" s="127">
        <f>BK380</f>
        <v>0</v>
      </c>
      <c r="L380" s="116"/>
      <c r="M380" s="121"/>
      <c r="P380" s="122">
        <f>SUM(P381:P418)</f>
        <v>0</v>
      </c>
      <c r="R380" s="122">
        <f>SUM(R381:R418)</f>
        <v>6.5060000000000007E-2</v>
      </c>
      <c r="T380" s="123">
        <f>SUM(T381:T418)</f>
        <v>5.3540000000000004E-2</v>
      </c>
      <c r="AR380" s="117" t="s">
        <v>139</v>
      </c>
      <c r="AT380" s="124" t="s">
        <v>70</v>
      </c>
      <c r="AU380" s="124" t="s">
        <v>79</v>
      </c>
      <c r="AY380" s="117" t="s">
        <v>131</v>
      </c>
      <c r="BK380" s="125">
        <f>SUM(BK381:BK418)</f>
        <v>0</v>
      </c>
    </row>
    <row r="381" spans="2:65" s="1" customFormat="1" ht="14.45" customHeight="1">
      <c r="B381" s="33"/>
      <c r="C381" s="128" t="s">
        <v>569</v>
      </c>
      <c r="D381" s="128" t="s">
        <v>133</v>
      </c>
      <c r="E381" s="129" t="s">
        <v>518</v>
      </c>
      <c r="F381" s="130" t="s">
        <v>519</v>
      </c>
      <c r="G381" s="131" t="s">
        <v>239</v>
      </c>
      <c r="H381" s="132">
        <v>78.56</v>
      </c>
      <c r="I381" s="133"/>
      <c r="J381" s="134">
        <f>ROUND(I381*H381,2)</f>
        <v>0</v>
      </c>
      <c r="K381" s="130" t="s">
        <v>137</v>
      </c>
      <c r="L381" s="33"/>
      <c r="M381" s="135" t="s">
        <v>19</v>
      </c>
      <c r="N381" s="136" t="s">
        <v>43</v>
      </c>
      <c r="P381" s="137">
        <f>O381*H381</f>
        <v>0</v>
      </c>
      <c r="Q381" s="137">
        <v>0</v>
      </c>
      <c r="R381" s="137">
        <f>Q381*H381</f>
        <v>0</v>
      </c>
      <c r="S381" s="137">
        <v>0</v>
      </c>
      <c r="T381" s="138">
        <f>S381*H381</f>
        <v>0</v>
      </c>
      <c r="AR381" s="139" t="s">
        <v>230</v>
      </c>
      <c r="AT381" s="139" t="s">
        <v>133</v>
      </c>
      <c r="AU381" s="139" t="s">
        <v>139</v>
      </c>
      <c r="AY381" s="18" t="s">
        <v>131</v>
      </c>
      <c r="BE381" s="140">
        <f>IF(N381="základní",J381,0)</f>
        <v>0</v>
      </c>
      <c r="BF381" s="140">
        <f>IF(N381="snížená",J381,0)</f>
        <v>0</v>
      </c>
      <c r="BG381" s="140">
        <f>IF(N381="zákl. přenesená",J381,0)</f>
        <v>0</v>
      </c>
      <c r="BH381" s="140">
        <f>IF(N381="sníž. přenesená",J381,0)</f>
        <v>0</v>
      </c>
      <c r="BI381" s="140">
        <f>IF(N381="nulová",J381,0)</f>
        <v>0</v>
      </c>
      <c r="BJ381" s="18" t="s">
        <v>139</v>
      </c>
      <c r="BK381" s="140">
        <f>ROUND(I381*H381,2)</f>
        <v>0</v>
      </c>
      <c r="BL381" s="18" t="s">
        <v>230</v>
      </c>
      <c r="BM381" s="139" t="s">
        <v>1139</v>
      </c>
    </row>
    <row r="382" spans="2:65" s="1" customFormat="1" hidden="1">
      <c r="B382" s="33"/>
      <c r="D382" s="141" t="s">
        <v>141</v>
      </c>
      <c r="F382" s="142" t="s">
        <v>521</v>
      </c>
      <c r="I382" s="143"/>
      <c r="L382" s="33"/>
      <c r="M382" s="144"/>
      <c r="T382" s="54"/>
      <c r="AT382" s="18" t="s">
        <v>141</v>
      </c>
      <c r="AU382" s="18" t="s">
        <v>139</v>
      </c>
    </row>
    <row r="383" spans="2:65" s="13" customFormat="1">
      <c r="B383" s="163"/>
      <c r="D383" s="146" t="s">
        <v>143</v>
      </c>
      <c r="E383" s="164" t="s">
        <v>19</v>
      </c>
      <c r="F383" s="165" t="s">
        <v>522</v>
      </c>
      <c r="H383" s="164" t="s">
        <v>19</v>
      </c>
      <c r="I383" s="166"/>
      <c r="L383" s="163"/>
      <c r="M383" s="167"/>
      <c r="T383" s="168"/>
      <c r="AT383" s="164" t="s">
        <v>143</v>
      </c>
      <c r="AU383" s="164" t="s">
        <v>139</v>
      </c>
      <c r="AV383" s="13" t="s">
        <v>79</v>
      </c>
      <c r="AW383" s="13" t="s">
        <v>32</v>
      </c>
      <c r="AX383" s="13" t="s">
        <v>71</v>
      </c>
      <c r="AY383" s="164" t="s">
        <v>131</v>
      </c>
    </row>
    <row r="384" spans="2:65" s="12" customFormat="1">
      <c r="B384" s="145"/>
      <c r="D384" s="146" t="s">
        <v>143</v>
      </c>
      <c r="E384" s="147" t="s">
        <v>19</v>
      </c>
      <c r="F384" s="148" t="s">
        <v>1140</v>
      </c>
      <c r="H384" s="149">
        <v>48.26</v>
      </c>
      <c r="I384" s="150"/>
      <c r="L384" s="145"/>
      <c r="M384" s="151"/>
      <c r="T384" s="152"/>
      <c r="AT384" s="147" t="s">
        <v>143</v>
      </c>
      <c r="AU384" s="147" t="s">
        <v>139</v>
      </c>
      <c r="AV384" s="12" t="s">
        <v>139</v>
      </c>
      <c r="AW384" s="12" t="s">
        <v>32</v>
      </c>
      <c r="AX384" s="12" t="s">
        <v>71</v>
      </c>
      <c r="AY384" s="147" t="s">
        <v>131</v>
      </c>
    </row>
    <row r="385" spans="2:65" s="13" customFormat="1">
      <c r="B385" s="163"/>
      <c r="D385" s="146" t="s">
        <v>143</v>
      </c>
      <c r="E385" s="164" t="s">
        <v>19</v>
      </c>
      <c r="F385" s="165" t="s">
        <v>524</v>
      </c>
      <c r="H385" s="164" t="s">
        <v>19</v>
      </c>
      <c r="I385" s="166"/>
      <c r="L385" s="163"/>
      <c r="M385" s="167"/>
      <c r="T385" s="168"/>
      <c r="AT385" s="164" t="s">
        <v>143</v>
      </c>
      <c r="AU385" s="164" t="s">
        <v>139</v>
      </c>
      <c r="AV385" s="13" t="s">
        <v>79</v>
      </c>
      <c r="AW385" s="13" t="s">
        <v>32</v>
      </c>
      <c r="AX385" s="13" t="s">
        <v>71</v>
      </c>
      <c r="AY385" s="164" t="s">
        <v>131</v>
      </c>
    </row>
    <row r="386" spans="2:65" s="12" customFormat="1">
      <c r="B386" s="145"/>
      <c r="D386" s="146" t="s">
        <v>143</v>
      </c>
      <c r="E386" s="147" t="s">
        <v>19</v>
      </c>
      <c r="F386" s="148" t="s">
        <v>1141</v>
      </c>
      <c r="H386" s="149">
        <v>30.3</v>
      </c>
      <c r="I386" s="150"/>
      <c r="L386" s="145"/>
      <c r="M386" s="151"/>
      <c r="T386" s="152"/>
      <c r="AT386" s="147" t="s">
        <v>143</v>
      </c>
      <c r="AU386" s="147" t="s">
        <v>139</v>
      </c>
      <c r="AV386" s="12" t="s">
        <v>139</v>
      </c>
      <c r="AW386" s="12" t="s">
        <v>32</v>
      </c>
      <c r="AX386" s="12" t="s">
        <v>71</v>
      </c>
      <c r="AY386" s="147" t="s">
        <v>131</v>
      </c>
    </row>
    <row r="387" spans="2:65" s="14" customFormat="1">
      <c r="B387" s="169"/>
      <c r="D387" s="146" t="s">
        <v>143</v>
      </c>
      <c r="E387" s="170" t="s">
        <v>19</v>
      </c>
      <c r="F387" s="171" t="s">
        <v>191</v>
      </c>
      <c r="H387" s="172">
        <v>78.56</v>
      </c>
      <c r="I387" s="173"/>
      <c r="L387" s="169"/>
      <c r="M387" s="174"/>
      <c r="T387" s="175"/>
      <c r="AT387" s="170" t="s">
        <v>143</v>
      </c>
      <c r="AU387" s="170" t="s">
        <v>139</v>
      </c>
      <c r="AV387" s="14" t="s">
        <v>138</v>
      </c>
      <c r="AW387" s="14" t="s">
        <v>32</v>
      </c>
      <c r="AX387" s="14" t="s">
        <v>79</v>
      </c>
      <c r="AY387" s="170" t="s">
        <v>131</v>
      </c>
    </row>
    <row r="388" spans="2:65" s="1" customFormat="1" ht="14.45" customHeight="1">
      <c r="B388" s="33"/>
      <c r="C388" s="153" t="s">
        <v>573</v>
      </c>
      <c r="D388" s="153" t="s">
        <v>166</v>
      </c>
      <c r="E388" s="154" t="s">
        <v>527</v>
      </c>
      <c r="F388" s="155" t="s">
        <v>528</v>
      </c>
      <c r="G388" s="156" t="s">
        <v>169</v>
      </c>
      <c r="H388" s="157">
        <v>10.99</v>
      </c>
      <c r="I388" s="158"/>
      <c r="J388" s="159">
        <f>ROUND(I388*H388,2)</f>
        <v>0</v>
      </c>
      <c r="K388" s="155" t="s">
        <v>137</v>
      </c>
      <c r="L388" s="160"/>
      <c r="M388" s="161" t="s">
        <v>19</v>
      </c>
      <c r="N388" s="162" t="s">
        <v>43</v>
      </c>
      <c r="P388" s="137">
        <f>O388*H388</f>
        <v>0</v>
      </c>
      <c r="Q388" s="137">
        <v>1E-3</v>
      </c>
      <c r="R388" s="137">
        <f>Q388*H388</f>
        <v>1.099E-2</v>
      </c>
      <c r="S388" s="137">
        <v>0</v>
      </c>
      <c r="T388" s="138">
        <f>S388*H388</f>
        <v>0</v>
      </c>
      <c r="AR388" s="139" t="s">
        <v>335</v>
      </c>
      <c r="AT388" s="139" t="s">
        <v>166</v>
      </c>
      <c r="AU388" s="139" t="s">
        <v>139</v>
      </c>
      <c r="AY388" s="18" t="s">
        <v>131</v>
      </c>
      <c r="BE388" s="140">
        <f>IF(N388="základní",J388,0)</f>
        <v>0</v>
      </c>
      <c r="BF388" s="140">
        <f>IF(N388="snížená",J388,0)</f>
        <v>0</v>
      </c>
      <c r="BG388" s="140">
        <f>IF(N388="zákl. přenesená",J388,0)</f>
        <v>0</v>
      </c>
      <c r="BH388" s="140">
        <f>IF(N388="sníž. přenesená",J388,0)</f>
        <v>0</v>
      </c>
      <c r="BI388" s="140">
        <f>IF(N388="nulová",J388,0)</f>
        <v>0</v>
      </c>
      <c r="BJ388" s="18" t="s">
        <v>139</v>
      </c>
      <c r="BK388" s="140">
        <f>ROUND(I388*H388,2)</f>
        <v>0</v>
      </c>
      <c r="BL388" s="18" t="s">
        <v>230</v>
      </c>
      <c r="BM388" s="139" t="s">
        <v>1142</v>
      </c>
    </row>
    <row r="389" spans="2:65" s="12" customFormat="1">
      <c r="B389" s="145"/>
      <c r="D389" s="146" t="s">
        <v>143</v>
      </c>
      <c r="E389" s="147" t="s">
        <v>19</v>
      </c>
      <c r="F389" s="148" t="s">
        <v>1143</v>
      </c>
      <c r="H389" s="149">
        <v>10.99</v>
      </c>
      <c r="I389" s="150"/>
      <c r="L389" s="145"/>
      <c r="M389" s="151"/>
      <c r="T389" s="152"/>
      <c r="AT389" s="147" t="s">
        <v>143</v>
      </c>
      <c r="AU389" s="147" t="s">
        <v>139</v>
      </c>
      <c r="AV389" s="12" t="s">
        <v>139</v>
      </c>
      <c r="AW389" s="12" t="s">
        <v>32</v>
      </c>
      <c r="AX389" s="12" t="s">
        <v>79</v>
      </c>
      <c r="AY389" s="147" t="s">
        <v>131</v>
      </c>
    </row>
    <row r="390" spans="2:65" s="1" customFormat="1" ht="14.45" customHeight="1">
      <c r="B390" s="33"/>
      <c r="C390" s="153" t="s">
        <v>578</v>
      </c>
      <c r="D390" s="153" t="s">
        <v>166</v>
      </c>
      <c r="E390" s="154" t="s">
        <v>532</v>
      </c>
      <c r="F390" s="155" t="s">
        <v>533</v>
      </c>
      <c r="G390" s="156" t="s">
        <v>410</v>
      </c>
      <c r="H390" s="157">
        <v>46</v>
      </c>
      <c r="I390" s="158"/>
      <c r="J390" s="159">
        <f>ROUND(I390*H390,2)</f>
        <v>0</v>
      </c>
      <c r="K390" s="155" t="s">
        <v>534</v>
      </c>
      <c r="L390" s="160"/>
      <c r="M390" s="161" t="s">
        <v>19</v>
      </c>
      <c r="N390" s="162" t="s">
        <v>43</v>
      </c>
      <c r="P390" s="137">
        <f>O390*H390</f>
        <v>0</v>
      </c>
      <c r="Q390" s="137">
        <v>2.1000000000000001E-4</v>
      </c>
      <c r="R390" s="137">
        <f>Q390*H390</f>
        <v>9.6600000000000002E-3</v>
      </c>
      <c r="S390" s="137">
        <v>0</v>
      </c>
      <c r="T390" s="138">
        <f>S390*H390</f>
        <v>0</v>
      </c>
      <c r="AR390" s="139" t="s">
        <v>335</v>
      </c>
      <c r="AT390" s="139" t="s">
        <v>166</v>
      </c>
      <c r="AU390" s="139" t="s">
        <v>139</v>
      </c>
      <c r="AY390" s="18" t="s">
        <v>131</v>
      </c>
      <c r="BE390" s="140">
        <f>IF(N390="základní",J390,0)</f>
        <v>0</v>
      </c>
      <c r="BF390" s="140">
        <f>IF(N390="snížená",J390,0)</f>
        <v>0</v>
      </c>
      <c r="BG390" s="140">
        <f>IF(N390="zákl. přenesená",J390,0)</f>
        <v>0</v>
      </c>
      <c r="BH390" s="140">
        <f>IF(N390="sníž. přenesená",J390,0)</f>
        <v>0</v>
      </c>
      <c r="BI390" s="140">
        <f>IF(N390="nulová",J390,0)</f>
        <v>0</v>
      </c>
      <c r="BJ390" s="18" t="s">
        <v>139</v>
      </c>
      <c r="BK390" s="140">
        <f>ROUND(I390*H390,2)</f>
        <v>0</v>
      </c>
      <c r="BL390" s="18" t="s">
        <v>230</v>
      </c>
      <c r="BM390" s="139" t="s">
        <v>1144</v>
      </c>
    </row>
    <row r="391" spans="2:65" s="1" customFormat="1" ht="14.45" customHeight="1">
      <c r="B391" s="33"/>
      <c r="C391" s="128" t="s">
        <v>582</v>
      </c>
      <c r="D391" s="128" t="s">
        <v>133</v>
      </c>
      <c r="E391" s="129" t="s">
        <v>537</v>
      </c>
      <c r="F391" s="130" t="s">
        <v>538</v>
      </c>
      <c r="G391" s="131" t="s">
        <v>410</v>
      </c>
      <c r="H391" s="132">
        <v>46</v>
      </c>
      <c r="I391" s="133"/>
      <c r="J391" s="134">
        <f>ROUND(I391*H391,2)</f>
        <v>0</v>
      </c>
      <c r="K391" s="130" t="s">
        <v>137</v>
      </c>
      <c r="L391" s="33"/>
      <c r="M391" s="135" t="s">
        <v>19</v>
      </c>
      <c r="N391" s="136" t="s">
        <v>43</v>
      </c>
      <c r="P391" s="137">
        <f>O391*H391</f>
        <v>0</v>
      </c>
      <c r="Q391" s="137">
        <v>0</v>
      </c>
      <c r="R391" s="137">
        <f>Q391*H391</f>
        <v>0</v>
      </c>
      <c r="S391" s="137">
        <v>0</v>
      </c>
      <c r="T391" s="138">
        <f>S391*H391</f>
        <v>0</v>
      </c>
      <c r="AR391" s="139" t="s">
        <v>230</v>
      </c>
      <c r="AT391" s="139" t="s">
        <v>133</v>
      </c>
      <c r="AU391" s="139" t="s">
        <v>139</v>
      </c>
      <c r="AY391" s="18" t="s">
        <v>131</v>
      </c>
      <c r="BE391" s="140">
        <f>IF(N391="základní",J391,0)</f>
        <v>0</v>
      </c>
      <c r="BF391" s="140">
        <f>IF(N391="snížená",J391,0)</f>
        <v>0</v>
      </c>
      <c r="BG391" s="140">
        <f>IF(N391="zákl. přenesená",J391,0)</f>
        <v>0</v>
      </c>
      <c r="BH391" s="140">
        <f>IF(N391="sníž. přenesená",J391,0)</f>
        <v>0</v>
      </c>
      <c r="BI391" s="140">
        <f>IF(N391="nulová",J391,0)</f>
        <v>0</v>
      </c>
      <c r="BJ391" s="18" t="s">
        <v>139</v>
      </c>
      <c r="BK391" s="140">
        <f>ROUND(I391*H391,2)</f>
        <v>0</v>
      </c>
      <c r="BL391" s="18" t="s">
        <v>230</v>
      </c>
      <c r="BM391" s="139" t="s">
        <v>1145</v>
      </c>
    </row>
    <row r="392" spans="2:65" s="1" customFormat="1" hidden="1">
      <c r="B392" s="33"/>
      <c r="D392" s="141" t="s">
        <v>141</v>
      </c>
      <c r="F392" s="142" t="s">
        <v>540</v>
      </c>
      <c r="I392" s="143"/>
      <c r="L392" s="33"/>
      <c r="M392" s="144"/>
      <c r="T392" s="54"/>
      <c r="AT392" s="18" t="s">
        <v>141</v>
      </c>
      <c r="AU392" s="18" t="s">
        <v>139</v>
      </c>
    </row>
    <row r="393" spans="2:65" s="1" customFormat="1" ht="14.45" customHeight="1">
      <c r="B393" s="33"/>
      <c r="C393" s="153" t="s">
        <v>587</v>
      </c>
      <c r="D393" s="153" t="s">
        <v>166</v>
      </c>
      <c r="E393" s="154" t="s">
        <v>542</v>
      </c>
      <c r="F393" s="155" t="s">
        <v>543</v>
      </c>
      <c r="G393" s="156" t="s">
        <v>410</v>
      </c>
      <c r="H393" s="157">
        <v>46</v>
      </c>
      <c r="I393" s="158"/>
      <c r="J393" s="159">
        <f>ROUND(I393*H393,2)</f>
        <v>0</v>
      </c>
      <c r="K393" s="155" t="s">
        <v>137</v>
      </c>
      <c r="L393" s="160"/>
      <c r="M393" s="161" t="s">
        <v>19</v>
      </c>
      <c r="N393" s="162" t="s">
        <v>43</v>
      </c>
      <c r="P393" s="137">
        <f>O393*H393</f>
        <v>0</v>
      </c>
      <c r="Q393" s="137">
        <v>1.6000000000000001E-4</v>
      </c>
      <c r="R393" s="137">
        <f>Q393*H393</f>
        <v>7.3600000000000002E-3</v>
      </c>
      <c r="S393" s="137">
        <v>0</v>
      </c>
      <c r="T393" s="138">
        <f>S393*H393</f>
        <v>0</v>
      </c>
      <c r="AR393" s="139" t="s">
        <v>335</v>
      </c>
      <c r="AT393" s="139" t="s">
        <v>166</v>
      </c>
      <c r="AU393" s="139" t="s">
        <v>139</v>
      </c>
      <c r="AY393" s="18" t="s">
        <v>131</v>
      </c>
      <c r="BE393" s="140">
        <f>IF(N393="základní",J393,0)</f>
        <v>0</v>
      </c>
      <c r="BF393" s="140">
        <f>IF(N393="snížená",J393,0)</f>
        <v>0</v>
      </c>
      <c r="BG393" s="140">
        <f>IF(N393="zákl. přenesená",J393,0)</f>
        <v>0</v>
      </c>
      <c r="BH393" s="140">
        <f>IF(N393="sníž. přenesená",J393,0)</f>
        <v>0</v>
      </c>
      <c r="BI393" s="140">
        <f>IF(N393="nulová",J393,0)</f>
        <v>0</v>
      </c>
      <c r="BJ393" s="18" t="s">
        <v>139</v>
      </c>
      <c r="BK393" s="140">
        <f>ROUND(I393*H393,2)</f>
        <v>0</v>
      </c>
      <c r="BL393" s="18" t="s">
        <v>230</v>
      </c>
      <c r="BM393" s="139" t="s">
        <v>1146</v>
      </c>
    </row>
    <row r="394" spans="2:65" s="1" customFormat="1" ht="14.45" customHeight="1">
      <c r="B394" s="33"/>
      <c r="C394" s="128" t="s">
        <v>591</v>
      </c>
      <c r="D394" s="128" t="s">
        <v>133</v>
      </c>
      <c r="E394" s="129" t="s">
        <v>546</v>
      </c>
      <c r="F394" s="130" t="s">
        <v>547</v>
      </c>
      <c r="G394" s="131" t="s">
        <v>410</v>
      </c>
      <c r="H394" s="132">
        <v>3</v>
      </c>
      <c r="I394" s="133"/>
      <c r="J394" s="134">
        <f>ROUND(I394*H394,2)</f>
        <v>0</v>
      </c>
      <c r="K394" s="130" t="s">
        <v>137</v>
      </c>
      <c r="L394" s="33"/>
      <c r="M394" s="135" t="s">
        <v>19</v>
      </c>
      <c r="N394" s="136" t="s">
        <v>43</v>
      </c>
      <c r="P394" s="137">
        <f>O394*H394</f>
        <v>0</v>
      </c>
      <c r="Q394" s="137">
        <v>0</v>
      </c>
      <c r="R394" s="137">
        <f>Q394*H394</f>
        <v>0</v>
      </c>
      <c r="S394" s="137">
        <v>0</v>
      </c>
      <c r="T394" s="138">
        <f>S394*H394</f>
        <v>0</v>
      </c>
      <c r="AR394" s="139" t="s">
        <v>230</v>
      </c>
      <c r="AT394" s="139" t="s">
        <v>133</v>
      </c>
      <c r="AU394" s="139" t="s">
        <v>139</v>
      </c>
      <c r="AY394" s="18" t="s">
        <v>131</v>
      </c>
      <c r="BE394" s="140">
        <f>IF(N394="základní",J394,0)</f>
        <v>0</v>
      </c>
      <c r="BF394" s="140">
        <f>IF(N394="snížená",J394,0)</f>
        <v>0</v>
      </c>
      <c r="BG394" s="140">
        <f>IF(N394="zákl. přenesená",J394,0)</f>
        <v>0</v>
      </c>
      <c r="BH394" s="140">
        <f>IF(N394="sníž. přenesená",J394,0)</f>
        <v>0</v>
      </c>
      <c r="BI394" s="140">
        <f>IF(N394="nulová",J394,0)</f>
        <v>0</v>
      </c>
      <c r="BJ394" s="18" t="s">
        <v>139</v>
      </c>
      <c r="BK394" s="140">
        <f>ROUND(I394*H394,2)</f>
        <v>0</v>
      </c>
      <c r="BL394" s="18" t="s">
        <v>230</v>
      </c>
      <c r="BM394" s="139" t="s">
        <v>1147</v>
      </c>
    </row>
    <row r="395" spans="2:65" s="1" customFormat="1" hidden="1">
      <c r="B395" s="33"/>
      <c r="D395" s="141" t="s">
        <v>141</v>
      </c>
      <c r="F395" s="142" t="s">
        <v>549</v>
      </c>
      <c r="I395" s="143"/>
      <c r="L395" s="33"/>
      <c r="M395" s="144"/>
      <c r="T395" s="54"/>
      <c r="AT395" s="18" t="s">
        <v>141</v>
      </c>
      <c r="AU395" s="18" t="s">
        <v>139</v>
      </c>
    </row>
    <row r="396" spans="2:65" s="1" customFormat="1" ht="14.45" customHeight="1">
      <c r="B396" s="33"/>
      <c r="C396" s="153" t="s">
        <v>596</v>
      </c>
      <c r="D396" s="153" t="s">
        <v>166</v>
      </c>
      <c r="E396" s="154" t="s">
        <v>551</v>
      </c>
      <c r="F396" s="155" t="s">
        <v>552</v>
      </c>
      <c r="G396" s="156" t="s">
        <v>410</v>
      </c>
      <c r="H396" s="157">
        <v>3</v>
      </c>
      <c r="I396" s="158"/>
      <c r="J396" s="159">
        <f>ROUND(I396*H396,2)</f>
        <v>0</v>
      </c>
      <c r="K396" s="155" t="s">
        <v>137</v>
      </c>
      <c r="L396" s="160"/>
      <c r="M396" s="161" t="s">
        <v>19</v>
      </c>
      <c r="N396" s="162" t="s">
        <v>43</v>
      </c>
      <c r="P396" s="137">
        <f>O396*H396</f>
        <v>0</v>
      </c>
      <c r="Q396" s="137">
        <v>4.1999999999999997E-3</v>
      </c>
      <c r="R396" s="137">
        <f>Q396*H396</f>
        <v>1.26E-2</v>
      </c>
      <c r="S396" s="137">
        <v>0</v>
      </c>
      <c r="T396" s="138">
        <f>S396*H396</f>
        <v>0</v>
      </c>
      <c r="AR396" s="139" t="s">
        <v>335</v>
      </c>
      <c r="AT396" s="139" t="s">
        <v>166</v>
      </c>
      <c r="AU396" s="139" t="s">
        <v>139</v>
      </c>
      <c r="AY396" s="18" t="s">
        <v>131</v>
      </c>
      <c r="BE396" s="140">
        <f>IF(N396="základní",J396,0)</f>
        <v>0</v>
      </c>
      <c r="BF396" s="140">
        <f>IF(N396="snížená",J396,0)</f>
        <v>0</v>
      </c>
      <c r="BG396" s="140">
        <f>IF(N396="zákl. přenesená",J396,0)</f>
        <v>0</v>
      </c>
      <c r="BH396" s="140">
        <f>IF(N396="sníž. přenesená",J396,0)</f>
        <v>0</v>
      </c>
      <c r="BI396" s="140">
        <f>IF(N396="nulová",J396,0)</f>
        <v>0</v>
      </c>
      <c r="BJ396" s="18" t="s">
        <v>139</v>
      </c>
      <c r="BK396" s="140">
        <f>ROUND(I396*H396,2)</f>
        <v>0</v>
      </c>
      <c r="BL396" s="18" t="s">
        <v>230</v>
      </c>
      <c r="BM396" s="139" t="s">
        <v>1148</v>
      </c>
    </row>
    <row r="397" spans="2:65" s="1" customFormat="1" ht="14.45" customHeight="1">
      <c r="B397" s="33"/>
      <c r="C397" s="128" t="s">
        <v>600</v>
      </c>
      <c r="D397" s="128" t="s">
        <v>133</v>
      </c>
      <c r="E397" s="129" t="s">
        <v>555</v>
      </c>
      <c r="F397" s="130" t="s">
        <v>556</v>
      </c>
      <c r="G397" s="131" t="s">
        <v>410</v>
      </c>
      <c r="H397" s="132">
        <v>3</v>
      </c>
      <c r="I397" s="133"/>
      <c r="J397" s="134">
        <f>ROUND(I397*H397,2)</f>
        <v>0</v>
      </c>
      <c r="K397" s="130" t="s">
        <v>137</v>
      </c>
      <c r="L397" s="33"/>
      <c r="M397" s="135" t="s">
        <v>19</v>
      </c>
      <c r="N397" s="136" t="s">
        <v>43</v>
      </c>
      <c r="P397" s="137">
        <f>O397*H397</f>
        <v>0</v>
      </c>
      <c r="Q397" s="137">
        <v>0</v>
      </c>
      <c r="R397" s="137">
        <f>Q397*H397</f>
        <v>0</v>
      </c>
      <c r="S397" s="137">
        <v>0</v>
      </c>
      <c r="T397" s="138">
        <f>S397*H397</f>
        <v>0</v>
      </c>
      <c r="AR397" s="139" t="s">
        <v>230</v>
      </c>
      <c r="AT397" s="139" t="s">
        <v>133</v>
      </c>
      <c r="AU397" s="139" t="s">
        <v>139</v>
      </c>
      <c r="AY397" s="18" t="s">
        <v>131</v>
      </c>
      <c r="BE397" s="140">
        <f>IF(N397="základní",J397,0)</f>
        <v>0</v>
      </c>
      <c r="BF397" s="140">
        <f>IF(N397="snížená",J397,0)</f>
        <v>0</v>
      </c>
      <c r="BG397" s="140">
        <f>IF(N397="zákl. přenesená",J397,0)</f>
        <v>0</v>
      </c>
      <c r="BH397" s="140">
        <f>IF(N397="sníž. přenesená",J397,0)</f>
        <v>0</v>
      </c>
      <c r="BI397" s="140">
        <f>IF(N397="nulová",J397,0)</f>
        <v>0</v>
      </c>
      <c r="BJ397" s="18" t="s">
        <v>139</v>
      </c>
      <c r="BK397" s="140">
        <f>ROUND(I397*H397,2)</f>
        <v>0</v>
      </c>
      <c r="BL397" s="18" t="s">
        <v>230</v>
      </c>
      <c r="BM397" s="139" t="s">
        <v>1149</v>
      </c>
    </row>
    <row r="398" spans="2:65" s="1" customFormat="1" hidden="1">
      <c r="B398" s="33"/>
      <c r="D398" s="141" t="s">
        <v>141</v>
      </c>
      <c r="F398" s="142" t="s">
        <v>558</v>
      </c>
      <c r="I398" s="143"/>
      <c r="L398" s="33"/>
      <c r="M398" s="144"/>
      <c r="T398" s="54"/>
      <c r="AT398" s="18" t="s">
        <v>141</v>
      </c>
      <c r="AU398" s="18" t="s">
        <v>139</v>
      </c>
    </row>
    <row r="399" spans="2:65" s="1" customFormat="1" ht="14.45" customHeight="1">
      <c r="B399" s="33"/>
      <c r="C399" s="128" t="s">
        <v>605</v>
      </c>
      <c r="D399" s="128" t="s">
        <v>133</v>
      </c>
      <c r="E399" s="129" t="s">
        <v>560</v>
      </c>
      <c r="F399" s="130" t="s">
        <v>561</v>
      </c>
      <c r="G399" s="131" t="s">
        <v>410</v>
      </c>
      <c r="H399" s="132">
        <v>3</v>
      </c>
      <c r="I399" s="133"/>
      <c r="J399" s="134">
        <f>ROUND(I399*H399,2)</f>
        <v>0</v>
      </c>
      <c r="K399" s="130" t="s">
        <v>137</v>
      </c>
      <c r="L399" s="33"/>
      <c r="M399" s="135" t="s">
        <v>19</v>
      </c>
      <c r="N399" s="136" t="s">
        <v>43</v>
      </c>
      <c r="P399" s="137">
        <f>O399*H399</f>
        <v>0</v>
      </c>
      <c r="Q399" s="137">
        <v>0</v>
      </c>
      <c r="R399" s="137">
        <f>Q399*H399</f>
        <v>0</v>
      </c>
      <c r="S399" s="137">
        <v>0</v>
      </c>
      <c r="T399" s="138">
        <f>S399*H399</f>
        <v>0</v>
      </c>
      <c r="AR399" s="139" t="s">
        <v>230</v>
      </c>
      <c r="AT399" s="139" t="s">
        <v>133</v>
      </c>
      <c r="AU399" s="139" t="s">
        <v>139</v>
      </c>
      <c r="AY399" s="18" t="s">
        <v>131</v>
      </c>
      <c r="BE399" s="140">
        <f>IF(N399="základní",J399,0)</f>
        <v>0</v>
      </c>
      <c r="BF399" s="140">
        <f>IF(N399="snížená",J399,0)</f>
        <v>0</v>
      </c>
      <c r="BG399" s="140">
        <f>IF(N399="zákl. přenesená",J399,0)</f>
        <v>0</v>
      </c>
      <c r="BH399" s="140">
        <f>IF(N399="sníž. přenesená",J399,0)</f>
        <v>0</v>
      </c>
      <c r="BI399" s="140">
        <f>IF(N399="nulová",J399,0)</f>
        <v>0</v>
      </c>
      <c r="BJ399" s="18" t="s">
        <v>139</v>
      </c>
      <c r="BK399" s="140">
        <f>ROUND(I399*H399,2)</f>
        <v>0</v>
      </c>
      <c r="BL399" s="18" t="s">
        <v>230</v>
      </c>
      <c r="BM399" s="139" t="s">
        <v>1150</v>
      </c>
    </row>
    <row r="400" spans="2:65" s="1" customFormat="1" hidden="1">
      <c r="B400" s="33"/>
      <c r="D400" s="141" t="s">
        <v>141</v>
      </c>
      <c r="F400" s="142" t="s">
        <v>563</v>
      </c>
      <c r="I400" s="143"/>
      <c r="L400" s="33"/>
      <c r="M400" s="144"/>
      <c r="T400" s="54"/>
      <c r="AT400" s="18" t="s">
        <v>141</v>
      </c>
      <c r="AU400" s="18" t="s">
        <v>139</v>
      </c>
    </row>
    <row r="401" spans="2:65" s="1" customFormat="1" ht="14.45" customHeight="1">
      <c r="B401" s="33"/>
      <c r="C401" s="128" t="s">
        <v>610</v>
      </c>
      <c r="D401" s="128" t="s">
        <v>133</v>
      </c>
      <c r="E401" s="129" t="s">
        <v>565</v>
      </c>
      <c r="F401" s="130" t="s">
        <v>566</v>
      </c>
      <c r="G401" s="131" t="s">
        <v>410</v>
      </c>
      <c r="H401" s="132">
        <v>30</v>
      </c>
      <c r="I401" s="133"/>
      <c r="J401" s="134">
        <f>ROUND(I401*H401,2)</f>
        <v>0</v>
      </c>
      <c r="K401" s="130" t="s">
        <v>137</v>
      </c>
      <c r="L401" s="33"/>
      <c r="M401" s="135" t="s">
        <v>19</v>
      </c>
      <c r="N401" s="136" t="s">
        <v>43</v>
      </c>
      <c r="P401" s="137">
        <f>O401*H401</f>
        <v>0</v>
      </c>
      <c r="Q401" s="137">
        <v>0</v>
      </c>
      <c r="R401" s="137">
        <f>Q401*H401</f>
        <v>0</v>
      </c>
      <c r="S401" s="137">
        <v>0</v>
      </c>
      <c r="T401" s="138">
        <f>S401*H401</f>
        <v>0</v>
      </c>
      <c r="AR401" s="139" t="s">
        <v>230</v>
      </c>
      <c r="AT401" s="139" t="s">
        <v>133</v>
      </c>
      <c r="AU401" s="139" t="s">
        <v>139</v>
      </c>
      <c r="AY401" s="18" t="s">
        <v>131</v>
      </c>
      <c r="BE401" s="140">
        <f>IF(N401="základní",J401,0)</f>
        <v>0</v>
      </c>
      <c r="BF401" s="140">
        <f>IF(N401="snížená",J401,0)</f>
        <v>0</v>
      </c>
      <c r="BG401" s="140">
        <f>IF(N401="zákl. přenesená",J401,0)</f>
        <v>0</v>
      </c>
      <c r="BH401" s="140">
        <f>IF(N401="sníž. přenesená",J401,0)</f>
        <v>0</v>
      </c>
      <c r="BI401" s="140">
        <f>IF(N401="nulová",J401,0)</f>
        <v>0</v>
      </c>
      <c r="BJ401" s="18" t="s">
        <v>139</v>
      </c>
      <c r="BK401" s="140">
        <f>ROUND(I401*H401,2)</f>
        <v>0</v>
      </c>
      <c r="BL401" s="18" t="s">
        <v>230</v>
      </c>
      <c r="BM401" s="139" t="s">
        <v>1151</v>
      </c>
    </row>
    <row r="402" spans="2:65" s="1" customFormat="1" hidden="1">
      <c r="B402" s="33"/>
      <c r="D402" s="141" t="s">
        <v>141</v>
      </c>
      <c r="F402" s="142" t="s">
        <v>568</v>
      </c>
      <c r="I402" s="143"/>
      <c r="L402" s="33"/>
      <c r="M402" s="144"/>
      <c r="T402" s="54"/>
      <c r="AT402" s="18" t="s">
        <v>141</v>
      </c>
      <c r="AU402" s="18" t="s">
        <v>139</v>
      </c>
    </row>
    <row r="403" spans="2:65" s="1" customFormat="1" ht="14.45" customHeight="1">
      <c r="B403" s="33"/>
      <c r="C403" s="153" t="s">
        <v>617</v>
      </c>
      <c r="D403" s="153" t="s">
        <v>166</v>
      </c>
      <c r="E403" s="154" t="s">
        <v>570</v>
      </c>
      <c r="F403" s="155" t="s">
        <v>571</v>
      </c>
      <c r="G403" s="156" t="s">
        <v>410</v>
      </c>
      <c r="H403" s="157">
        <v>30</v>
      </c>
      <c r="I403" s="158"/>
      <c r="J403" s="159">
        <f>ROUND(I403*H403,2)</f>
        <v>0</v>
      </c>
      <c r="K403" s="155" t="s">
        <v>137</v>
      </c>
      <c r="L403" s="160"/>
      <c r="M403" s="161" t="s">
        <v>19</v>
      </c>
      <c r="N403" s="162" t="s">
        <v>43</v>
      </c>
      <c r="P403" s="137">
        <f>O403*H403</f>
        <v>0</v>
      </c>
      <c r="Q403" s="137">
        <v>2.4000000000000001E-4</v>
      </c>
      <c r="R403" s="137">
        <f>Q403*H403</f>
        <v>7.1999999999999998E-3</v>
      </c>
      <c r="S403" s="137">
        <v>0</v>
      </c>
      <c r="T403" s="138">
        <f>S403*H403</f>
        <v>0</v>
      </c>
      <c r="AR403" s="139" t="s">
        <v>335</v>
      </c>
      <c r="AT403" s="139" t="s">
        <v>166</v>
      </c>
      <c r="AU403" s="139" t="s">
        <v>139</v>
      </c>
      <c r="AY403" s="18" t="s">
        <v>131</v>
      </c>
      <c r="BE403" s="140">
        <f>IF(N403="základní",J403,0)</f>
        <v>0</v>
      </c>
      <c r="BF403" s="140">
        <f>IF(N403="snížená",J403,0)</f>
        <v>0</v>
      </c>
      <c r="BG403" s="140">
        <f>IF(N403="zákl. přenesená",J403,0)</f>
        <v>0</v>
      </c>
      <c r="BH403" s="140">
        <f>IF(N403="sníž. přenesená",J403,0)</f>
        <v>0</v>
      </c>
      <c r="BI403" s="140">
        <f>IF(N403="nulová",J403,0)</f>
        <v>0</v>
      </c>
      <c r="BJ403" s="18" t="s">
        <v>139</v>
      </c>
      <c r="BK403" s="140">
        <f>ROUND(I403*H403,2)</f>
        <v>0</v>
      </c>
      <c r="BL403" s="18" t="s">
        <v>230</v>
      </c>
      <c r="BM403" s="139" t="s">
        <v>1152</v>
      </c>
    </row>
    <row r="404" spans="2:65" s="1" customFormat="1" ht="14.45" customHeight="1">
      <c r="B404" s="33"/>
      <c r="C404" s="128" t="s">
        <v>622</v>
      </c>
      <c r="D404" s="128" t="s">
        <v>133</v>
      </c>
      <c r="E404" s="129" t="s">
        <v>574</v>
      </c>
      <c r="F404" s="130" t="s">
        <v>575</v>
      </c>
      <c r="G404" s="131" t="s">
        <v>410</v>
      </c>
      <c r="H404" s="132">
        <v>5</v>
      </c>
      <c r="I404" s="133"/>
      <c r="J404" s="134">
        <f>ROUND(I404*H404,2)</f>
        <v>0</v>
      </c>
      <c r="K404" s="130" t="s">
        <v>137</v>
      </c>
      <c r="L404" s="33"/>
      <c r="M404" s="135" t="s">
        <v>19</v>
      </c>
      <c r="N404" s="136" t="s">
        <v>43</v>
      </c>
      <c r="P404" s="137">
        <f>O404*H404</f>
        <v>0</v>
      </c>
      <c r="Q404" s="137">
        <v>0</v>
      </c>
      <c r="R404" s="137">
        <f>Q404*H404</f>
        <v>0</v>
      </c>
      <c r="S404" s="137">
        <v>0</v>
      </c>
      <c r="T404" s="138">
        <f>S404*H404</f>
        <v>0</v>
      </c>
      <c r="AR404" s="139" t="s">
        <v>230</v>
      </c>
      <c r="AT404" s="139" t="s">
        <v>133</v>
      </c>
      <c r="AU404" s="139" t="s">
        <v>139</v>
      </c>
      <c r="AY404" s="18" t="s">
        <v>131</v>
      </c>
      <c r="BE404" s="140">
        <f>IF(N404="základní",J404,0)</f>
        <v>0</v>
      </c>
      <c r="BF404" s="140">
        <f>IF(N404="snížená",J404,0)</f>
        <v>0</v>
      </c>
      <c r="BG404" s="140">
        <f>IF(N404="zákl. přenesená",J404,0)</f>
        <v>0</v>
      </c>
      <c r="BH404" s="140">
        <f>IF(N404="sníž. přenesená",J404,0)</f>
        <v>0</v>
      </c>
      <c r="BI404" s="140">
        <f>IF(N404="nulová",J404,0)</f>
        <v>0</v>
      </c>
      <c r="BJ404" s="18" t="s">
        <v>139</v>
      </c>
      <c r="BK404" s="140">
        <f>ROUND(I404*H404,2)</f>
        <v>0</v>
      </c>
      <c r="BL404" s="18" t="s">
        <v>230</v>
      </c>
      <c r="BM404" s="139" t="s">
        <v>1153</v>
      </c>
    </row>
    <row r="405" spans="2:65" s="1" customFormat="1" hidden="1">
      <c r="B405" s="33"/>
      <c r="D405" s="141" t="s">
        <v>141</v>
      </c>
      <c r="F405" s="142" t="s">
        <v>577</v>
      </c>
      <c r="I405" s="143"/>
      <c r="L405" s="33"/>
      <c r="M405" s="144"/>
      <c r="T405" s="54"/>
      <c r="AT405" s="18" t="s">
        <v>141</v>
      </c>
      <c r="AU405" s="18" t="s">
        <v>139</v>
      </c>
    </row>
    <row r="406" spans="2:65" s="1" customFormat="1" ht="14.45" customHeight="1">
      <c r="B406" s="33"/>
      <c r="C406" s="153" t="s">
        <v>629</v>
      </c>
      <c r="D406" s="153" t="s">
        <v>166</v>
      </c>
      <c r="E406" s="154" t="s">
        <v>579</v>
      </c>
      <c r="F406" s="155" t="s">
        <v>580</v>
      </c>
      <c r="G406" s="156" t="s">
        <v>410</v>
      </c>
      <c r="H406" s="157">
        <v>5</v>
      </c>
      <c r="I406" s="158"/>
      <c r="J406" s="159">
        <f>ROUND(I406*H406,2)</f>
        <v>0</v>
      </c>
      <c r="K406" s="155" t="s">
        <v>137</v>
      </c>
      <c r="L406" s="160"/>
      <c r="M406" s="161" t="s">
        <v>19</v>
      </c>
      <c r="N406" s="162" t="s">
        <v>43</v>
      </c>
      <c r="P406" s="137">
        <f>O406*H406</f>
        <v>0</v>
      </c>
      <c r="Q406" s="137">
        <v>3.4499999999999999E-3</v>
      </c>
      <c r="R406" s="137">
        <f>Q406*H406</f>
        <v>1.7250000000000001E-2</v>
      </c>
      <c r="S406" s="137">
        <v>0</v>
      </c>
      <c r="T406" s="138">
        <f>S406*H406</f>
        <v>0</v>
      </c>
      <c r="AR406" s="139" t="s">
        <v>335</v>
      </c>
      <c r="AT406" s="139" t="s">
        <v>166</v>
      </c>
      <c r="AU406" s="139" t="s">
        <v>139</v>
      </c>
      <c r="AY406" s="18" t="s">
        <v>131</v>
      </c>
      <c r="BE406" s="140">
        <f>IF(N406="základní",J406,0)</f>
        <v>0</v>
      </c>
      <c r="BF406" s="140">
        <f>IF(N406="snížená",J406,0)</f>
        <v>0</v>
      </c>
      <c r="BG406" s="140">
        <f>IF(N406="zákl. přenesená",J406,0)</f>
        <v>0</v>
      </c>
      <c r="BH406" s="140">
        <f>IF(N406="sníž. přenesená",J406,0)</f>
        <v>0</v>
      </c>
      <c r="BI406" s="140">
        <f>IF(N406="nulová",J406,0)</f>
        <v>0</v>
      </c>
      <c r="BJ406" s="18" t="s">
        <v>139</v>
      </c>
      <c r="BK406" s="140">
        <f>ROUND(I406*H406,2)</f>
        <v>0</v>
      </c>
      <c r="BL406" s="18" t="s">
        <v>230</v>
      </c>
      <c r="BM406" s="139" t="s">
        <v>1154</v>
      </c>
    </row>
    <row r="407" spans="2:65" s="1" customFormat="1" ht="22.15" customHeight="1">
      <c r="B407" s="33"/>
      <c r="C407" s="128" t="s">
        <v>635</v>
      </c>
      <c r="D407" s="128" t="s">
        <v>133</v>
      </c>
      <c r="E407" s="129" t="s">
        <v>583</v>
      </c>
      <c r="F407" s="130" t="s">
        <v>584</v>
      </c>
      <c r="G407" s="131" t="s">
        <v>239</v>
      </c>
      <c r="H407" s="132">
        <v>30.3</v>
      </c>
      <c r="I407" s="133"/>
      <c r="J407" s="134">
        <f>ROUND(I407*H407,2)</f>
        <v>0</v>
      </c>
      <c r="K407" s="130" t="s">
        <v>137</v>
      </c>
      <c r="L407" s="33"/>
      <c r="M407" s="135" t="s">
        <v>19</v>
      </c>
      <c r="N407" s="136" t="s">
        <v>43</v>
      </c>
      <c r="P407" s="137">
        <f>O407*H407</f>
        <v>0</v>
      </c>
      <c r="Q407" s="137">
        <v>0</v>
      </c>
      <c r="R407" s="137">
        <f>Q407*H407</f>
        <v>0</v>
      </c>
      <c r="S407" s="137">
        <v>4.0000000000000002E-4</v>
      </c>
      <c r="T407" s="138">
        <f>S407*H407</f>
        <v>1.2120000000000001E-2</v>
      </c>
      <c r="AR407" s="139" t="s">
        <v>230</v>
      </c>
      <c r="AT407" s="139" t="s">
        <v>133</v>
      </c>
      <c r="AU407" s="139" t="s">
        <v>139</v>
      </c>
      <c r="AY407" s="18" t="s">
        <v>131</v>
      </c>
      <c r="BE407" s="140">
        <f>IF(N407="základní",J407,0)</f>
        <v>0</v>
      </c>
      <c r="BF407" s="140">
        <f>IF(N407="snížená",J407,0)</f>
        <v>0</v>
      </c>
      <c r="BG407" s="140">
        <f>IF(N407="zákl. přenesená",J407,0)</f>
        <v>0</v>
      </c>
      <c r="BH407" s="140">
        <f>IF(N407="sníž. přenesená",J407,0)</f>
        <v>0</v>
      </c>
      <c r="BI407" s="140">
        <f>IF(N407="nulová",J407,0)</f>
        <v>0</v>
      </c>
      <c r="BJ407" s="18" t="s">
        <v>139</v>
      </c>
      <c r="BK407" s="140">
        <f>ROUND(I407*H407,2)</f>
        <v>0</v>
      </c>
      <c r="BL407" s="18" t="s">
        <v>230</v>
      </c>
      <c r="BM407" s="139" t="s">
        <v>1155</v>
      </c>
    </row>
    <row r="408" spans="2:65" s="1" customFormat="1" hidden="1">
      <c r="B408" s="33"/>
      <c r="D408" s="141" t="s">
        <v>141</v>
      </c>
      <c r="F408" s="142" t="s">
        <v>586</v>
      </c>
      <c r="I408" s="143"/>
      <c r="L408" s="33"/>
      <c r="M408" s="144"/>
      <c r="T408" s="54"/>
      <c r="AT408" s="18" t="s">
        <v>141</v>
      </c>
      <c r="AU408" s="18" t="s">
        <v>139</v>
      </c>
    </row>
    <row r="409" spans="2:65" s="1" customFormat="1" ht="22.15" customHeight="1">
      <c r="B409" s="33"/>
      <c r="C409" s="128" t="s">
        <v>640</v>
      </c>
      <c r="D409" s="128" t="s">
        <v>133</v>
      </c>
      <c r="E409" s="129" t="s">
        <v>588</v>
      </c>
      <c r="F409" s="130" t="s">
        <v>589</v>
      </c>
      <c r="G409" s="131" t="s">
        <v>239</v>
      </c>
      <c r="H409" s="132">
        <v>48.3</v>
      </c>
      <c r="I409" s="133"/>
      <c r="J409" s="134">
        <f>ROUND(I409*H409,2)</f>
        <v>0</v>
      </c>
      <c r="K409" s="130" t="s">
        <v>534</v>
      </c>
      <c r="L409" s="33"/>
      <c r="M409" s="135" t="s">
        <v>19</v>
      </c>
      <c r="N409" s="136" t="s">
        <v>43</v>
      </c>
      <c r="P409" s="137">
        <f>O409*H409</f>
        <v>0</v>
      </c>
      <c r="Q409" s="137">
        <v>0</v>
      </c>
      <c r="R409" s="137">
        <f>Q409*H409</f>
        <v>0</v>
      </c>
      <c r="S409" s="137">
        <v>4.0000000000000002E-4</v>
      </c>
      <c r="T409" s="138">
        <f>S409*H409</f>
        <v>1.932E-2</v>
      </c>
      <c r="AR409" s="139" t="s">
        <v>230</v>
      </c>
      <c r="AT409" s="139" t="s">
        <v>133</v>
      </c>
      <c r="AU409" s="139" t="s">
        <v>139</v>
      </c>
      <c r="AY409" s="18" t="s">
        <v>131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18" t="s">
        <v>139</v>
      </c>
      <c r="BK409" s="140">
        <f>ROUND(I409*H409,2)</f>
        <v>0</v>
      </c>
      <c r="BL409" s="18" t="s">
        <v>230</v>
      </c>
      <c r="BM409" s="139" t="s">
        <v>1156</v>
      </c>
    </row>
    <row r="410" spans="2:65" s="1" customFormat="1" ht="14.45" customHeight="1">
      <c r="B410" s="33"/>
      <c r="C410" s="128" t="s">
        <v>645</v>
      </c>
      <c r="D410" s="128" t="s">
        <v>133</v>
      </c>
      <c r="E410" s="129" t="s">
        <v>592</v>
      </c>
      <c r="F410" s="130" t="s">
        <v>593</v>
      </c>
      <c r="G410" s="131" t="s">
        <v>410</v>
      </c>
      <c r="H410" s="132">
        <v>32</v>
      </c>
      <c r="I410" s="133"/>
      <c r="J410" s="134">
        <f>ROUND(I410*H410,2)</f>
        <v>0</v>
      </c>
      <c r="K410" s="130" t="s">
        <v>137</v>
      </c>
      <c r="L410" s="33"/>
      <c r="M410" s="135" t="s">
        <v>19</v>
      </c>
      <c r="N410" s="136" t="s">
        <v>43</v>
      </c>
      <c r="P410" s="137">
        <f>O410*H410</f>
        <v>0</v>
      </c>
      <c r="Q410" s="137">
        <v>0</v>
      </c>
      <c r="R410" s="137">
        <f>Q410*H410</f>
        <v>0</v>
      </c>
      <c r="S410" s="137">
        <v>2.5000000000000001E-4</v>
      </c>
      <c r="T410" s="138">
        <f>S410*H410</f>
        <v>8.0000000000000002E-3</v>
      </c>
      <c r="AR410" s="139" t="s">
        <v>230</v>
      </c>
      <c r="AT410" s="139" t="s">
        <v>133</v>
      </c>
      <c r="AU410" s="139" t="s">
        <v>139</v>
      </c>
      <c r="AY410" s="18" t="s">
        <v>131</v>
      </c>
      <c r="BE410" s="140">
        <f>IF(N410="základní",J410,0)</f>
        <v>0</v>
      </c>
      <c r="BF410" s="140">
        <f>IF(N410="snížená",J410,0)</f>
        <v>0</v>
      </c>
      <c r="BG410" s="140">
        <f>IF(N410="zákl. přenesená",J410,0)</f>
        <v>0</v>
      </c>
      <c r="BH410" s="140">
        <f>IF(N410="sníž. přenesená",J410,0)</f>
        <v>0</v>
      </c>
      <c r="BI410" s="140">
        <f>IF(N410="nulová",J410,0)</f>
        <v>0</v>
      </c>
      <c r="BJ410" s="18" t="s">
        <v>139</v>
      </c>
      <c r="BK410" s="140">
        <f>ROUND(I410*H410,2)</f>
        <v>0</v>
      </c>
      <c r="BL410" s="18" t="s">
        <v>230</v>
      </c>
      <c r="BM410" s="139" t="s">
        <v>1157</v>
      </c>
    </row>
    <row r="411" spans="2:65" s="1" customFormat="1" hidden="1">
      <c r="B411" s="33"/>
      <c r="D411" s="141" t="s">
        <v>141</v>
      </c>
      <c r="F411" s="142" t="s">
        <v>595</v>
      </c>
      <c r="I411" s="143"/>
      <c r="L411" s="33"/>
      <c r="M411" s="144"/>
      <c r="T411" s="54"/>
      <c r="AT411" s="18" t="s">
        <v>141</v>
      </c>
      <c r="AU411" s="18" t="s">
        <v>139</v>
      </c>
    </row>
    <row r="412" spans="2:65" s="1" customFormat="1" ht="14.45" customHeight="1">
      <c r="B412" s="33"/>
      <c r="C412" s="128" t="s">
        <v>651</v>
      </c>
      <c r="D412" s="128" t="s">
        <v>133</v>
      </c>
      <c r="E412" s="129" t="s">
        <v>597</v>
      </c>
      <c r="F412" s="130" t="s">
        <v>598</v>
      </c>
      <c r="G412" s="131" t="s">
        <v>410</v>
      </c>
      <c r="H412" s="132">
        <v>30</v>
      </c>
      <c r="I412" s="133"/>
      <c r="J412" s="134">
        <f>ROUND(I412*H412,2)</f>
        <v>0</v>
      </c>
      <c r="K412" s="130" t="s">
        <v>534</v>
      </c>
      <c r="L412" s="33"/>
      <c r="M412" s="135" t="s">
        <v>19</v>
      </c>
      <c r="N412" s="136" t="s">
        <v>43</v>
      </c>
      <c r="P412" s="137">
        <f>O412*H412</f>
        <v>0</v>
      </c>
      <c r="Q412" s="137">
        <v>0</v>
      </c>
      <c r="R412" s="137">
        <f>Q412*H412</f>
        <v>0</v>
      </c>
      <c r="S412" s="137">
        <v>2.1000000000000001E-4</v>
      </c>
      <c r="T412" s="138">
        <f>S412*H412</f>
        <v>6.3E-3</v>
      </c>
      <c r="AR412" s="139" t="s">
        <v>230</v>
      </c>
      <c r="AT412" s="139" t="s">
        <v>133</v>
      </c>
      <c r="AU412" s="139" t="s">
        <v>139</v>
      </c>
      <c r="AY412" s="18" t="s">
        <v>131</v>
      </c>
      <c r="BE412" s="140">
        <f>IF(N412="základní",J412,0)</f>
        <v>0</v>
      </c>
      <c r="BF412" s="140">
        <f>IF(N412="snížená",J412,0)</f>
        <v>0</v>
      </c>
      <c r="BG412" s="140">
        <f>IF(N412="zákl. přenesená",J412,0)</f>
        <v>0</v>
      </c>
      <c r="BH412" s="140">
        <f>IF(N412="sníž. přenesená",J412,0)</f>
        <v>0</v>
      </c>
      <c r="BI412" s="140">
        <f>IF(N412="nulová",J412,0)</f>
        <v>0</v>
      </c>
      <c r="BJ412" s="18" t="s">
        <v>139</v>
      </c>
      <c r="BK412" s="140">
        <f>ROUND(I412*H412,2)</f>
        <v>0</v>
      </c>
      <c r="BL412" s="18" t="s">
        <v>230</v>
      </c>
      <c r="BM412" s="139" t="s">
        <v>1158</v>
      </c>
    </row>
    <row r="413" spans="2:65" s="1" customFormat="1" ht="14.45" customHeight="1">
      <c r="B413" s="33"/>
      <c r="C413" s="128" t="s">
        <v>656</v>
      </c>
      <c r="D413" s="128" t="s">
        <v>133</v>
      </c>
      <c r="E413" s="129" t="s">
        <v>601</v>
      </c>
      <c r="F413" s="130" t="s">
        <v>602</v>
      </c>
      <c r="G413" s="131" t="s">
        <v>410</v>
      </c>
      <c r="H413" s="132">
        <v>3</v>
      </c>
      <c r="I413" s="133"/>
      <c r="J413" s="134">
        <f>ROUND(I413*H413,2)</f>
        <v>0</v>
      </c>
      <c r="K413" s="130" t="s">
        <v>137</v>
      </c>
      <c r="L413" s="33"/>
      <c r="M413" s="135" t="s">
        <v>19</v>
      </c>
      <c r="N413" s="136" t="s">
        <v>43</v>
      </c>
      <c r="P413" s="137">
        <f>O413*H413</f>
        <v>0</v>
      </c>
      <c r="Q413" s="137">
        <v>0</v>
      </c>
      <c r="R413" s="137">
        <f>Q413*H413</f>
        <v>0</v>
      </c>
      <c r="S413" s="137">
        <v>2.5999999999999999E-3</v>
      </c>
      <c r="T413" s="138">
        <f>S413*H413</f>
        <v>7.7999999999999996E-3</v>
      </c>
      <c r="AR413" s="139" t="s">
        <v>230</v>
      </c>
      <c r="AT413" s="139" t="s">
        <v>133</v>
      </c>
      <c r="AU413" s="139" t="s">
        <v>139</v>
      </c>
      <c r="AY413" s="18" t="s">
        <v>131</v>
      </c>
      <c r="BE413" s="140">
        <f>IF(N413="základní",J413,0)</f>
        <v>0</v>
      </c>
      <c r="BF413" s="140">
        <f>IF(N413="snížená",J413,0)</f>
        <v>0</v>
      </c>
      <c r="BG413" s="140">
        <f>IF(N413="zákl. přenesená",J413,0)</f>
        <v>0</v>
      </c>
      <c r="BH413" s="140">
        <f>IF(N413="sníž. přenesená",J413,0)</f>
        <v>0</v>
      </c>
      <c r="BI413" s="140">
        <f>IF(N413="nulová",J413,0)</f>
        <v>0</v>
      </c>
      <c r="BJ413" s="18" t="s">
        <v>139</v>
      </c>
      <c r="BK413" s="140">
        <f>ROUND(I413*H413,2)</f>
        <v>0</v>
      </c>
      <c r="BL413" s="18" t="s">
        <v>230</v>
      </c>
      <c r="BM413" s="139" t="s">
        <v>1159</v>
      </c>
    </row>
    <row r="414" spans="2:65" s="1" customFormat="1" hidden="1">
      <c r="B414" s="33"/>
      <c r="D414" s="141" t="s">
        <v>141</v>
      </c>
      <c r="F414" s="142" t="s">
        <v>604</v>
      </c>
      <c r="I414" s="143"/>
      <c r="L414" s="33"/>
      <c r="M414" s="144"/>
      <c r="T414" s="54"/>
      <c r="AT414" s="18" t="s">
        <v>141</v>
      </c>
      <c r="AU414" s="18" t="s">
        <v>139</v>
      </c>
    </row>
    <row r="415" spans="2:65" s="1" customFormat="1" ht="14.45" customHeight="1">
      <c r="B415" s="33"/>
      <c r="C415" s="128" t="s">
        <v>663</v>
      </c>
      <c r="D415" s="128" t="s">
        <v>133</v>
      </c>
      <c r="E415" s="129" t="s">
        <v>606</v>
      </c>
      <c r="F415" s="130" t="s">
        <v>607</v>
      </c>
      <c r="G415" s="131" t="s">
        <v>410</v>
      </c>
      <c r="H415" s="132">
        <v>3</v>
      </c>
      <c r="I415" s="133"/>
      <c r="J415" s="134">
        <f>ROUND(I415*H415,2)</f>
        <v>0</v>
      </c>
      <c r="K415" s="130" t="s">
        <v>137</v>
      </c>
      <c r="L415" s="33"/>
      <c r="M415" s="135" t="s">
        <v>19</v>
      </c>
      <c r="N415" s="136" t="s">
        <v>43</v>
      </c>
      <c r="P415" s="137">
        <f>O415*H415</f>
        <v>0</v>
      </c>
      <c r="Q415" s="137">
        <v>0</v>
      </c>
      <c r="R415" s="137">
        <f>Q415*H415</f>
        <v>0</v>
      </c>
      <c r="S415" s="137">
        <v>0</v>
      </c>
      <c r="T415" s="138">
        <f>S415*H415</f>
        <v>0</v>
      </c>
      <c r="AR415" s="139" t="s">
        <v>230</v>
      </c>
      <c r="AT415" s="139" t="s">
        <v>133</v>
      </c>
      <c r="AU415" s="139" t="s">
        <v>139</v>
      </c>
      <c r="AY415" s="18" t="s">
        <v>131</v>
      </c>
      <c r="BE415" s="140">
        <f>IF(N415="základní",J415,0)</f>
        <v>0</v>
      </c>
      <c r="BF415" s="140">
        <f>IF(N415="snížená",J415,0)</f>
        <v>0</v>
      </c>
      <c r="BG415" s="140">
        <f>IF(N415="zákl. přenesená",J415,0)</f>
        <v>0</v>
      </c>
      <c r="BH415" s="140">
        <f>IF(N415="sníž. přenesená",J415,0)</f>
        <v>0</v>
      </c>
      <c r="BI415" s="140">
        <f>IF(N415="nulová",J415,0)</f>
        <v>0</v>
      </c>
      <c r="BJ415" s="18" t="s">
        <v>139</v>
      </c>
      <c r="BK415" s="140">
        <f>ROUND(I415*H415,2)</f>
        <v>0</v>
      </c>
      <c r="BL415" s="18" t="s">
        <v>230</v>
      </c>
      <c r="BM415" s="139" t="s">
        <v>1160</v>
      </c>
    </row>
    <row r="416" spans="2:65" s="1" customFormat="1" hidden="1">
      <c r="B416" s="33"/>
      <c r="D416" s="141" t="s">
        <v>141</v>
      </c>
      <c r="F416" s="142" t="s">
        <v>609</v>
      </c>
      <c r="I416" s="143"/>
      <c r="L416" s="33"/>
      <c r="M416" s="144"/>
      <c r="T416" s="54"/>
      <c r="AT416" s="18" t="s">
        <v>141</v>
      </c>
      <c r="AU416" s="18" t="s">
        <v>139</v>
      </c>
    </row>
    <row r="417" spans="2:65" s="1" customFormat="1" ht="22.15" customHeight="1">
      <c r="B417" s="33"/>
      <c r="C417" s="128" t="s">
        <v>668</v>
      </c>
      <c r="D417" s="128" t="s">
        <v>133</v>
      </c>
      <c r="E417" s="129" t="s">
        <v>611</v>
      </c>
      <c r="F417" s="130" t="s">
        <v>612</v>
      </c>
      <c r="G417" s="131" t="s">
        <v>443</v>
      </c>
      <c r="H417" s="132">
        <v>6.5000000000000002E-2</v>
      </c>
      <c r="I417" s="133"/>
      <c r="J417" s="134">
        <f>ROUND(I417*H417,2)</f>
        <v>0</v>
      </c>
      <c r="K417" s="130" t="s">
        <v>137</v>
      </c>
      <c r="L417" s="33"/>
      <c r="M417" s="135" t="s">
        <v>19</v>
      </c>
      <c r="N417" s="136" t="s">
        <v>43</v>
      </c>
      <c r="P417" s="137">
        <f>O417*H417</f>
        <v>0</v>
      </c>
      <c r="Q417" s="137">
        <v>0</v>
      </c>
      <c r="R417" s="137">
        <f>Q417*H417</f>
        <v>0</v>
      </c>
      <c r="S417" s="137">
        <v>0</v>
      </c>
      <c r="T417" s="138">
        <f>S417*H417</f>
        <v>0</v>
      </c>
      <c r="AR417" s="139" t="s">
        <v>230</v>
      </c>
      <c r="AT417" s="139" t="s">
        <v>133</v>
      </c>
      <c r="AU417" s="139" t="s">
        <v>139</v>
      </c>
      <c r="AY417" s="18" t="s">
        <v>131</v>
      </c>
      <c r="BE417" s="140">
        <f>IF(N417="základní",J417,0)</f>
        <v>0</v>
      </c>
      <c r="BF417" s="140">
        <f>IF(N417="snížená",J417,0)</f>
        <v>0</v>
      </c>
      <c r="BG417" s="140">
        <f>IF(N417="zákl. přenesená",J417,0)</f>
        <v>0</v>
      </c>
      <c r="BH417" s="140">
        <f>IF(N417="sníž. přenesená",J417,0)</f>
        <v>0</v>
      </c>
      <c r="BI417" s="140">
        <f>IF(N417="nulová",J417,0)</f>
        <v>0</v>
      </c>
      <c r="BJ417" s="18" t="s">
        <v>139</v>
      </c>
      <c r="BK417" s="140">
        <f>ROUND(I417*H417,2)</f>
        <v>0</v>
      </c>
      <c r="BL417" s="18" t="s">
        <v>230</v>
      </c>
      <c r="BM417" s="139" t="s">
        <v>1161</v>
      </c>
    </row>
    <row r="418" spans="2:65" s="1" customFormat="1" hidden="1">
      <c r="B418" s="33"/>
      <c r="D418" s="141" t="s">
        <v>141</v>
      </c>
      <c r="F418" s="142" t="s">
        <v>614</v>
      </c>
      <c r="I418" s="143"/>
      <c r="L418" s="33"/>
      <c r="M418" s="144"/>
      <c r="T418" s="54"/>
      <c r="AT418" s="18" t="s">
        <v>141</v>
      </c>
      <c r="AU418" s="18" t="s">
        <v>139</v>
      </c>
    </row>
    <row r="419" spans="2:65" s="11" customFormat="1" ht="22.9" customHeight="1">
      <c r="B419" s="116"/>
      <c r="D419" s="117" t="s">
        <v>70</v>
      </c>
      <c r="E419" s="126" t="s">
        <v>1162</v>
      </c>
      <c r="F419" s="126" t="s">
        <v>1163</v>
      </c>
      <c r="I419" s="119"/>
      <c r="J419" s="127">
        <f>BK419</f>
        <v>0</v>
      </c>
      <c r="L419" s="116"/>
      <c r="M419" s="121"/>
      <c r="P419" s="122">
        <f>SUM(P420:P422)</f>
        <v>0</v>
      </c>
      <c r="R419" s="122">
        <f>SUM(R420:R422)</f>
        <v>8.3999999999999995E-3</v>
      </c>
      <c r="T419" s="123">
        <f>SUM(T420:T422)</f>
        <v>0</v>
      </c>
      <c r="AR419" s="117" t="s">
        <v>139</v>
      </c>
      <c r="AT419" s="124" t="s">
        <v>70</v>
      </c>
      <c r="AU419" s="124" t="s">
        <v>79</v>
      </c>
      <c r="AY419" s="117" t="s">
        <v>131</v>
      </c>
      <c r="BK419" s="125">
        <f>SUM(BK420:BK422)</f>
        <v>0</v>
      </c>
    </row>
    <row r="420" spans="2:65" s="1" customFormat="1" ht="22.15" customHeight="1">
      <c r="B420" s="33"/>
      <c r="C420" s="128" t="s">
        <v>673</v>
      </c>
      <c r="D420" s="128" t="s">
        <v>133</v>
      </c>
      <c r="E420" s="129" t="s">
        <v>1164</v>
      </c>
      <c r="F420" s="130" t="s">
        <v>1165</v>
      </c>
      <c r="G420" s="131" t="s">
        <v>410</v>
      </c>
      <c r="H420" s="132">
        <v>2</v>
      </c>
      <c r="I420" s="133"/>
      <c r="J420" s="134">
        <f>ROUND(I420*H420,2)</f>
        <v>0</v>
      </c>
      <c r="K420" s="130" t="s">
        <v>841</v>
      </c>
      <c r="L420" s="33"/>
      <c r="M420" s="135" t="s">
        <v>19</v>
      </c>
      <c r="N420" s="136" t="s">
        <v>43</v>
      </c>
      <c r="P420" s="137">
        <f>O420*H420</f>
        <v>0</v>
      </c>
      <c r="Q420" s="137">
        <v>0</v>
      </c>
      <c r="R420" s="137">
        <f>Q420*H420</f>
        <v>0</v>
      </c>
      <c r="S420" s="137">
        <v>0</v>
      </c>
      <c r="T420" s="138">
        <f>S420*H420</f>
        <v>0</v>
      </c>
      <c r="AR420" s="139" t="s">
        <v>230</v>
      </c>
      <c r="AT420" s="139" t="s">
        <v>133</v>
      </c>
      <c r="AU420" s="139" t="s">
        <v>139</v>
      </c>
      <c r="AY420" s="18" t="s">
        <v>131</v>
      </c>
      <c r="BE420" s="140">
        <f>IF(N420="základní",J420,0)</f>
        <v>0</v>
      </c>
      <c r="BF420" s="140">
        <f>IF(N420="snížená",J420,0)</f>
        <v>0</v>
      </c>
      <c r="BG420" s="140">
        <f>IF(N420="zákl. přenesená",J420,0)</f>
        <v>0</v>
      </c>
      <c r="BH420" s="140">
        <f>IF(N420="sníž. přenesená",J420,0)</f>
        <v>0</v>
      </c>
      <c r="BI420" s="140">
        <f>IF(N420="nulová",J420,0)</f>
        <v>0</v>
      </c>
      <c r="BJ420" s="18" t="s">
        <v>139</v>
      </c>
      <c r="BK420" s="140">
        <f>ROUND(I420*H420,2)</f>
        <v>0</v>
      </c>
      <c r="BL420" s="18" t="s">
        <v>230</v>
      </c>
      <c r="BM420" s="139" t="s">
        <v>1166</v>
      </c>
    </row>
    <row r="421" spans="2:65" s="1" customFormat="1" ht="14.45" customHeight="1">
      <c r="B421" s="33"/>
      <c r="C421" s="153" t="s">
        <v>678</v>
      </c>
      <c r="D421" s="153" t="s">
        <v>166</v>
      </c>
      <c r="E421" s="154" t="s">
        <v>1167</v>
      </c>
      <c r="F421" s="155" t="s">
        <v>1168</v>
      </c>
      <c r="G421" s="156" t="s">
        <v>410</v>
      </c>
      <c r="H421" s="157">
        <v>2</v>
      </c>
      <c r="I421" s="158"/>
      <c r="J421" s="159">
        <f>ROUND(I421*H421,2)</f>
        <v>0</v>
      </c>
      <c r="K421" s="155" t="s">
        <v>19</v>
      </c>
      <c r="L421" s="160"/>
      <c r="M421" s="161" t="s">
        <v>19</v>
      </c>
      <c r="N421" s="162" t="s">
        <v>43</v>
      </c>
      <c r="P421" s="137">
        <f>O421*H421</f>
        <v>0</v>
      </c>
      <c r="Q421" s="137">
        <v>4.1999999999999997E-3</v>
      </c>
      <c r="R421" s="137">
        <f>Q421*H421</f>
        <v>8.3999999999999995E-3</v>
      </c>
      <c r="S421" s="137">
        <v>0</v>
      </c>
      <c r="T421" s="138">
        <f>S421*H421</f>
        <v>0</v>
      </c>
      <c r="AR421" s="139" t="s">
        <v>335</v>
      </c>
      <c r="AT421" s="139" t="s">
        <v>166</v>
      </c>
      <c r="AU421" s="139" t="s">
        <v>139</v>
      </c>
      <c r="AY421" s="18" t="s">
        <v>131</v>
      </c>
      <c r="BE421" s="140">
        <f>IF(N421="základní",J421,0)</f>
        <v>0</v>
      </c>
      <c r="BF421" s="140">
        <f>IF(N421="snížená",J421,0)</f>
        <v>0</v>
      </c>
      <c r="BG421" s="140">
        <f>IF(N421="zákl. přenesená",J421,0)</f>
        <v>0</v>
      </c>
      <c r="BH421" s="140">
        <f>IF(N421="sníž. přenesená",J421,0)</f>
        <v>0</v>
      </c>
      <c r="BI421" s="140">
        <f>IF(N421="nulová",J421,0)</f>
        <v>0</v>
      </c>
      <c r="BJ421" s="18" t="s">
        <v>139</v>
      </c>
      <c r="BK421" s="140">
        <f>ROUND(I421*H421,2)</f>
        <v>0</v>
      </c>
      <c r="BL421" s="18" t="s">
        <v>230</v>
      </c>
      <c r="BM421" s="139" t="s">
        <v>1169</v>
      </c>
    </row>
    <row r="422" spans="2:65" s="12" customFormat="1">
      <c r="B422" s="145"/>
      <c r="D422" s="146" t="s">
        <v>143</v>
      </c>
      <c r="F422" s="148" t="s">
        <v>1170</v>
      </c>
      <c r="H422" s="149">
        <v>2</v>
      </c>
      <c r="I422" s="150"/>
      <c r="L422" s="145"/>
      <c r="M422" s="151"/>
      <c r="T422" s="152"/>
      <c r="AT422" s="147" t="s">
        <v>143</v>
      </c>
      <c r="AU422" s="147" t="s">
        <v>139</v>
      </c>
      <c r="AV422" s="12" t="s">
        <v>139</v>
      </c>
      <c r="AW422" s="12" t="s">
        <v>4</v>
      </c>
      <c r="AX422" s="12" t="s">
        <v>79</v>
      </c>
      <c r="AY422" s="147" t="s">
        <v>131</v>
      </c>
    </row>
    <row r="423" spans="2:65" s="11" customFormat="1" ht="22.9" customHeight="1">
      <c r="B423" s="116"/>
      <c r="D423" s="117" t="s">
        <v>70</v>
      </c>
      <c r="E423" s="126" t="s">
        <v>615</v>
      </c>
      <c r="F423" s="126" t="s">
        <v>616</v>
      </c>
      <c r="I423" s="119"/>
      <c r="J423" s="127">
        <f>BK423</f>
        <v>0</v>
      </c>
      <c r="L423" s="116"/>
      <c r="M423" s="121"/>
      <c r="P423" s="122">
        <f>SUM(P424:P431)</f>
        <v>0</v>
      </c>
      <c r="R423" s="122">
        <f>SUM(R424:R431)</f>
        <v>0</v>
      </c>
      <c r="T423" s="123">
        <f>SUM(T424:T431)</f>
        <v>8.8999999999999999E-3</v>
      </c>
      <c r="AR423" s="117" t="s">
        <v>139</v>
      </c>
      <c r="AT423" s="124" t="s">
        <v>70</v>
      </c>
      <c r="AU423" s="124" t="s">
        <v>79</v>
      </c>
      <c r="AY423" s="117" t="s">
        <v>131</v>
      </c>
      <c r="BK423" s="125">
        <f>SUM(BK424:BK431)</f>
        <v>0</v>
      </c>
    </row>
    <row r="424" spans="2:65" s="1" customFormat="1" ht="14.45" customHeight="1">
      <c r="B424" s="33"/>
      <c r="C424" s="128" t="s">
        <v>683</v>
      </c>
      <c r="D424" s="128" t="s">
        <v>133</v>
      </c>
      <c r="E424" s="129" t="s">
        <v>1171</v>
      </c>
      <c r="F424" s="130" t="s">
        <v>1172</v>
      </c>
      <c r="G424" s="131" t="s">
        <v>410</v>
      </c>
      <c r="H424" s="132">
        <v>28</v>
      </c>
      <c r="I424" s="133"/>
      <c r="J424" s="134">
        <f>ROUND(I424*H424,2)</f>
        <v>0</v>
      </c>
      <c r="K424" s="130" t="s">
        <v>137</v>
      </c>
      <c r="L424" s="33"/>
      <c r="M424" s="135" t="s">
        <v>19</v>
      </c>
      <c r="N424" s="136" t="s">
        <v>43</v>
      </c>
      <c r="P424" s="137">
        <f>O424*H424</f>
        <v>0</v>
      </c>
      <c r="Q424" s="137">
        <v>0</v>
      </c>
      <c r="R424" s="137">
        <f>Q424*H424</f>
        <v>0</v>
      </c>
      <c r="S424" s="137">
        <v>5.0000000000000002E-5</v>
      </c>
      <c r="T424" s="138">
        <f>S424*H424</f>
        <v>1.4E-3</v>
      </c>
      <c r="AR424" s="139" t="s">
        <v>230</v>
      </c>
      <c r="AT424" s="139" t="s">
        <v>133</v>
      </c>
      <c r="AU424" s="139" t="s">
        <v>139</v>
      </c>
      <c r="AY424" s="18" t="s">
        <v>131</v>
      </c>
      <c r="BE424" s="140">
        <f>IF(N424="základní",J424,0)</f>
        <v>0</v>
      </c>
      <c r="BF424" s="140">
        <f>IF(N424="snížená",J424,0)</f>
        <v>0</v>
      </c>
      <c r="BG424" s="140">
        <f>IF(N424="zákl. přenesená",J424,0)</f>
        <v>0</v>
      </c>
      <c r="BH424" s="140">
        <f>IF(N424="sníž. přenesená",J424,0)</f>
        <v>0</v>
      </c>
      <c r="BI424" s="140">
        <f>IF(N424="nulová",J424,0)</f>
        <v>0</v>
      </c>
      <c r="BJ424" s="18" t="s">
        <v>139</v>
      </c>
      <c r="BK424" s="140">
        <f>ROUND(I424*H424,2)</f>
        <v>0</v>
      </c>
      <c r="BL424" s="18" t="s">
        <v>230</v>
      </c>
      <c r="BM424" s="139" t="s">
        <v>1173</v>
      </c>
    </row>
    <row r="425" spans="2:65" s="1" customFormat="1" hidden="1">
      <c r="B425" s="33"/>
      <c r="D425" s="141" t="s">
        <v>141</v>
      </c>
      <c r="F425" s="142" t="s">
        <v>1174</v>
      </c>
      <c r="I425" s="143"/>
      <c r="L425" s="33"/>
      <c r="M425" s="144"/>
      <c r="T425" s="54"/>
      <c r="AT425" s="18" t="s">
        <v>141</v>
      </c>
      <c r="AU425" s="18" t="s">
        <v>139</v>
      </c>
    </row>
    <row r="426" spans="2:65" s="1" customFormat="1" ht="22.15" customHeight="1">
      <c r="B426" s="33"/>
      <c r="C426" s="128" t="s">
        <v>688</v>
      </c>
      <c r="D426" s="128" t="s">
        <v>133</v>
      </c>
      <c r="E426" s="129" t="s">
        <v>618</v>
      </c>
      <c r="F426" s="130" t="s">
        <v>619</v>
      </c>
      <c r="G426" s="131" t="s">
        <v>410</v>
      </c>
      <c r="H426" s="132">
        <v>3</v>
      </c>
      <c r="I426" s="133"/>
      <c r="J426" s="134">
        <f>ROUND(I426*H426,2)</f>
        <v>0</v>
      </c>
      <c r="K426" s="130" t="s">
        <v>137</v>
      </c>
      <c r="L426" s="33"/>
      <c r="M426" s="135" t="s">
        <v>19</v>
      </c>
      <c r="N426" s="136" t="s">
        <v>43</v>
      </c>
      <c r="P426" s="137">
        <f>O426*H426</f>
        <v>0</v>
      </c>
      <c r="Q426" s="137">
        <v>0</v>
      </c>
      <c r="R426" s="137">
        <f>Q426*H426</f>
        <v>0</v>
      </c>
      <c r="S426" s="137">
        <v>0</v>
      </c>
      <c r="T426" s="138">
        <f>S426*H426</f>
        <v>0</v>
      </c>
      <c r="AR426" s="139" t="s">
        <v>230</v>
      </c>
      <c r="AT426" s="139" t="s">
        <v>133</v>
      </c>
      <c r="AU426" s="139" t="s">
        <v>139</v>
      </c>
      <c r="AY426" s="18" t="s">
        <v>131</v>
      </c>
      <c r="BE426" s="140">
        <f>IF(N426="základní",J426,0)</f>
        <v>0</v>
      </c>
      <c r="BF426" s="140">
        <f>IF(N426="snížená",J426,0)</f>
        <v>0</v>
      </c>
      <c r="BG426" s="140">
        <f>IF(N426="zákl. přenesená",J426,0)</f>
        <v>0</v>
      </c>
      <c r="BH426" s="140">
        <f>IF(N426="sníž. přenesená",J426,0)</f>
        <v>0</v>
      </c>
      <c r="BI426" s="140">
        <f>IF(N426="nulová",J426,0)</f>
        <v>0</v>
      </c>
      <c r="BJ426" s="18" t="s">
        <v>139</v>
      </c>
      <c r="BK426" s="140">
        <f>ROUND(I426*H426,2)</f>
        <v>0</v>
      </c>
      <c r="BL426" s="18" t="s">
        <v>230</v>
      </c>
      <c r="BM426" s="139" t="s">
        <v>1175</v>
      </c>
    </row>
    <row r="427" spans="2:65" s="1" customFormat="1" hidden="1">
      <c r="B427" s="33"/>
      <c r="D427" s="141" t="s">
        <v>141</v>
      </c>
      <c r="F427" s="142" t="s">
        <v>621</v>
      </c>
      <c r="I427" s="143"/>
      <c r="L427" s="33"/>
      <c r="M427" s="144"/>
      <c r="T427" s="54"/>
      <c r="AT427" s="18" t="s">
        <v>141</v>
      </c>
      <c r="AU427" s="18" t="s">
        <v>139</v>
      </c>
    </row>
    <row r="428" spans="2:65" s="1" customFormat="1" ht="22.15" customHeight="1">
      <c r="B428" s="33"/>
      <c r="C428" s="128" t="s">
        <v>694</v>
      </c>
      <c r="D428" s="128" t="s">
        <v>133</v>
      </c>
      <c r="E428" s="129" t="s">
        <v>623</v>
      </c>
      <c r="F428" s="130" t="s">
        <v>624</v>
      </c>
      <c r="G428" s="131" t="s">
        <v>410</v>
      </c>
      <c r="H428" s="132">
        <v>3</v>
      </c>
      <c r="I428" s="133"/>
      <c r="J428" s="134">
        <f>ROUND(I428*H428,2)</f>
        <v>0</v>
      </c>
      <c r="K428" s="130" t="s">
        <v>137</v>
      </c>
      <c r="L428" s="33"/>
      <c r="M428" s="135" t="s">
        <v>19</v>
      </c>
      <c r="N428" s="136" t="s">
        <v>43</v>
      </c>
      <c r="P428" s="137">
        <f>O428*H428</f>
        <v>0</v>
      </c>
      <c r="Q428" s="137">
        <v>0</v>
      </c>
      <c r="R428" s="137">
        <f>Q428*H428</f>
        <v>0</v>
      </c>
      <c r="S428" s="137">
        <v>2.5000000000000001E-3</v>
      </c>
      <c r="T428" s="138">
        <f>S428*H428</f>
        <v>7.4999999999999997E-3</v>
      </c>
      <c r="AR428" s="139" t="s">
        <v>230</v>
      </c>
      <c r="AT428" s="139" t="s">
        <v>133</v>
      </c>
      <c r="AU428" s="139" t="s">
        <v>139</v>
      </c>
      <c r="AY428" s="18" t="s">
        <v>131</v>
      </c>
      <c r="BE428" s="140">
        <f>IF(N428="základní",J428,0)</f>
        <v>0</v>
      </c>
      <c r="BF428" s="140">
        <f>IF(N428="snížená",J428,0)</f>
        <v>0</v>
      </c>
      <c r="BG428" s="140">
        <f>IF(N428="zákl. přenesená",J428,0)</f>
        <v>0</v>
      </c>
      <c r="BH428" s="140">
        <f>IF(N428="sníž. přenesená",J428,0)</f>
        <v>0</v>
      </c>
      <c r="BI428" s="140">
        <f>IF(N428="nulová",J428,0)</f>
        <v>0</v>
      </c>
      <c r="BJ428" s="18" t="s">
        <v>139</v>
      </c>
      <c r="BK428" s="140">
        <f>ROUND(I428*H428,2)</f>
        <v>0</v>
      </c>
      <c r="BL428" s="18" t="s">
        <v>230</v>
      </c>
      <c r="BM428" s="139" t="s">
        <v>1176</v>
      </c>
    </row>
    <row r="429" spans="2:65" s="1" customFormat="1" hidden="1">
      <c r="B429" s="33"/>
      <c r="D429" s="141" t="s">
        <v>141</v>
      </c>
      <c r="F429" s="142" t="s">
        <v>626</v>
      </c>
      <c r="I429" s="143"/>
      <c r="L429" s="33"/>
      <c r="M429" s="144"/>
      <c r="T429" s="54"/>
      <c r="AT429" s="18" t="s">
        <v>141</v>
      </c>
      <c r="AU429" s="18" t="s">
        <v>139</v>
      </c>
    </row>
    <row r="430" spans="2:65" s="1" customFormat="1" ht="22.15" customHeight="1">
      <c r="B430" s="33"/>
      <c r="C430" s="128" t="s">
        <v>699</v>
      </c>
      <c r="D430" s="128" t="s">
        <v>133</v>
      </c>
      <c r="E430" s="129" t="s">
        <v>1177</v>
      </c>
      <c r="F430" s="130" t="s">
        <v>1178</v>
      </c>
      <c r="G430" s="131" t="s">
        <v>443</v>
      </c>
      <c r="H430" s="132">
        <v>0</v>
      </c>
      <c r="I430" s="133"/>
      <c r="J430" s="134">
        <f>ROUND(I430*H430,2)</f>
        <v>0</v>
      </c>
      <c r="K430" s="130" t="s">
        <v>137</v>
      </c>
      <c r="L430" s="33"/>
      <c r="M430" s="135" t="s">
        <v>19</v>
      </c>
      <c r="N430" s="136" t="s">
        <v>43</v>
      </c>
      <c r="P430" s="137">
        <f>O430*H430</f>
        <v>0</v>
      </c>
      <c r="Q430" s="137">
        <v>0</v>
      </c>
      <c r="R430" s="137">
        <f>Q430*H430</f>
        <v>0</v>
      </c>
      <c r="S430" s="137">
        <v>0</v>
      </c>
      <c r="T430" s="138">
        <f>S430*H430</f>
        <v>0</v>
      </c>
      <c r="AR430" s="139" t="s">
        <v>230</v>
      </c>
      <c r="AT430" s="139" t="s">
        <v>133</v>
      </c>
      <c r="AU430" s="139" t="s">
        <v>139</v>
      </c>
      <c r="AY430" s="18" t="s">
        <v>131</v>
      </c>
      <c r="BE430" s="140">
        <f>IF(N430="základní",J430,0)</f>
        <v>0</v>
      </c>
      <c r="BF430" s="140">
        <f>IF(N430="snížená",J430,0)</f>
        <v>0</v>
      </c>
      <c r="BG430" s="140">
        <f>IF(N430="zákl. přenesená",J430,0)</f>
        <v>0</v>
      </c>
      <c r="BH430" s="140">
        <f>IF(N430="sníž. přenesená",J430,0)</f>
        <v>0</v>
      </c>
      <c r="BI430" s="140">
        <f>IF(N430="nulová",J430,0)</f>
        <v>0</v>
      </c>
      <c r="BJ430" s="18" t="s">
        <v>139</v>
      </c>
      <c r="BK430" s="140">
        <f>ROUND(I430*H430,2)</f>
        <v>0</v>
      </c>
      <c r="BL430" s="18" t="s">
        <v>230</v>
      </c>
      <c r="BM430" s="139" t="s">
        <v>1179</v>
      </c>
    </row>
    <row r="431" spans="2:65" s="1" customFormat="1" hidden="1">
      <c r="B431" s="33"/>
      <c r="D431" s="141" t="s">
        <v>141</v>
      </c>
      <c r="F431" s="142" t="s">
        <v>1180</v>
      </c>
      <c r="I431" s="143"/>
      <c r="L431" s="33"/>
      <c r="M431" s="144"/>
      <c r="T431" s="54"/>
      <c r="AT431" s="18" t="s">
        <v>141</v>
      </c>
      <c r="AU431" s="18" t="s">
        <v>139</v>
      </c>
    </row>
    <row r="432" spans="2:65" s="11" customFormat="1" ht="22.9" customHeight="1">
      <c r="B432" s="116"/>
      <c r="D432" s="117" t="s">
        <v>70</v>
      </c>
      <c r="E432" s="126" t="s">
        <v>627</v>
      </c>
      <c r="F432" s="126" t="s">
        <v>628</v>
      </c>
      <c r="I432" s="119"/>
      <c r="J432" s="127">
        <f>BK432</f>
        <v>0</v>
      </c>
      <c r="L432" s="116"/>
      <c r="M432" s="121"/>
      <c r="P432" s="122">
        <f>SUM(P433:P446)</f>
        <v>0</v>
      </c>
      <c r="R432" s="122">
        <f>SUM(R433:R446)</f>
        <v>5.9271010000000013</v>
      </c>
      <c r="T432" s="123">
        <f>SUM(T433:T446)</f>
        <v>8.9550000000000001</v>
      </c>
      <c r="AR432" s="117" t="s">
        <v>139</v>
      </c>
      <c r="AT432" s="124" t="s">
        <v>70</v>
      </c>
      <c r="AU432" s="124" t="s">
        <v>79</v>
      </c>
      <c r="AY432" s="117" t="s">
        <v>131</v>
      </c>
      <c r="BK432" s="125">
        <f>SUM(BK433:BK446)</f>
        <v>0</v>
      </c>
    </row>
    <row r="433" spans="2:65" s="1" customFormat="1" ht="22.15" customHeight="1">
      <c r="B433" s="33"/>
      <c r="C433" s="128" t="s">
        <v>704</v>
      </c>
      <c r="D433" s="128" t="s">
        <v>133</v>
      </c>
      <c r="E433" s="129" t="s">
        <v>630</v>
      </c>
      <c r="F433" s="130" t="s">
        <v>631</v>
      </c>
      <c r="G433" s="131" t="s">
        <v>136</v>
      </c>
      <c r="H433" s="132">
        <v>597</v>
      </c>
      <c r="I433" s="133"/>
      <c r="J433" s="134">
        <f>ROUND(I433*H433,2)</f>
        <v>0</v>
      </c>
      <c r="K433" s="130" t="s">
        <v>137</v>
      </c>
      <c r="L433" s="33"/>
      <c r="M433" s="135" t="s">
        <v>19</v>
      </c>
      <c r="N433" s="136" t="s">
        <v>43</v>
      </c>
      <c r="P433" s="137">
        <f>O433*H433</f>
        <v>0</v>
      </c>
      <c r="Q433" s="137">
        <v>0</v>
      </c>
      <c r="R433" s="137">
        <f>Q433*H433</f>
        <v>0</v>
      </c>
      <c r="S433" s="137">
        <v>1.4999999999999999E-2</v>
      </c>
      <c r="T433" s="138">
        <f>S433*H433</f>
        <v>8.9550000000000001</v>
      </c>
      <c r="AR433" s="139" t="s">
        <v>230</v>
      </c>
      <c r="AT433" s="139" t="s">
        <v>133</v>
      </c>
      <c r="AU433" s="139" t="s">
        <v>139</v>
      </c>
      <c r="AY433" s="18" t="s">
        <v>131</v>
      </c>
      <c r="BE433" s="140">
        <f>IF(N433="základní",J433,0)</f>
        <v>0</v>
      </c>
      <c r="BF433" s="140">
        <f>IF(N433="snížená",J433,0)</f>
        <v>0</v>
      </c>
      <c r="BG433" s="140">
        <f>IF(N433="zákl. přenesená",J433,0)</f>
        <v>0</v>
      </c>
      <c r="BH433" s="140">
        <f>IF(N433="sníž. přenesená",J433,0)</f>
        <v>0</v>
      </c>
      <c r="BI433" s="140">
        <f>IF(N433="nulová",J433,0)</f>
        <v>0</v>
      </c>
      <c r="BJ433" s="18" t="s">
        <v>139</v>
      </c>
      <c r="BK433" s="140">
        <f>ROUND(I433*H433,2)</f>
        <v>0</v>
      </c>
      <c r="BL433" s="18" t="s">
        <v>230</v>
      </c>
      <c r="BM433" s="139" t="s">
        <v>1181</v>
      </c>
    </row>
    <row r="434" spans="2:65" s="1" customFormat="1" hidden="1">
      <c r="B434" s="33"/>
      <c r="D434" s="141" t="s">
        <v>141</v>
      </c>
      <c r="F434" s="142" t="s">
        <v>633</v>
      </c>
      <c r="I434" s="143"/>
      <c r="L434" s="33"/>
      <c r="M434" s="144"/>
      <c r="T434" s="54"/>
      <c r="AT434" s="18" t="s">
        <v>141</v>
      </c>
      <c r="AU434" s="18" t="s">
        <v>139</v>
      </c>
    </row>
    <row r="435" spans="2:65" s="1" customFormat="1" ht="19.5">
      <c r="B435" s="33"/>
      <c r="D435" s="146" t="s">
        <v>210</v>
      </c>
      <c r="F435" s="176" t="s">
        <v>634</v>
      </c>
      <c r="I435" s="143"/>
      <c r="L435" s="33"/>
      <c r="M435" s="144"/>
      <c r="T435" s="54"/>
      <c r="AT435" s="18" t="s">
        <v>210</v>
      </c>
      <c r="AU435" s="18" t="s">
        <v>139</v>
      </c>
    </row>
    <row r="436" spans="2:65" s="1" customFormat="1" ht="19.899999999999999" customHeight="1">
      <c r="B436" s="33"/>
      <c r="C436" s="128" t="s">
        <v>709</v>
      </c>
      <c r="D436" s="128" t="s">
        <v>133</v>
      </c>
      <c r="E436" s="129" t="s">
        <v>636</v>
      </c>
      <c r="F436" s="130" t="s">
        <v>637</v>
      </c>
      <c r="G436" s="131" t="s">
        <v>136</v>
      </c>
      <c r="H436" s="132">
        <v>597</v>
      </c>
      <c r="I436" s="133"/>
      <c r="J436" s="134">
        <f>ROUND(I436*H436,2)</f>
        <v>0</v>
      </c>
      <c r="K436" s="130" t="s">
        <v>137</v>
      </c>
      <c r="L436" s="33"/>
      <c r="M436" s="135" t="s">
        <v>19</v>
      </c>
      <c r="N436" s="136" t="s">
        <v>43</v>
      </c>
      <c r="P436" s="137">
        <f>O436*H436</f>
        <v>0</v>
      </c>
      <c r="Q436" s="137">
        <v>0</v>
      </c>
      <c r="R436" s="137">
        <f>Q436*H436</f>
        <v>0</v>
      </c>
      <c r="S436" s="137">
        <v>0</v>
      </c>
      <c r="T436" s="138">
        <f>S436*H436</f>
        <v>0</v>
      </c>
      <c r="AR436" s="139" t="s">
        <v>230</v>
      </c>
      <c r="AT436" s="139" t="s">
        <v>133</v>
      </c>
      <c r="AU436" s="139" t="s">
        <v>139</v>
      </c>
      <c r="AY436" s="18" t="s">
        <v>131</v>
      </c>
      <c r="BE436" s="140">
        <f>IF(N436="základní",J436,0)</f>
        <v>0</v>
      </c>
      <c r="BF436" s="140">
        <f>IF(N436="snížená",J436,0)</f>
        <v>0</v>
      </c>
      <c r="BG436" s="140">
        <f>IF(N436="zákl. přenesená",J436,0)</f>
        <v>0</v>
      </c>
      <c r="BH436" s="140">
        <f>IF(N436="sníž. přenesená",J436,0)</f>
        <v>0</v>
      </c>
      <c r="BI436" s="140">
        <f>IF(N436="nulová",J436,0)</f>
        <v>0</v>
      </c>
      <c r="BJ436" s="18" t="s">
        <v>139</v>
      </c>
      <c r="BK436" s="140">
        <f>ROUND(I436*H436,2)</f>
        <v>0</v>
      </c>
      <c r="BL436" s="18" t="s">
        <v>230</v>
      </c>
      <c r="BM436" s="139" t="s">
        <v>1182</v>
      </c>
    </row>
    <row r="437" spans="2:65" s="1" customFormat="1" hidden="1">
      <c r="B437" s="33"/>
      <c r="D437" s="141" t="s">
        <v>141</v>
      </c>
      <c r="F437" s="142" t="s">
        <v>639</v>
      </c>
      <c r="I437" s="143"/>
      <c r="L437" s="33"/>
      <c r="M437" s="144"/>
      <c r="T437" s="54"/>
      <c r="AT437" s="18" t="s">
        <v>141</v>
      </c>
      <c r="AU437" s="18" t="s">
        <v>139</v>
      </c>
    </row>
    <row r="438" spans="2:65" s="1" customFormat="1" ht="14.45" customHeight="1">
      <c r="B438" s="33"/>
      <c r="C438" s="128" t="s">
        <v>714</v>
      </c>
      <c r="D438" s="128" t="s">
        <v>133</v>
      </c>
      <c r="E438" s="129" t="s">
        <v>641</v>
      </c>
      <c r="F438" s="130" t="s">
        <v>642</v>
      </c>
      <c r="G438" s="131" t="s">
        <v>239</v>
      </c>
      <c r="H438" s="132">
        <v>684.5</v>
      </c>
      <c r="I438" s="133"/>
      <c r="J438" s="134">
        <f>ROUND(I438*H438,2)</f>
        <v>0</v>
      </c>
      <c r="K438" s="130" t="s">
        <v>137</v>
      </c>
      <c r="L438" s="33"/>
      <c r="M438" s="135" t="s">
        <v>19</v>
      </c>
      <c r="N438" s="136" t="s">
        <v>43</v>
      </c>
      <c r="P438" s="137">
        <f>O438*H438</f>
        <v>0</v>
      </c>
      <c r="Q438" s="137">
        <v>2.0000000000000002E-5</v>
      </c>
      <c r="R438" s="137">
        <f>Q438*H438</f>
        <v>1.3690000000000001E-2</v>
      </c>
      <c r="S438" s="137">
        <v>0</v>
      </c>
      <c r="T438" s="138">
        <f>S438*H438</f>
        <v>0</v>
      </c>
      <c r="AR438" s="139" t="s">
        <v>230</v>
      </c>
      <c r="AT438" s="139" t="s">
        <v>133</v>
      </c>
      <c r="AU438" s="139" t="s">
        <v>139</v>
      </c>
      <c r="AY438" s="18" t="s">
        <v>131</v>
      </c>
      <c r="BE438" s="140">
        <f>IF(N438="základní",J438,0)</f>
        <v>0</v>
      </c>
      <c r="BF438" s="140">
        <f>IF(N438="snížená",J438,0)</f>
        <v>0</v>
      </c>
      <c r="BG438" s="140">
        <f>IF(N438="zákl. přenesená",J438,0)</f>
        <v>0</v>
      </c>
      <c r="BH438" s="140">
        <f>IF(N438="sníž. přenesená",J438,0)</f>
        <v>0</v>
      </c>
      <c r="BI438" s="140">
        <f>IF(N438="nulová",J438,0)</f>
        <v>0</v>
      </c>
      <c r="BJ438" s="18" t="s">
        <v>139</v>
      </c>
      <c r="BK438" s="140">
        <f>ROUND(I438*H438,2)</f>
        <v>0</v>
      </c>
      <c r="BL438" s="18" t="s">
        <v>230</v>
      </c>
      <c r="BM438" s="139" t="s">
        <v>1183</v>
      </c>
    </row>
    <row r="439" spans="2:65" s="1" customFormat="1" hidden="1">
      <c r="B439" s="33"/>
      <c r="D439" s="141" t="s">
        <v>141</v>
      </c>
      <c r="F439" s="142" t="s">
        <v>644</v>
      </c>
      <c r="I439" s="143"/>
      <c r="L439" s="33"/>
      <c r="M439" s="144"/>
      <c r="T439" s="54"/>
      <c r="AT439" s="18" t="s">
        <v>141</v>
      </c>
      <c r="AU439" s="18" t="s">
        <v>139</v>
      </c>
    </row>
    <row r="440" spans="2:65" s="1" customFormat="1" ht="14.45" customHeight="1">
      <c r="B440" s="33"/>
      <c r="C440" s="153" t="s">
        <v>719</v>
      </c>
      <c r="D440" s="153" t="s">
        <v>166</v>
      </c>
      <c r="E440" s="154" t="s">
        <v>646</v>
      </c>
      <c r="F440" s="155" t="s">
        <v>647</v>
      </c>
      <c r="G440" s="156" t="s">
        <v>147</v>
      </c>
      <c r="H440" s="157">
        <v>10.314</v>
      </c>
      <c r="I440" s="158"/>
      <c r="J440" s="159">
        <f>ROUND(I440*H440,2)</f>
        <v>0</v>
      </c>
      <c r="K440" s="155" t="s">
        <v>137</v>
      </c>
      <c r="L440" s="160"/>
      <c r="M440" s="161" t="s">
        <v>19</v>
      </c>
      <c r="N440" s="162" t="s">
        <v>43</v>
      </c>
      <c r="P440" s="137">
        <f>O440*H440</f>
        <v>0</v>
      </c>
      <c r="Q440" s="137">
        <v>0.55000000000000004</v>
      </c>
      <c r="R440" s="137">
        <f>Q440*H440</f>
        <v>5.6727000000000007</v>
      </c>
      <c r="S440" s="137">
        <v>0</v>
      </c>
      <c r="T440" s="138">
        <f>S440*H440</f>
        <v>0</v>
      </c>
      <c r="AR440" s="139" t="s">
        <v>335</v>
      </c>
      <c r="AT440" s="139" t="s">
        <v>166</v>
      </c>
      <c r="AU440" s="139" t="s">
        <v>139</v>
      </c>
      <c r="AY440" s="18" t="s">
        <v>131</v>
      </c>
      <c r="BE440" s="140">
        <f>IF(N440="základní",J440,0)</f>
        <v>0</v>
      </c>
      <c r="BF440" s="140">
        <f>IF(N440="snížená",J440,0)</f>
        <v>0</v>
      </c>
      <c r="BG440" s="140">
        <f>IF(N440="zákl. přenesená",J440,0)</f>
        <v>0</v>
      </c>
      <c r="BH440" s="140">
        <f>IF(N440="sníž. přenesená",J440,0)</f>
        <v>0</v>
      </c>
      <c r="BI440" s="140">
        <f>IF(N440="nulová",J440,0)</f>
        <v>0</v>
      </c>
      <c r="BJ440" s="18" t="s">
        <v>139</v>
      </c>
      <c r="BK440" s="140">
        <f>ROUND(I440*H440,2)</f>
        <v>0</v>
      </c>
      <c r="BL440" s="18" t="s">
        <v>230</v>
      </c>
      <c r="BM440" s="139" t="s">
        <v>1184</v>
      </c>
    </row>
    <row r="441" spans="2:65" s="12" customFormat="1">
      <c r="B441" s="145"/>
      <c r="D441" s="146" t="s">
        <v>143</v>
      </c>
      <c r="E441" s="147" t="s">
        <v>19</v>
      </c>
      <c r="F441" s="148" t="s">
        <v>1185</v>
      </c>
      <c r="H441" s="149">
        <v>9.3759999999999994</v>
      </c>
      <c r="I441" s="150"/>
      <c r="L441" s="145"/>
      <c r="M441" s="151"/>
      <c r="T441" s="152"/>
      <c r="AT441" s="147" t="s">
        <v>143</v>
      </c>
      <c r="AU441" s="147" t="s">
        <v>139</v>
      </c>
      <c r="AV441" s="12" t="s">
        <v>139</v>
      </c>
      <c r="AW441" s="12" t="s">
        <v>32</v>
      </c>
      <c r="AX441" s="12" t="s">
        <v>79</v>
      </c>
      <c r="AY441" s="147" t="s">
        <v>131</v>
      </c>
    </row>
    <row r="442" spans="2:65" s="12" customFormat="1">
      <c r="B442" s="145"/>
      <c r="D442" s="146" t="s">
        <v>143</v>
      </c>
      <c r="F442" s="148" t="s">
        <v>1186</v>
      </c>
      <c r="H442" s="149">
        <v>10.314</v>
      </c>
      <c r="I442" s="150"/>
      <c r="L442" s="145"/>
      <c r="M442" s="151"/>
      <c r="T442" s="152"/>
      <c r="AT442" s="147" t="s">
        <v>143</v>
      </c>
      <c r="AU442" s="147" t="s">
        <v>139</v>
      </c>
      <c r="AV442" s="12" t="s">
        <v>139</v>
      </c>
      <c r="AW442" s="12" t="s">
        <v>4</v>
      </c>
      <c r="AX442" s="12" t="s">
        <v>79</v>
      </c>
      <c r="AY442" s="147" t="s">
        <v>131</v>
      </c>
    </row>
    <row r="443" spans="2:65" s="1" customFormat="1" ht="19.899999999999999" customHeight="1">
      <c r="B443" s="33"/>
      <c r="C443" s="128" t="s">
        <v>724</v>
      </c>
      <c r="D443" s="128" t="s">
        <v>133</v>
      </c>
      <c r="E443" s="129" t="s">
        <v>652</v>
      </c>
      <c r="F443" s="130" t="s">
        <v>653</v>
      </c>
      <c r="G443" s="131" t="s">
        <v>147</v>
      </c>
      <c r="H443" s="132">
        <v>10.3</v>
      </c>
      <c r="I443" s="133"/>
      <c r="J443" s="134">
        <f>ROUND(I443*H443,2)</f>
        <v>0</v>
      </c>
      <c r="K443" s="130" t="s">
        <v>137</v>
      </c>
      <c r="L443" s="33"/>
      <c r="M443" s="135" t="s">
        <v>19</v>
      </c>
      <c r="N443" s="136" t="s">
        <v>43</v>
      </c>
      <c r="P443" s="137">
        <f>O443*H443</f>
        <v>0</v>
      </c>
      <c r="Q443" s="137">
        <v>2.3369999999999998E-2</v>
      </c>
      <c r="R443" s="137">
        <f>Q443*H443</f>
        <v>0.24071100000000001</v>
      </c>
      <c r="S443" s="137">
        <v>0</v>
      </c>
      <c r="T443" s="138">
        <f>S443*H443</f>
        <v>0</v>
      </c>
      <c r="AR443" s="139" t="s">
        <v>230</v>
      </c>
      <c r="AT443" s="139" t="s">
        <v>133</v>
      </c>
      <c r="AU443" s="139" t="s">
        <v>139</v>
      </c>
      <c r="AY443" s="18" t="s">
        <v>131</v>
      </c>
      <c r="BE443" s="140">
        <f>IF(N443="základní",J443,0)</f>
        <v>0</v>
      </c>
      <c r="BF443" s="140">
        <f>IF(N443="snížená",J443,0)</f>
        <v>0</v>
      </c>
      <c r="BG443" s="140">
        <f>IF(N443="zákl. přenesená",J443,0)</f>
        <v>0</v>
      </c>
      <c r="BH443" s="140">
        <f>IF(N443="sníž. přenesená",J443,0)</f>
        <v>0</v>
      </c>
      <c r="BI443" s="140">
        <f>IF(N443="nulová",J443,0)</f>
        <v>0</v>
      </c>
      <c r="BJ443" s="18" t="s">
        <v>139</v>
      </c>
      <c r="BK443" s="140">
        <f>ROUND(I443*H443,2)</f>
        <v>0</v>
      </c>
      <c r="BL443" s="18" t="s">
        <v>230</v>
      </c>
      <c r="BM443" s="139" t="s">
        <v>1187</v>
      </c>
    </row>
    <row r="444" spans="2:65" s="1" customFormat="1" hidden="1">
      <c r="B444" s="33"/>
      <c r="D444" s="141" t="s">
        <v>141</v>
      </c>
      <c r="F444" s="142" t="s">
        <v>655</v>
      </c>
      <c r="I444" s="143"/>
      <c r="L444" s="33"/>
      <c r="M444" s="144"/>
      <c r="T444" s="54"/>
      <c r="AT444" s="18" t="s">
        <v>141</v>
      </c>
      <c r="AU444" s="18" t="s">
        <v>139</v>
      </c>
    </row>
    <row r="445" spans="2:65" s="1" customFormat="1" ht="22.15" customHeight="1">
      <c r="B445" s="33"/>
      <c r="C445" s="128" t="s">
        <v>729</v>
      </c>
      <c r="D445" s="128" t="s">
        <v>133</v>
      </c>
      <c r="E445" s="129" t="s">
        <v>657</v>
      </c>
      <c r="F445" s="130" t="s">
        <v>658</v>
      </c>
      <c r="G445" s="131" t="s">
        <v>443</v>
      </c>
      <c r="H445" s="132">
        <v>5.9269999999999996</v>
      </c>
      <c r="I445" s="133"/>
      <c r="J445" s="134">
        <f>ROUND(I445*H445,2)</f>
        <v>0</v>
      </c>
      <c r="K445" s="130" t="s">
        <v>137</v>
      </c>
      <c r="L445" s="33"/>
      <c r="M445" s="135" t="s">
        <v>19</v>
      </c>
      <c r="N445" s="136" t="s">
        <v>43</v>
      </c>
      <c r="P445" s="137">
        <f>O445*H445</f>
        <v>0</v>
      </c>
      <c r="Q445" s="137">
        <v>0</v>
      </c>
      <c r="R445" s="137">
        <f>Q445*H445</f>
        <v>0</v>
      </c>
      <c r="S445" s="137">
        <v>0</v>
      </c>
      <c r="T445" s="138">
        <f>S445*H445</f>
        <v>0</v>
      </c>
      <c r="AR445" s="139" t="s">
        <v>230</v>
      </c>
      <c r="AT445" s="139" t="s">
        <v>133</v>
      </c>
      <c r="AU445" s="139" t="s">
        <v>139</v>
      </c>
      <c r="AY445" s="18" t="s">
        <v>131</v>
      </c>
      <c r="BE445" s="140">
        <f>IF(N445="základní",J445,0)</f>
        <v>0</v>
      </c>
      <c r="BF445" s="140">
        <f>IF(N445="snížená",J445,0)</f>
        <v>0</v>
      </c>
      <c r="BG445" s="140">
        <f>IF(N445="zákl. přenesená",J445,0)</f>
        <v>0</v>
      </c>
      <c r="BH445" s="140">
        <f>IF(N445="sníž. přenesená",J445,0)</f>
        <v>0</v>
      </c>
      <c r="BI445" s="140">
        <f>IF(N445="nulová",J445,0)</f>
        <v>0</v>
      </c>
      <c r="BJ445" s="18" t="s">
        <v>139</v>
      </c>
      <c r="BK445" s="140">
        <f>ROUND(I445*H445,2)</f>
        <v>0</v>
      </c>
      <c r="BL445" s="18" t="s">
        <v>230</v>
      </c>
      <c r="BM445" s="139" t="s">
        <v>1188</v>
      </c>
    </row>
    <row r="446" spans="2:65" s="1" customFormat="1" hidden="1">
      <c r="B446" s="33"/>
      <c r="D446" s="141" t="s">
        <v>141</v>
      </c>
      <c r="F446" s="142" t="s">
        <v>660</v>
      </c>
      <c r="I446" s="143"/>
      <c r="L446" s="33"/>
      <c r="M446" s="144"/>
      <c r="T446" s="54"/>
      <c r="AT446" s="18" t="s">
        <v>141</v>
      </c>
      <c r="AU446" s="18" t="s">
        <v>139</v>
      </c>
    </row>
    <row r="447" spans="2:65" s="11" customFormat="1" ht="22.9" customHeight="1">
      <c r="B447" s="116"/>
      <c r="D447" s="117" t="s">
        <v>70</v>
      </c>
      <c r="E447" s="126" t="s">
        <v>661</v>
      </c>
      <c r="F447" s="126" t="s">
        <v>662</v>
      </c>
      <c r="I447" s="119"/>
      <c r="J447" s="127">
        <f>BK447</f>
        <v>0</v>
      </c>
      <c r="L447" s="116"/>
      <c r="M447" s="121"/>
      <c r="P447" s="122">
        <f>SUM(P448:P505)</f>
        <v>0</v>
      </c>
      <c r="R447" s="122">
        <f>SUM(R448:R505)</f>
        <v>5.5465803999999999</v>
      </c>
      <c r="T447" s="123">
        <f>SUM(T448:T505)</f>
        <v>3.1683328000000008</v>
      </c>
      <c r="AR447" s="117" t="s">
        <v>139</v>
      </c>
      <c r="AT447" s="124" t="s">
        <v>70</v>
      </c>
      <c r="AU447" s="124" t="s">
        <v>79</v>
      </c>
      <c r="AY447" s="117" t="s">
        <v>131</v>
      </c>
      <c r="BK447" s="125">
        <f>SUM(BK448:BK505)</f>
        <v>0</v>
      </c>
    </row>
    <row r="448" spans="2:65" s="1" customFormat="1" ht="14.45" customHeight="1">
      <c r="B448" s="33"/>
      <c r="C448" s="128" t="s">
        <v>734</v>
      </c>
      <c r="D448" s="128" t="s">
        <v>133</v>
      </c>
      <c r="E448" s="129" t="s">
        <v>1189</v>
      </c>
      <c r="F448" s="130" t="s">
        <v>1190</v>
      </c>
      <c r="G448" s="131" t="s">
        <v>136</v>
      </c>
      <c r="H448" s="132">
        <v>4.55</v>
      </c>
      <c r="I448" s="133"/>
      <c r="J448" s="134">
        <f>ROUND(I448*H448,2)</f>
        <v>0</v>
      </c>
      <c r="K448" s="130" t="s">
        <v>137</v>
      </c>
      <c r="L448" s="33"/>
      <c r="M448" s="135" t="s">
        <v>19</v>
      </c>
      <c r="N448" s="136" t="s">
        <v>43</v>
      </c>
      <c r="P448" s="137">
        <f>O448*H448</f>
        <v>0</v>
      </c>
      <c r="Q448" s="137">
        <v>0</v>
      </c>
      <c r="R448" s="137">
        <f>Q448*H448</f>
        <v>0</v>
      </c>
      <c r="S448" s="137">
        <v>5.94E-3</v>
      </c>
      <c r="T448" s="138">
        <f>S448*H448</f>
        <v>2.7026999999999999E-2</v>
      </c>
      <c r="AR448" s="139" t="s">
        <v>230</v>
      </c>
      <c r="AT448" s="139" t="s">
        <v>133</v>
      </c>
      <c r="AU448" s="139" t="s">
        <v>139</v>
      </c>
      <c r="AY448" s="18" t="s">
        <v>131</v>
      </c>
      <c r="BE448" s="140">
        <f>IF(N448="základní",J448,0)</f>
        <v>0</v>
      </c>
      <c r="BF448" s="140">
        <f>IF(N448="snížená",J448,0)</f>
        <v>0</v>
      </c>
      <c r="BG448" s="140">
        <f>IF(N448="zákl. přenesená",J448,0)</f>
        <v>0</v>
      </c>
      <c r="BH448" s="140">
        <f>IF(N448="sníž. přenesená",J448,0)</f>
        <v>0</v>
      </c>
      <c r="BI448" s="140">
        <f>IF(N448="nulová",J448,0)</f>
        <v>0</v>
      </c>
      <c r="BJ448" s="18" t="s">
        <v>139</v>
      </c>
      <c r="BK448" s="140">
        <f>ROUND(I448*H448,2)</f>
        <v>0</v>
      </c>
      <c r="BL448" s="18" t="s">
        <v>230</v>
      </c>
      <c r="BM448" s="139" t="s">
        <v>1191</v>
      </c>
    </row>
    <row r="449" spans="2:65" s="1" customFormat="1" hidden="1">
      <c r="B449" s="33"/>
      <c r="D449" s="141" t="s">
        <v>141</v>
      </c>
      <c r="F449" s="142" t="s">
        <v>1192</v>
      </c>
      <c r="I449" s="143"/>
      <c r="L449" s="33"/>
      <c r="M449" s="144"/>
      <c r="T449" s="54"/>
      <c r="AT449" s="18" t="s">
        <v>141</v>
      </c>
      <c r="AU449" s="18" t="s">
        <v>139</v>
      </c>
    </row>
    <row r="450" spans="2:65" s="1" customFormat="1" ht="14.45" customHeight="1">
      <c r="B450" s="33"/>
      <c r="C450" s="128" t="s">
        <v>739</v>
      </c>
      <c r="D450" s="128" t="s">
        <v>133</v>
      </c>
      <c r="E450" s="129" t="s">
        <v>664</v>
      </c>
      <c r="F450" s="130" t="s">
        <v>665</v>
      </c>
      <c r="G450" s="131" t="s">
        <v>136</v>
      </c>
      <c r="H450" s="132">
        <v>597</v>
      </c>
      <c r="I450" s="133"/>
      <c r="J450" s="134">
        <f>ROUND(I450*H450,2)</f>
        <v>0</v>
      </c>
      <c r="K450" s="130" t="s">
        <v>137</v>
      </c>
      <c r="L450" s="33"/>
      <c r="M450" s="135" t="s">
        <v>19</v>
      </c>
      <c r="N450" s="136" t="s">
        <v>43</v>
      </c>
      <c r="P450" s="137">
        <f>O450*H450</f>
        <v>0</v>
      </c>
      <c r="Q450" s="137">
        <v>0</v>
      </c>
      <c r="R450" s="137">
        <f>Q450*H450</f>
        <v>0</v>
      </c>
      <c r="S450" s="137">
        <v>3.1199999999999999E-3</v>
      </c>
      <c r="T450" s="138">
        <f>S450*H450</f>
        <v>1.8626400000000001</v>
      </c>
      <c r="AR450" s="139" t="s">
        <v>230</v>
      </c>
      <c r="AT450" s="139" t="s">
        <v>133</v>
      </c>
      <c r="AU450" s="139" t="s">
        <v>139</v>
      </c>
      <c r="AY450" s="18" t="s">
        <v>131</v>
      </c>
      <c r="BE450" s="140">
        <f>IF(N450="základní",J450,0)</f>
        <v>0</v>
      </c>
      <c r="BF450" s="140">
        <f>IF(N450="snížená",J450,0)</f>
        <v>0</v>
      </c>
      <c r="BG450" s="140">
        <f>IF(N450="zákl. přenesená",J450,0)</f>
        <v>0</v>
      </c>
      <c r="BH450" s="140">
        <f>IF(N450="sníž. přenesená",J450,0)</f>
        <v>0</v>
      </c>
      <c r="BI450" s="140">
        <f>IF(N450="nulová",J450,0)</f>
        <v>0</v>
      </c>
      <c r="BJ450" s="18" t="s">
        <v>139</v>
      </c>
      <c r="BK450" s="140">
        <f>ROUND(I450*H450,2)</f>
        <v>0</v>
      </c>
      <c r="BL450" s="18" t="s">
        <v>230</v>
      </c>
      <c r="BM450" s="139" t="s">
        <v>1193</v>
      </c>
    </row>
    <row r="451" spans="2:65" s="1" customFormat="1" hidden="1">
      <c r="B451" s="33"/>
      <c r="D451" s="141" t="s">
        <v>141</v>
      </c>
      <c r="F451" s="142" t="s">
        <v>667</v>
      </c>
      <c r="I451" s="143"/>
      <c r="L451" s="33"/>
      <c r="M451" s="144"/>
      <c r="T451" s="54"/>
      <c r="AT451" s="18" t="s">
        <v>141</v>
      </c>
      <c r="AU451" s="18" t="s">
        <v>139</v>
      </c>
    </row>
    <row r="452" spans="2:65" s="1" customFormat="1" ht="14.45" customHeight="1">
      <c r="B452" s="33"/>
      <c r="C452" s="128" t="s">
        <v>744</v>
      </c>
      <c r="D452" s="128" t="s">
        <v>133</v>
      </c>
      <c r="E452" s="129" t="s">
        <v>669</v>
      </c>
      <c r="F452" s="130" t="s">
        <v>670</v>
      </c>
      <c r="G452" s="131" t="s">
        <v>239</v>
      </c>
      <c r="H452" s="132">
        <v>78.599999999999994</v>
      </c>
      <c r="I452" s="133"/>
      <c r="J452" s="134">
        <f>ROUND(I452*H452,2)</f>
        <v>0</v>
      </c>
      <c r="K452" s="130" t="s">
        <v>137</v>
      </c>
      <c r="L452" s="33"/>
      <c r="M452" s="135" t="s">
        <v>19</v>
      </c>
      <c r="N452" s="136" t="s">
        <v>43</v>
      </c>
      <c r="P452" s="137">
        <f>O452*H452</f>
        <v>0</v>
      </c>
      <c r="Q452" s="137">
        <v>0</v>
      </c>
      <c r="R452" s="137">
        <f>Q452*H452</f>
        <v>0</v>
      </c>
      <c r="S452" s="137">
        <v>1.8699999999999999E-3</v>
      </c>
      <c r="T452" s="138">
        <f>S452*H452</f>
        <v>0.14698199999999997</v>
      </c>
      <c r="AR452" s="139" t="s">
        <v>230</v>
      </c>
      <c r="AT452" s="139" t="s">
        <v>133</v>
      </c>
      <c r="AU452" s="139" t="s">
        <v>139</v>
      </c>
      <c r="AY452" s="18" t="s">
        <v>131</v>
      </c>
      <c r="BE452" s="140">
        <f>IF(N452="základní",J452,0)</f>
        <v>0</v>
      </c>
      <c r="BF452" s="140">
        <f>IF(N452="snížená",J452,0)</f>
        <v>0</v>
      </c>
      <c r="BG452" s="140">
        <f>IF(N452="zákl. přenesená",J452,0)</f>
        <v>0</v>
      </c>
      <c r="BH452" s="140">
        <f>IF(N452="sníž. přenesená",J452,0)</f>
        <v>0</v>
      </c>
      <c r="BI452" s="140">
        <f>IF(N452="nulová",J452,0)</f>
        <v>0</v>
      </c>
      <c r="BJ452" s="18" t="s">
        <v>139</v>
      </c>
      <c r="BK452" s="140">
        <f>ROUND(I452*H452,2)</f>
        <v>0</v>
      </c>
      <c r="BL452" s="18" t="s">
        <v>230</v>
      </c>
      <c r="BM452" s="139" t="s">
        <v>1194</v>
      </c>
    </row>
    <row r="453" spans="2:65" s="1" customFormat="1" hidden="1">
      <c r="B453" s="33"/>
      <c r="D453" s="141" t="s">
        <v>141</v>
      </c>
      <c r="F453" s="142" t="s">
        <v>672</v>
      </c>
      <c r="I453" s="143"/>
      <c r="L453" s="33"/>
      <c r="M453" s="144"/>
      <c r="T453" s="54"/>
      <c r="AT453" s="18" t="s">
        <v>141</v>
      </c>
      <c r="AU453" s="18" t="s">
        <v>139</v>
      </c>
    </row>
    <row r="454" spans="2:65" s="1" customFormat="1" ht="14.45" customHeight="1">
      <c r="B454" s="33"/>
      <c r="C454" s="128" t="s">
        <v>749</v>
      </c>
      <c r="D454" s="128" t="s">
        <v>133</v>
      </c>
      <c r="E454" s="129" t="s">
        <v>1195</v>
      </c>
      <c r="F454" s="130" t="s">
        <v>1196</v>
      </c>
      <c r="G454" s="131" t="s">
        <v>239</v>
      </c>
      <c r="H454" s="132">
        <v>6.31</v>
      </c>
      <c r="I454" s="133"/>
      <c r="J454" s="134">
        <f>ROUND(I454*H454,2)</f>
        <v>0</v>
      </c>
      <c r="K454" s="130" t="s">
        <v>137</v>
      </c>
      <c r="L454" s="33"/>
      <c r="M454" s="135" t="s">
        <v>19</v>
      </c>
      <c r="N454" s="136" t="s">
        <v>43</v>
      </c>
      <c r="P454" s="137">
        <f>O454*H454</f>
        <v>0</v>
      </c>
      <c r="Q454" s="137">
        <v>0</v>
      </c>
      <c r="R454" s="137">
        <f>Q454*H454</f>
        <v>0</v>
      </c>
      <c r="S454" s="137">
        <v>3.48E-3</v>
      </c>
      <c r="T454" s="138">
        <f>S454*H454</f>
        <v>2.1958799999999997E-2</v>
      </c>
      <c r="AR454" s="139" t="s">
        <v>230</v>
      </c>
      <c r="AT454" s="139" t="s">
        <v>133</v>
      </c>
      <c r="AU454" s="139" t="s">
        <v>139</v>
      </c>
      <c r="AY454" s="18" t="s">
        <v>131</v>
      </c>
      <c r="BE454" s="140">
        <f>IF(N454="základní",J454,0)</f>
        <v>0</v>
      </c>
      <c r="BF454" s="140">
        <f>IF(N454="snížená",J454,0)</f>
        <v>0</v>
      </c>
      <c r="BG454" s="140">
        <f>IF(N454="zákl. přenesená",J454,0)</f>
        <v>0</v>
      </c>
      <c r="BH454" s="140">
        <f>IF(N454="sníž. přenesená",J454,0)</f>
        <v>0</v>
      </c>
      <c r="BI454" s="140">
        <f>IF(N454="nulová",J454,0)</f>
        <v>0</v>
      </c>
      <c r="BJ454" s="18" t="s">
        <v>139</v>
      </c>
      <c r="BK454" s="140">
        <f>ROUND(I454*H454,2)</f>
        <v>0</v>
      </c>
      <c r="BL454" s="18" t="s">
        <v>230</v>
      </c>
      <c r="BM454" s="139" t="s">
        <v>1197</v>
      </c>
    </row>
    <row r="455" spans="2:65" s="1" customFormat="1" hidden="1">
      <c r="B455" s="33"/>
      <c r="D455" s="141" t="s">
        <v>141</v>
      </c>
      <c r="F455" s="142" t="s">
        <v>1198</v>
      </c>
      <c r="I455" s="143"/>
      <c r="L455" s="33"/>
      <c r="M455" s="144"/>
      <c r="T455" s="54"/>
      <c r="AT455" s="18" t="s">
        <v>141</v>
      </c>
      <c r="AU455" s="18" t="s">
        <v>139</v>
      </c>
    </row>
    <row r="456" spans="2:65" s="1" customFormat="1" ht="14.45" customHeight="1">
      <c r="B456" s="33"/>
      <c r="C456" s="128" t="s">
        <v>754</v>
      </c>
      <c r="D456" s="128" t="s">
        <v>133</v>
      </c>
      <c r="E456" s="129" t="s">
        <v>674</v>
      </c>
      <c r="F456" s="130" t="s">
        <v>675</v>
      </c>
      <c r="G456" s="131" t="s">
        <v>239</v>
      </c>
      <c r="H456" s="132">
        <v>106.3</v>
      </c>
      <c r="I456" s="133"/>
      <c r="J456" s="134">
        <f>ROUND(I456*H456,2)</f>
        <v>0</v>
      </c>
      <c r="K456" s="130" t="s">
        <v>137</v>
      </c>
      <c r="L456" s="33"/>
      <c r="M456" s="135" t="s">
        <v>19</v>
      </c>
      <c r="N456" s="136" t="s">
        <v>43</v>
      </c>
      <c r="P456" s="137">
        <f>O456*H456</f>
        <v>0</v>
      </c>
      <c r="Q456" s="137">
        <v>0</v>
      </c>
      <c r="R456" s="137">
        <f>Q456*H456</f>
        <v>0</v>
      </c>
      <c r="S456" s="137">
        <v>1.7700000000000001E-3</v>
      </c>
      <c r="T456" s="138">
        <f>S456*H456</f>
        <v>0.18815100000000001</v>
      </c>
      <c r="AR456" s="139" t="s">
        <v>230</v>
      </c>
      <c r="AT456" s="139" t="s">
        <v>133</v>
      </c>
      <c r="AU456" s="139" t="s">
        <v>139</v>
      </c>
      <c r="AY456" s="18" t="s">
        <v>131</v>
      </c>
      <c r="BE456" s="140">
        <f>IF(N456="základní",J456,0)</f>
        <v>0</v>
      </c>
      <c r="BF456" s="140">
        <f>IF(N456="snížená",J456,0)</f>
        <v>0</v>
      </c>
      <c r="BG456" s="140">
        <f>IF(N456="zákl. přenesená",J456,0)</f>
        <v>0</v>
      </c>
      <c r="BH456" s="140">
        <f>IF(N456="sníž. přenesená",J456,0)</f>
        <v>0</v>
      </c>
      <c r="BI456" s="140">
        <f>IF(N456="nulová",J456,0)</f>
        <v>0</v>
      </c>
      <c r="BJ456" s="18" t="s">
        <v>139</v>
      </c>
      <c r="BK456" s="140">
        <f>ROUND(I456*H456,2)</f>
        <v>0</v>
      </c>
      <c r="BL456" s="18" t="s">
        <v>230</v>
      </c>
      <c r="BM456" s="139" t="s">
        <v>1199</v>
      </c>
    </row>
    <row r="457" spans="2:65" s="1" customFormat="1" hidden="1">
      <c r="B457" s="33"/>
      <c r="D457" s="141" t="s">
        <v>141</v>
      </c>
      <c r="F457" s="142" t="s">
        <v>677</v>
      </c>
      <c r="I457" s="143"/>
      <c r="L457" s="33"/>
      <c r="M457" s="144"/>
      <c r="T457" s="54"/>
      <c r="AT457" s="18" t="s">
        <v>141</v>
      </c>
      <c r="AU457" s="18" t="s">
        <v>139</v>
      </c>
    </row>
    <row r="458" spans="2:65" s="1" customFormat="1" ht="14.45" customHeight="1">
      <c r="B458" s="33"/>
      <c r="C458" s="128" t="s">
        <v>759</v>
      </c>
      <c r="D458" s="128" t="s">
        <v>133</v>
      </c>
      <c r="E458" s="129" t="s">
        <v>679</v>
      </c>
      <c r="F458" s="130" t="s">
        <v>680</v>
      </c>
      <c r="G458" s="131" t="s">
        <v>410</v>
      </c>
      <c r="H458" s="132">
        <v>3</v>
      </c>
      <c r="I458" s="133"/>
      <c r="J458" s="134">
        <f>ROUND(I458*H458,2)</f>
        <v>0</v>
      </c>
      <c r="K458" s="130" t="s">
        <v>137</v>
      </c>
      <c r="L458" s="33"/>
      <c r="M458" s="135" t="s">
        <v>19</v>
      </c>
      <c r="N458" s="136" t="s">
        <v>43</v>
      </c>
      <c r="P458" s="137">
        <f>O458*H458</f>
        <v>0</v>
      </c>
      <c r="Q458" s="137">
        <v>0</v>
      </c>
      <c r="R458" s="137">
        <f>Q458*H458</f>
        <v>0</v>
      </c>
      <c r="S458" s="137">
        <v>9.0600000000000003E-3</v>
      </c>
      <c r="T458" s="138">
        <f>S458*H458</f>
        <v>2.7180000000000003E-2</v>
      </c>
      <c r="AR458" s="139" t="s">
        <v>230</v>
      </c>
      <c r="AT458" s="139" t="s">
        <v>133</v>
      </c>
      <c r="AU458" s="139" t="s">
        <v>139</v>
      </c>
      <c r="AY458" s="18" t="s">
        <v>131</v>
      </c>
      <c r="BE458" s="140">
        <f>IF(N458="základní",J458,0)</f>
        <v>0</v>
      </c>
      <c r="BF458" s="140">
        <f>IF(N458="snížená",J458,0)</f>
        <v>0</v>
      </c>
      <c r="BG458" s="140">
        <f>IF(N458="zákl. přenesená",J458,0)</f>
        <v>0</v>
      </c>
      <c r="BH458" s="140">
        <f>IF(N458="sníž. přenesená",J458,0)</f>
        <v>0</v>
      </c>
      <c r="BI458" s="140">
        <f>IF(N458="nulová",J458,0)</f>
        <v>0</v>
      </c>
      <c r="BJ458" s="18" t="s">
        <v>139</v>
      </c>
      <c r="BK458" s="140">
        <f>ROUND(I458*H458,2)</f>
        <v>0</v>
      </c>
      <c r="BL458" s="18" t="s">
        <v>230</v>
      </c>
      <c r="BM458" s="139" t="s">
        <v>1200</v>
      </c>
    </row>
    <row r="459" spans="2:65" s="1" customFormat="1" hidden="1">
      <c r="B459" s="33"/>
      <c r="D459" s="141" t="s">
        <v>141</v>
      </c>
      <c r="F459" s="142" t="s">
        <v>682</v>
      </c>
      <c r="I459" s="143"/>
      <c r="L459" s="33"/>
      <c r="M459" s="144"/>
      <c r="T459" s="54"/>
      <c r="AT459" s="18" t="s">
        <v>141</v>
      </c>
      <c r="AU459" s="18" t="s">
        <v>139</v>
      </c>
    </row>
    <row r="460" spans="2:65" s="1" customFormat="1" ht="14.45" customHeight="1">
      <c r="B460" s="33"/>
      <c r="C460" s="128" t="s">
        <v>764</v>
      </c>
      <c r="D460" s="128" t="s">
        <v>133</v>
      </c>
      <c r="E460" s="129" t="s">
        <v>1201</v>
      </c>
      <c r="F460" s="130" t="s">
        <v>1202</v>
      </c>
      <c r="G460" s="131" t="s">
        <v>239</v>
      </c>
      <c r="H460" s="132">
        <v>1.7</v>
      </c>
      <c r="I460" s="133"/>
      <c r="J460" s="134">
        <f>ROUND(I460*H460,2)</f>
        <v>0</v>
      </c>
      <c r="K460" s="130" t="s">
        <v>137</v>
      </c>
      <c r="L460" s="33"/>
      <c r="M460" s="135" t="s">
        <v>19</v>
      </c>
      <c r="N460" s="136" t="s">
        <v>43</v>
      </c>
      <c r="P460" s="137">
        <f>O460*H460</f>
        <v>0</v>
      </c>
      <c r="Q460" s="137">
        <v>0</v>
      </c>
      <c r="R460" s="137">
        <f>Q460*H460</f>
        <v>0</v>
      </c>
      <c r="S460" s="137">
        <v>1.91E-3</v>
      </c>
      <c r="T460" s="138">
        <f>S460*H460</f>
        <v>3.2469999999999999E-3</v>
      </c>
      <c r="AR460" s="139" t="s">
        <v>230</v>
      </c>
      <c r="AT460" s="139" t="s">
        <v>133</v>
      </c>
      <c r="AU460" s="139" t="s">
        <v>139</v>
      </c>
      <c r="AY460" s="18" t="s">
        <v>131</v>
      </c>
      <c r="BE460" s="140">
        <f>IF(N460="základní",J460,0)</f>
        <v>0</v>
      </c>
      <c r="BF460" s="140">
        <f>IF(N460="snížená",J460,0)</f>
        <v>0</v>
      </c>
      <c r="BG460" s="140">
        <f>IF(N460="zákl. přenesená",J460,0)</f>
        <v>0</v>
      </c>
      <c r="BH460" s="140">
        <f>IF(N460="sníž. přenesená",J460,0)</f>
        <v>0</v>
      </c>
      <c r="BI460" s="140">
        <f>IF(N460="nulová",J460,0)</f>
        <v>0</v>
      </c>
      <c r="BJ460" s="18" t="s">
        <v>139</v>
      </c>
      <c r="BK460" s="140">
        <f>ROUND(I460*H460,2)</f>
        <v>0</v>
      </c>
      <c r="BL460" s="18" t="s">
        <v>230</v>
      </c>
      <c r="BM460" s="139" t="s">
        <v>1203</v>
      </c>
    </row>
    <row r="461" spans="2:65" s="1" customFormat="1" hidden="1">
      <c r="B461" s="33"/>
      <c r="D461" s="141" t="s">
        <v>141</v>
      </c>
      <c r="F461" s="142" t="s">
        <v>1204</v>
      </c>
      <c r="I461" s="143"/>
      <c r="L461" s="33"/>
      <c r="M461" s="144"/>
      <c r="T461" s="54"/>
      <c r="AT461" s="18" t="s">
        <v>141</v>
      </c>
      <c r="AU461" s="18" t="s">
        <v>139</v>
      </c>
    </row>
    <row r="462" spans="2:65" s="1" customFormat="1" ht="14.45" customHeight="1">
      <c r="B462" s="33"/>
      <c r="C462" s="128" t="s">
        <v>769</v>
      </c>
      <c r="D462" s="128" t="s">
        <v>133</v>
      </c>
      <c r="E462" s="129" t="s">
        <v>684</v>
      </c>
      <c r="F462" s="130" t="s">
        <v>685</v>
      </c>
      <c r="G462" s="131" t="s">
        <v>239</v>
      </c>
      <c r="H462" s="132">
        <v>116.3</v>
      </c>
      <c r="I462" s="133"/>
      <c r="J462" s="134">
        <f>ROUND(I462*H462,2)</f>
        <v>0</v>
      </c>
      <c r="K462" s="130" t="s">
        <v>137</v>
      </c>
      <c r="L462" s="33"/>
      <c r="M462" s="135" t="s">
        <v>19</v>
      </c>
      <c r="N462" s="136" t="s">
        <v>43</v>
      </c>
      <c r="P462" s="137">
        <f>O462*H462</f>
        <v>0</v>
      </c>
      <c r="Q462" s="137">
        <v>0</v>
      </c>
      <c r="R462" s="137">
        <f>Q462*H462</f>
        <v>0</v>
      </c>
      <c r="S462" s="137">
        <v>1.67E-3</v>
      </c>
      <c r="T462" s="138">
        <f>S462*H462</f>
        <v>0.194221</v>
      </c>
      <c r="AR462" s="139" t="s">
        <v>230</v>
      </c>
      <c r="AT462" s="139" t="s">
        <v>133</v>
      </c>
      <c r="AU462" s="139" t="s">
        <v>139</v>
      </c>
      <c r="AY462" s="18" t="s">
        <v>131</v>
      </c>
      <c r="BE462" s="140">
        <f>IF(N462="základní",J462,0)</f>
        <v>0</v>
      </c>
      <c r="BF462" s="140">
        <f>IF(N462="snížená",J462,0)</f>
        <v>0</v>
      </c>
      <c r="BG462" s="140">
        <f>IF(N462="zákl. přenesená",J462,0)</f>
        <v>0</v>
      </c>
      <c r="BH462" s="140">
        <f>IF(N462="sníž. přenesená",J462,0)</f>
        <v>0</v>
      </c>
      <c r="BI462" s="140">
        <f>IF(N462="nulová",J462,0)</f>
        <v>0</v>
      </c>
      <c r="BJ462" s="18" t="s">
        <v>139</v>
      </c>
      <c r="BK462" s="140">
        <f>ROUND(I462*H462,2)</f>
        <v>0</v>
      </c>
      <c r="BL462" s="18" t="s">
        <v>230</v>
      </c>
      <c r="BM462" s="139" t="s">
        <v>1205</v>
      </c>
    </row>
    <row r="463" spans="2:65" s="1" customFormat="1" hidden="1">
      <c r="B463" s="33"/>
      <c r="D463" s="141" t="s">
        <v>141</v>
      </c>
      <c r="F463" s="142" t="s">
        <v>687</v>
      </c>
      <c r="I463" s="143"/>
      <c r="L463" s="33"/>
      <c r="M463" s="144"/>
      <c r="T463" s="54"/>
      <c r="AT463" s="18" t="s">
        <v>141</v>
      </c>
      <c r="AU463" s="18" t="s">
        <v>139</v>
      </c>
    </row>
    <row r="464" spans="2:65" s="1" customFormat="1" ht="14.45" customHeight="1">
      <c r="B464" s="33"/>
      <c r="C464" s="128" t="s">
        <v>776</v>
      </c>
      <c r="D464" s="128" t="s">
        <v>133</v>
      </c>
      <c r="E464" s="129" t="s">
        <v>689</v>
      </c>
      <c r="F464" s="130" t="s">
        <v>690</v>
      </c>
      <c r="G464" s="131" t="s">
        <v>239</v>
      </c>
      <c r="H464" s="132">
        <v>95.68</v>
      </c>
      <c r="I464" s="133"/>
      <c r="J464" s="134">
        <f>ROUND(I464*H464,2)</f>
        <v>0</v>
      </c>
      <c r="K464" s="130" t="s">
        <v>137</v>
      </c>
      <c r="L464" s="33"/>
      <c r="M464" s="135" t="s">
        <v>19</v>
      </c>
      <c r="N464" s="136" t="s">
        <v>43</v>
      </c>
      <c r="P464" s="137">
        <f>O464*H464</f>
        <v>0</v>
      </c>
      <c r="Q464" s="137">
        <v>0</v>
      </c>
      <c r="R464" s="137">
        <f>Q464*H464</f>
        <v>0</v>
      </c>
      <c r="S464" s="137">
        <v>1.75E-3</v>
      </c>
      <c r="T464" s="138">
        <f>S464*H464</f>
        <v>0.16744000000000001</v>
      </c>
      <c r="AR464" s="139" t="s">
        <v>230</v>
      </c>
      <c r="AT464" s="139" t="s">
        <v>133</v>
      </c>
      <c r="AU464" s="139" t="s">
        <v>139</v>
      </c>
      <c r="AY464" s="18" t="s">
        <v>131</v>
      </c>
      <c r="BE464" s="140">
        <f>IF(N464="základní",J464,0)</f>
        <v>0</v>
      </c>
      <c r="BF464" s="140">
        <f>IF(N464="snížená",J464,0)</f>
        <v>0</v>
      </c>
      <c r="BG464" s="140">
        <f>IF(N464="zákl. přenesená",J464,0)</f>
        <v>0</v>
      </c>
      <c r="BH464" s="140">
        <f>IF(N464="sníž. přenesená",J464,0)</f>
        <v>0</v>
      </c>
      <c r="BI464" s="140">
        <f>IF(N464="nulová",J464,0)</f>
        <v>0</v>
      </c>
      <c r="BJ464" s="18" t="s">
        <v>139</v>
      </c>
      <c r="BK464" s="140">
        <f>ROUND(I464*H464,2)</f>
        <v>0</v>
      </c>
      <c r="BL464" s="18" t="s">
        <v>230</v>
      </c>
      <c r="BM464" s="139" t="s">
        <v>1206</v>
      </c>
    </row>
    <row r="465" spans="2:65" s="1" customFormat="1" hidden="1">
      <c r="B465" s="33"/>
      <c r="D465" s="141" t="s">
        <v>141</v>
      </c>
      <c r="F465" s="142" t="s">
        <v>692</v>
      </c>
      <c r="I465" s="143"/>
      <c r="L465" s="33"/>
      <c r="M465" s="144"/>
      <c r="T465" s="54"/>
      <c r="AT465" s="18" t="s">
        <v>141</v>
      </c>
      <c r="AU465" s="18" t="s">
        <v>139</v>
      </c>
    </row>
    <row r="466" spans="2:65" s="1" customFormat="1" ht="19.5">
      <c r="B466" s="33"/>
      <c r="D466" s="146" t="s">
        <v>210</v>
      </c>
      <c r="F466" s="176" t="s">
        <v>693</v>
      </c>
      <c r="I466" s="143"/>
      <c r="L466" s="33"/>
      <c r="M466" s="144"/>
      <c r="T466" s="54"/>
      <c r="AT466" s="18" t="s">
        <v>210</v>
      </c>
      <c r="AU466" s="18" t="s">
        <v>139</v>
      </c>
    </row>
    <row r="467" spans="2:65" s="1" customFormat="1" ht="22.15" customHeight="1">
      <c r="B467" s="33"/>
      <c r="C467" s="128" t="s">
        <v>781</v>
      </c>
      <c r="D467" s="128" t="s">
        <v>133</v>
      </c>
      <c r="E467" s="129" t="s">
        <v>695</v>
      </c>
      <c r="F467" s="130" t="s">
        <v>696</v>
      </c>
      <c r="G467" s="131" t="s">
        <v>410</v>
      </c>
      <c r="H467" s="132">
        <v>7</v>
      </c>
      <c r="I467" s="133"/>
      <c r="J467" s="134">
        <f>ROUND(I467*H467,2)</f>
        <v>0</v>
      </c>
      <c r="K467" s="130" t="s">
        <v>137</v>
      </c>
      <c r="L467" s="33"/>
      <c r="M467" s="135" t="s">
        <v>19</v>
      </c>
      <c r="N467" s="136" t="s">
        <v>43</v>
      </c>
      <c r="P467" s="137">
        <f>O467*H467</f>
        <v>0</v>
      </c>
      <c r="Q467" s="137">
        <v>0</v>
      </c>
      <c r="R467" s="137">
        <f>Q467*H467</f>
        <v>0</v>
      </c>
      <c r="S467" s="137">
        <v>1.8799999999999999E-3</v>
      </c>
      <c r="T467" s="138">
        <f>S467*H467</f>
        <v>1.316E-2</v>
      </c>
      <c r="AR467" s="139" t="s">
        <v>230</v>
      </c>
      <c r="AT467" s="139" t="s">
        <v>133</v>
      </c>
      <c r="AU467" s="139" t="s">
        <v>139</v>
      </c>
      <c r="AY467" s="18" t="s">
        <v>131</v>
      </c>
      <c r="BE467" s="140">
        <f>IF(N467="základní",J467,0)</f>
        <v>0</v>
      </c>
      <c r="BF467" s="140">
        <f>IF(N467="snížená",J467,0)</f>
        <v>0</v>
      </c>
      <c r="BG467" s="140">
        <f>IF(N467="zákl. přenesená",J467,0)</f>
        <v>0</v>
      </c>
      <c r="BH467" s="140">
        <f>IF(N467="sníž. přenesená",J467,0)</f>
        <v>0</v>
      </c>
      <c r="BI467" s="140">
        <f>IF(N467="nulová",J467,0)</f>
        <v>0</v>
      </c>
      <c r="BJ467" s="18" t="s">
        <v>139</v>
      </c>
      <c r="BK467" s="140">
        <f>ROUND(I467*H467,2)</f>
        <v>0</v>
      </c>
      <c r="BL467" s="18" t="s">
        <v>230</v>
      </c>
      <c r="BM467" s="139" t="s">
        <v>1207</v>
      </c>
    </row>
    <row r="468" spans="2:65" s="1" customFormat="1" hidden="1">
      <c r="B468" s="33"/>
      <c r="D468" s="141" t="s">
        <v>141</v>
      </c>
      <c r="F468" s="142" t="s">
        <v>698</v>
      </c>
      <c r="I468" s="143"/>
      <c r="L468" s="33"/>
      <c r="M468" s="144"/>
      <c r="T468" s="54"/>
      <c r="AT468" s="18" t="s">
        <v>141</v>
      </c>
      <c r="AU468" s="18" t="s">
        <v>139</v>
      </c>
    </row>
    <row r="469" spans="2:65" s="1" customFormat="1" ht="14.45" customHeight="1">
      <c r="B469" s="33"/>
      <c r="C469" s="128" t="s">
        <v>786</v>
      </c>
      <c r="D469" s="128" t="s">
        <v>133</v>
      </c>
      <c r="E469" s="129" t="s">
        <v>700</v>
      </c>
      <c r="F469" s="130" t="s">
        <v>701</v>
      </c>
      <c r="G469" s="131" t="s">
        <v>239</v>
      </c>
      <c r="H469" s="132">
        <v>106.3</v>
      </c>
      <c r="I469" s="133"/>
      <c r="J469" s="134">
        <f>ROUND(I469*H469,2)</f>
        <v>0</v>
      </c>
      <c r="K469" s="130" t="s">
        <v>137</v>
      </c>
      <c r="L469" s="33"/>
      <c r="M469" s="135" t="s">
        <v>19</v>
      </c>
      <c r="N469" s="136" t="s">
        <v>43</v>
      </c>
      <c r="P469" s="137">
        <f>O469*H469</f>
        <v>0</v>
      </c>
      <c r="Q469" s="137">
        <v>0</v>
      </c>
      <c r="R469" s="137">
        <f>Q469*H469</f>
        <v>0</v>
      </c>
      <c r="S469" s="137">
        <v>2.5999999999999999E-3</v>
      </c>
      <c r="T469" s="138">
        <f>S469*H469</f>
        <v>0.27637999999999996</v>
      </c>
      <c r="AR469" s="139" t="s">
        <v>230</v>
      </c>
      <c r="AT469" s="139" t="s">
        <v>133</v>
      </c>
      <c r="AU469" s="139" t="s">
        <v>139</v>
      </c>
      <c r="AY469" s="18" t="s">
        <v>131</v>
      </c>
      <c r="BE469" s="140">
        <f>IF(N469="základní",J469,0)</f>
        <v>0</v>
      </c>
      <c r="BF469" s="140">
        <f>IF(N469="snížená",J469,0)</f>
        <v>0</v>
      </c>
      <c r="BG469" s="140">
        <f>IF(N469="zákl. přenesená",J469,0)</f>
        <v>0</v>
      </c>
      <c r="BH469" s="140">
        <f>IF(N469="sníž. přenesená",J469,0)</f>
        <v>0</v>
      </c>
      <c r="BI469" s="140">
        <f>IF(N469="nulová",J469,0)</f>
        <v>0</v>
      </c>
      <c r="BJ469" s="18" t="s">
        <v>139</v>
      </c>
      <c r="BK469" s="140">
        <f>ROUND(I469*H469,2)</f>
        <v>0</v>
      </c>
      <c r="BL469" s="18" t="s">
        <v>230</v>
      </c>
      <c r="BM469" s="139" t="s">
        <v>1208</v>
      </c>
    </row>
    <row r="470" spans="2:65" s="1" customFormat="1" hidden="1">
      <c r="B470" s="33"/>
      <c r="D470" s="141" t="s">
        <v>141</v>
      </c>
      <c r="F470" s="142" t="s">
        <v>703</v>
      </c>
      <c r="I470" s="143"/>
      <c r="L470" s="33"/>
      <c r="M470" s="144"/>
      <c r="T470" s="54"/>
      <c r="AT470" s="18" t="s">
        <v>141</v>
      </c>
      <c r="AU470" s="18" t="s">
        <v>139</v>
      </c>
    </row>
    <row r="471" spans="2:65" s="1" customFormat="1" ht="14.45" customHeight="1">
      <c r="B471" s="33"/>
      <c r="C471" s="128" t="s">
        <v>791</v>
      </c>
      <c r="D471" s="128" t="s">
        <v>133</v>
      </c>
      <c r="E471" s="129" t="s">
        <v>705</v>
      </c>
      <c r="F471" s="130" t="s">
        <v>706</v>
      </c>
      <c r="G471" s="131" t="s">
        <v>239</v>
      </c>
      <c r="H471" s="132">
        <v>60.9</v>
      </c>
      <c r="I471" s="133"/>
      <c r="J471" s="134">
        <f>ROUND(I471*H471,2)</f>
        <v>0</v>
      </c>
      <c r="K471" s="130" t="s">
        <v>137</v>
      </c>
      <c r="L471" s="33"/>
      <c r="M471" s="135" t="s">
        <v>19</v>
      </c>
      <c r="N471" s="136" t="s">
        <v>43</v>
      </c>
      <c r="P471" s="137">
        <f>O471*H471</f>
        <v>0</v>
      </c>
      <c r="Q471" s="137">
        <v>0</v>
      </c>
      <c r="R471" s="137">
        <f>Q471*H471</f>
        <v>0</v>
      </c>
      <c r="S471" s="137">
        <v>3.9399999999999999E-3</v>
      </c>
      <c r="T471" s="138">
        <f>S471*H471</f>
        <v>0.23994599999999999</v>
      </c>
      <c r="AR471" s="139" t="s">
        <v>230</v>
      </c>
      <c r="AT471" s="139" t="s">
        <v>133</v>
      </c>
      <c r="AU471" s="139" t="s">
        <v>139</v>
      </c>
      <c r="AY471" s="18" t="s">
        <v>131</v>
      </c>
      <c r="BE471" s="140">
        <f>IF(N471="základní",J471,0)</f>
        <v>0</v>
      </c>
      <c r="BF471" s="140">
        <f>IF(N471="snížená",J471,0)</f>
        <v>0</v>
      </c>
      <c r="BG471" s="140">
        <f>IF(N471="zákl. přenesená",J471,0)</f>
        <v>0</v>
      </c>
      <c r="BH471" s="140">
        <f>IF(N471="sníž. přenesená",J471,0)</f>
        <v>0</v>
      </c>
      <c r="BI471" s="140">
        <f>IF(N471="nulová",J471,0)</f>
        <v>0</v>
      </c>
      <c r="BJ471" s="18" t="s">
        <v>139</v>
      </c>
      <c r="BK471" s="140">
        <f>ROUND(I471*H471,2)</f>
        <v>0</v>
      </c>
      <c r="BL471" s="18" t="s">
        <v>230</v>
      </c>
      <c r="BM471" s="139" t="s">
        <v>1209</v>
      </c>
    </row>
    <row r="472" spans="2:65" s="1" customFormat="1" hidden="1">
      <c r="B472" s="33"/>
      <c r="D472" s="141" t="s">
        <v>141</v>
      </c>
      <c r="F472" s="142" t="s">
        <v>708</v>
      </c>
      <c r="I472" s="143"/>
      <c r="L472" s="33"/>
      <c r="M472" s="144"/>
      <c r="T472" s="54"/>
      <c r="AT472" s="18" t="s">
        <v>141</v>
      </c>
      <c r="AU472" s="18" t="s">
        <v>139</v>
      </c>
    </row>
    <row r="473" spans="2:65" s="1" customFormat="1" ht="22.15" customHeight="1">
      <c r="B473" s="33"/>
      <c r="C473" s="128" t="s">
        <v>796</v>
      </c>
      <c r="D473" s="128" t="s">
        <v>133</v>
      </c>
      <c r="E473" s="129" t="s">
        <v>1210</v>
      </c>
      <c r="F473" s="130" t="s">
        <v>1211</v>
      </c>
      <c r="G473" s="131" t="s">
        <v>136</v>
      </c>
      <c r="H473" s="132">
        <v>4.55</v>
      </c>
      <c r="I473" s="133"/>
      <c r="J473" s="134">
        <f>ROUND(I473*H473,2)</f>
        <v>0</v>
      </c>
      <c r="K473" s="130" t="s">
        <v>137</v>
      </c>
      <c r="L473" s="33"/>
      <c r="M473" s="135" t="s">
        <v>19</v>
      </c>
      <c r="N473" s="136" t="s">
        <v>43</v>
      </c>
      <c r="P473" s="137">
        <f>O473*H473</f>
        <v>0</v>
      </c>
      <c r="Q473" s="137">
        <v>5.8799999999999998E-3</v>
      </c>
      <c r="R473" s="137">
        <f>Q473*H473</f>
        <v>2.6753999999999997E-2</v>
      </c>
      <c r="S473" s="137">
        <v>0</v>
      </c>
      <c r="T473" s="138">
        <f>S473*H473</f>
        <v>0</v>
      </c>
      <c r="AR473" s="139" t="s">
        <v>230</v>
      </c>
      <c r="AT473" s="139" t="s">
        <v>133</v>
      </c>
      <c r="AU473" s="139" t="s">
        <v>139</v>
      </c>
      <c r="AY473" s="18" t="s">
        <v>131</v>
      </c>
      <c r="BE473" s="140">
        <f>IF(N473="základní",J473,0)</f>
        <v>0</v>
      </c>
      <c r="BF473" s="140">
        <f>IF(N473="snížená",J473,0)</f>
        <v>0</v>
      </c>
      <c r="BG473" s="140">
        <f>IF(N473="zákl. přenesená",J473,0)</f>
        <v>0</v>
      </c>
      <c r="BH473" s="140">
        <f>IF(N473="sníž. přenesená",J473,0)</f>
        <v>0</v>
      </c>
      <c r="BI473" s="140">
        <f>IF(N473="nulová",J473,0)</f>
        <v>0</v>
      </c>
      <c r="BJ473" s="18" t="s">
        <v>139</v>
      </c>
      <c r="BK473" s="140">
        <f>ROUND(I473*H473,2)</f>
        <v>0</v>
      </c>
      <c r="BL473" s="18" t="s">
        <v>230</v>
      </c>
      <c r="BM473" s="139" t="s">
        <v>1212</v>
      </c>
    </row>
    <row r="474" spans="2:65" s="1" customFormat="1" hidden="1">
      <c r="B474" s="33"/>
      <c r="D474" s="141" t="s">
        <v>141</v>
      </c>
      <c r="F474" s="142" t="s">
        <v>1213</v>
      </c>
      <c r="I474" s="143"/>
      <c r="L474" s="33"/>
      <c r="M474" s="144"/>
      <c r="T474" s="54"/>
      <c r="AT474" s="18" t="s">
        <v>141</v>
      </c>
      <c r="AU474" s="18" t="s">
        <v>139</v>
      </c>
    </row>
    <row r="475" spans="2:65" s="1" customFormat="1" ht="30" customHeight="1">
      <c r="B475" s="33"/>
      <c r="C475" s="128" t="s">
        <v>801</v>
      </c>
      <c r="D475" s="128" t="s">
        <v>133</v>
      </c>
      <c r="E475" s="129" t="s">
        <v>710</v>
      </c>
      <c r="F475" s="130" t="s">
        <v>711</v>
      </c>
      <c r="G475" s="131" t="s">
        <v>136</v>
      </c>
      <c r="H475" s="132">
        <v>597</v>
      </c>
      <c r="I475" s="133"/>
      <c r="J475" s="134">
        <f>ROUND(I475*H475,2)</f>
        <v>0</v>
      </c>
      <c r="K475" s="130" t="s">
        <v>137</v>
      </c>
      <c r="L475" s="33"/>
      <c r="M475" s="135" t="s">
        <v>19</v>
      </c>
      <c r="N475" s="136" t="s">
        <v>43</v>
      </c>
      <c r="P475" s="137">
        <f>O475*H475</f>
        <v>0</v>
      </c>
      <c r="Q475" s="137">
        <v>6.6E-3</v>
      </c>
      <c r="R475" s="137">
        <f>Q475*H475</f>
        <v>3.9401999999999999</v>
      </c>
      <c r="S475" s="137">
        <v>0</v>
      </c>
      <c r="T475" s="138">
        <f>S475*H475</f>
        <v>0</v>
      </c>
      <c r="AR475" s="139" t="s">
        <v>230</v>
      </c>
      <c r="AT475" s="139" t="s">
        <v>133</v>
      </c>
      <c r="AU475" s="139" t="s">
        <v>139</v>
      </c>
      <c r="AY475" s="18" t="s">
        <v>131</v>
      </c>
      <c r="BE475" s="140">
        <f>IF(N475="základní",J475,0)</f>
        <v>0</v>
      </c>
      <c r="BF475" s="140">
        <f>IF(N475="snížená",J475,0)</f>
        <v>0</v>
      </c>
      <c r="BG475" s="140">
        <f>IF(N475="zákl. přenesená",J475,0)</f>
        <v>0</v>
      </c>
      <c r="BH475" s="140">
        <f>IF(N475="sníž. přenesená",J475,0)</f>
        <v>0</v>
      </c>
      <c r="BI475" s="140">
        <f>IF(N475="nulová",J475,0)</f>
        <v>0</v>
      </c>
      <c r="BJ475" s="18" t="s">
        <v>139</v>
      </c>
      <c r="BK475" s="140">
        <f>ROUND(I475*H475,2)</f>
        <v>0</v>
      </c>
      <c r="BL475" s="18" t="s">
        <v>230</v>
      </c>
      <c r="BM475" s="139" t="s">
        <v>1214</v>
      </c>
    </row>
    <row r="476" spans="2:65" s="1" customFormat="1" hidden="1">
      <c r="B476" s="33"/>
      <c r="D476" s="141" t="s">
        <v>141</v>
      </c>
      <c r="F476" s="142" t="s">
        <v>713</v>
      </c>
      <c r="I476" s="143"/>
      <c r="L476" s="33"/>
      <c r="M476" s="144"/>
      <c r="T476" s="54"/>
      <c r="AT476" s="18" t="s">
        <v>141</v>
      </c>
      <c r="AU476" s="18" t="s">
        <v>139</v>
      </c>
    </row>
    <row r="477" spans="2:65" s="1" customFormat="1" ht="22.15" customHeight="1">
      <c r="B477" s="33"/>
      <c r="C477" s="128" t="s">
        <v>808</v>
      </c>
      <c r="D477" s="128" t="s">
        <v>133</v>
      </c>
      <c r="E477" s="129" t="s">
        <v>715</v>
      </c>
      <c r="F477" s="130" t="s">
        <v>716</v>
      </c>
      <c r="G477" s="131" t="s">
        <v>239</v>
      </c>
      <c r="H477" s="132">
        <v>33.200000000000003</v>
      </c>
      <c r="I477" s="133"/>
      <c r="J477" s="134">
        <f>ROUND(I477*H477,2)</f>
        <v>0</v>
      </c>
      <c r="K477" s="130" t="s">
        <v>137</v>
      </c>
      <c r="L477" s="33"/>
      <c r="M477" s="135" t="s">
        <v>19</v>
      </c>
      <c r="N477" s="136" t="s">
        <v>43</v>
      </c>
      <c r="P477" s="137">
        <f>O477*H477</f>
        <v>0</v>
      </c>
      <c r="Q477" s="137">
        <v>2.9099999999999998E-3</v>
      </c>
      <c r="R477" s="137">
        <f>Q477*H477</f>
        <v>9.6612000000000003E-2</v>
      </c>
      <c r="S477" s="137">
        <v>0</v>
      </c>
      <c r="T477" s="138">
        <f>S477*H477</f>
        <v>0</v>
      </c>
      <c r="AR477" s="139" t="s">
        <v>230</v>
      </c>
      <c r="AT477" s="139" t="s">
        <v>133</v>
      </c>
      <c r="AU477" s="139" t="s">
        <v>139</v>
      </c>
      <c r="AY477" s="18" t="s">
        <v>131</v>
      </c>
      <c r="BE477" s="140">
        <f>IF(N477="základní",J477,0)</f>
        <v>0</v>
      </c>
      <c r="BF477" s="140">
        <f>IF(N477="snížená",J477,0)</f>
        <v>0</v>
      </c>
      <c r="BG477" s="140">
        <f>IF(N477="zákl. přenesená",J477,0)</f>
        <v>0</v>
      </c>
      <c r="BH477" s="140">
        <f>IF(N477="sníž. přenesená",J477,0)</f>
        <v>0</v>
      </c>
      <c r="BI477" s="140">
        <f>IF(N477="nulová",J477,0)</f>
        <v>0</v>
      </c>
      <c r="BJ477" s="18" t="s">
        <v>139</v>
      </c>
      <c r="BK477" s="140">
        <f>ROUND(I477*H477,2)</f>
        <v>0</v>
      </c>
      <c r="BL477" s="18" t="s">
        <v>230</v>
      </c>
      <c r="BM477" s="139" t="s">
        <v>1215</v>
      </c>
    </row>
    <row r="478" spans="2:65" s="1" customFormat="1" hidden="1">
      <c r="B478" s="33"/>
      <c r="D478" s="141" t="s">
        <v>141</v>
      </c>
      <c r="F478" s="142" t="s">
        <v>718</v>
      </c>
      <c r="I478" s="143"/>
      <c r="L478" s="33"/>
      <c r="M478" s="144"/>
      <c r="T478" s="54"/>
      <c r="AT478" s="18" t="s">
        <v>141</v>
      </c>
      <c r="AU478" s="18" t="s">
        <v>139</v>
      </c>
    </row>
    <row r="479" spans="2:65" s="1" customFormat="1" ht="22.15" customHeight="1">
      <c r="B479" s="33"/>
      <c r="C479" s="128" t="s">
        <v>814</v>
      </c>
      <c r="D479" s="128" t="s">
        <v>133</v>
      </c>
      <c r="E479" s="129" t="s">
        <v>720</v>
      </c>
      <c r="F479" s="130" t="s">
        <v>721</v>
      </c>
      <c r="G479" s="131" t="s">
        <v>239</v>
      </c>
      <c r="H479" s="132">
        <v>30.5</v>
      </c>
      <c r="I479" s="133"/>
      <c r="J479" s="134">
        <f>ROUND(I479*H479,2)</f>
        <v>0</v>
      </c>
      <c r="K479" s="130" t="s">
        <v>137</v>
      </c>
      <c r="L479" s="33"/>
      <c r="M479" s="135" t="s">
        <v>19</v>
      </c>
      <c r="N479" s="136" t="s">
        <v>43</v>
      </c>
      <c r="P479" s="137">
        <f>O479*H479</f>
        <v>0</v>
      </c>
      <c r="Q479" s="137">
        <v>2.9099999999999998E-3</v>
      </c>
      <c r="R479" s="137">
        <f>Q479*H479</f>
        <v>8.8755000000000001E-2</v>
      </c>
      <c r="S479" s="137">
        <v>0</v>
      </c>
      <c r="T479" s="138">
        <f>S479*H479</f>
        <v>0</v>
      </c>
      <c r="AR479" s="139" t="s">
        <v>230</v>
      </c>
      <c r="AT479" s="139" t="s">
        <v>133</v>
      </c>
      <c r="AU479" s="139" t="s">
        <v>139</v>
      </c>
      <c r="AY479" s="18" t="s">
        <v>131</v>
      </c>
      <c r="BE479" s="140">
        <f>IF(N479="základní",J479,0)</f>
        <v>0</v>
      </c>
      <c r="BF479" s="140">
        <f>IF(N479="snížená",J479,0)</f>
        <v>0</v>
      </c>
      <c r="BG479" s="140">
        <f>IF(N479="zákl. přenesená",J479,0)</f>
        <v>0</v>
      </c>
      <c r="BH479" s="140">
        <f>IF(N479="sníž. přenesená",J479,0)</f>
        <v>0</v>
      </c>
      <c r="BI479" s="140">
        <f>IF(N479="nulová",J479,0)</f>
        <v>0</v>
      </c>
      <c r="BJ479" s="18" t="s">
        <v>139</v>
      </c>
      <c r="BK479" s="140">
        <f>ROUND(I479*H479,2)</f>
        <v>0</v>
      </c>
      <c r="BL479" s="18" t="s">
        <v>230</v>
      </c>
      <c r="BM479" s="139" t="s">
        <v>1216</v>
      </c>
    </row>
    <row r="480" spans="2:65" s="1" customFormat="1" hidden="1">
      <c r="B480" s="33"/>
      <c r="D480" s="141" t="s">
        <v>141</v>
      </c>
      <c r="F480" s="142" t="s">
        <v>723</v>
      </c>
      <c r="I480" s="143"/>
      <c r="L480" s="33"/>
      <c r="M480" s="144"/>
      <c r="T480" s="54"/>
      <c r="AT480" s="18" t="s">
        <v>141</v>
      </c>
      <c r="AU480" s="18" t="s">
        <v>139</v>
      </c>
    </row>
    <row r="481" spans="2:65" s="12" customFormat="1">
      <c r="B481" s="145"/>
      <c r="D481" s="146" t="s">
        <v>143</v>
      </c>
      <c r="E481" s="147" t="s">
        <v>19</v>
      </c>
      <c r="F481" s="148" t="s">
        <v>1217</v>
      </c>
      <c r="H481" s="149">
        <v>30.5</v>
      </c>
      <c r="I481" s="150"/>
      <c r="L481" s="145"/>
      <c r="M481" s="151"/>
      <c r="T481" s="152"/>
      <c r="AT481" s="147" t="s">
        <v>143</v>
      </c>
      <c r="AU481" s="147" t="s">
        <v>139</v>
      </c>
      <c r="AV481" s="12" t="s">
        <v>139</v>
      </c>
      <c r="AW481" s="12" t="s">
        <v>32</v>
      </c>
      <c r="AX481" s="12" t="s">
        <v>79</v>
      </c>
      <c r="AY481" s="147" t="s">
        <v>131</v>
      </c>
    </row>
    <row r="482" spans="2:65" s="1" customFormat="1" ht="14.45" customHeight="1">
      <c r="B482" s="33"/>
      <c r="C482" s="128" t="s">
        <v>818</v>
      </c>
      <c r="D482" s="128" t="s">
        <v>133</v>
      </c>
      <c r="E482" s="129" t="s">
        <v>1218</v>
      </c>
      <c r="F482" s="130" t="s">
        <v>1219</v>
      </c>
      <c r="G482" s="131" t="s">
        <v>239</v>
      </c>
      <c r="H482" s="132">
        <v>6.31</v>
      </c>
      <c r="I482" s="133"/>
      <c r="J482" s="134">
        <f>ROUND(I482*H482,2)</f>
        <v>0</v>
      </c>
      <c r="K482" s="130" t="s">
        <v>137</v>
      </c>
      <c r="L482" s="33"/>
      <c r="M482" s="135" t="s">
        <v>19</v>
      </c>
      <c r="N482" s="136" t="s">
        <v>43</v>
      </c>
      <c r="P482" s="137">
        <f>O482*H482</f>
        <v>0</v>
      </c>
      <c r="Q482" s="137">
        <v>4.3400000000000001E-3</v>
      </c>
      <c r="R482" s="137">
        <f>Q482*H482</f>
        <v>2.7385400000000001E-2</v>
      </c>
      <c r="S482" s="137">
        <v>0</v>
      </c>
      <c r="T482" s="138">
        <f>S482*H482</f>
        <v>0</v>
      </c>
      <c r="AR482" s="139" t="s">
        <v>230</v>
      </c>
      <c r="AT482" s="139" t="s">
        <v>133</v>
      </c>
      <c r="AU482" s="139" t="s">
        <v>139</v>
      </c>
      <c r="AY482" s="18" t="s">
        <v>131</v>
      </c>
      <c r="BE482" s="140">
        <f>IF(N482="základní",J482,0)</f>
        <v>0</v>
      </c>
      <c r="BF482" s="140">
        <f>IF(N482="snížená",J482,0)</f>
        <v>0</v>
      </c>
      <c r="BG482" s="140">
        <f>IF(N482="zákl. přenesená",J482,0)</f>
        <v>0</v>
      </c>
      <c r="BH482" s="140">
        <f>IF(N482="sníž. přenesená",J482,0)</f>
        <v>0</v>
      </c>
      <c r="BI482" s="140">
        <f>IF(N482="nulová",J482,0)</f>
        <v>0</v>
      </c>
      <c r="BJ482" s="18" t="s">
        <v>139</v>
      </c>
      <c r="BK482" s="140">
        <f>ROUND(I482*H482,2)</f>
        <v>0</v>
      </c>
      <c r="BL482" s="18" t="s">
        <v>230</v>
      </c>
      <c r="BM482" s="139" t="s">
        <v>1220</v>
      </c>
    </row>
    <row r="483" spans="2:65" s="1" customFormat="1" hidden="1">
      <c r="B483" s="33"/>
      <c r="D483" s="141" t="s">
        <v>141</v>
      </c>
      <c r="F483" s="142" t="s">
        <v>1221</v>
      </c>
      <c r="I483" s="143"/>
      <c r="L483" s="33"/>
      <c r="M483" s="144"/>
      <c r="T483" s="54"/>
      <c r="AT483" s="18" t="s">
        <v>141</v>
      </c>
      <c r="AU483" s="18" t="s">
        <v>139</v>
      </c>
    </row>
    <row r="484" spans="2:65" s="1" customFormat="1" ht="22.15" customHeight="1">
      <c r="B484" s="33"/>
      <c r="C484" s="128" t="s">
        <v>825</v>
      </c>
      <c r="D484" s="128" t="s">
        <v>133</v>
      </c>
      <c r="E484" s="129" t="s">
        <v>725</v>
      </c>
      <c r="F484" s="130" t="s">
        <v>726</v>
      </c>
      <c r="G484" s="131" t="s">
        <v>239</v>
      </c>
      <c r="H484" s="132">
        <v>212.6</v>
      </c>
      <c r="I484" s="133"/>
      <c r="J484" s="134">
        <f>ROUND(I484*H484,2)</f>
        <v>0</v>
      </c>
      <c r="K484" s="130" t="s">
        <v>137</v>
      </c>
      <c r="L484" s="33"/>
      <c r="M484" s="135" t="s">
        <v>19</v>
      </c>
      <c r="N484" s="136" t="s">
        <v>43</v>
      </c>
      <c r="P484" s="137">
        <f>O484*H484</f>
        <v>0</v>
      </c>
      <c r="Q484" s="137">
        <v>2.14E-3</v>
      </c>
      <c r="R484" s="137">
        <f>Q484*H484</f>
        <v>0.45496399999999998</v>
      </c>
      <c r="S484" s="137">
        <v>0</v>
      </c>
      <c r="T484" s="138">
        <f>S484*H484</f>
        <v>0</v>
      </c>
      <c r="AR484" s="139" t="s">
        <v>230</v>
      </c>
      <c r="AT484" s="139" t="s">
        <v>133</v>
      </c>
      <c r="AU484" s="139" t="s">
        <v>139</v>
      </c>
      <c r="AY484" s="18" t="s">
        <v>131</v>
      </c>
      <c r="BE484" s="140">
        <f>IF(N484="základní",J484,0)</f>
        <v>0</v>
      </c>
      <c r="BF484" s="140">
        <f>IF(N484="snížená",J484,0)</f>
        <v>0</v>
      </c>
      <c r="BG484" s="140">
        <f>IF(N484="zákl. přenesená",J484,0)</f>
        <v>0</v>
      </c>
      <c r="BH484" s="140">
        <f>IF(N484="sníž. přenesená",J484,0)</f>
        <v>0</v>
      </c>
      <c r="BI484" s="140">
        <f>IF(N484="nulová",J484,0)</f>
        <v>0</v>
      </c>
      <c r="BJ484" s="18" t="s">
        <v>139</v>
      </c>
      <c r="BK484" s="140">
        <f>ROUND(I484*H484,2)</f>
        <v>0</v>
      </c>
      <c r="BL484" s="18" t="s">
        <v>230</v>
      </c>
      <c r="BM484" s="139" t="s">
        <v>1222</v>
      </c>
    </row>
    <row r="485" spans="2:65" s="1" customFormat="1" hidden="1">
      <c r="B485" s="33"/>
      <c r="D485" s="141" t="s">
        <v>141</v>
      </c>
      <c r="F485" s="142" t="s">
        <v>728</v>
      </c>
      <c r="I485" s="143"/>
      <c r="L485" s="33"/>
      <c r="M485" s="144"/>
      <c r="T485" s="54"/>
      <c r="AT485" s="18" t="s">
        <v>141</v>
      </c>
      <c r="AU485" s="18" t="s">
        <v>139</v>
      </c>
    </row>
    <row r="486" spans="2:65" s="1" customFormat="1" ht="22.15" customHeight="1">
      <c r="B486" s="33"/>
      <c r="C486" s="128" t="s">
        <v>829</v>
      </c>
      <c r="D486" s="128" t="s">
        <v>133</v>
      </c>
      <c r="E486" s="129" t="s">
        <v>730</v>
      </c>
      <c r="F486" s="130" t="s">
        <v>731</v>
      </c>
      <c r="G486" s="131" t="s">
        <v>410</v>
      </c>
      <c r="H486" s="132">
        <v>3</v>
      </c>
      <c r="I486" s="133"/>
      <c r="J486" s="134">
        <f>ROUND(I486*H486,2)</f>
        <v>0</v>
      </c>
      <c r="K486" s="130" t="s">
        <v>137</v>
      </c>
      <c r="L486" s="33"/>
      <c r="M486" s="135" t="s">
        <v>19</v>
      </c>
      <c r="N486" s="136" t="s">
        <v>43</v>
      </c>
      <c r="P486" s="137">
        <f>O486*H486</f>
        <v>0</v>
      </c>
      <c r="Q486" s="137">
        <v>3.6600000000000001E-3</v>
      </c>
      <c r="R486" s="137">
        <f>Q486*H486</f>
        <v>1.098E-2</v>
      </c>
      <c r="S486" s="137">
        <v>0</v>
      </c>
      <c r="T486" s="138">
        <f>S486*H486</f>
        <v>0</v>
      </c>
      <c r="AR486" s="139" t="s">
        <v>230</v>
      </c>
      <c r="AT486" s="139" t="s">
        <v>133</v>
      </c>
      <c r="AU486" s="139" t="s">
        <v>139</v>
      </c>
      <c r="AY486" s="18" t="s">
        <v>131</v>
      </c>
      <c r="BE486" s="140">
        <f>IF(N486="základní",J486,0)</f>
        <v>0</v>
      </c>
      <c r="BF486" s="140">
        <f>IF(N486="snížená",J486,0)</f>
        <v>0</v>
      </c>
      <c r="BG486" s="140">
        <f>IF(N486="zákl. přenesená",J486,0)</f>
        <v>0</v>
      </c>
      <c r="BH486" s="140">
        <f>IF(N486="sníž. přenesená",J486,0)</f>
        <v>0</v>
      </c>
      <c r="BI486" s="140">
        <f>IF(N486="nulová",J486,0)</f>
        <v>0</v>
      </c>
      <c r="BJ486" s="18" t="s">
        <v>139</v>
      </c>
      <c r="BK486" s="140">
        <f>ROUND(I486*H486,2)</f>
        <v>0</v>
      </c>
      <c r="BL486" s="18" t="s">
        <v>230</v>
      </c>
      <c r="BM486" s="139" t="s">
        <v>1223</v>
      </c>
    </row>
    <row r="487" spans="2:65" s="1" customFormat="1" hidden="1">
      <c r="B487" s="33"/>
      <c r="D487" s="141" t="s">
        <v>141</v>
      </c>
      <c r="F487" s="142" t="s">
        <v>733</v>
      </c>
      <c r="I487" s="143"/>
      <c r="L487" s="33"/>
      <c r="M487" s="144"/>
      <c r="T487" s="54"/>
      <c r="AT487" s="18" t="s">
        <v>141</v>
      </c>
      <c r="AU487" s="18" t="s">
        <v>139</v>
      </c>
    </row>
    <row r="488" spans="2:65" s="1" customFormat="1" ht="22.15" customHeight="1">
      <c r="B488" s="33"/>
      <c r="C488" s="128" t="s">
        <v>833</v>
      </c>
      <c r="D488" s="128" t="s">
        <v>133</v>
      </c>
      <c r="E488" s="129" t="s">
        <v>1224</v>
      </c>
      <c r="F488" s="130" t="s">
        <v>1225</v>
      </c>
      <c r="G488" s="131" t="s">
        <v>239</v>
      </c>
      <c r="H488" s="132">
        <v>1.7</v>
      </c>
      <c r="I488" s="133"/>
      <c r="J488" s="134">
        <f>ROUND(I488*H488,2)</f>
        <v>0</v>
      </c>
      <c r="K488" s="130" t="s">
        <v>137</v>
      </c>
      <c r="L488" s="33"/>
      <c r="M488" s="135" t="s">
        <v>19</v>
      </c>
      <c r="N488" s="136" t="s">
        <v>43</v>
      </c>
      <c r="P488" s="137">
        <f>O488*H488</f>
        <v>0</v>
      </c>
      <c r="Q488" s="137">
        <v>4.3800000000000002E-3</v>
      </c>
      <c r="R488" s="137">
        <f>Q488*H488</f>
        <v>7.4460000000000004E-3</v>
      </c>
      <c r="S488" s="137">
        <v>0</v>
      </c>
      <c r="T488" s="138">
        <f>S488*H488</f>
        <v>0</v>
      </c>
      <c r="AR488" s="139" t="s">
        <v>230</v>
      </c>
      <c r="AT488" s="139" t="s">
        <v>133</v>
      </c>
      <c r="AU488" s="139" t="s">
        <v>139</v>
      </c>
      <c r="AY488" s="18" t="s">
        <v>131</v>
      </c>
      <c r="BE488" s="140">
        <f>IF(N488="základní",J488,0)</f>
        <v>0</v>
      </c>
      <c r="BF488" s="140">
        <f>IF(N488="snížená",J488,0)</f>
        <v>0</v>
      </c>
      <c r="BG488" s="140">
        <f>IF(N488="zákl. přenesená",J488,0)</f>
        <v>0</v>
      </c>
      <c r="BH488" s="140">
        <f>IF(N488="sníž. přenesená",J488,0)</f>
        <v>0</v>
      </c>
      <c r="BI488" s="140">
        <f>IF(N488="nulová",J488,0)</f>
        <v>0</v>
      </c>
      <c r="BJ488" s="18" t="s">
        <v>139</v>
      </c>
      <c r="BK488" s="140">
        <f>ROUND(I488*H488,2)</f>
        <v>0</v>
      </c>
      <c r="BL488" s="18" t="s">
        <v>230</v>
      </c>
      <c r="BM488" s="139" t="s">
        <v>1226</v>
      </c>
    </row>
    <row r="489" spans="2:65" s="1" customFormat="1" hidden="1">
      <c r="B489" s="33"/>
      <c r="D489" s="141" t="s">
        <v>141</v>
      </c>
      <c r="F489" s="142" t="s">
        <v>1227</v>
      </c>
      <c r="I489" s="143"/>
      <c r="L489" s="33"/>
      <c r="M489" s="144"/>
      <c r="T489" s="54"/>
      <c r="AT489" s="18" t="s">
        <v>141</v>
      </c>
      <c r="AU489" s="18" t="s">
        <v>139</v>
      </c>
    </row>
    <row r="490" spans="2:65" s="1" customFormat="1" ht="22.15" customHeight="1">
      <c r="B490" s="33"/>
      <c r="C490" s="128" t="s">
        <v>838</v>
      </c>
      <c r="D490" s="128" t="s">
        <v>133</v>
      </c>
      <c r="E490" s="129" t="s">
        <v>735</v>
      </c>
      <c r="F490" s="130" t="s">
        <v>736</v>
      </c>
      <c r="G490" s="131" t="s">
        <v>239</v>
      </c>
      <c r="H490" s="132">
        <v>116.3</v>
      </c>
      <c r="I490" s="133"/>
      <c r="J490" s="134">
        <f>ROUND(I490*H490,2)</f>
        <v>0</v>
      </c>
      <c r="K490" s="130" t="s">
        <v>137</v>
      </c>
      <c r="L490" s="33"/>
      <c r="M490" s="135" t="s">
        <v>19</v>
      </c>
      <c r="N490" s="136" t="s">
        <v>43</v>
      </c>
      <c r="P490" s="137">
        <f>O490*H490</f>
        <v>0</v>
      </c>
      <c r="Q490" s="137">
        <v>4.2900000000000004E-3</v>
      </c>
      <c r="R490" s="137">
        <f>Q490*H490</f>
        <v>0.49892700000000001</v>
      </c>
      <c r="S490" s="137">
        <v>0</v>
      </c>
      <c r="T490" s="138">
        <f>S490*H490</f>
        <v>0</v>
      </c>
      <c r="AR490" s="139" t="s">
        <v>230</v>
      </c>
      <c r="AT490" s="139" t="s">
        <v>133</v>
      </c>
      <c r="AU490" s="139" t="s">
        <v>139</v>
      </c>
      <c r="AY490" s="18" t="s">
        <v>131</v>
      </c>
      <c r="BE490" s="140">
        <f>IF(N490="základní",J490,0)</f>
        <v>0</v>
      </c>
      <c r="BF490" s="140">
        <f>IF(N490="snížená",J490,0)</f>
        <v>0</v>
      </c>
      <c r="BG490" s="140">
        <f>IF(N490="zákl. přenesená",J490,0)</f>
        <v>0</v>
      </c>
      <c r="BH490" s="140">
        <f>IF(N490="sníž. přenesená",J490,0)</f>
        <v>0</v>
      </c>
      <c r="BI490" s="140">
        <f>IF(N490="nulová",J490,0)</f>
        <v>0</v>
      </c>
      <c r="BJ490" s="18" t="s">
        <v>139</v>
      </c>
      <c r="BK490" s="140">
        <f>ROUND(I490*H490,2)</f>
        <v>0</v>
      </c>
      <c r="BL490" s="18" t="s">
        <v>230</v>
      </c>
      <c r="BM490" s="139" t="s">
        <v>1228</v>
      </c>
    </row>
    <row r="491" spans="2:65" s="1" customFormat="1" hidden="1">
      <c r="B491" s="33"/>
      <c r="D491" s="141" t="s">
        <v>141</v>
      </c>
      <c r="F491" s="142" t="s">
        <v>738</v>
      </c>
      <c r="I491" s="143"/>
      <c r="L491" s="33"/>
      <c r="M491" s="144"/>
      <c r="T491" s="54"/>
      <c r="AT491" s="18" t="s">
        <v>141</v>
      </c>
      <c r="AU491" s="18" t="s">
        <v>139</v>
      </c>
    </row>
    <row r="492" spans="2:65" s="1" customFormat="1" ht="30" customHeight="1">
      <c r="B492" s="33"/>
      <c r="C492" s="128" t="s">
        <v>843</v>
      </c>
      <c r="D492" s="128" t="s">
        <v>133</v>
      </c>
      <c r="E492" s="129" t="s">
        <v>740</v>
      </c>
      <c r="F492" s="130" t="s">
        <v>741</v>
      </c>
      <c r="G492" s="131" t="s">
        <v>410</v>
      </c>
      <c r="H492" s="132">
        <v>4</v>
      </c>
      <c r="I492" s="133"/>
      <c r="J492" s="134">
        <f>ROUND(I492*H492,2)</f>
        <v>0</v>
      </c>
      <c r="K492" s="130" t="s">
        <v>137</v>
      </c>
      <c r="L492" s="33"/>
      <c r="M492" s="135" t="s">
        <v>19</v>
      </c>
      <c r="N492" s="136" t="s">
        <v>43</v>
      </c>
      <c r="P492" s="137">
        <f>O492*H492</f>
        <v>0</v>
      </c>
      <c r="Q492" s="137">
        <v>9.0799999999999995E-3</v>
      </c>
      <c r="R492" s="137">
        <f>Q492*H492</f>
        <v>3.6319999999999998E-2</v>
      </c>
      <c r="S492" s="137">
        <v>0</v>
      </c>
      <c r="T492" s="138">
        <f>S492*H492</f>
        <v>0</v>
      </c>
      <c r="AR492" s="139" t="s">
        <v>230</v>
      </c>
      <c r="AT492" s="139" t="s">
        <v>133</v>
      </c>
      <c r="AU492" s="139" t="s">
        <v>139</v>
      </c>
      <c r="AY492" s="18" t="s">
        <v>131</v>
      </c>
      <c r="BE492" s="140">
        <f>IF(N492="základní",J492,0)</f>
        <v>0</v>
      </c>
      <c r="BF492" s="140">
        <f>IF(N492="snížená",J492,0)</f>
        <v>0</v>
      </c>
      <c r="BG492" s="140">
        <f>IF(N492="zákl. přenesená",J492,0)</f>
        <v>0</v>
      </c>
      <c r="BH492" s="140">
        <f>IF(N492="sníž. přenesená",J492,0)</f>
        <v>0</v>
      </c>
      <c r="BI492" s="140">
        <f>IF(N492="nulová",J492,0)</f>
        <v>0</v>
      </c>
      <c r="BJ492" s="18" t="s">
        <v>139</v>
      </c>
      <c r="BK492" s="140">
        <f>ROUND(I492*H492,2)</f>
        <v>0</v>
      </c>
      <c r="BL492" s="18" t="s">
        <v>230</v>
      </c>
      <c r="BM492" s="139" t="s">
        <v>1229</v>
      </c>
    </row>
    <row r="493" spans="2:65" s="1" customFormat="1" hidden="1">
      <c r="B493" s="33"/>
      <c r="D493" s="141" t="s">
        <v>141</v>
      </c>
      <c r="F493" s="142" t="s">
        <v>743</v>
      </c>
      <c r="I493" s="143"/>
      <c r="L493" s="33"/>
      <c r="M493" s="144"/>
      <c r="T493" s="54"/>
      <c r="AT493" s="18" t="s">
        <v>141</v>
      </c>
      <c r="AU493" s="18" t="s">
        <v>139</v>
      </c>
    </row>
    <row r="494" spans="2:65" s="1" customFormat="1" ht="30" customHeight="1">
      <c r="B494" s="33"/>
      <c r="C494" s="128" t="s">
        <v>847</v>
      </c>
      <c r="D494" s="128" t="s">
        <v>133</v>
      </c>
      <c r="E494" s="129" t="s">
        <v>745</v>
      </c>
      <c r="F494" s="130" t="s">
        <v>746</v>
      </c>
      <c r="G494" s="131" t="s">
        <v>410</v>
      </c>
      <c r="H494" s="132">
        <v>3</v>
      </c>
      <c r="I494" s="133"/>
      <c r="J494" s="134">
        <f>ROUND(I494*H494,2)</f>
        <v>0</v>
      </c>
      <c r="K494" s="130" t="s">
        <v>137</v>
      </c>
      <c r="L494" s="33"/>
      <c r="M494" s="135" t="s">
        <v>19</v>
      </c>
      <c r="N494" s="136" t="s">
        <v>43</v>
      </c>
      <c r="P494" s="137">
        <f>O494*H494</f>
        <v>0</v>
      </c>
      <c r="Q494" s="137">
        <v>1.5679999999999999E-2</v>
      </c>
      <c r="R494" s="137">
        <f>Q494*H494</f>
        <v>4.7039999999999998E-2</v>
      </c>
      <c r="S494" s="137">
        <v>0</v>
      </c>
      <c r="T494" s="138">
        <f>S494*H494</f>
        <v>0</v>
      </c>
      <c r="AR494" s="139" t="s">
        <v>230</v>
      </c>
      <c r="AT494" s="139" t="s">
        <v>133</v>
      </c>
      <c r="AU494" s="139" t="s">
        <v>139</v>
      </c>
      <c r="AY494" s="18" t="s">
        <v>131</v>
      </c>
      <c r="BE494" s="140">
        <f>IF(N494="základní",J494,0)</f>
        <v>0</v>
      </c>
      <c r="BF494" s="140">
        <f>IF(N494="snížená",J494,0)</f>
        <v>0</v>
      </c>
      <c r="BG494" s="140">
        <f>IF(N494="zákl. přenesená",J494,0)</f>
        <v>0</v>
      </c>
      <c r="BH494" s="140">
        <f>IF(N494="sníž. přenesená",J494,0)</f>
        <v>0</v>
      </c>
      <c r="BI494" s="140">
        <f>IF(N494="nulová",J494,0)</f>
        <v>0</v>
      </c>
      <c r="BJ494" s="18" t="s">
        <v>139</v>
      </c>
      <c r="BK494" s="140">
        <f>ROUND(I494*H494,2)</f>
        <v>0</v>
      </c>
      <c r="BL494" s="18" t="s">
        <v>230</v>
      </c>
      <c r="BM494" s="139" t="s">
        <v>1230</v>
      </c>
    </row>
    <row r="495" spans="2:65" s="1" customFormat="1" hidden="1">
      <c r="B495" s="33"/>
      <c r="D495" s="141" t="s">
        <v>141</v>
      </c>
      <c r="F495" s="142" t="s">
        <v>748</v>
      </c>
      <c r="I495" s="143"/>
      <c r="L495" s="33"/>
      <c r="M495" s="144"/>
      <c r="T495" s="54"/>
      <c r="AT495" s="18" t="s">
        <v>141</v>
      </c>
      <c r="AU495" s="18" t="s">
        <v>139</v>
      </c>
    </row>
    <row r="496" spans="2:65" s="1" customFormat="1" ht="19.899999999999999" customHeight="1">
      <c r="B496" s="33"/>
      <c r="C496" s="128" t="s">
        <v>851</v>
      </c>
      <c r="D496" s="128" t="s">
        <v>133</v>
      </c>
      <c r="E496" s="129" t="s">
        <v>750</v>
      </c>
      <c r="F496" s="130" t="s">
        <v>751</v>
      </c>
      <c r="G496" s="131" t="s">
        <v>239</v>
      </c>
      <c r="H496" s="132">
        <v>106.3</v>
      </c>
      <c r="I496" s="133"/>
      <c r="J496" s="134">
        <f>ROUND(I496*H496,2)</f>
        <v>0</v>
      </c>
      <c r="K496" s="130" t="s">
        <v>137</v>
      </c>
      <c r="L496" s="33"/>
      <c r="M496" s="135" t="s">
        <v>19</v>
      </c>
      <c r="N496" s="136" t="s">
        <v>43</v>
      </c>
      <c r="P496" s="137">
        <f>O496*H496</f>
        <v>0</v>
      </c>
      <c r="Q496" s="137">
        <v>1.6900000000000001E-3</v>
      </c>
      <c r="R496" s="137">
        <f>Q496*H496</f>
        <v>0.179647</v>
      </c>
      <c r="S496" s="137">
        <v>0</v>
      </c>
      <c r="T496" s="138">
        <f>S496*H496</f>
        <v>0</v>
      </c>
      <c r="AR496" s="139" t="s">
        <v>230</v>
      </c>
      <c r="AT496" s="139" t="s">
        <v>133</v>
      </c>
      <c r="AU496" s="139" t="s">
        <v>139</v>
      </c>
      <c r="AY496" s="18" t="s">
        <v>131</v>
      </c>
      <c r="BE496" s="140">
        <f>IF(N496="základní",J496,0)</f>
        <v>0</v>
      </c>
      <c r="BF496" s="140">
        <f>IF(N496="snížená",J496,0)</f>
        <v>0</v>
      </c>
      <c r="BG496" s="140">
        <f>IF(N496="zákl. přenesená",J496,0)</f>
        <v>0</v>
      </c>
      <c r="BH496" s="140">
        <f>IF(N496="sníž. přenesená",J496,0)</f>
        <v>0</v>
      </c>
      <c r="BI496" s="140">
        <f>IF(N496="nulová",J496,0)</f>
        <v>0</v>
      </c>
      <c r="BJ496" s="18" t="s">
        <v>139</v>
      </c>
      <c r="BK496" s="140">
        <f>ROUND(I496*H496,2)</f>
        <v>0</v>
      </c>
      <c r="BL496" s="18" t="s">
        <v>230</v>
      </c>
      <c r="BM496" s="139" t="s">
        <v>1231</v>
      </c>
    </row>
    <row r="497" spans="2:65" s="1" customFormat="1" hidden="1">
      <c r="B497" s="33"/>
      <c r="D497" s="141" t="s">
        <v>141</v>
      </c>
      <c r="F497" s="142" t="s">
        <v>753</v>
      </c>
      <c r="I497" s="143"/>
      <c r="L497" s="33"/>
      <c r="M497" s="144"/>
      <c r="T497" s="54"/>
      <c r="AT497" s="18" t="s">
        <v>141</v>
      </c>
      <c r="AU497" s="18" t="s">
        <v>139</v>
      </c>
    </row>
    <row r="498" spans="2:65" s="1" customFormat="1" ht="22.15" customHeight="1">
      <c r="B498" s="33"/>
      <c r="C498" s="128" t="s">
        <v>856</v>
      </c>
      <c r="D498" s="128" t="s">
        <v>133</v>
      </c>
      <c r="E498" s="129" t="s">
        <v>755</v>
      </c>
      <c r="F498" s="130" t="s">
        <v>756</v>
      </c>
      <c r="G498" s="131" t="s">
        <v>410</v>
      </c>
      <c r="H498" s="132">
        <v>6</v>
      </c>
      <c r="I498" s="133"/>
      <c r="J498" s="134">
        <f>ROUND(I498*H498,2)</f>
        <v>0</v>
      </c>
      <c r="K498" s="130" t="s">
        <v>137</v>
      </c>
      <c r="L498" s="33"/>
      <c r="M498" s="135" t="s">
        <v>19</v>
      </c>
      <c r="N498" s="136" t="s">
        <v>43</v>
      </c>
      <c r="P498" s="137">
        <f>O498*H498</f>
        <v>0</v>
      </c>
      <c r="Q498" s="137">
        <v>2.5000000000000001E-4</v>
      </c>
      <c r="R498" s="137">
        <f>Q498*H498</f>
        <v>1.5E-3</v>
      </c>
      <c r="S498" s="137">
        <v>0</v>
      </c>
      <c r="T498" s="138">
        <f>S498*H498</f>
        <v>0</v>
      </c>
      <c r="AR498" s="139" t="s">
        <v>230</v>
      </c>
      <c r="AT498" s="139" t="s">
        <v>133</v>
      </c>
      <c r="AU498" s="139" t="s">
        <v>139</v>
      </c>
      <c r="AY498" s="18" t="s">
        <v>131</v>
      </c>
      <c r="BE498" s="140">
        <f>IF(N498="základní",J498,0)</f>
        <v>0</v>
      </c>
      <c r="BF498" s="140">
        <f>IF(N498="snížená",J498,0)</f>
        <v>0</v>
      </c>
      <c r="BG498" s="140">
        <f>IF(N498="zákl. přenesená",J498,0)</f>
        <v>0</v>
      </c>
      <c r="BH498" s="140">
        <f>IF(N498="sníž. přenesená",J498,0)</f>
        <v>0</v>
      </c>
      <c r="BI498" s="140">
        <f>IF(N498="nulová",J498,0)</f>
        <v>0</v>
      </c>
      <c r="BJ498" s="18" t="s">
        <v>139</v>
      </c>
      <c r="BK498" s="140">
        <f>ROUND(I498*H498,2)</f>
        <v>0</v>
      </c>
      <c r="BL498" s="18" t="s">
        <v>230</v>
      </c>
      <c r="BM498" s="139" t="s">
        <v>1232</v>
      </c>
    </row>
    <row r="499" spans="2:65" s="1" customFormat="1" hidden="1">
      <c r="B499" s="33"/>
      <c r="D499" s="141" t="s">
        <v>141</v>
      </c>
      <c r="F499" s="142" t="s">
        <v>758</v>
      </c>
      <c r="I499" s="143"/>
      <c r="L499" s="33"/>
      <c r="M499" s="144"/>
      <c r="T499" s="54"/>
      <c r="AT499" s="18" t="s">
        <v>141</v>
      </c>
      <c r="AU499" s="18" t="s">
        <v>139</v>
      </c>
    </row>
    <row r="500" spans="2:65" s="1" customFormat="1" ht="22.15" customHeight="1">
      <c r="B500" s="33"/>
      <c r="C500" s="128" t="s">
        <v>861</v>
      </c>
      <c r="D500" s="128" t="s">
        <v>133</v>
      </c>
      <c r="E500" s="129" t="s">
        <v>760</v>
      </c>
      <c r="F500" s="130" t="s">
        <v>761</v>
      </c>
      <c r="G500" s="131" t="s">
        <v>410</v>
      </c>
      <c r="H500" s="132">
        <v>6</v>
      </c>
      <c r="I500" s="133"/>
      <c r="J500" s="134">
        <f>ROUND(I500*H500,2)</f>
        <v>0</v>
      </c>
      <c r="K500" s="130" t="s">
        <v>137</v>
      </c>
      <c r="L500" s="33"/>
      <c r="M500" s="135" t="s">
        <v>19</v>
      </c>
      <c r="N500" s="136" t="s">
        <v>43</v>
      </c>
      <c r="P500" s="137">
        <f>O500*H500</f>
        <v>0</v>
      </c>
      <c r="Q500" s="137">
        <v>3.6000000000000002E-4</v>
      </c>
      <c r="R500" s="137">
        <f>Q500*H500</f>
        <v>2.16E-3</v>
      </c>
      <c r="S500" s="137">
        <v>0</v>
      </c>
      <c r="T500" s="138">
        <f>S500*H500</f>
        <v>0</v>
      </c>
      <c r="AR500" s="139" t="s">
        <v>230</v>
      </c>
      <c r="AT500" s="139" t="s">
        <v>133</v>
      </c>
      <c r="AU500" s="139" t="s">
        <v>139</v>
      </c>
      <c r="AY500" s="18" t="s">
        <v>131</v>
      </c>
      <c r="BE500" s="140">
        <f>IF(N500="základní",J500,0)</f>
        <v>0</v>
      </c>
      <c r="BF500" s="140">
        <f>IF(N500="snížená",J500,0)</f>
        <v>0</v>
      </c>
      <c r="BG500" s="140">
        <f>IF(N500="zákl. přenesená",J500,0)</f>
        <v>0</v>
      </c>
      <c r="BH500" s="140">
        <f>IF(N500="sníž. přenesená",J500,0)</f>
        <v>0</v>
      </c>
      <c r="BI500" s="140">
        <f>IF(N500="nulová",J500,0)</f>
        <v>0</v>
      </c>
      <c r="BJ500" s="18" t="s">
        <v>139</v>
      </c>
      <c r="BK500" s="140">
        <f>ROUND(I500*H500,2)</f>
        <v>0</v>
      </c>
      <c r="BL500" s="18" t="s">
        <v>230</v>
      </c>
      <c r="BM500" s="139" t="s">
        <v>1233</v>
      </c>
    </row>
    <row r="501" spans="2:65" s="1" customFormat="1" hidden="1">
      <c r="B501" s="33"/>
      <c r="D501" s="141" t="s">
        <v>141</v>
      </c>
      <c r="F501" s="142" t="s">
        <v>763</v>
      </c>
      <c r="I501" s="143"/>
      <c r="L501" s="33"/>
      <c r="M501" s="144"/>
      <c r="T501" s="54"/>
      <c r="AT501" s="18" t="s">
        <v>141</v>
      </c>
      <c r="AU501" s="18" t="s">
        <v>139</v>
      </c>
    </row>
    <row r="502" spans="2:65" s="1" customFormat="1" ht="19.899999999999999" customHeight="1">
      <c r="B502" s="33"/>
      <c r="C502" s="128" t="s">
        <v>869</v>
      </c>
      <c r="D502" s="128" t="s">
        <v>133</v>
      </c>
      <c r="E502" s="129" t="s">
        <v>765</v>
      </c>
      <c r="F502" s="130" t="s">
        <v>766</v>
      </c>
      <c r="G502" s="131" t="s">
        <v>239</v>
      </c>
      <c r="H502" s="132">
        <v>60.9</v>
      </c>
      <c r="I502" s="133"/>
      <c r="J502" s="134">
        <f>ROUND(I502*H502,2)</f>
        <v>0</v>
      </c>
      <c r="K502" s="130" t="s">
        <v>137</v>
      </c>
      <c r="L502" s="33"/>
      <c r="M502" s="135" t="s">
        <v>19</v>
      </c>
      <c r="N502" s="136" t="s">
        <v>43</v>
      </c>
      <c r="P502" s="137">
        <f>O502*H502</f>
        <v>0</v>
      </c>
      <c r="Q502" s="137">
        <v>2.0999999999999999E-3</v>
      </c>
      <c r="R502" s="137">
        <f>Q502*H502</f>
        <v>0.12788999999999998</v>
      </c>
      <c r="S502" s="137">
        <v>0</v>
      </c>
      <c r="T502" s="138">
        <f>S502*H502</f>
        <v>0</v>
      </c>
      <c r="AR502" s="139" t="s">
        <v>230</v>
      </c>
      <c r="AT502" s="139" t="s">
        <v>133</v>
      </c>
      <c r="AU502" s="139" t="s">
        <v>139</v>
      </c>
      <c r="AY502" s="18" t="s">
        <v>131</v>
      </c>
      <c r="BE502" s="140">
        <f>IF(N502="základní",J502,0)</f>
        <v>0</v>
      </c>
      <c r="BF502" s="140">
        <f>IF(N502="snížená",J502,0)</f>
        <v>0</v>
      </c>
      <c r="BG502" s="140">
        <f>IF(N502="zákl. přenesená",J502,0)</f>
        <v>0</v>
      </c>
      <c r="BH502" s="140">
        <f>IF(N502="sníž. přenesená",J502,0)</f>
        <v>0</v>
      </c>
      <c r="BI502" s="140">
        <f>IF(N502="nulová",J502,0)</f>
        <v>0</v>
      </c>
      <c r="BJ502" s="18" t="s">
        <v>139</v>
      </c>
      <c r="BK502" s="140">
        <f>ROUND(I502*H502,2)</f>
        <v>0</v>
      </c>
      <c r="BL502" s="18" t="s">
        <v>230</v>
      </c>
      <c r="BM502" s="139" t="s">
        <v>1234</v>
      </c>
    </row>
    <row r="503" spans="2:65" s="1" customFormat="1" hidden="1">
      <c r="B503" s="33"/>
      <c r="D503" s="141" t="s">
        <v>141</v>
      </c>
      <c r="F503" s="142" t="s">
        <v>768</v>
      </c>
      <c r="I503" s="143"/>
      <c r="L503" s="33"/>
      <c r="M503" s="144"/>
      <c r="T503" s="54"/>
      <c r="AT503" s="18" t="s">
        <v>141</v>
      </c>
      <c r="AU503" s="18" t="s">
        <v>139</v>
      </c>
    </row>
    <row r="504" spans="2:65" s="1" customFormat="1" ht="22.15" customHeight="1">
      <c r="B504" s="33"/>
      <c r="C504" s="128" t="s">
        <v>875</v>
      </c>
      <c r="D504" s="128" t="s">
        <v>133</v>
      </c>
      <c r="E504" s="129" t="s">
        <v>770</v>
      </c>
      <c r="F504" s="130" t="s">
        <v>771</v>
      </c>
      <c r="G504" s="131" t="s">
        <v>443</v>
      </c>
      <c r="H504" s="132">
        <v>5.5469999999999997</v>
      </c>
      <c r="I504" s="133"/>
      <c r="J504" s="134">
        <f>ROUND(I504*H504,2)</f>
        <v>0</v>
      </c>
      <c r="K504" s="130" t="s">
        <v>137</v>
      </c>
      <c r="L504" s="33"/>
      <c r="M504" s="135" t="s">
        <v>19</v>
      </c>
      <c r="N504" s="136" t="s">
        <v>43</v>
      </c>
      <c r="P504" s="137">
        <f>O504*H504</f>
        <v>0</v>
      </c>
      <c r="Q504" s="137">
        <v>0</v>
      </c>
      <c r="R504" s="137">
        <f>Q504*H504</f>
        <v>0</v>
      </c>
      <c r="S504" s="137">
        <v>0</v>
      </c>
      <c r="T504" s="138">
        <f>S504*H504</f>
        <v>0</v>
      </c>
      <c r="AR504" s="139" t="s">
        <v>230</v>
      </c>
      <c r="AT504" s="139" t="s">
        <v>133</v>
      </c>
      <c r="AU504" s="139" t="s">
        <v>139</v>
      </c>
      <c r="AY504" s="18" t="s">
        <v>131</v>
      </c>
      <c r="BE504" s="140">
        <f>IF(N504="základní",J504,0)</f>
        <v>0</v>
      </c>
      <c r="BF504" s="140">
        <f>IF(N504="snížená",J504,0)</f>
        <v>0</v>
      </c>
      <c r="BG504" s="140">
        <f>IF(N504="zákl. přenesená",J504,0)</f>
        <v>0</v>
      </c>
      <c r="BH504" s="140">
        <f>IF(N504="sníž. přenesená",J504,0)</f>
        <v>0</v>
      </c>
      <c r="BI504" s="140">
        <f>IF(N504="nulová",J504,0)</f>
        <v>0</v>
      </c>
      <c r="BJ504" s="18" t="s">
        <v>139</v>
      </c>
      <c r="BK504" s="140">
        <f>ROUND(I504*H504,2)</f>
        <v>0</v>
      </c>
      <c r="BL504" s="18" t="s">
        <v>230</v>
      </c>
      <c r="BM504" s="139" t="s">
        <v>1235</v>
      </c>
    </row>
    <row r="505" spans="2:65" s="1" customFormat="1" hidden="1">
      <c r="B505" s="33"/>
      <c r="D505" s="141" t="s">
        <v>141</v>
      </c>
      <c r="F505" s="142" t="s">
        <v>773</v>
      </c>
      <c r="I505" s="143"/>
      <c r="L505" s="33"/>
      <c r="M505" s="144"/>
      <c r="T505" s="54"/>
      <c r="AT505" s="18" t="s">
        <v>141</v>
      </c>
      <c r="AU505" s="18" t="s">
        <v>139</v>
      </c>
    </row>
    <row r="506" spans="2:65" s="11" customFormat="1" ht="22.9" customHeight="1">
      <c r="B506" s="116"/>
      <c r="D506" s="117" t="s">
        <v>70</v>
      </c>
      <c r="E506" s="126" t="s">
        <v>774</v>
      </c>
      <c r="F506" s="126" t="s">
        <v>775</v>
      </c>
      <c r="I506" s="119"/>
      <c r="J506" s="127">
        <f>BK506</f>
        <v>0</v>
      </c>
      <c r="L506" s="116"/>
      <c r="M506" s="121"/>
      <c r="P506" s="122">
        <f>SUM(P507:P518)</f>
        <v>0</v>
      </c>
      <c r="R506" s="122">
        <f>SUM(R507:R518)</f>
        <v>0.21044100000000002</v>
      </c>
      <c r="T506" s="123">
        <f>SUM(T507:T518)</f>
        <v>7.7609999999999998E-2</v>
      </c>
      <c r="AR506" s="117" t="s">
        <v>139</v>
      </c>
      <c r="AT506" s="124" t="s">
        <v>70</v>
      </c>
      <c r="AU506" s="124" t="s">
        <v>79</v>
      </c>
      <c r="AY506" s="117" t="s">
        <v>131</v>
      </c>
      <c r="BK506" s="125">
        <f>SUM(BK507:BK518)</f>
        <v>0</v>
      </c>
    </row>
    <row r="507" spans="2:65" s="1" customFormat="1" ht="14.45" customHeight="1">
      <c r="B507" s="33"/>
      <c r="C507" s="128" t="s">
        <v>884</v>
      </c>
      <c r="D507" s="128" t="s">
        <v>133</v>
      </c>
      <c r="E507" s="129" t="s">
        <v>777</v>
      </c>
      <c r="F507" s="130" t="s">
        <v>778</v>
      </c>
      <c r="G507" s="131" t="s">
        <v>239</v>
      </c>
      <c r="H507" s="132">
        <v>195</v>
      </c>
      <c r="I507" s="133"/>
      <c r="J507" s="134">
        <f>ROUND(I507*H507,2)</f>
        <v>0</v>
      </c>
      <c r="K507" s="130" t="s">
        <v>19</v>
      </c>
      <c r="L507" s="33"/>
      <c r="M507" s="135" t="s">
        <v>19</v>
      </c>
      <c r="N507" s="136" t="s">
        <v>43</v>
      </c>
      <c r="P507" s="137">
        <f>O507*H507</f>
        <v>0</v>
      </c>
      <c r="Q507" s="137">
        <v>0</v>
      </c>
      <c r="R507" s="137">
        <f>Q507*H507</f>
        <v>0</v>
      </c>
      <c r="S507" s="137">
        <v>0</v>
      </c>
      <c r="T507" s="138">
        <f>S507*H507</f>
        <v>0</v>
      </c>
      <c r="AR507" s="139" t="s">
        <v>230</v>
      </c>
      <c r="AT507" s="139" t="s">
        <v>133</v>
      </c>
      <c r="AU507" s="139" t="s">
        <v>139</v>
      </c>
      <c r="AY507" s="18" t="s">
        <v>131</v>
      </c>
      <c r="BE507" s="140">
        <f>IF(N507="základní",J507,0)</f>
        <v>0</v>
      </c>
      <c r="BF507" s="140">
        <f>IF(N507="snížená",J507,0)</f>
        <v>0</v>
      </c>
      <c r="BG507" s="140">
        <f>IF(N507="zákl. přenesená",J507,0)</f>
        <v>0</v>
      </c>
      <c r="BH507" s="140">
        <f>IF(N507="sníž. přenesená",J507,0)</f>
        <v>0</v>
      </c>
      <c r="BI507" s="140">
        <f>IF(N507="nulová",J507,0)</f>
        <v>0</v>
      </c>
      <c r="BJ507" s="18" t="s">
        <v>139</v>
      </c>
      <c r="BK507" s="140">
        <f>ROUND(I507*H507,2)</f>
        <v>0</v>
      </c>
      <c r="BL507" s="18" t="s">
        <v>230</v>
      </c>
      <c r="BM507" s="139" t="s">
        <v>1236</v>
      </c>
    </row>
    <row r="508" spans="2:65" s="12" customFormat="1">
      <c r="B508" s="145"/>
      <c r="D508" s="146" t="s">
        <v>143</v>
      </c>
      <c r="E508" s="147" t="s">
        <v>19</v>
      </c>
      <c r="F508" s="148" t="s">
        <v>1237</v>
      </c>
      <c r="H508" s="149">
        <v>195</v>
      </c>
      <c r="I508" s="150"/>
      <c r="L508" s="145"/>
      <c r="M508" s="151"/>
      <c r="T508" s="152"/>
      <c r="AT508" s="147" t="s">
        <v>143</v>
      </c>
      <c r="AU508" s="147" t="s">
        <v>139</v>
      </c>
      <c r="AV508" s="12" t="s">
        <v>139</v>
      </c>
      <c r="AW508" s="12" t="s">
        <v>32</v>
      </c>
      <c r="AX508" s="12" t="s">
        <v>79</v>
      </c>
      <c r="AY508" s="147" t="s">
        <v>131</v>
      </c>
    </row>
    <row r="509" spans="2:65" s="1" customFormat="1" ht="14.45" customHeight="1">
      <c r="B509" s="33"/>
      <c r="C509" s="153" t="s">
        <v>889</v>
      </c>
      <c r="D509" s="153" t="s">
        <v>166</v>
      </c>
      <c r="E509" s="154" t="s">
        <v>782</v>
      </c>
      <c r="F509" s="155" t="s">
        <v>783</v>
      </c>
      <c r="G509" s="156" t="s">
        <v>239</v>
      </c>
      <c r="H509" s="157">
        <v>214.5</v>
      </c>
      <c r="I509" s="158"/>
      <c r="J509" s="159">
        <f>ROUND(I509*H509,2)</f>
        <v>0</v>
      </c>
      <c r="K509" s="155" t="s">
        <v>137</v>
      </c>
      <c r="L509" s="160"/>
      <c r="M509" s="161" t="s">
        <v>19</v>
      </c>
      <c r="N509" s="162" t="s">
        <v>43</v>
      </c>
      <c r="P509" s="137">
        <f>O509*H509</f>
        <v>0</v>
      </c>
      <c r="Q509" s="137">
        <v>4.2999999999999999E-4</v>
      </c>
      <c r="R509" s="137">
        <f>Q509*H509</f>
        <v>9.2234999999999998E-2</v>
      </c>
      <c r="S509" s="137">
        <v>0</v>
      </c>
      <c r="T509" s="138">
        <f>S509*H509</f>
        <v>0</v>
      </c>
      <c r="AR509" s="139" t="s">
        <v>335</v>
      </c>
      <c r="AT509" s="139" t="s">
        <v>166</v>
      </c>
      <c r="AU509" s="139" t="s">
        <v>139</v>
      </c>
      <c r="AY509" s="18" t="s">
        <v>131</v>
      </c>
      <c r="BE509" s="140">
        <f>IF(N509="základní",J509,0)</f>
        <v>0</v>
      </c>
      <c r="BF509" s="140">
        <f>IF(N509="snížená",J509,0)</f>
        <v>0</v>
      </c>
      <c r="BG509" s="140">
        <f>IF(N509="zákl. přenesená",J509,0)</f>
        <v>0</v>
      </c>
      <c r="BH509" s="140">
        <f>IF(N509="sníž. přenesená",J509,0)</f>
        <v>0</v>
      </c>
      <c r="BI509" s="140">
        <f>IF(N509="nulová",J509,0)</f>
        <v>0</v>
      </c>
      <c r="BJ509" s="18" t="s">
        <v>139</v>
      </c>
      <c r="BK509" s="140">
        <f>ROUND(I509*H509,2)</f>
        <v>0</v>
      </c>
      <c r="BL509" s="18" t="s">
        <v>230</v>
      </c>
      <c r="BM509" s="139" t="s">
        <v>1238</v>
      </c>
    </row>
    <row r="510" spans="2:65" s="12" customFormat="1">
      <c r="B510" s="145"/>
      <c r="D510" s="146" t="s">
        <v>143</v>
      </c>
      <c r="F510" s="148" t="s">
        <v>1239</v>
      </c>
      <c r="H510" s="149">
        <v>214.5</v>
      </c>
      <c r="I510" s="150"/>
      <c r="L510" s="145"/>
      <c r="M510" s="151"/>
      <c r="T510" s="152"/>
      <c r="AT510" s="147" t="s">
        <v>143</v>
      </c>
      <c r="AU510" s="147" t="s">
        <v>139</v>
      </c>
      <c r="AV510" s="12" t="s">
        <v>139</v>
      </c>
      <c r="AW510" s="12" t="s">
        <v>4</v>
      </c>
      <c r="AX510" s="12" t="s">
        <v>79</v>
      </c>
      <c r="AY510" s="147" t="s">
        <v>131</v>
      </c>
    </row>
    <row r="511" spans="2:65" s="1" customFormat="1" ht="19.899999999999999" customHeight="1">
      <c r="B511" s="33"/>
      <c r="C511" s="128" t="s">
        <v>896</v>
      </c>
      <c r="D511" s="128" t="s">
        <v>133</v>
      </c>
      <c r="E511" s="129" t="s">
        <v>787</v>
      </c>
      <c r="F511" s="130" t="s">
        <v>788</v>
      </c>
      <c r="G511" s="131" t="s">
        <v>136</v>
      </c>
      <c r="H511" s="132">
        <v>597</v>
      </c>
      <c r="I511" s="133"/>
      <c r="J511" s="134">
        <f>ROUND(I511*H511,2)</f>
        <v>0</v>
      </c>
      <c r="K511" s="130" t="s">
        <v>137</v>
      </c>
      <c r="L511" s="33"/>
      <c r="M511" s="135" t="s">
        <v>19</v>
      </c>
      <c r="N511" s="136" t="s">
        <v>43</v>
      </c>
      <c r="P511" s="137">
        <f>O511*H511</f>
        <v>0</v>
      </c>
      <c r="Q511" s="137">
        <v>0</v>
      </c>
      <c r="R511" s="137">
        <f>Q511*H511</f>
        <v>0</v>
      </c>
      <c r="S511" s="137">
        <v>0</v>
      </c>
      <c r="T511" s="138">
        <f>S511*H511</f>
        <v>0</v>
      </c>
      <c r="AR511" s="139" t="s">
        <v>230</v>
      </c>
      <c r="AT511" s="139" t="s">
        <v>133</v>
      </c>
      <c r="AU511" s="139" t="s">
        <v>139</v>
      </c>
      <c r="AY511" s="18" t="s">
        <v>131</v>
      </c>
      <c r="BE511" s="140">
        <f>IF(N511="základní",J511,0)</f>
        <v>0</v>
      </c>
      <c r="BF511" s="140">
        <f>IF(N511="snížená",J511,0)</f>
        <v>0</v>
      </c>
      <c r="BG511" s="140">
        <f>IF(N511="zákl. přenesená",J511,0)</f>
        <v>0</v>
      </c>
      <c r="BH511" s="140">
        <f>IF(N511="sníž. přenesená",J511,0)</f>
        <v>0</v>
      </c>
      <c r="BI511" s="140">
        <f>IF(N511="nulová",J511,0)</f>
        <v>0</v>
      </c>
      <c r="BJ511" s="18" t="s">
        <v>139</v>
      </c>
      <c r="BK511" s="140">
        <f>ROUND(I511*H511,2)</f>
        <v>0</v>
      </c>
      <c r="BL511" s="18" t="s">
        <v>230</v>
      </c>
      <c r="BM511" s="139" t="s">
        <v>1240</v>
      </c>
    </row>
    <row r="512" spans="2:65" s="1" customFormat="1" hidden="1">
      <c r="B512" s="33"/>
      <c r="D512" s="141" t="s">
        <v>141</v>
      </c>
      <c r="F512" s="142" t="s">
        <v>790</v>
      </c>
      <c r="I512" s="143"/>
      <c r="L512" s="33"/>
      <c r="M512" s="144"/>
      <c r="T512" s="54"/>
      <c r="AT512" s="18" t="s">
        <v>141</v>
      </c>
      <c r="AU512" s="18" t="s">
        <v>139</v>
      </c>
    </row>
    <row r="513" spans="2:65" s="1" customFormat="1" ht="19.899999999999999" customHeight="1">
      <c r="B513" s="33"/>
      <c r="C513" s="153" t="s">
        <v>902</v>
      </c>
      <c r="D513" s="153" t="s">
        <v>166</v>
      </c>
      <c r="E513" s="154" t="s">
        <v>792</v>
      </c>
      <c r="F513" s="155" t="s">
        <v>793</v>
      </c>
      <c r="G513" s="156" t="s">
        <v>136</v>
      </c>
      <c r="H513" s="157">
        <v>656.7</v>
      </c>
      <c r="I513" s="158"/>
      <c r="J513" s="159">
        <f>ROUND(I513*H513,2)</f>
        <v>0</v>
      </c>
      <c r="K513" s="155" t="s">
        <v>137</v>
      </c>
      <c r="L513" s="160"/>
      <c r="M513" s="161" t="s">
        <v>19</v>
      </c>
      <c r="N513" s="162" t="s">
        <v>43</v>
      </c>
      <c r="P513" s="137">
        <f>O513*H513</f>
        <v>0</v>
      </c>
      <c r="Q513" s="137">
        <v>1.8000000000000001E-4</v>
      </c>
      <c r="R513" s="137">
        <f>Q513*H513</f>
        <v>0.11820600000000002</v>
      </c>
      <c r="S513" s="137">
        <v>0</v>
      </c>
      <c r="T513" s="138">
        <f>S513*H513</f>
        <v>0</v>
      </c>
      <c r="AR513" s="139" t="s">
        <v>335</v>
      </c>
      <c r="AT513" s="139" t="s">
        <v>166</v>
      </c>
      <c r="AU513" s="139" t="s">
        <v>139</v>
      </c>
      <c r="AY513" s="18" t="s">
        <v>131</v>
      </c>
      <c r="BE513" s="140">
        <f>IF(N513="základní",J513,0)</f>
        <v>0</v>
      </c>
      <c r="BF513" s="140">
        <f>IF(N513="snížená",J513,0)</f>
        <v>0</v>
      </c>
      <c r="BG513" s="140">
        <f>IF(N513="zákl. přenesená",J513,0)</f>
        <v>0</v>
      </c>
      <c r="BH513" s="140">
        <f>IF(N513="sníž. přenesená",J513,0)</f>
        <v>0</v>
      </c>
      <c r="BI513" s="140">
        <f>IF(N513="nulová",J513,0)</f>
        <v>0</v>
      </c>
      <c r="BJ513" s="18" t="s">
        <v>139</v>
      </c>
      <c r="BK513" s="140">
        <f>ROUND(I513*H513,2)</f>
        <v>0</v>
      </c>
      <c r="BL513" s="18" t="s">
        <v>230</v>
      </c>
      <c r="BM513" s="139" t="s">
        <v>1241</v>
      </c>
    </row>
    <row r="514" spans="2:65" s="12" customFormat="1">
      <c r="B514" s="145"/>
      <c r="D514" s="146" t="s">
        <v>143</v>
      </c>
      <c r="F514" s="148" t="s">
        <v>1242</v>
      </c>
      <c r="H514" s="149">
        <v>656.7</v>
      </c>
      <c r="I514" s="150"/>
      <c r="L514" s="145"/>
      <c r="M514" s="151"/>
      <c r="T514" s="152"/>
      <c r="AT514" s="147" t="s">
        <v>143</v>
      </c>
      <c r="AU514" s="147" t="s">
        <v>139</v>
      </c>
      <c r="AV514" s="12" t="s">
        <v>139</v>
      </c>
      <c r="AW514" s="12" t="s">
        <v>4</v>
      </c>
      <c r="AX514" s="12" t="s">
        <v>79</v>
      </c>
      <c r="AY514" s="147" t="s">
        <v>131</v>
      </c>
    </row>
    <row r="515" spans="2:65" s="1" customFormat="1" ht="14.45" customHeight="1">
      <c r="B515" s="33"/>
      <c r="C515" s="128" t="s">
        <v>907</v>
      </c>
      <c r="D515" s="128" t="s">
        <v>133</v>
      </c>
      <c r="E515" s="129" t="s">
        <v>797</v>
      </c>
      <c r="F515" s="130" t="s">
        <v>798</v>
      </c>
      <c r="G515" s="131" t="s">
        <v>136</v>
      </c>
      <c r="H515" s="132">
        <v>597</v>
      </c>
      <c r="I515" s="133"/>
      <c r="J515" s="134">
        <f>ROUND(I515*H515,2)</f>
        <v>0</v>
      </c>
      <c r="K515" s="130" t="s">
        <v>137</v>
      </c>
      <c r="L515" s="33"/>
      <c r="M515" s="135" t="s">
        <v>19</v>
      </c>
      <c r="N515" s="136" t="s">
        <v>43</v>
      </c>
      <c r="P515" s="137">
        <f>O515*H515</f>
        <v>0</v>
      </c>
      <c r="Q515" s="137">
        <v>0</v>
      </c>
      <c r="R515" s="137">
        <f>Q515*H515</f>
        <v>0</v>
      </c>
      <c r="S515" s="137">
        <v>1.2999999999999999E-4</v>
      </c>
      <c r="T515" s="138">
        <f>S515*H515</f>
        <v>7.7609999999999998E-2</v>
      </c>
      <c r="AR515" s="139" t="s">
        <v>230</v>
      </c>
      <c r="AT515" s="139" t="s">
        <v>133</v>
      </c>
      <c r="AU515" s="139" t="s">
        <v>139</v>
      </c>
      <c r="AY515" s="18" t="s">
        <v>131</v>
      </c>
      <c r="BE515" s="140">
        <f>IF(N515="základní",J515,0)</f>
        <v>0</v>
      </c>
      <c r="BF515" s="140">
        <f>IF(N515="snížená",J515,0)</f>
        <v>0</v>
      </c>
      <c r="BG515" s="140">
        <f>IF(N515="zákl. přenesená",J515,0)</f>
        <v>0</v>
      </c>
      <c r="BH515" s="140">
        <f>IF(N515="sníž. přenesená",J515,0)</f>
        <v>0</v>
      </c>
      <c r="BI515" s="140">
        <f>IF(N515="nulová",J515,0)</f>
        <v>0</v>
      </c>
      <c r="BJ515" s="18" t="s">
        <v>139</v>
      </c>
      <c r="BK515" s="140">
        <f>ROUND(I515*H515,2)</f>
        <v>0</v>
      </c>
      <c r="BL515" s="18" t="s">
        <v>230</v>
      </c>
      <c r="BM515" s="139" t="s">
        <v>1243</v>
      </c>
    </row>
    <row r="516" spans="2:65" s="1" customFormat="1" hidden="1">
      <c r="B516" s="33"/>
      <c r="D516" s="141" t="s">
        <v>141</v>
      </c>
      <c r="F516" s="142" t="s">
        <v>800</v>
      </c>
      <c r="I516" s="143"/>
      <c r="L516" s="33"/>
      <c r="M516" s="144"/>
      <c r="T516" s="54"/>
      <c r="AT516" s="18" t="s">
        <v>141</v>
      </c>
      <c r="AU516" s="18" t="s">
        <v>139</v>
      </c>
    </row>
    <row r="517" spans="2:65" s="1" customFormat="1" ht="22.15" customHeight="1">
      <c r="B517" s="33"/>
      <c r="C517" s="128" t="s">
        <v>865</v>
      </c>
      <c r="D517" s="128" t="s">
        <v>133</v>
      </c>
      <c r="E517" s="129" t="s">
        <v>802</v>
      </c>
      <c r="F517" s="130" t="s">
        <v>803</v>
      </c>
      <c r="G517" s="131" t="s">
        <v>443</v>
      </c>
      <c r="H517" s="132">
        <v>0.21</v>
      </c>
      <c r="I517" s="133"/>
      <c r="J517" s="134">
        <f>ROUND(I517*H517,2)</f>
        <v>0</v>
      </c>
      <c r="K517" s="130" t="s">
        <v>137</v>
      </c>
      <c r="L517" s="33"/>
      <c r="M517" s="135" t="s">
        <v>19</v>
      </c>
      <c r="N517" s="136" t="s">
        <v>43</v>
      </c>
      <c r="P517" s="137">
        <f>O517*H517</f>
        <v>0</v>
      </c>
      <c r="Q517" s="137">
        <v>0</v>
      </c>
      <c r="R517" s="137">
        <f>Q517*H517</f>
        <v>0</v>
      </c>
      <c r="S517" s="137">
        <v>0</v>
      </c>
      <c r="T517" s="138">
        <f>S517*H517</f>
        <v>0</v>
      </c>
      <c r="AR517" s="139" t="s">
        <v>230</v>
      </c>
      <c r="AT517" s="139" t="s">
        <v>133</v>
      </c>
      <c r="AU517" s="139" t="s">
        <v>139</v>
      </c>
      <c r="AY517" s="18" t="s">
        <v>131</v>
      </c>
      <c r="BE517" s="140">
        <f>IF(N517="základní",J517,0)</f>
        <v>0</v>
      </c>
      <c r="BF517" s="140">
        <f>IF(N517="snížená",J517,0)</f>
        <v>0</v>
      </c>
      <c r="BG517" s="140">
        <f>IF(N517="zákl. přenesená",J517,0)</f>
        <v>0</v>
      </c>
      <c r="BH517" s="140">
        <f>IF(N517="sníž. přenesená",J517,0)</f>
        <v>0</v>
      </c>
      <c r="BI517" s="140">
        <f>IF(N517="nulová",J517,0)</f>
        <v>0</v>
      </c>
      <c r="BJ517" s="18" t="s">
        <v>139</v>
      </c>
      <c r="BK517" s="140">
        <f>ROUND(I517*H517,2)</f>
        <v>0</v>
      </c>
      <c r="BL517" s="18" t="s">
        <v>230</v>
      </c>
      <c r="BM517" s="139" t="s">
        <v>1244</v>
      </c>
    </row>
    <row r="518" spans="2:65" s="1" customFormat="1" hidden="1">
      <c r="B518" s="33"/>
      <c r="D518" s="141" t="s">
        <v>141</v>
      </c>
      <c r="F518" s="142" t="s">
        <v>805</v>
      </c>
      <c r="I518" s="143"/>
      <c r="L518" s="33"/>
      <c r="M518" s="144"/>
      <c r="T518" s="54"/>
      <c r="AT518" s="18" t="s">
        <v>141</v>
      </c>
      <c r="AU518" s="18" t="s">
        <v>139</v>
      </c>
    </row>
    <row r="519" spans="2:65" s="11" customFormat="1" ht="22.9" customHeight="1">
      <c r="B519" s="116"/>
      <c r="D519" s="117" t="s">
        <v>70</v>
      </c>
      <c r="E519" s="126" t="s">
        <v>806</v>
      </c>
      <c r="F519" s="126" t="s">
        <v>807</v>
      </c>
      <c r="I519" s="119"/>
      <c r="J519" s="127">
        <f>BK519</f>
        <v>0</v>
      </c>
      <c r="L519" s="116"/>
      <c r="M519" s="121"/>
      <c r="P519" s="122">
        <f>SUM(P520:P525)</f>
        <v>0</v>
      </c>
      <c r="R519" s="122">
        <f>SUM(R520:R525)</f>
        <v>0.10880999999999999</v>
      </c>
      <c r="T519" s="123">
        <f>SUM(T520:T525)</f>
        <v>0</v>
      </c>
      <c r="AR519" s="117" t="s">
        <v>139</v>
      </c>
      <c r="AT519" s="124" t="s">
        <v>70</v>
      </c>
      <c r="AU519" s="124" t="s">
        <v>79</v>
      </c>
      <c r="AY519" s="117" t="s">
        <v>131</v>
      </c>
      <c r="BK519" s="125">
        <f>SUM(BK520:BK525)</f>
        <v>0</v>
      </c>
    </row>
    <row r="520" spans="2:65" s="1" customFormat="1" ht="22.15" customHeight="1">
      <c r="B520" s="33"/>
      <c r="C520" s="128" t="s">
        <v>880</v>
      </c>
      <c r="D520" s="128" t="s">
        <v>133</v>
      </c>
      <c r="E520" s="129" t="s">
        <v>809</v>
      </c>
      <c r="F520" s="130" t="s">
        <v>810</v>
      </c>
      <c r="G520" s="131" t="s">
        <v>410</v>
      </c>
      <c r="H520" s="132">
        <v>3</v>
      </c>
      <c r="I520" s="133"/>
      <c r="J520" s="134">
        <f>ROUND(I520*H520,2)</f>
        <v>0</v>
      </c>
      <c r="K520" s="130" t="s">
        <v>137</v>
      </c>
      <c r="L520" s="33"/>
      <c r="M520" s="135" t="s">
        <v>19</v>
      </c>
      <c r="N520" s="136" t="s">
        <v>43</v>
      </c>
      <c r="P520" s="137">
        <f>O520*H520</f>
        <v>0</v>
      </c>
      <c r="Q520" s="137">
        <v>2.7E-4</v>
      </c>
      <c r="R520" s="137">
        <f>Q520*H520</f>
        <v>8.0999999999999996E-4</v>
      </c>
      <c r="S520" s="137">
        <v>0</v>
      </c>
      <c r="T520" s="138">
        <f>S520*H520</f>
        <v>0</v>
      </c>
      <c r="AR520" s="139" t="s">
        <v>230</v>
      </c>
      <c r="AT520" s="139" t="s">
        <v>133</v>
      </c>
      <c r="AU520" s="139" t="s">
        <v>139</v>
      </c>
      <c r="AY520" s="18" t="s">
        <v>131</v>
      </c>
      <c r="BE520" s="140">
        <f>IF(N520="základní",J520,0)</f>
        <v>0</v>
      </c>
      <c r="BF520" s="140">
        <f>IF(N520="snížená",J520,0)</f>
        <v>0</v>
      </c>
      <c r="BG520" s="140">
        <f>IF(N520="zákl. přenesená",J520,0)</f>
        <v>0</v>
      </c>
      <c r="BH520" s="140">
        <f>IF(N520="sníž. přenesená",J520,0)</f>
        <v>0</v>
      </c>
      <c r="BI520" s="140">
        <f>IF(N520="nulová",J520,0)</f>
        <v>0</v>
      </c>
      <c r="BJ520" s="18" t="s">
        <v>139</v>
      </c>
      <c r="BK520" s="140">
        <f>ROUND(I520*H520,2)</f>
        <v>0</v>
      </c>
      <c r="BL520" s="18" t="s">
        <v>230</v>
      </c>
      <c r="BM520" s="139" t="s">
        <v>1245</v>
      </c>
    </row>
    <row r="521" spans="2:65" s="1" customFormat="1" hidden="1">
      <c r="B521" s="33"/>
      <c r="D521" s="141" t="s">
        <v>141</v>
      </c>
      <c r="F521" s="142" t="s">
        <v>812</v>
      </c>
      <c r="I521" s="143"/>
      <c r="L521" s="33"/>
      <c r="M521" s="144"/>
      <c r="T521" s="54"/>
      <c r="AT521" s="18" t="s">
        <v>141</v>
      </c>
      <c r="AU521" s="18" t="s">
        <v>139</v>
      </c>
    </row>
    <row r="522" spans="2:65" s="1" customFormat="1" ht="19.5">
      <c r="B522" s="33"/>
      <c r="D522" s="146" t="s">
        <v>210</v>
      </c>
      <c r="F522" s="176" t="s">
        <v>813</v>
      </c>
      <c r="I522" s="143"/>
      <c r="L522" s="33"/>
      <c r="M522" s="144"/>
      <c r="T522" s="54"/>
      <c r="AT522" s="18" t="s">
        <v>210</v>
      </c>
      <c r="AU522" s="18" t="s">
        <v>139</v>
      </c>
    </row>
    <row r="523" spans="2:65" s="1" customFormat="1" ht="14.45" customHeight="1">
      <c r="B523" s="33"/>
      <c r="C523" s="153" t="s">
        <v>1246</v>
      </c>
      <c r="D523" s="153" t="s">
        <v>166</v>
      </c>
      <c r="E523" s="154" t="s">
        <v>815</v>
      </c>
      <c r="F523" s="155" t="s">
        <v>816</v>
      </c>
      <c r="G523" s="156" t="s">
        <v>410</v>
      </c>
      <c r="H523" s="157">
        <v>3</v>
      </c>
      <c r="I523" s="158"/>
      <c r="J523" s="159">
        <f>ROUND(I523*H523,2)</f>
        <v>0</v>
      </c>
      <c r="K523" s="155" t="s">
        <v>19</v>
      </c>
      <c r="L523" s="160"/>
      <c r="M523" s="161" t="s">
        <v>19</v>
      </c>
      <c r="N523" s="162" t="s">
        <v>43</v>
      </c>
      <c r="P523" s="137">
        <f>O523*H523</f>
        <v>0</v>
      </c>
      <c r="Q523" s="137">
        <v>3.5999999999999997E-2</v>
      </c>
      <c r="R523" s="137">
        <f>Q523*H523</f>
        <v>0.10799999999999998</v>
      </c>
      <c r="S523" s="137">
        <v>0</v>
      </c>
      <c r="T523" s="138">
        <f>S523*H523</f>
        <v>0</v>
      </c>
      <c r="AR523" s="139" t="s">
        <v>335</v>
      </c>
      <c r="AT523" s="139" t="s">
        <v>166</v>
      </c>
      <c r="AU523" s="139" t="s">
        <v>139</v>
      </c>
      <c r="AY523" s="18" t="s">
        <v>131</v>
      </c>
      <c r="BE523" s="140">
        <f>IF(N523="základní",J523,0)</f>
        <v>0</v>
      </c>
      <c r="BF523" s="140">
        <f>IF(N523="snížená",J523,0)</f>
        <v>0</v>
      </c>
      <c r="BG523" s="140">
        <f>IF(N523="zákl. přenesená",J523,0)</f>
        <v>0</v>
      </c>
      <c r="BH523" s="140">
        <f>IF(N523="sníž. přenesená",J523,0)</f>
        <v>0</v>
      </c>
      <c r="BI523" s="140">
        <f>IF(N523="nulová",J523,0)</f>
        <v>0</v>
      </c>
      <c r="BJ523" s="18" t="s">
        <v>139</v>
      </c>
      <c r="BK523" s="140">
        <f>ROUND(I523*H523,2)</f>
        <v>0</v>
      </c>
      <c r="BL523" s="18" t="s">
        <v>230</v>
      </c>
      <c r="BM523" s="139" t="s">
        <v>1247</v>
      </c>
    </row>
    <row r="524" spans="2:65" s="1" customFormat="1" ht="22.15" customHeight="1">
      <c r="B524" s="33"/>
      <c r="C524" s="128" t="s">
        <v>1248</v>
      </c>
      <c r="D524" s="128" t="s">
        <v>133</v>
      </c>
      <c r="E524" s="129" t="s">
        <v>819</v>
      </c>
      <c r="F524" s="130" t="s">
        <v>820</v>
      </c>
      <c r="G524" s="131" t="s">
        <v>443</v>
      </c>
      <c r="H524" s="132">
        <v>0.109</v>
      </c>
      <c r="I524" s="133"/>
      <c r="J524" s="134">
        <f>ROUND(I524*H524,2)</f>
        <v>0</v>
      </c>
      <c r="K524" s="130" t="s">
        <v>137</v>
      </c>
      <c r="L524" s="33"/>
      <c r="M524" s="135" t="s">
        <v>19</v>
      </c>
      <c r="N524" s="136" t="s">
        <v>43</v>
      </c>
      <c r="P524" s="137">
        <f>O524*H524</f>
        <v>0</v>
      </c>
      <c r="Q524" s="137">
        <v>0</v>
      </c>
      <c r="R524" s="137">
        <f>Q524*H524</f>
        <v>0</v>
      </c>
      <c r="S524" s="137">
        <v>0</v>
      </c>
      <c r="T524" s="138">
        <f>S524*H524</f>
        <v>0</v>
      </c>
      <c r="AR524" s="139" t="s">
        <v>230</v>
      </c>
      <c r="AT524" s="139" t="s">
        <v>133</v>
      </c>
      <c r="AU524" s="139" t="s">
        <v>139</v>
      </c>
      <c r="AY524" s="18" t="s">
        <v>131</v>
      </c>
      <c r="BE524" s="140">
        <f>IF(N524="základní",J524,0)</f>
        <v>0</v>
      </c>
      <c r="BF524" s="140">
        <f>IF(N524="snížená",J524,0)</f>
        <v>0</v>
      </c>
      <c r="BG524" s="140">
        <f>IF(N524="zákl. přenesená",J524,0)</f>
        <v>0</v>
      </c>
      <c r="BH524" s="140">
        <f>IF(N524="sníž. přenesená",J524,0)</f>
        <v>0</v>
      </c>
      <c r="BI524" s="140">
        <f>IF(N524="nulová",J524,0)</f>
        <v>0</v>
      </c>
      <c r="BJ524" s="18" t="s">
        <v>139</v>
      </c>
      <c r="BK524" s="140">
        <f>ROUND(I524*H524,2)</f>
        <v>0</v>
      </c>
      <c r="BL524" s="18" t="s">
        <v>230</v>
      </c>
      <c r="BM524" s="139" t="s">
        <v>1249</v>
      </c>
    </row>
    <row r="525" spans="2:65" s="1" customFormat="1" hidden="1">
      <c r="B525" s="33"/>
      <c r="D525" s="141" t="s">
        <v>141</v>
      </c>
      <c r="F525" s="142" t="s">
        <v>822</v>
      </c>
      <c r="I525" s="143"/>
      <c r="L525" s="33"/>
      <c r="M525" s="144"/>
      <c r="T525" s="54"/>
      <c r="AT525" s="18" t="s">
        <v>141</v>
      </c>
      <c r="AU525" s="18" t="s">
        <v>139</v>
      </c>
    </row>
    <row r="526" spans="2:65" s="11" customFormat="1" ht="22.9" customHeight="1">
      <c r="B526" s="116"/>
      <c r="D526" s="117" t="s">
        <v>70</v>
      </c>
      <c r="E526" s="126" t="s">
        <v>823</v>
      </c>
      <c r="F526" s="126" t="s">
        <v>824</v>
      </c>
      <c r="I526" s="119"/>
      <c r="J526" s="127">
        <f>BK526</f>
        <v>0</v>
      </c>
      <c r="L526" s="116"/>
      <c r="M526" s="121"/>
      <c r="P526" s="122">
        <f>SUM(P527:P556)</f>
        <v>0</v>
      </c>
      <c r="R526" s="122">
        <f>SUM(R527:R556)</f>
        <v>0.10476800000000003</v>
      </c>
      <c r="T526" s="123">
        <f>SUM(T527:T556)</f>
        <v>1.8038000000000003</v>
      </c>
      <c r="AR526" s="117" t="s">
        <v>139</v>
      </c>
      <c r="AT526" s="124" t="s">
        <v>70</v>
      </c>
      <c r="AU526" s="124" t="s">
        <v>79</v>
      </c>
      <c r="AY526" s="117" t="s">
        <v>131</v>
      </c>
      <c r="BK526" s="125">
        <f>SUM(BK527:BK556)</f>
        <v>0</v>
      </c>
    </row>
    <row r="527" spans="2:65" s="1" customFormat="1" ht="14.45" customHeight="1">
      <c r="B527" s="33"/>
      <c r="C527" s="128" t="s">
        <v>1250</v>
      </c>
      <c r="D527" s="128" t="s">
        <v>133</v>
      </c>
      <c r="E527" s="129" t="s">
        <v>1251</v>
      </c>
      <c r="F527" s="130" t="s">
        <v>1252</v>
      </c>
      <c r="G527" s="131" t="s">
        <v>239</v>
      </c>
      <c r="H527" s="132">
        <v>0.4</v>
      </c>
      <c r="I527" s="133"/>
      <c r="J527" s="134">
        <f>ROUND(I527*H527,2)</f>
        <v>0</v>
      </c>
      <c r="K527" s="130" t="s">
        <v>19</v>
      </c>
      <c r="L527" s="33"/>
      <c r="M527" s="135" t="s">
        <v>19</v>
      </c>
      <c r="N527" s="136" t="s">
        <v>43</v>
      </c>
      <c r="P527" s="137">
        <f>O527*H527</f>
        <v>0</v>
      </c>
      <c r="Q527" s="137">
        <v>6.0000000000000002E-5</v>
      </c>
      <c r="R527" s="137">
        <f>Q527*H527</f>
        <v>2.4000000000000001E-5</v>
      </c>
      <c r="S527" s="137">
        <v>0</v>
      </c>
      <c r="T527" s="138">
        <f>S527*H527</f>
        <v>0</v>
      </c>
      <c r="AR527" s="139" t="s">
        <v>230</v>
      </c>
      <c r="AT527" s="139" t="s">
        <v>133</v>
      </c>
      <c r="AU527" s="139" t="s">
        <v>139</v>
      </c>
      <c r="AY527" s="18" t="s">
        <v>131</v>
      </c>
      <c r="BE527" s="140">
        <f>IF(N527="základní",J527,0)</f>
        <v>0</v>
      </c>
      <c r="BF527" s="140">
        <f>IF(N527="snížená",J527,0)</f>
        <v>0</v>
      </c>
      <c r="BG527" s="140">
        <f>IF(N527="zákl. přenesená",J527,0)</f>
        <v>0</v>
      </c>
      <c r="BH527" s="140">
        <f>IF(N527="sníž. přenesená",J527,0)</f>
        <v>0</v>
      </c>
      <c r="BI527" s="140">
        <f>IF(N527="nulová",J527,0)</f>
        <v>0</v>
      </c>
      <c r="BJ527" s="18" t="s">
        <v>139</v>
      </c>
      <c r="BK527" s="140">
        <f>ROUND(I527*H527,2)</f>
        <v>0</v>
      </c>
      <c r="BL527" s="18" t="s">
        <v>230</v>
      </c>
      <c r="BM527" s="139" t="s">
        <v>1253</v>
      </c>
    </row>
    <row r="528" spans="2:65" s="1" customFormat="1" ht="14.45" customHeight="1">
      <c r="B528" s="33"/>
      <c r="C528" s="128" t="s">
        <v>1254</v>
      </c>
      <c r="D528" s="128" t="s">
        <v>133</v>
      </c>
      <c r="E528" s="129" t="s">
        <v>1255</v>
      </c>
      <c r="F528" s="130" t="s">
        <v>1256</v>
      </c>
      <c r="G528" s="131" t="s">
        <v>239</v>
      </c>
      <c r="H528" s="132">
        <v>1.3</v>
      </c>
      <c r="I528" s="133"/>
      <c r="J528" s="134">
        <f>ROUND(I528*H528,2)</f>
        <v>0</v>
      </c>
      <c r="K528" s="130" t="s">
        <v>137</v>
      </c>
      <c r="L528" s="33"/>
      <c r="M528" s="135" t="s">
        <v>19</v>
      </c>
      <c r="N528" s="136" t="s">
        <v>43</v>
      </c>
      <c r="P528" s="137">
        <f>O528*H528</f>
        <v>0</v>
      </c>
      <c r="Q528" s="137">
        <v>0</v>
      </c>
      <c r="R528" s="137">
        <f>Q528*H528</f>
        <v>0</v>
      </c>
      <c r="S528" s="137">
        <v>1.6E-2</v>
      </c>
      <c r="T528" s="138">
        <f>S528*H528</f>
        <v>2.0800000000000003E-2</v>
      </c>
      <c r="AR528" s="139" t="s">
        <v>230</v>
      </c>
      <c r="AT528" s="139" t="s">
        <v>133</v>
      </c>
      <c r="AU528" s="139" t="s">
        <v>139</v>
      </c>
      <c r="AY528" s="18" t="s">
        <v>131</v>
      </c>
      <c r="BE528" s="140">
        <f>IF(N528="základní",J528,0)</f>
        <v>0</v>
      </c>
      <c r="BF528" s="140">
        <f>IF(N528="snížená",J528,0)</f>
        <v>0</v>
      </c>
      <c r="BG528" s="140">
        <f>IF(N528="zákl. přenesená",J528,0)</f>
        <v>0</v>
      </c>
      <c r="BH528" s="140">
        <f>IF(N528="sníž. přenesená",J528,0)</f>
        <v>0</v>
      </c>
      <c r="BI528" s="140">
        <f>IF(N528="nulová",J528,0)</f>
        <v>0</v>
      </c>
      <c r="BJ528" s="18" t="s">
        <v>139</v>
      </c>
      <c r="BK528" s="140">
        <f>ROUND(I528*H528,2)</f>
        <v>0</v>
      </c>
      <c r="BL528" s="18" t="s">
        <v>230</v>
      </c>
      <c r="BM528" s="139" t="s">
        <v>1257</v>
      </c>
    </row>
    <row r="529" spans="2:65" s="1" customFormat="1" hidden="1">
      <c r="B529" s="33"/>
      <c r="D529" s="141" t="s">
        <v>141</v>
      </c>
      <c r="F529" s="142" t="s">
        <v>1258</v>
      </c>
      <c r="I529" s="143"/>
      <c r="L529" s="33"/>
      <c r="M529" s="144"/>
      <c r="T529" s="54"/>
      <c r="AT529" s="18" t="s">
        <v>141</v>
      </c>
      <c r="AU529" s="18" t="s">
        <v>139</v>
      </c>
    </row>
    <row r="530" spans="2:65" s="1" customFormat="1" ht="14.45" customHeight="1">
      <c r="B530" s="33"/>
      <c r="C530" s="128" t="s">
        <v>1259</v>
      </c>
      <c r="D530" s="128" t="s">
        <v>133</v>
      </c>
      <c r="E530" s="129" t="s">
        <v>826</v>
      </c>
      <c r="F530" s="130" t="s">
        <v>827</v>
      </c>
      <c r="G530" s="131" t="s">
        <v>410</v>
      </c>
      <c r="H530" s="132">
        <v>4</v>
      </c>
      <c r="I530" s="133"/>
      <c r="J530" s="134">
        <f>ROUND(I530*H530,2)</f>
        <v>0</v>
      </c>
      <c r="K530" s="130" t="s">
        <v>19</v>
      </c>
      <c r="L530" s="33"/>
      <c r="M530" s="135" t="s">
        <v>19</v>
      </c>
      <c r="N530" s="136" t="s">
        <v>43</v>
      </c>
      <c r="P530" s="137">
        <f>O530*H530</f>
        <v>0</v>
      </c>
      <c r="Q530" s="137">
        <v>6.0000000000000001E-3</v>
      </c>
      <c r="R530" s="137">
        <f>Q530*H530</f>
        <v>2.4E-2</v>
      </c>
      <c r="S530" s="137">
        <v>0</v>
      </c>
      <c r="T530" s="138">
        <f>S530*H530</f>
        <v>0</v>
      </c>
      <c r="AR530" s="139" t="s">
        <v>230</v>
      </c>
      <c r="AT530" s="139" t="s">
        <v>133</v>
      </c>
      <c r="AU530" s="139" t="s">
        <v>139</v>
      </c>
      <c r="AY530" s="18" t="s">
        <v>131</v>
      </c>
      <c r="BE530" s="140">
        <f>IF(N530="základní",J530,0)</f>
        <v>0</v>
      </c>
      <c r="BF530" s="140">
        <f>IF(N530="snížená",J530,0)</f>
        <v>0</v>
      </c>
      <c r="BG530" s="140">
        <f>IF(N530="zákl. přenesená",J530,0)</f>
        <v>0</v>
      </c>
      <c r="BH530" s="140">
        <f>IF(N530="sníž. přenesená",J530,0)</f>
        <v>0</v>
      </c>
      <c r="BI530" s="140">
        <f>IF(N530="nulová",J530,0)</f>
        <v>0</v>
      </c>
      <c r="BJ530" s="18" t="s">
        <v>139</v>
      </c>
      <c r="BK530" s="140">
        <f>ROUND(I530*H530,2)</f>
        <v>0</v>
      </c>
      <c r="BL530" s="18" t="s">
        <v>230</v>
      </c>
      <c r="BM530" s="139" t="s">
        <v>1260</v>
      </c>
    </row>
    <row r="531" spans="2:65" s="1" customFormat="1" ht="14.45" customHeight="1">
      <c r="B531" s="33"/>
      <c r="C531" s="128" t="s">
        <v>1261</v>
      </c>
      <c r="D531" s="128" t="s">
        <v>133</v>
      </c>
      <c r="E531" s="129" t="s">
        <v>830</v>
      </c>
      <c r="F531" s="130" t="s">
        <v>831</v>
      </c>
      <c r="G531" s="131" t="s">
        <v>410</v>
      </c>
      <c r="H531" s="132">
        <v>4</v>
      </c>
      <c r="I531" s="133"/>
      <c r="J531" s="134">
        <f>ROUND(I531*H531,2)</f>
        <v>0</v>
      </c>
      <c r="K531" s="130" t="s">
        <v>19</v>
      </c>
      <c r="L531" s="33"/>
      <c r="M531" s="135" t="s">
        <v>19</v>
      </c>
      <c r="N531" s="136" t="s">
        <v>43</v>
      </c>
      <c r="P531" s="137">
        <f>O531*H531</f>
        <v>0</v>
      </c>
      <c r="Q531" s="137">
        <v>0</v>
      </c>
      <c r="R531" s="137">
        <f>Q531*H531</f>
        <v>0</v>
      </c>
      <c r="S531" s="137">
        <v>6.6000000000000003E-2</v>
      </c>
      <c r="T531" s="138">
        <f>S531*H531</f>
        <v>0.26400000000000001</v>
      </c>
      <c r="AR531" s="139" t="s">
        <v>230</v>
      </c>
      <c r="AT531" s="139" t="s">
        <v>133</v>
      </c>
      <c r="AU531" s="139" t="s">
        <v>139</v>
      </c>
      <c r="AY531" s="18" t="s">
        <v>131</v>
      </c>
      <c r="BE531" s="140">
        <f>IF(N531="základní",J531,0)</f>
        <v>0</v>
      </c>
      <c r="BF531" s="140">
        <f>IF(N531="snížená",J531,0)</f>
        <v>0</v>
      </c>
      <c r="BG531" s="140">
        <f>IF(N531="zákl. přenesená",J531,0)</f>
        <v>0</v>
      </c>
      <c r="BH531" s="140">
        <f>IF(N531="sníž. přenesená",J531,0)</f>
        <v>0</v>
      </c>
      <c r="BI531" s="140">
        <f>IF(N531="nulová",J531,0)</f>
        <v>0</v>
      </c>
      <c r="BJ531" s="18" t="s">
        <v>139</v>
      </c>
      <c r="BK531" s="140">
        <f>ROUND(I531*H531,2)</f>
        <v>0</v>
      </c>
      <c r="BL531" s="18" t="s">
        <v>230</v>
      </c>
      <c r="BM531" s="139" t="s">
        <v>1262</v>
      </c>
    </row>
    <row r="532" spans="2:65" s="1" customFormat="1" ht="14.45" customHeight="1">
      <c r="B532" s="33"/>
      <c r="C532" s="128" t="s">
        <v>1263</v>
      </c>
      <c r="D532" s="128" t="s">
        <v>133</v>
      </c>
      <c r="E532" s="129" t="s">
        <v>1264</v>
      </c>
      <c r="F532" s="130" t="s">
        <v>1265</v>
      </c>
      <c r="G532" s="131" t="s">
        <v>410</v>
      </c>
      <c r="H532" s="132">
        <v>1</v>
      </c>
      <c r="I532" s="133"/>
      <c r="J532" s="134">
        <f>ROUND(I532*H532,2)</f>
        <v>0</v>
      </c>
      <c r="K532" s="130" t="s">
        <v>137</v>
      </c>
      <c r="L532" s="33"/>
      <c r="M532" s="135" t="s">
        <v>19</v>
      </c>
      <c r="N532" s="136" t="s">
        <v>43</v>
      </c>
      <c r="P532" s="137">
        <f>O532*H532</f>
        <v>0</v>
      </c>
      <c r="Q532" s="137">
        <v>0</v>
      </c>
      <c r="R532" s="137">
        <f>Q532*H532</f>
        <v>0</v>
      </c>
      <c r="S532" s="137">
        <v>0</v>
      </c>
      <c r="T532" s="138">
        <f>S532*H532</f>
        <v>0</v>
      </c>
      <c r="AR532" s="139" t="s">
        <v>230</v>
      </c>
      <c r="AT532" s="139" t="s">
        <v>133</v>
      </c>
      <c r="AU532" s="139" t="s">
        <v>139</v>
      </c>
      <c r="AY532" s="18" t="s">
        <v>131</v>
      </c>
      <c r="BE532" s="140">
        <f>IF(N532="základní",J532,0)</f>
        <v>0</v>
      </c>
      <c r="BF532" s="140">
        <f>IF(N532="snížená",J532,0)</f>
        <v>0</v>
      </c>
      <c r="BG532" s="140">
        <f>IF(N532="zákl. přenesená",J532,0)</f>
        <v>0</v>
      </c>
      <c r="BH532" s="140">
        <f>IF(N532="sníž. přenesená",J532,0)</f>
        <v>0</v>
      </c>
      <c r="BI532" s="140">
        <f>IF(N532="nulová",J532,0)</f>
        <v>0</v>
      </c>
      <c r="BJ532" s="18" t="s">
        <v>139</v>
      </c>
      <c r="BK532" s="140">
        <f>ROUND(I532*H532,2)</f>
        <v>0</v>
      </c>
      <c r="BL532" s="18" t="s">
        <v>230</v>
      </c>
      <c r="BM532" s="139" t="s">
        <v>1266</v>
      </c>
    </row>
    <row r="533" spans="2:65" s="1" customFormat="1" hidden="1">
      <c r="B533" s="33"/>
      <c r="D533" s="141" t="s">
        <v>141</v>
      </c>
      <c r="F533" s="142" t="s">
        <v>1267</v>
      </c>
      <c r="I533" s="143"/>
      <c r="L533" s="33"/>
      <c r="M533" s="144"/>
      <c r="T533" s="54"/>
      <c r="AT533" s="18" t="s">
        <v>141</v>
      </c>
      <c r="AU533" s="18" t="s">
        <v>139</v>
      </c>
    </row>
    <row r="534" spans="2:65" s="1" customFormat="1" ht="14.45" customHeight="1">
      <c r="B534" s="33"/>
      <c r="C534" s="153" t="s">
        <v>1268</v>
      </c>
      <c r="D534" s="153" t="s">
        <v>166</v>
      </c>
      <c r="E534" s="154" t="s">
        <v>1269</v>
      </c>
      <c r="F534" s="155" t="s">
        <v>1270</v>
      </c>
      <c r="G534" s="156" t="s">
        <v>136</v>
      </c>
      <c r="H534" s="157">
        <v>2</v>
      </c>
      <c r="I534" s="158"/>
      <c r="J534" s="159">
        <f>ROUND(I534*H534,2)</f>
        <v>0</v>
      </c>
      <c r="K534" s="155" t="s">
        <v>137</v>
      </c>
      <c r="L534" s="160"/>
      <c r="M534" s="161" t="s">
        <v>19</v>
      </c>
      <c r="N534" s="162" t="s">
        <v>43</v>
      </c>
      <c r="P534" s="137">
        <f>O534*H534</f>
        <v>0</v>
      </c>
      <c r="Q534" s="137">
        <v>2.4230000000000002E-2</v>
      </c>
      <c r="R534" s="137">
        <f>Q534*H534</f>
        <v>4.8460000000000003E-2</v>
      </c>
      <c r="S534" s="137">
        <v>0</v>
      </c>
      <c r="T534" s="138">
        <f>S534*H534</f>
        <v>0</v>
      </c>
      <c r="AR534" s="139" t="s">
        <v>335</v>
      </c>
      <c r="AT534" s="139" t="s">
        <v>166</v>
      </c>
      <c r="AU534" s="139" t="s">
        <v>139</v>
      </c>
      <c r="AY534" s="18" t="s">
        <v>131</v>
      </c>
      <c r="BE534" s="140">
        <f>IF(N534="základní",J534,0)</f>
        <v>0</v>
      </c>
      <c r="BF534" s="140">
        <f>IF(N534="snížená",J534,0)</f>
        <v>0</v>
      </c>
      <c r="BG534" s="140">
        <f>IF(N534="zákl. přenesená",J534,0)</f>
        <v>0</v>
      </c>
      <c r="BH534" s="140">
        <f>IF(N534="sníž. přenesená",J534,0)</f>
        <v>0</v>
      </c>
      <c r="BI534" s="140">
        <f>IF(N534="nulová",J534,0)</f>
        <v>0</v>
      </c>
      <c r="BJ534" s="18" t="s">
        <v>139</v>
      </c>
      <c r="BK534" s="140">
        <f>ROUND(I534*H534,2)</f>
        <v>0</v>
      </c>
      <c r="BL534" s="18" t="s">
        <v>230</v>
      </c>
      <c r="BM534" s="139" t="s">
        <v>1271</v>
      </c>
    </row>
    <row r="535" spans="2:65" s="1" customFormat="1" ht="19.899999999999999" customHeight="1">
      <c r="B535" s="33"/>
      <c r="C535" s="128" t="s">
        <v>1272</v>
      </c>
      <c r="D535" s="128" t="s">
        <v>133</v>
      </c>
      <c r="E535" s="129" t="s">
        <v>834</v>
      </c>
      <c r="F535" s="130" t="s">
        <v>835</v>
      </c>
      <c r="G535" s="131" t="s">
        <v>410</v>
      </c>
      <c r="H535" s="132">
        <v>2</v>
      </c>
      <c r="I535" s="133"/>
      <c r="J535" s="134">
        <f>ROUND(I535*H535,2)</f>
        <v>0</v>
      </c>
      <c r="K535" s="130" t="s">
        <v>137</v>
      </c>
      <c r="L535" s="33"/>
      <c r="M535" s="135" t="s">
        <v>19</v>
      </c>
      <c r="N535" s="136" t="s">
        <v>43</v>
      </c>
      <c r="P535" s="137">
        <f>O535*H535</f>
        <v>0</v>
      </c>
      <c r="Q535" s="137">
        <v>0</v>
      </c>
      <c r="R535" s="137">
        <f>Q535*H535</f>
        <v>0</v>
      </c>
      <c r="S535" s="137">
        <v>0</v>
      </c>
      <c r="T535" s="138">
        <f>S535*H535</f>
        <v>0</v>
      </c>
      <c r="AR535" s="139" t="s">
        <v>230</v>
      </c>
      <c r="AT535" s="139" t="s">
        <v>133</v>
      </c>
      <c r="AU535" s="139" t="s">
        <v>139</v>
      </c>
      <c r="AY535" s="18" t="s">
        <v>131</v>
      </c>
      <c r="BE535" s="140">
        <f>IF(N535="základní",J535,0)</f>
        <v>0</v>
      </c>
      <c r="BF535" s="140">
        <f>IF(N535="snížená",J535,0)</f>
        <v>0</v>
      </c>
      <c r="BG535" s="140">
        <f>IF(N535="zákl. přenesená",J535,0)</f>
        <v>0</v>
      </c>
      <c r="BH535" s="140">
        <f>IF(N535="sníž. přenesená",J535,0)</f>
        <v>0</v>
      </c>
      <c r="BI535" s="140">
        <f>IF(N535="nulová",J535,0)</f>
        <v>0</v>
      </c>
      <c r="BJ535" s="18" t="s">
        <v>139</v>
      </c>
      <c r="BK535" s="140">
        <f>ROUND(I535*H535,2)</f>
        <v>0</v>
      </c>
      <c r="BL535" s="18" t="s">
        <v>230</v>
      </c>
      <c r="BM535" s="139" t="s">
        <v>1273</v>
      </c>
    </row>
    <row r="536" spans="2:65" s="1" customFormat="1" hidden="1">
      <c r="B536" s="33"/>
      <c r="D536" s="141" t="s">
        <v>141</v>
      </c>
      <c r="F536" s="142" t="s">
        <v>837</v>
      </c>
      <c r="I536" s="143"/>
      <c r="L536" s="33"/>
      <c r="M536" s="144"/>
      <c r="T536" s="54"/>
      <c r="AT536" s="18" t="s">
        <v>141</v>
      </c>
      <c r="AU536" s="18" t="s">
        <v>139</v>
      </c>
    </row>
    <row r="537" spans="2:65" s="1" customFormat="1" ht="14.45" customHeight="1">
      <c r="B537" s="33"/>
      <c r="C537" s="153" t="s">
        <v>1274</v>
      </c>
      <c r="D537" s="153" t="s">
        <v>166</v>
      </c>
      <c r="E537" s="154" t="s">
        <v>1275</v>
      </c>
      <c r="F537" s="155" t="s">
        <v>1276</v>
      </c>
      <c r="G537" s="156" t="s">
        <v>410</v>
      </c>
      <c r="H537" s="157">
        <v>1</v>
      </c>
      <c r="I537" s="158"/>
      <c r="J537" s="159">
        <f>ROUND(I537*H537,2)</f>
        <v>0</v>
      </c>
      <c r="K537" s="155" t="s">
        <v>137</v>
      </c>
      <c r="L537" s="160"/>
      <c r="M537" s="161" t="s">
        <v>19</v>
      </c>
      <c r="N537" s="162" t="s">
        <v>43</v>
      </c>
      <c r="P537" s="137">
        <f>O537*H537</f>
        <v>0</v>
      </c>
      <c r="Q537" s="137">
        <v>1.3600000000000001E-3</v>
      </c>
      <c r="R537" s="137">
        <f>Q537*H537</f>
        <v>1.3600000000000001E-3</v>
      </c>
      <c r="S537" s="137">
        <v>0</v>
      </c>
      <c r="T537" s="138">
        <f>S537*H537</f>
        <v>0</v>
      </c>
      <c r="AR537" s="139" t="s">
        <v>335</v>
      </c>
      <c r="AT537" s="139" t="s">
        <v>166</v>
      </c>
      <c r="AU537" s="139" t="s">
        <v>139</v>
      </c>
      <c r="AY537" s="18" t="s">
        <v>131</v>
      </c>
      <c r="BE537" s="140">
        <f>IF(N537="základní",J537,0)</f>
        <v>0</v>
      </c>
      <c r="BF537" s="140">
        <f>IF(N537="snížená",J537,0)</f>
        <v>0</v>
      </c>
      <c r="BG537" s="140">
        <f>IF(N537="zákl. přenesená",J537,0)</f>
        <v>0</v>
      </c>
      <c r="BH537" s="140">
        <f>IF(N537="sníž. přenesená",J537,0)</f>
        <v>0</v>
      </c>
      <c r="BI537" s="140">
        <f>IF(N537="nulová",J537,0)</f>
        <v>0</v>
      </c>
      <c r="BJ537" s="18" t="s">
        <v>139</v>
      </c>
      <c r="BK537" s="140">
        <f>ROUND(I537*H537,2)</f>
        <v>0</v>
      </c>
      <c r="BL537" s="18" t="s">
        <v>230</v>
      </c>
      <c r="BM537" s="139" t="s">
        <v>1277</v>
      </c>
    </row>
    <row r="538" spans="2:65" s="1" customFormat="1" ht="14.45" customHeight="1">
      <c r="B538" s="33"/>
      <c r="C538" s="153" t="s">
        <v>1278</v>
      </c>
      <c r="D538" s="153" t="s">
        <v>166</v>
      </c>
      <c r="E538" s="154" t="s">
        <v>1279</v>
      </c>
      <c r="F538" s="155" t="s">
        <v>1280</v>
      </c>
      <c r="G538" s="156" t="s">
        <v>410</v>
      </c>
      <c r="H538" s="157">
        <v>1</v>
      </c>
      <c r="I538" s="158"/>
      <c r="J538" s="159">
        <f>ROUND(I538*H538,2)</f>
        <v>0</v>
      </c>
      <c r="K538" s="155" t="s">
        <v>137</v>
      </c>
      <c r="L538" s="160"/>
      <c r="M538" s="161" t="s">
        <v>19</v>
      </c>
      <c r="N538" s="162" t="s">
        <v>43</v>
      </c>
      <c r="P538" s="137">
        <f>O538*H538</f>
        <v>0</v>
      </c>
      <c r="Q538" s="137">
        <v>2.0600000000000002E-3</v>
      </c>
      <c r="R538" s="137">
        <f>Q538*H538</f>
        <v>2.0600000000000002E-3</v>
      </c>
      <c r="S538" s="137">
        <v>0</v>
      </c>
      <c r="T538" s="138">
        <f>S538*H538</f>
        <v>0</v>
      </c>
      <c r="AR538" s="139" t="s">
        <v>335</v>
      </c>
      <c r="AT538" s="139" t="s">
        <v>166</v>
      </c>
      <c r="AU538" s="139" t="s">
        <v>139</v>
      </c>
      <c r="AY538" s="18" t="s">
        <v>131</v>
      </c>
      <c r="BE538" s="140">
        <f>IF(N538="základní",J538,0)</f>
        <v>0</v>
      </c>
      <c r="BF538" s="140">
        <f>IF(N538="snížená",J538,0)</f>
        <v>0</v>
      </c>
      <c r="BG538" s="140">
        <f>IF(N538="zákl. přenesená",J538,0)</f>
        <v>0</v>
      </c>
      <c r="BH538" s="140">
        <f>IF(N538="sníž. přenesená",J538,0)</f>
        <v>0</v>
      </c>
      <c r="BI538" s="140">
        <f>IF(N538="nulová",J538,0)</f>
        <v>0</v>
      </c>
      <c r="BJ538" s="18" t="s">
        <v>139</v>
      </c>
      <c r="BK538" s="140">
        <f>ROUND(I538*H538,2)</f>
        <v>0</v>
      </c>
      <c r="BL538" s="18" t="s">
        <v>230</v>
      </c>
      <c r="BM538" s="139" t="s">
        <v>1281</v>
      </c>
    </row>
    <row r="539" spans="2:65" s="1" customFormat="1" ht="14.45" customHeight="1">
      <c r="B539" s="33"/>
      <c r="C539" s="128" t="s">
        <v>1282</v>
      </c>
      <c r="D539" s="128" t="s">
        <v>133</v>
      </c>
      <c r="E539" s="129" t="s">
        <v>1283</v>
      </c>
      <c r="F539" s="130" t="s">
        <v>1284</v>
      </c>
      <c r="G539" s="131" t="s">
        <v>136</v>
      </c>
      <c r="H539" s="132">
        <v>3.4</v>
      </c>
      <c r="I539" s="133"/>
      <c r="J539" s="134">
        <f>ROUND(I539*H539,2)</f>
        <v>0</v>
      </c>
      <c r="K539" s="130" t="s">
        <v>137</v>
      </c>
      <c r="L539" s="33"/>
      <c r="M539" s="135" t="s">
        <v>19</v>
      </c>
      <c r="N539" s="136" t="s">
        <v>43</v>
      </c>
      <c r="P539" s="137">
        <f>O539*H539</f>
        <v>0</v>
      </c>
      <c r="Q539" s="137">
        <v>0</v>
      </c>
      <c r="R539" s="137">
        <f>Q539*H539</f>
        <v>0</v>
      </c>
      <c r="S539" s="137">
        <v>0.02</v>
      </c>
      <c r="T539" s="138">
        <f>S539*H539</f>
        <v>6.8000000000000005E-2</v>
      </c>
      <c r="AR539" s="139" t="s">
        <v>230</v>
      </c>
      <c r="AT539" s="139" t="s">
        <v>133</v>
      </c>
      <c r="AU539" s="139" t="s">
        <v>139</v>
      </c>
      <c r="AY539" s="18" t="s">
        <v>131</v>
      </c>
      <c r="BE539" s="140">
        <f>IF(N539="základní",J539,0)</f>
        <v>0</v>
      </c>
      <c r="BF539" s="140">
        <f>IF(N539="snížená",J539,0)</f>
        <v>0</v>
      </c>
      <c r="BG539" s="140">
        <f>IF(N539="zákl. přenesená",J539,0)</f>
        <v>0</v>
      </c>
      <c r="BH539" s="140">
        <f>IF(N539="sníž. přenesená",J539,0)</f>
        <v>0</v>
      </c>
      <c r="BI539" s="140">
        <f>IF(N539="nulová",J539,0)</f>
        <v>0</v>
      </c>
      <c r="BJ539" s="18" t="s">
        <v>139</v>
      </c>
      <c r="BK539" s="140">
        <f>ROUND(I539*H539,2)</f>
        <v>0</v>
      </c>
      <c r="BL539" s="18" t="s">
        <v>230</v>
      </c>
      <c r="BM539" s="139" t="s">
        <v>1285</v>
      </c>
    </row>
    <row r="540" spans="2:65" s="1" customFormat="1" hidden="1">
      <c r="B540" s="33"/>
      <c r="D540" s="141" t="s">
        <v>141</v>
      </c>
      <c r="F540" s="142" t="s">
        <v>1286</v>
      </c>
      <c r="I540" s="143"/>
      <c r="L540" s="33"/>
      <c r="M540" s="144"/>
      <c r="T540" s="54"/>
      <c r="AT540" s="18" t="s">
        <v>141</v>
      </c>
      <c r="AU540" s="18" t="s">
        <v>139</v>
      </c>
    </row>
    <row r="541" spans="2:65" s="1" customFormat="1" ht="14.45" customHeight="1">
      <c r="B541" s="33"/>
      <c r="C541" s="128" t="s">
        <v>1287</v>
      </c>
      <c r="D541" s="128" t="s">
        <v>133</v>
      </c>
      <c r="E541" s="129" t="s">
        <v>1288</v>
      </c>
      <c r="F541" s="130" t="s">
        <v>1289</v>
      </c>
      <c r="G541" s="131" t="s">
        <v>136</v>
      </c>
      <c r="H541" s="132">
        <v>3.4</v>
      </c>
      <c r="I541" s="133"/>
      <c r="J541" s="134">
        <f>ROUND(I541*H541,2)</f>
        <v>0</v>
      </c>
      <c r="K541" s="130" t="s">
        <v>137</v>
      </c>
      <c r="L541" s="33"/>
      <c r="M541" s="135" t="s">
        <v>19</v>
      </c>
      <c r="N541" s="136" t="s">
        <v>43</v>
      </c>
      <c r="P541" s="137">
        <f>O541*H541</f>
        <v>0</v>
      </c>
      <c r="Q541" s="137">
        <v>1.0000000000000001E-5</v>
      </c>
      <c r="R541" s="137">
        <f>Q541*H541</f>
        <v>3.4E-5</v>
      </c>
      <c r="S541" s="137">
        <v>0</v>
      </c>
      <c r="T541" s="138">
        <f>S541*H541</f>
        <v>0</v>
      </c>
      <c r="AR541" s="139" t="s">
        <v>230</v>
      </c>
      <c r="AT541" s="139" t="s">
        <v>133</v>
      </c>
      <c r="AU541" s="139" t="s">
        <v>139</v>
      </c>
      <c r="AY541" s="18" t="s">
        <v>131</v>
      </c>
      <c r="BE541" s="140">
        <f>IF(N541="základní",J541,0)</f>
        <v>0</v>
      </c>
      <c r="BF541" s="140">
        <f>IF(N541="snížená",J541,0)</f>
        <v>0</v>
      </c>
      <c r="BG541" s="140">
        <f>IF(N541="zákl. přenesená",J541,0)</f>
        <v>0</v>
      </c>
      <c r="BH541" s="140">
        <f>IF(N541="sníž. přenesená",J541,0)</f>
        <v>0</v>
      </c>
      <c r="BI541" s="140">
        <f>IF(N541="nulová",J541,0)</f>
        <v>0</v>
      </c>
      <c r="BJ541" s="18" t="s">
        <v>139</v>
      </c>
      <c r="BK541" s="140">
        <f>ROUND(I541*H541,2)</f>
        <v>0</v>
      </c>
      <c r="BL541" s="18" t="s">
        <v>230</v>
      </c>
      <c r="BM541" s="139" t="s">
        <v>1290</v>
      </c>
    </row>
    <row r="542" spans="2:65" s="1" customFormat="1" hidden="1">
      <c r="B542" s="33"/>
      <c r="D542" s="141" t="s">
        <v>141</v>
      </c>
      <c r="F542" s="142" t="s">
        <v>1291</v>
      </c>
      <c r="I542" s="143"/>
      <c r="L542" s="33"/>
      <c r="M542" s="144"/>
      <c r="T542" s="54"/>
      <c r="AT542" s="18" t="s">
        <v>141</v>
      </c>
      <c r="AU542" s="18" t="s">
        <v>139</v>
      </c>
    </row>
    <row r="543" spans="2:65" s="1" customFormat="1" ht="14.45" customHeight="1">
      <c r="B543" s="33"/>
      <c r="C543" s="128" t="s">
        <v>1292</v>
      </c>
      <c r="D543" s="128" t="s">
        <v>133</v>
      </c>
      <c r="E543" s="129" t="s">
        <v>1293</v>
      </c>
      <c r="F543" s="130" t="s">
        <v>1294</v>
      </c>
      <c r="G543" s="131" t="s">
        <v>410</v>
      </c>
      <c r="H543" s="132">
        <v>1</v>
      </c>
      <c r="I543" s="133"/>
      <c r="J543" s="134">
        <f>ROUND(I543*H543,2)</f>
        <v>0</v>
      </c>
      <c r="K543" s="130" t="s">
        <v>137</v>
      </c>
      <c r="L543" s="33"/>
      <c r="M543" s="135" t="s">
        <v>19</v>
      </c>
      <c r="N543" s="136" t="s">
        <v>43</v>
      </c>
      <c r="P543" s="137">
        <f>O543*H543</f>
        <v>0</v>
      </c>
      <c r="Q543" s="137">
        <v>0</v>
      </c>
      <c r="R543" s="137">
        <f>Q543*H543</f>
        <v>0</v>
      </c>
      <c r="S543" s="137">
        <v>0</v>
      </c>
      <c r="T543" s="138">
        <f>S543*H543</f>
        <v>0</v>
      </c>
      <c r="AR543" s="139" t="s">
        <v>230</v>
      </c>
      <c r="AT543" s="139" t="s">
        <v>133</v>
      </c>
      <c r="AU543" s="139" t="s">
        <v>139</v>
      </c>
      <c r="AY543" s="18" t="s">
        <v>131</v>
      </c>
      <c r="BE543" s="140">
        <f>IF(N543="základní",J543,0)</f>
        <v>0</v>
      </c>
      <c r="BF543" s="140">
        <f>IF(N543="snížená",J543,0)</f>
        <v>0</v>
      </c>
      <c r="BG543" s="140">
        <f>IF(N543="zákl. přenesená",J543,0)</f>
        <v>0</v>
      </c>
      <c r="BH543" s="140">
        <f>IF(N543="sníž. přenesená",J543,0)</f>
        <v>0</v>
      </c>
      <c r="BI543" s="140">
        <f>IF(N543="nulová",J543,0)</f>
        <v>0</v>
      </c>
      <c r="BJ543" s="18" t="s">
        <v>139</v>
      </c>
      <c r="BK543" s="140">
        <f>ROUND(I543*H543,2)</f>
        <v>0</v>
      </c>
      <c r="BL543" s="18" t="s">
        <v>230</v>
      </c>
      <c r="BM543" s="139" t="s">
        <v>1295</v>
      </c>
    </row>
    <row r="544" spans="2:65" s="1" customFormat="1" hidden="1">
      <c r="B544" s="33"/>
      <c r="D544" s="141" t="s">
        <v>141</v>
      </c>
      <c r="F544" s="142" t="s">
        <v>1296</v>
      </c>
      <c r="I544" s="143"/>
      <c r="L544" s="33"/>
      <c r="M544" s="144"/>
      <c r="T544" s="54"/>
      <c r="AT544" s="18" t="s">
        <v>141</v>
      </c>
      <c r="AU544" s="18" t="s">
        <v>139</v>
      </c>
    </row>
    <row r="545" spans="2:65" s="1" customFormat="1" ht="14.45" customHeight="1">
      <c r="B545" s="33"/>
      <c r="C545" s="153" t="s">
        <v>1297</v>
      </c>
      <c r="D545" s="153" t="s">
        <v>166</v>
      </c>
      <c r="E545" s="154" t="s">
        <v>1298</v>
      </c>
      <c r="F545" s="155" t="s">
        <v>1299</v>
      </c>
      <c r="G545" s="156" t="s">
        <v>410</v>
      </c>
      <c r="H545" s="157">
        <v>1</v>
      </c>
      <c r="I545" s="158"/>
      <c r="J545" s="159">
        <f>ROUND(I545*H545,2)</f>
        <v>0</v>
      </c>
      <c r="K545" s="155" t="s">
        <v>137</v>
      </c>
      <c r="L545" s="160"/>
      <c r="M545" s="161" t="s">
        <v>19</v>
      </c>
      <c r="N545" s="162" t="s">
        <v>43</v>
      </c>
      <c r="P545" s="137">
        <f>O545*H545</f>
        <v>0</v>
      </c>
      <c r="Q545" s="137">
        <v>2.8000000000000001E-2</v>
      </c>
      <c r="R545" s="137">
        <f>Q545*H545</f>
        <v>2.8000000000000001E-2</v>
      </c>
      <c r="S545" s="137">
        <v>0</v>
      </c>
      <c r="T545" s="138">
        <f>S545*H545</f>
        <v>0</v>
      </c>
      <c r="AR545" s="139" t="s">
        <v>335</v>
      </c>
      <c r="AT545" s="139" t="s">
        <v>166</v>
      </c>
      <c r="AU545" s="139" t="s">
        <v>139</v>
      </c>
      <c r="AY545" s="18" t="s">
        <v>131</v>
      </c>
      <c r="BE545" s="140">
        <f>IF(N545="základní",J545,0)</f>
        <v>0</v>
      </c>
      <c r="BF545" s="140">
        <f>IF(N545="snížená",J545,0)</f>
        <v>0</v>
      </c>
      <c r="BG545" s="140">
        <f>IF(N545="zákl. přenesená",J545,0)</f>
        <v>0</v>
      </c>
      <c r="BH545" s="140">
        <f>IF(N545="sníž. přenesená",J545,0)</f>
        <v>0</v>
      </c>
      <c r="BI545" s="140">
        <f>IF(N545="nulová",J545,0)</f>
        <v>0</v>
      </c>
      <c r="BJ545" s="18" t="s">
        <v>139</v>
      </c>
      <c r="BK545" s="140">
        <f>ROUND(I545*H545,2)</f>
        <v>0</v>
      </c>
      <c r="BL545" s="18" t="s">
        <v>230</v>
      </c>
      <c r="BM545" s="139" t="s">
        <v>1300</v>
      </c>
    </row>
    <row r="546" spans="2:65" s="1" customFormat="1" ht="14.45" customHeight="1">
      <c r="B546" s="33"/>
      <c r="C546" s="128" t="s">
        <v>1301</v>
      </c>
      <c r="D546" s="128" t="s">
        <v>133</v>
      </c>
      <c r="E546" s="129" t="s">
        <v>844</v>
      </c>
      <c r="F546" s="130" t="s">
        <v>845</v>
      </c>
      <c r="G546" s="131" t="s">
        <v>410</v>
      </c>
      <c r="H546" s="132">
        <v>3</v>
      </c>
      <c r="I546" s="133"/>
      <c r="J546" s="134">
        <f>ROUND(I546*H546,2)</f>
        <v>0</v>
      </c>
      <c r="K546" s="130" t="s">
        <v>19</v>
      </c>
      <c r="L546" s="33"/>
      <c r="M546" s="135" t="s">
        <v>19</v>
      </c>
      <c r="N546" s="136" t="s">
        <v>43</v>
      </c>
      <c r="P546" s="137">
        <f>O546*H546</f>
        <v>0</v>
      </c>
      <c r="Q546" s="137">
        <v>0</v>
      </c>
      <c r="R546" s="137">
        <f>Q546*H546</f>
        <v>0</v>
      </c>
      <c r="S546" s="137">
        <v>0</v>
      </c>
      <c r="T546" s="138">
        <f>S546*H546</f>
        <v>0</v>
      </c>
      <c r="AR546" s="139" t="s">
        <v>230</v>
      </c>
      <c r="AT546" s="139" t="s">
        <v>133</v>
      </c>
      <c r="AU546" s="139" t="s">
        <v>139</v>
      </c>
      <c r="AY546" s="18" t="s">
        <v>131</v>
      </c>
      <c r="BE546" s="140">
        <f>IF(N546="základní",J546,0)</f>
        <v>0</v>
      </c>
      <c r="BF546" s="140">
        <f>IF(N546="snížená",J546,0)</f>
        <v>0</v>
      </c>
      <c r="BG546" s="140">
        <f>IF(N546="zákl. přenesená",J546,0)</f>
        <v>0</v>
      </c>
      <c r="BH546" s="140">
        <f>IF(N546="sníž. přenesená",J546,0)</f>
        <v>0</v>
      </c>
      <c r="BI546" s="140">
        <f>IF(N546="nulová",J546,0)</f>
        <v>0</v>
      </c>
      <c r="BJ546" s="18" t="s">
        <v>139</v>
      </c>
      <c r="BK546" s="140">
        <f>ROUND(I546*H546,2)</f>
        <v>0</v>
      </c>
      <c r="BL546" s="18" t="s">
        <v>230</v>
      </c>
      <c r="BM546" s="139" t="s">
        <v>1302</v>
      </c>
    </row>
    <row r="547" spans="2:65" s="1" customFormat="1" ht="14.45" customHeight="1">
      <c r="B547" s="33"/>
      <c r="C547" s="128" t="s">
        <v>1303</v>
      </c>
      <c r="D547" s="128" t="s">
        <v>133</v>
      </c>
      <c r="E547" s="129" t="s">
        <v>1304</v>
      </c>
      <c r="F547" s="130" t="s">
        <v>1305</v>
      </c>
      <c r="G547" s="131" t="s">
        <v>410</v>
      </c>
      <c r="H547" s="132">
        <v>9</v>
      </c>
      <c r="I547" s="133"/>
      <c r="J547" s="134">
        <f>ROUND(I547*H547,2)</f>
        <v>0</v>
      </c>
      <c r="K547" s="130" t="s">
        <v>137</v>
      </c>
      <c r="L547" s="33"/>
      <c r="M547" s="135" t="s">
        <v>19</v>
      </c>
      <c r="N547" s="136" t="s">
        <v>43</v>
      </c>
      <c r="P547" s="137">
        <f>O547*H547</f>
        <v>0</v>
      </c>
      <c r="Q547" s="137">
        <v>0</v>
      </c>
      <c r="R547" s="137">
        <f>Q547*H547</f>
        <v>0</v>
      </c>
      <c r="S547" s="137">
        <v>3.0000000000000001E-3</v>
      </c>
      <c r="T547" s="138">
        <f>S547*H547</f>
        <v>2.7E-2</v>
      </c>
      <c r="AR547" s="139" t="s">
        <v>230</v>
      </c>
      <c r="AT547" s="139" t="s">
        <v>133</v>
      </c>
      <c r="AU547" s="139" t="s">
        <v>139</v>
      </c>
      <c r="AY547" s="18" t="s">
        <v>131</v>
      </c>
      <c r="BE547" s="140">
        <f>IF(N547="základní",J547,0)</f>
        <v>0</v>
      </c>
      <c r="BF547" s="140">
        <f>IF(N547="snížená",J547,0)</f>
        <v>0</v>
      </c>
      <c r="BG547" s="140">
        <f>IF(N547="zákl. přenesená",J547,0)</f>
        <v>0</v>
      </c>
      <c r="BH547" s="140">
        <f>IF(N547="sníž. přenesená",J547,0)</f>
        <v>0</v>
      </c>
      <c r="BI547" s="140">
        <f>IF(N547="nulová",J547,0)</f>
        <v>0</v>
      </c>
      <c r="BJ547" s="18" t="s">
        <v>139</v>
      </c>
      <c r="BK547" s="140">
        <f>ROUND(I547*H547,2)</f>
        <v>0</v>
      </c>
      <c r="BL547" s="18" t="s">
        <v>230</v>
      </c>
      <c r="BM547" s="139" t="s">
        <v>1306</v>
      </c>
    </row>
    <row r="548" spans="2:65" s="1" customFormat="1" hidden="1">
      <c r="B548" s="33"/>
      <c r="D548" s="141" t="s">
        <v>141</v>
      </c>
      <c r="F548" s="142" t="s">
        <v>1307</v>
      </c>
      <c r="I548" s="143"/>
      <c r="L548" s="33"/>
      <c r="M548" s="144"/>
      <c r="T548" s="54"/>
      <c r="AT548" s="18" t="s">
        <v>141</v>
      </c>
      <c r="AU548" s="18" t="s">
        <v>139</v>
      </c>
    </row>
    <row r="549" spans="2:65" s="1" customFormat="1" ht="14.45" customHeight="1">
      <c r="B549" s="33"/>
      <c r="C549" s="128" t="s">
        <v>1308</v>
      </c>
      <c r="D549" s="128" t="s">
        <v>133</v>
      </c>
      <c r="E549" s="129" t="s">
        <v>1309</v>
      </c>
      <c r="F549" s="130" t="s">
        <v>849</v>
      </c>
      <c r="G549" s="131" t="s">
        <v>410</v>
      </c>
      <c r="H549" s="132">
        <v>3</v>
      </c>
      <c r="I549" s="133"/>
      <c r="J549" s="134">
        <f>ROUND(I549*H549,2)</f>
        <v>0</v>
      </c>
      <c r="K549" s="130" t="s">
        <v>19</v>
      </c>
      <c r="L549" s="33"/>
      <c r="M549" s="135" t="s">
        <v>19</v>
      </c>
      <c r="N549" s="136" t="s">
        <v>43</v>
      </c>
      <c r="P549" s="137">
        <f>O549*H549</f>
        <v>0</v>
      </c>
      <c r="Q549" s="137">
        <v>0</v>
      </c>
      <c r="R549" s="137">
        <f>Q549*H549</f>
        <v>0</v>
      </c>
      <c r="S549" s="137">
        <v>3.0000000000000001E-3</v>
      </c>
      <c r="T549" s="138">
        <f>S549*H549</f>
        <v>9.0000000000000011E-3</v>
      </c>
      <c r="AR549" s="139" t="s">
        <v>230</v>
      </c>
      <c r="AT549" s="139" t="s">
        <v>133</v>
      </c>
      <c r="AU549" s="139" t="s">
        <v>139</v>
      </c>
      <c r="AY549" s="18" t="s">
        <v>131</v>
      </c>
      <c r="BE549" s="140">
        <f>IF(N549="základní",J549,0)</f>
        <v>0</v>
      </c>
      <c r="BF549" s="140">
        <f>IF(N549="snížená",J549,0)</f>
        <v>0</v>
      </c>
      <c r="BG549" s="140">
        <f>IF(N549="zákl. přenesená",J549,0)</f>
        <v>0</v>
      </c>
      <c r="BH549" s="140">
        <f>IF(N549="sníž. přenesená",J549,0)</f>
        <v>0</v>
      </c>
      <c r="BI549" s="140">
        <f>IF(N549="nulová",J549,0)</f>
        <v>0</v>
      </c>
      <c r="BJ549" s="18" t="s">
        <v>139</v>
      </c>
      <c r="BK549" s="140">
        <f>ROUND(I549*H549,2)</f>
        <v>0</v>
      </c>
      <c r="BL549" s="18" t="s">
        <v>230</v>
      </c>
      <c r="BM549" s="139" t="s">
        <v>1310</v>
      </c>
    </row>
    <row r="550" spans="2:65" s="1" customFormat="1" ht="14.45" customHeight="1">
      <c r="B550" s="33"/>
      <c r="C550" s="128" t="s">
        <v>1311</v>
      </c>
      <c r="D550" s="128" t="s">
        <v>133</v>
      </c>
      <c r="E550" s="129" t="s">
        <v>852</v>
      </c>
      <c r="F550" s="130" t="s">
        <v>853</v>
      </c>
      <c r="G550" s="131" t="s">
        <v>239</v>
      </c>
      <c r="H550" s="132">
        <v>32.200000000000003</v>
      </c>
      <c r="I550" s="133"/>
      <c r="J550" s="134">
        <f>ROUND(I550*H550,2)</f>
        <v>0</v>
      </c>
      <c r="K550" s="130" t="s">
        <v>137</v>
      </c>
      <c r="L550" s="33"/>
      <c r="M550" s="135" t="s">
        <v>19</v>
      </c>
      <c r="N550" s="136" t="s">
        <v>43</v>
      </c>
      <c r="P550" s="137">
        <f>O550*H550</f>
        <v>0</v>
      </c>
      <c r="Q550" s="137">
        <v>0</v>
      </c>
      <c r="R550" s="137">
        <f>Q550*H550</f>
        <v>0</v>
      </c>
      <c r="S550" s="137">
        <v>3.5000000000000003E-2</v>
      </c>
      <c r="T550" s="138">
        <f>S550*H550</f>
        <v>1.1270000000000002</v>
      </c>
      <c r="AR550" s="139" t="s">
        <v>230</v>
      </c>
      <c r="AT550" s="139" t="s">
        <v>133</v>
      </c>
      <c r="AU550" s="139" t="s">
        <v>139</v>
      </c>
      <c r="AY550" s="18" t="s">
        <v>131</v>
      </c>
      <c r="BE550" s="140">
        <f>IF(N550="základní",J550,0)</f>
        <v>0</v>
      </c>
      <c r="BF550" s="140">
        <f>IF(N550="snížená",J550,0)</f>
        <v>0</v>
      </c>
      <c r="BG550" s="140">
        <f>IF(N550="zákl. přenesená",J550,0)</f>
        <v>0</v>
      </c>
      <c r="BH550" s="140">
        <f>IF(N550="sníž. přenesená",J550,0)</f>
        <v>0</v>
      </c>
      <c r="BI550" s="140">
        <f>IF(N550="nulová",J550,0)</f>
        <v>0</v>
      </c>
      <c r="BJ550" s="18" t="s">
        <v>139</v>
      </c>
      <c r="BK550" s="140">
        <f>ROUND(I550*H550,2)</f>
        <v>0</v>
      </c>
      <c r="BL550" s="18" t="s">
        <v>230</v>
      </c>
      <c r="BM550" s="139" t="s">
        <v>1312</v>
      </c>
    </row>
    <row r="551" spans="2:65" s="1" customFormat="1" hidden="1">
      <c r="B551" s="33"/>
      <c r="D551" s="141" t="s">
        <v>141</v>
      </c>
      <c r="F551" s="142" t="s">
        <v>855</v>
      </c>
      <c r="I551" s="143"/>
      <c r="L551" s="33"/>
      <c r="M551" s="144"/>
      <c r="T551" s="54"/>
      <c r="AT551" s="18" t="s">
        <v>141</v>
      </c>
      <c r="AU551" s="18" t="s">
        <v>139</v>
      </c>
    </row>
    <row r="552" spans="2:65" s="1" customFormat="1" ht="19.899999999999999" customHeight="1">
      <c r="B552" s="33"/>
      <c r="C552" s="128" t="s">
        <v>1313</v>
      </c>
      <c r="D552" s="128" t="s">
        <v>133</v>
      </c>
      <c r="E552" s="129" t="s">
        <v>866</v>
      </c>
      <c r="F552" s="130" t="s">
        <v>867</v>
      </c>
      <c r="G552" s="131" t="s">
        <v>410</v>
      </c>
      <c r="H552" s="132">
        <v>4</v>
      </c>
      <c r="I552" s="133"/>
      <c r="J552" s="134">
        <f>ROUND(I552*H552,2)</f>
        <v>0</v>
      </c>
      <c r="K552" s="130" t="s">
        <v>19</v>
      </c>
      <c r="L552" s="33"/>
      <c r="M552" s="135" t="s">
        <v>19</v>
      </c>
      <c r="N552" s="136" t="s">
        <v>43</v>
      </c>
      <c r="P552" s="137">
        <f>O552*H552</f>
        <v>0</v>
      </c>
      <c r="Q552" s="137">
        <v>5.0000000000000002E-5</v>
      </c>
      <c r="R552" s="137">
        <f>Q552*H552</f>
        <v>2.0000000000000001E-4</v>
      </c>
      <c r="S552" s="137">
        <v>0</v>
      </c>
      <c r="T552" s="138">
        <f>S552*H552</f>
        <v>0</v>
      </c>
      <c r="AR552" s="139" t="s">
        <v>230</v>
      </c>
      <c r="AT552" s="139" t="s">
        <v>133</v>
      </c>
      <c r="AU552" s="139" t="s">
        <v>139</v>
      </c>
      <c r="AY552" s="18" t="s">
        <v>131</v>
      </c>
      <c r="BE552" s="140">
        <f>IF(N552="základní",J552,0)</f>
        <v>0</v>
      </c>
      <c r="BF552" s="140">
        <f>IF(N552="snížená",J552,0)</f>
        <v>0</v>
      </c>
      <c r="BG552" s="140">
        <f>IF(N552="zákl. přenesená",J552,0)</f>
        <v>0</v>
      </c>
      <c r="BH552" s="140">
        <f>IF(N552="sníž. přenesená",J552,0)</f>
        <v>0</v>
      </c>
      <c r="BI552" s="140">
        <f>IF(N552="nulová",J552,0)</f>
        <v>0</v>
      </c>
      <c r="BJ552" s="18" t="s">
        <v>139</v>
      </c>
      <c r="BK552" s="140">
        <f>ROUND(I552*H552,2)</f>
        <v>0</v>
      </c>
      <c r="BL552" s="18" t="s">
        <v>230</v>
      </c>
      <c r="BM552" s="139" t="s">
        <v>1314</v>
      </c>
    </row>
    <row r="553" spans="2:65" s="1" customFormat="1" ht="14.45" customHeight="1">
      <c r="B553" s="33"/>
      <c r="C553" s="128" t="s">
        <v>1315</v>
      </c>
      <c r="D553" s="128" t="s">
        <v>133</v>
      </c>
      <c r="E553" s="129" t="s">
        <v>881</v>
      </c>
      <c r="F553" s="130" t="s">
        <v>882</v>
      </c>
      <c r="G553" s="131" t="s">
        <v>239</v>
      </c>
      <c r="H553" s="132">
        <v>9.6</v>
      </c>
      <c r="I553" s="133"/>
      <c r="J553" s="134">
        <f>ROUND(I553*H553,2)</f>
        <v>0</v>
      </c>
      <c r="K553" s="130" t="s">
        <v>19</v>
      </c>
      <c r="L553" s="33"/>
      <c r="M553" s="135" t="s">
        <v>19</v>
      </c>
      <c r="N553" s="136" t="s">
        <v>43</v>
      </c>
      <c r="P553" s="137">
        <f>O553*H553</f>
        <v>0</v>
      </c>
      <c r="Q553" s="137">
        <v>0</v>
      </c>
      <c r="R553" s="137">
        <f>Q553*H553</f>
        <v>0</v>
      </c>
      <c r="S553" s="137">
        <v>0.03</v>
      </c>
      <c r="T553" s="138">
        <f>S553*H553</f>
        <v>0.28799999999999998</v>
      </c>
      <c r="AR553" s="139" t="s">
        <v>230</v>
      </c>
      <c r="AT553" s="139" t="s">
        <v>133</v>
      </c>
      <c r="AU553" s="139" t="s">
        <v>139</v>
      </c>
      <c r="AY553" s="18" t="s">
        <v>131</v>
      </c>
      <c r="BE553" s="140">
        <f>IF(N553="základní",J553,0)</f>
        <v>0</v>
      </c>
      <c r="BF553" s="140">
        <f>IF(N553="snížená",J553,0)</f>
        <v>0</v>
      </c>
      <c r="BG553" s="140">
        <f>IF(N553="zákl. přenesená",J553,0)</f>
        <v>0</v>
      </c>
      <c r="BH553" s="140">
        <f>IF(N553="sníž. přenesená",J553,0)</f>
        <v>0</v>
      </c>
      <c r="BI553" s="140">
        <f>IF(N553="nulová",J553,0)</f>
        <v>0</v>
      </c>
      <c r="BJ553" s="18" t="s">
        <v>139</v>
      </c>
      <c r="BK553" s="140">
        <f>ROUND(I553*H553,2)</f>
        <v>0</v>
      </c>
      <c r="BL553" s="18" t="s">
        <v>230</v>
      </c>
      <c r="BM553" s="139" t="s">
        <v>1316</v>
      </c>
    </row>
    <row r="554" spans="2:65" s="1" customFormat="1" ht="14.45" customHeight="1">
      <c r="B554" s="33"/>
      <c r="C554" s="128" t="s">
        <v>1317</v>
      </c>
      <c r="D554" s="128" t="s">
        <v>133</v>
      </c>
      <c r="E554" s="129" t="s">
        <v>885</v>
      </c>
      <c r="F554" s="130" t="s">
        <v>886</v>
      </c>
      <c r="G554" s="131" t="s">
        <v>887</v>
      </c>
      <c r="H554" s="132">
        <v>9</v>
      </c>
      <c r="I554" s="133"/>
      <c r="J554" s="134">
        <f>ROUND(I554*H554,2)</f>
        <v>0</v>
      </c>
      <c r="K554" s="130" t="s">
        <v>19</v>
      </c>
      <c r="L554" s="33"/>
      <c r="M554" s="135" t="s">
        <v>19</v>
      </c>
      <c r="N554" s="136" t="s">
        <v>43</v>
      </c>
      <c r="P554" s="137">
        <f>O554*H554</f>
        <v>0</v>
      </c>
      <c r="Q554" s="137">
        <v>6.9999999999999994E-5</v>
      </c>
      <c r="R554" s="137">
        <f>Q554*H554</f>
        <v>6.2999999999999992E-4</v>
      </c>
      <c r="S554" s="137">
        <v>0</v>
      </c>
      <c r="T554" s="138">
        <f>S554*H554</f>
        <v>0</v>
      </c>
      <c r="AR554" s="139" t="s">
        <v>230</v>
      </c>
      <c r="AT554" s="139" t="s">
        <v>133</v>
      </c>
      <c r="AU554" s="139" t="s">
        <v>139</v>
      </c>
      <c r="AY554" s="18" t="s">
        <v>131</v>
      </c>
      <c r="BE554" s="140">
        <f>IF(N554="základní",J554,0)</f>
        <v>0</v>
      </c>
      <c r="BF554" s="140">
        <f>IF(N554="snížená",J554,0)</f>
        <v>0</v>
      </c>
      <c r="BG554" s="140">
        <f>IF(N554="zákl. přenesená",J554,0)</f>
        <v>0</v>
      </c>
      <c r="BH554" s="140">
        <f>IF(N554="sníž. přenesená",J554,0)</f>
        <v>0</v>
      </c>
      <c r="BI554" s="140">
        <f>IF(N554="nulová",J554,0)</f>
        <v>0</v>
      </c>
      <c r="BJ554" s="18" t="s">
        <v>139</v>
      </c>
      <c r="BK554" s="140">
        <f>ROUND(I554*H554,2)</f>
        <v>0</v>
      </c>
      <c r="BL554" s="18" t="s">
        <v>230</v>
      </c>
      <c r="BM554" s="139" t="s">
        <v>1318</v>
      </c>
    </row>
    <row r="555" spans="2:65" s="1" customFormat="1" ht="22.15" customHeight="1">
      <c r="B555" s="33"/>
      <c r="C555" s="128" t="s">
        <v>1319</v>
      </c>
      <c r="D555" s="128" t="s">
        <v>133</v>
      </c>
      <c r="E555" s="129" t="s">
        <v>890</v>
      </c>
      <c r="F555" s="130" t="s">
        <v>891</v>
      </c>
      <c r="G555" s="131" t="s">
        <v>443</v>
      </c>
      <c r="H555" s="132">
        <v>0.105</v>
      </c>
      <c r="I555" s="133"/>
      <c r="J555" s="134">
        <f>ROUND(I555*H555,2)</f>
        <v>0</v>
      </c>
      <c r="K555" s="130" t="s">
        <v>137</v>
      </c>
      <c r="L555" s="33"/>
      <c r="M555" s="135" t="s">
        <v>19</v>
      </c>
      <c r="N555" s="136" t="s">
        <v>43</v>
      </c>
      <c r="P555" s="137">
        <f>O555*H555</f>
        <v>0</v>
      </c>
      <c r="Q555" s="137">
        <v>0</v>
      </c>
      <c r="R555" s="137">
        <f>Q555*H555</f>
        <v>0</v>
      </c>
      <c r="S555" s="137">
        <v>0</v>
      </c>
      <c r="T555" s="138">
        <f>S555*H555</f>
        <v>0</v>
      </c>
      <c r="AR555" s="139" t="s">
        <v>230</v>
      </c>
      <c r="AT555" s="139" t="s">
        <v>133</v>
      </c>
      <c r="AU555" s="139" t="s">
        <v>139</v>
      </c>
      <c r="AY555" s="18" t="s">
        <v>131</v>
      </c>
      <c r="BE555" s="140">
        <f>IF(N555="základní",J555,0)</f>
        <v>0</v>
      </c>
      <c r="BF555" s="140">
        <f>IF(N555="snížená",J555,0)</f>
        <v>0</v>
      </c>
      <c r="BG555" s="140">
        <f>IF(N555="zákl. přenesená",J555,0)</f>
        <v>0</v>
      </c>
      <c r="BH555" s="140">
        <f>IF(N555="sníž. přenesená",J555,0)</f>
        <v>0</v>
      </c>
      <c r="BI555" s="140">
        <f>IF(N555="nulová",J555,0)</f>
        <v>0</v>
      </c>
      <c r="BJ555" s="18" t="s">
        <v>139</v>
      </c>
      <c r="BK555" s="140">
        <f>ROUND(I555*H555,2)</f>
        <v>0</v>
      </c>
      <c r="BL555" s="18" t="s">
        <v>230</v>
      </c>
      <c r="BM555" s="139" t="s">
        <v>1320</v>
      </c>
    </row>
    <row r="556" spans="2:65" s="1" customFormat="1" hidden="1">
      <c r="B556" s="33"/>
      <c r="D556" s="141" t="s">
        <v>141</v>
      </c>
      <c r="F556" s="142" t="s">
        <v>893</v>
      </c>
      <c r="I556" s="143"/>
      <c r="L556" s="33"/>
      <c r="M556" s="144"/>
      <c r="T556" s="54"/>
      <c r="AT556" s="18" t="s">
        <v>141</v>
      </c>
      <c r="AU556" s="18" t="s">
        <v>139</v>
      </c>
    </row>
    <row r="557" spans="2:65" s="11" customFormat="1" ht="22.9" customHeight="1">
      <c r="B557" s="116"/>
      <c r="D557" s="117" t="s">
        <v>70</v>
      </c>
      <c r="E557" s="126" t="s">
        <v>894</v>
      </c>
      <c r="F557" s="126" t="s">
        <v>895</v>
      </c>
      <c r="I557" s="119"/>
      <c r="J557" s="127">
        <f>BK557</f>
        <v>0</v>
      </c>
      <c r="L557" s="116"/>
      <c r="M557" s="121"/>
      <c r="P557" s="122">
        <f>SUM(P558:P564)</f>
        <v>0</v>
      </c>
      <c r="R557" s="122">
        <f>SUM(R558:R564)</f>
        <v>2.8927519999999998E-2</v>
      </c>
      <c r="T557" s="123">
        <f>SUM(T558:T564)</f>
        <v>0</v>
      </c>
      <c r="AR557" s="117" t="s">
        <v>139</v>
      </c>
      <c r="AT557" s="124" t="s">
        <v>70</v>
      </c>
      <c r="AU557" s="124" t="s">
        <v>79</v>
      </c>
      <c r="AY557" s="117" t="s">
        <v>131</v>
      </c>
      <c r="BK557" s="125">
        <f>SUM(BK558:BK564)</f>
        <v>0</v>
      </c>
    </row>
    <row r="558" spans="2:65" s="1" customFormat="1" ht="19.899999999999999" customHeight="1">
      <c r="B558" s="33"/>
      <c r="C558" s="128" t="s">
        <v>1321</v>
      </c>
      <c r="D558" s="128" t="s">
        <v>133</v>
      </c>
      <c r="E558" s="129" t="s">
        <v>897</v>
      </c>
      <c r="F558" s="130" t="s">
        <v>898</v>
      </c>
      <c r="G558" s="131" t="s">
        <v>136</v>
      </c>
      <c r="H558" s="132">
        <v>59.887999999999998</v>
      </c>
      <c r="I558" s="133"/>
      <c r="J558" s="134">
        <f>ROUND(I558*H558,2)</f>
        <v>0</v>
      </c>
      <c r="K558" s="130" t="s">
        <v>137</v>
      </c>
      <c r="L558" s="33"/>
      <c r="M558" s="135" t="s">
        <v>19</v>
      </c>
      <c r="N558" s="136" t="s">
        <v>43</v>
      </c>
      <c r="P558" s="137">
        <f>O558*H558</f>
        <v>0</v>
      </c>
      <c r="Q558" s="137">
        <v>6.9999999999999994E-5</v>
      </c>
      <c r="R558" s="137">
        <f>Q558*H558</f>
        <v>4.1921599999999995E-3</v>
      </c>
      <c r="S558" s="137">
        <v>0</v>
      </c>
      <c r="T558" s="138">
        <f>S558*H558</f>
        <v>0</v>
      </c>
      <c r="AR558" s="139" t="s">
        <v>230</v>
      </c>
      <c r="AT558" s="139" t="s">
        <v>133</v>
      </c>
      <c r="AU558" s="139" t="s">
        <v>139</v>
      </c>
      <c r="AY558" s="18" t="s">
        <v>131</v>
      </c>
      <c r="BE558" s="140">
        <f>IF(N558="základní",J558,0)</f>
        <v>0</v>
      </c>
      <c r="BF558" s="140">
        <f>IF(N558="snížená",J558,0)</f>
        <v>0</v>
      </c>
      <c r="BG558" s="140">
        <f>IF(N558="zákl. přenesená",J558,0)</f>
        <v>0</v>
      </c>
      <c r="BH558" s="140">
        <f>IF(N558="sníž. přenesená",J558,0)</f>
        <v>0</v>
      </c>
      <c r="BI558" s="140">
        <f>IF(N558="nulová",J558,0)</f>
        <v>0</v>
      </c>
      <c r="BJ558" s="18" t="s">
        <v>139</v>
      </c>
      <c r="BK558" s="140">
        <f>ROUND(I558*H558,2)</f>
        <v>0</v>
      </c>
      <c r="BL558" s="18" t="s">
        <v>230</v>
      </c>
      <c r="BM558" s="139" t="s">
        <v>1322</v>
      </c>
    </row>
    <row r="559" spans="2:65" s="1" customFormat="1" hidden="1">
      <c r="B559" s="33"/>
      <c r="D559" s="141" t="s">
        <v>141</v>
      </c>
      <c r="F559" s="142" t="s">
        <v>900</v>
      </c>
      <c r="I559" s="143"/>
      <c r="L559" s="33"/>
      <c r="M559" s="144"/>
      <c r="T559" s="54"/>
      <c r="AT559" s="18" t="s">
        <v>141</v>
      </c>
      <c r="AU559" s="18" t="s">
        <v>139</v>
      </c>
    </row>
    <row r="560" spans="2:65" s="12" customFormat="1">
      <c r="B560" s="145"/>
      <c r="D560" s="146" t="s">
        <v>143</v>
      </c>
      <c r="E560" s="147" t="s">
        <v>19</v>
      </c>
      <c r="F560" s="148" t="s">
        <v>1323</v>
      </c>
      <c r="H560" s="149">
        <v>59.887999999999998</v>
      </c>
      <c r="I560" s="150"/>
      <c r="L560" s="145"/>
      <c r="M560" s="151"/>
      <c r="T560" s="152"/>
      <c r="AT560" s="147" t="s">
        <v>143</v>
      </c>
      <c r="AU560" s="147" t="s">
        <v>139</v>
      </c>
      <c r="AV560" s="12" t="s">
        <v>139</v>
      </c>
      <c r="AW560" s="12" t="s">
        <v>32</v>
      </c>
      <c r="AX560" s="12" t="s">
        <v>79</v>
      </c>
      <c r="AY560" s="147" t="s">
        <v>131</v>
      </c>
    </row>
    <row r="561" spans="2:65" s="1" customFormat="1" ht="14.45" customHeight="1">
      <c r="B561" s="33"/>
      <c r="C561" s="128" t="s">
        <v>1324</v>
      </c>
      <c r="D561" s="128" t="s">
        <v>133</v>
      </c>
      <c r="E561" s="129" t="s">
        <v>903</v>
      </c>
      <c r="F561" s="130" t="s">
        <v>904</v>
      </c>
      <c r="G561" s="131" t="s">
        <v>136</v>
      </c>
      <c r="H561" s="132">
        <v>95.135999999999996</v>
      </c>
      <c r="I561" s="133"/>
      <c r="J561" s="134">
        <f>ROUND(I561*H561,2)</f>
        <v>0</v>
      </c>
      <c r="K561" s="130" t="s">
        <v>137</v>
      </c>
      <c r="L561" s="33"/>
      <c r="M561" s="135" t="s">
        <v>19</v>
      </c>
      <c r="N561" s="136" t="s">
        <v>43</v>
      </c>
      <c r="P561" s="137">
        <f>O561*H561</f>
        <v>0</v>
      </c>
      <c r="Q561" s="137">
        <v>1.3999999999999999E-4</v>
      </c>
      <c r="R561" s="137">
        <f>Q561*H561</f>
        <v>1.3319039999999999E-2</v>
      </c>
      <c r="S561" s="137">
        <v>0</v>
      </c>
      <c r="T561" s="138">
        <f>S561*H561</f>
        <v>0</v>
      </c>
      <c r="AR561" s="139" t="s">
        <v>230</v>
      </c>
      <c r="AT561" s="139" t="s">
        <v>133</v>
      </c>
      <c r="AU561" s="139" t="s">
        <v>139</v>
      </c>
      <c r="AY561" s="18" t="s">
        <v>131</v>
      </c>
      <c r="BE561" s="140">
        <f>IF(N561="základní",J561,0)</f>
        <v>0</v>
      </c>
      <c r="BF561" s="140">
        <f>IF(N561="snížená",J561,0)</f>
        <v>0</v>
      </c>
      <c r="BG561" s="140">
        <f>IF(N561="zákl. přenesená",J561,0)</f>
        <v>0</v>
      </c>
      <c r="BH561" s="140">
        <f>IF(N561="sníž. přenesená",J561,0)</f>
        <v>0</v>
      </c>
      <c r="BI561" s="140">
        <f>IF(N561="nulová",J561,0)</f>
        <v>0</v>
      </c>
      <c r="BJ561" s="18" t="s">
        <v>139</v>
      </c>
      <c r="BK561" s="140">
        <f>ROUND(I561*H561,2)</f>
        <v>0</v>
      </c>
      <c r="BL561" s="18" t="s">
        <v>230</v>
      </c>
      <c r="BM561" s="139" t="s">
        <v>1325</v>
      </c>
    </row>
    <row r="562" spans="2:65" s="1" customFormat="1" hidden="1">
      <c r="B562" s="33"/>
      <c r="D562" s="141" t="s">
        <v>141</v>
      </c>
      <c r="F562" s="142" t="s">
        <v>906</v>
      </c>
      <c r="I562" s="143"/>
      <c r="L562" s="33"/>
      <c r="M562" s="144"/>
      <c r="T562" s="54"/>
      <c r="AT562" s="18" t="s">
        <v>141</v>
      </c>
      <c r="AU562" s="18" t="s">
        <v>139</v>
      </c>
    </row>
    <row r="563" spans="2:65" s="1" customFormat="1" ht="14.45" customHeight="1">
      <c r="B563" s="33"/>
      <c r="C563" s="128" t="s">
        <v>1326</v>
      </c>
      <c r="D563" s="128" t="s">
        <v>133</v>
      </c>
      <c r="E563" s="129" t="s">
        <v>908</v>
      </c>
      <c r="F563" s="130" t="s">
        <v>909</v>
      </c>
      <c r="G563" s="131" t="s">
        <v>136</v>
      </c>
      <c r="H563" s="132">
        <v>95.135999999999996</v>
      </c>
      <c r="I563" s="133"/>
      <c r="J563" s="134">
        <f>ROUND(I563*H563,2)</f>
        <v>0</v>
      </c>
      <c r="K563" s="130" t="s">
        <v>137</v>
      </c>
      <c r="L563" s="33"/>
      <c r="M563" s="135" t="s">
        <v>19</v>
      </c>
      <c r="N563" s="136" t="s">
        <v>43</v>
      </c>
      <c r="P563" s="137">
        <f>O563*H563</f>
        <v>0</v>
      </c>
      <c r="Q563" s="137">
        <v>1.2E-4</v>
      </c>
      <c r="R563" s="137">
        <f>Q563*H563</f>
        <v>1.1416320000000001E-2</v>
      </c>
      <c r="S563" s="137">
        <v>0</v>
      </c>
      <c r="T563" s="138">
        <f>S563*H563</f>
        <v>0</v>
      </c>
      <c r="AR563" s="139" t="s">
        <v>230</v>
      </c>
      <c r="AT563" s="139" t="s">
        <v>133</v>
      </c>
      <c r="AU563" s="139" t="s">
        <v>139</v>
      </c>
      <c r="AY563" s="18" t="s">
        <v>131</v>
      </c>
      <c r="BE563" s="140">
        <f>IF(N563="základní",J563,0)</f>
        <v>0</v>
      </c>
      <c r="BF563" s="140">
        <f>IF(N563="snížená",J563,0)</f>
        <v>0</v>
      </c>
      <c r="BG563" s="140">
        <f>IF(N563="zákl. přenesená",J563,0)</f>
        <v>0</v>
      </c>
      <c r="BH563" s="140">
        <f>IF(N563="sníž. přenesená",J563,0)</f>
        <v>0</v>
      </c>
      <c r="BI563" s="140">
        <f>IF(N563="nulová",J563,0)</f>
        <v>0</v>
      </c>
      <c r="BJ563" s="18" t="s">
        <v>139</v>
      </c>
      <c r="BK563" s="140">
        <f>ROUND(I563*H563,2)</f>
        <v>0</v>
      </c>
      <c r="BL563" s="18" t="s">
        <v>230</v>
      </c>
      <c r="BM563" s="139" t="s">
        <v>1327</v>
      </c>
    </row>
    <row r="564" spans="2:65" s="1" customFormat="1" hidden="1">
      <c r="B564" s="33"/>
      <c r="D564" s="141" t="s">
        <v>141</v>
      </c>
      <c r="F564" s="142" t="s">
        <v>911</v>
      </c>
      <c r="I564" s="143"/>
      <c r="L564" s="33"/>
      <c r="M564" s="177"/>
      <c r="N564" s="178"/>
      <c r="O564" s="178"/>
      <c r="P564" s="178"/>
      <c r="Q564" s="178"/>
      <c r="R564" s="178"/>
      <c r="S564" s="178"/>
      <c r="T564" s="179"/>
      <c r="AT564" s="18" t="s">
        <v>141</v>
      </c>
      <c r="AU564" s="18" t="s">
        <v>139</v>
      </c>
    </row>
    <row r="565" spans="2:65" s="1" customFormat="1" ht="6.95" customHeight="1">
      <c r="B565" s="42"/>
      <c r="C565" s="43"/>
      <c r="D565" s="43"/>
      <c r="E565" s="43"/>
      <c r="F565" s="43"/>
      <c r="G565" s="43"/>
      <c r="H565" s="43"/>
      <c r="I565" s="43"/>
      <c r="J565" s="43"/>
      <c r="K565" s="43"/>
      <c r="L565" s="33"/>
    </row>
  </sheetData>
  <sheetProtection algorithmName="SHA-512" hashValue="VW/qaAVqs8W4nVvP1HfMk4ShdYhIHrzPbAB0wgX0RrVfCkuja4EKNSxZvs3iYkc/7sokgxGr8T3nw4pL3RsSug==" saltValue="epLwcBmlwAs5eOtoIN8mKe8EdRaMFUzVshO3q/k1EP9DD9YqRtT1JBnQ7dTeIwyaykH/9kjIeCQT/3ybrEkL7g==" spinCount="100000" sheet="1" objects="1" scenarios="1" formatColumns="0" formatRows="0" autoFilter="0"/>
  <autoFilter ref="C98:K564">
    <filterColumn colId="1">
      <filters blank="1">
        <filter val="D"/>
        <filter val="K"/>
        <filter val="M"/>
        <filter val="P"/>
        <filter val="VV"/>
      </filters>
    </filterColumn>
  </autoFilter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hyperlinks>
    <hyperlink ref="F103" r:id="rId1"/>
    <hyperlink ref="F106" r:id="rId2"/>
    <hyperlink ref="F109" r:id="rId3"/>
    <hyperlink ref="F111" r:id="rId4"/>
    <hyperlink ref="F113" r:id="rId5"/>
    <hyperlink ref="F117" r:id="rId6"/>
    <hyperlink ref="F121" r:id="rId7"/>
    <hyperlink ref="F126" r:id="rId8"/>
    <hyperlink ref="F140" r:id="rId9"/>
    <hyperlink ref="F181" r:id="rId10"/>
    <hyperlink ref="F206" r:id="rId11"/>
    <hyperlink ref="F236" r:id="rId12"/>
    <hyperlink ref="F241" r:id="rId13"/>
    <hyperlink ref="F249" r:id="rId14"/>
    <hyperlink ref="F252" r:id="rId15"/>
    <hyperlink ref="F255" r:id="rId16"/>
    <hyperlink ref="F258" r:id="rId17"/>
    <hyperlink ref="F261" r:id="rId18"/>
    <hyperlink ref="F268" r:id="rId19"/>
    <hyperlink ref="F271" r:id="rId20"/>
    <hyperlink ref="F275" r:id="rId21"/>
    <hyperlink ref="F278" r:id="rId22"/>
    <hyperlink ref="F281" r:id="rId23"/>
    <hyperlink ref="F284" r:id="rId24"/>
    <hyperlink ref="F286" r:id="rId25"/>
    <hyperlink ref="F289" r:id="rId26"/>
    <hyperlink ref="F292" r:id="rId27"/>
    <hyperlink ref="F294" r:id="rId28"/>
    <hyperlink ref="F297" r:id="rId29"/>
    <hyperlink ref="F300" r:id="rId30"/>
    <hyperlink ref="F302" r:id="rId31"/>
    <hyperlink ref="F305" r:id="rId32"/>
    <hyperlink ref="F308" r:id="rId33"/>
    <hyperlink ref="F311" r:id="rId34"/>
    <hyperlink ref="F314" r:id="rId35"/>
    <hyperlink ref="F322" r:id="rId36"/>
    <hyperlink ref="F327" r:id="rId37"/>
    <hyperlink ref="F330" r:id="rId38"/>
    <hyperlink ref="F333" r:id="rId39"/>
    <hyperlink ref="F336" r:id="rId40"/>
    <hyperlink ref="F339" r:id="rId41"/>
    <hyperlink ref="F341" r:id="rId42"/>
    <hyperlink ref="F343" r:id="rId43"/>
    <hyperlink ref="F345" r:id="rId44"/>
    <hyperlink ref="F347" r:id="rId45"/>
    <hyperlink ref="F350" r:id="rId46"/>
    <hyperlink ref="F352" r:id="rId47"/>
    <hyperlink ref="F354" r:id="rId48"/>
    <hyperlink ref="F357" r:id="rId49"/>
    <hyperlink ref="F360" r:id="rId50"/>
    <hyperlink ref="F364" r:id="rId51"/>
    <hyperlink ref="F368" r:id="rId52"/>
    <hyperlink ref="F377" r:id="rId53"/>
    <hyperlink ref="F379" r:id="rId54"/>
    <hyperlink ref="F382" r:id="rId55"/>
    <hyperlink ref="F392" r:id="rId56"/>
    <hyperlink ref="F395" r:id="rId57"/>
    <hyperlink ref="F398" r:id="rId58"/>
    <hyperlink ref="F400" r:id="rId59"/>
    <hyperlink ref="F402" r:id="rId60"/>
    <hyperlink ref="F405" r:id="rId61"/>
    <hyperlink ref="F408" r:id="rId62"/>
    <hyperlink ref="F411" r:id="rId63"/>
    <hyperlink ref="F414" r:id="rId64"/>
    <hyperlink ref="F416" r:id="rId65"/>
    <hyperlink ref="F418" r:id="rId66"/>
    <hyperlink ref="F425" r:id="rId67"/>
    <hyperlink ref="F427" r:id="rId68"/>
    <hyperlink ref="F429" r:id="rId69"/>
    <hyperlink ref="F431" r:id="rId70"/>
    <hyperlink ref="F434" r:id="rId71"/>
    <hyperlink ref="F437" r:id="rId72"/>
    <hyperlink ref="F439" r:id="rId73"/>
    <hyperlink ref="F444" r:id="rId74"/>
    <hyperlink ref="F446" r:id="rId75"/>
    <hyperlink ref="F449" r:id="rId76"/>
    <hyperlink ref="F451" r:id="rId77"/>
    <hyperlink ref="F453" r:id="rId78"/>
    <hyperlink ref="F455" r:id="rId79"/>
    <hyperlink ref="F457" r:id="rId80"/>
    <hyperlink ref="F459" r:id="rId81"/>
    <hyperlink ref="F461" r:id="rId82"/>
    <hyperlink ref="F463" r:id="rId83"/>
    <hyperlink ref="F465" r:id="rId84"/>
    <hyperlink ref="F468" r:id="rId85"/>
    <hyperlink ref="F470" r:id="rId86"/>
    <hyperlink ref="F472" r:id="rId87"/>
    <hyperlink ref="F474" r:id="rId88"/>
    <hyperlink ref="F476" r:id="rId89"/>
    <hyperlink ref="F478" r:id="rId90"/>
    <hyperlink ref="F480" r:id="rId91"/>
    <hyperlink ref="F483" r:id="rId92"/>
    <hyperlink ref="F485" r:id="rId93"/>
    <hyperlink ref="F487" r:id="rId94"/>
    <hyperlink ref="F489" r:id="rId95"/>
    <hyperlink ref="F491" r:id="rId96"/>
    <hyperlink ref="F493" r:id="rId97"/>
    <hyperlink ref="F495" r:id="rId98"/>
    <hyperlink ref="F497" r:id="rId99"/>
    <hyperlink ref="F499" r:id="rId100"/>
    <hyperlink ref="F501" r:id="rId101"/>
    <hyperlink ref="F503" r:id="rId102"/>
    <hyperlink ref="F505" r:id="rId103"/>
    <hyperlink ref="F512" r:id="rId104"/>
    <hyperlink ref="F516" r:id="rId105"/>
    <hyperlink ref="F518" r:id="rId106"/>
    <hyperlink ref="F521" r:id="rId107"/>
    <hyperlink ref="F525" r:id="rId108"/>
    <hyperlink ref="F529" r:id="rId109"/>
    <hyperlink ref="F533" r:id="rId110"/>
    <hyperlink ref="F536" r:id="rId111"/>
    <hyperlink ref="F540" r:id="rId112"/>
    <hyperlink ref="F542" r:id="rId113"/>
    <hyperlink ref="F544" r:id="rId114"/>
    <hyperlink ref="F548" r:id="rId115"/>
    <hyperlink ref="F551" r:id="rId116"/>
    <hyperlink ref="F556" r:id="rId117"/>
    <hyperlink ref="F559" r:id="rId118"/>
    <hyperlink ref="F562" r:id="rId119"/>
    <hyperlink ref="F564" r:id="rId12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2:BM562"/>
  <sheetViews>
    <sheetView showGridLines="0" workbookViewId="0">
      <selection activeCell="E18" sqref="E18:H18"/>
    </sheetView>
  </sheetViews>
  <sheetFormatPr defaultRowHeight="11.2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108" customWidth="1"/>
    <col min="7" max="7" width="8" customWidth="1"/>
    <col min="8" max="8" width="15" customWidth="1"/>
    <col min="9" max="9" width="16.83203125" customWidth="1"/>
    <col min="10" max="11" width="23.83203125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8" t="s">
        <v>86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</row>
    <row r="4" spans="2:46" ht="24.95" customHeight="1">
      <c r="B4" s="21"/>
      <c r="D4" s="22" t="s">
        <v>89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7" customHeight="1">
      <c r="B7" s="21"/>
      <c r="E7" s="309" t="str">
        <f>'Rekapitulace stavby'!K6</f>
        <v>Stavební úpravy – bytové domy č.p. 364, 366, 467, 468, 565, 566, 567, ul. Nerudova v Bohumíně</v>
      </c>
      <c r="F7" s="310"/>
      <c r="G7" s="310"/>
      <c r="H7" s="310"/>
      <c r="L7" s="21"/>
    </row>
    <row r="8" spans="2:46" s="1" customFormat="1" ht="12" customHeight="1">
      <c r="B8" s="33"/>
      <c r="D8" s="28" t="s">
        <v>90</v>
      </c>
      <c r="L8" s="33"/>
    </row>
    <row r="9" spans="2:46" s="1" customFormat="1" ht="15.6" customHeight="1">
      <c r="B9" s="33"/>
      <c r="E9" s="292" t="s">
        <v>1328</v>
      </c>
      <c r="F9" s="308"/>
      <c r="G9" s="308"/>
      <c r="H9" s="308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09.10.2023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">
        <v>19</v>
      </c>
      <c r="L14" s="33"/>
    </row>
    <row r="15" spans="2:46" s="1" customFormat="1" ht="18" customHeight="1">
      <c r="B15" s="33"/>
      <c r="E15" s="26" t="s">
        <v>26</v>
      </c>
      <c r="I15" s="28" t="s">
        <v>27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28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1" t="str">
        <f>'Rekapitulace stavby'!E14</f>
        <v>Vyplň údaj</v>
      </c>
      <c r="F18" s="282"/>
      <c r="G18" s="282"/>
      <c r="H18" s="282"/>
      <c r="I18" s="28" t="s">
        <v>27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30</v>
      </c>
      <c r="I20" s="28" t="s">
        <v>25</v>
      </c>
      <c r="J20" s="26" t="s">
        <v>19</v>
      </c>
      <c r="L20" s="33"/>
    </row>
    <row r="21" spans="2:12" s="1" customFormat="1" ht="18" customHeight="1">
      <c r="B21" s="33"/>
      <c r="E21" s="26" t="s">
        <v>31</v>
      </c>
      <c r="I21" s="28" t="s">
        <v>27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33</v>
      </c>
      <c r="I23" s="28" t="s">
        <v>25</v>
      </c>
      <c r="J23" s="26" t="s">
        <v>19</v>
      </c>
      <c r="L23" s="33"/>
    </row>
    <row r="24" spans="2:12" s="1" customFormat="1" ht="18" customHeight="1">
      <c r="B24" s="33"/>
      <c r="E24" s="26" t="s">
        <v>34</v>
      </c>
      <c r="I24" s="28" t="s">
        <v>27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4.45" customHeight="1">
      <c r="B27" s="87"/>
      <c r="E27" s="286" t="s">
        <v>19</v>
      </c>
      <c r="F27" s="286"/>
      <c r="G27" s="286"/>
      <c r="H27" s="286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37</v>
      </c>
      <c r="J30" s="64">
        <f>ROUND(J99,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9">
        <f>ROUND((SUM(BE99:BE561)),  2)</f>
        <v>0</v>
      </c>
      <c r="I33" s="90">
        <v>0.21</v>
      </c>
      <c r="J33" s="89">
        <f>ROUND(((SUM(BE99:BE561))*I33),  2)</f>
        <v>0</v>
      </c>
      <c r="L33" s="33"/>
    </row>
    <row r="34" spans="2:12" s="1" customFormat="1" ht="14.45" customHeight="1">
      <c r="B34" s="33"/>
      <c r="E34" s="28" t="s">
        <v>43</v>
      </c>
      <c r="F34" s="89">
        <f>ROUND((SUM(BF99:BF561)),  2)</f>
        <v>0</v>
      </c>
      <c r="I34" s="90">
        <v>0.15</v>
      </c>
      <c r="J34" s="89">
        <f>ROUND(((SUM(BF99:BF561))*I34),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9">
        <f>ROUND((SUM(BG99:BG561)),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9">
        <f>ROUND((SUM(BH99:BH561)),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9">
        <f>ROUND((SUM(BI99:BI561)),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94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309" t="str">
        <f>E7</f>
        <v>Stavební úpravy – bytové domy č.p. 364, 366, 467, 468, 565, 566, 567, ul. Nerudova v Bohumíně</v>
      </c>
      <c r="F48" s="310"/>
      <c r="G48" s="310"/>
      <c r="H48" s="310"/>
      <c r="L48" s="33"/>
    </row>
    <row r="49" spans="2:47" s="1" customFormat="1" ht="12" customHeight="1">
      <c r="B49" s="33"/>
      <c r="C49" s="28" t="s">
        <v>90</v>
      </c>
      <c r="L49" s="33"/>
    </row>
    <row r="50" spans="2:47" s="1" customFormat="1" ht="15.6" customHeight="1">
      <c r="B50" s="33"/>
      <c r="E50" s="292" t="str">
        <f>E9</f>
        <v>SO 3 - č.p. 467-468</v>
      </c>
      <c r="F50" s="308"/>
      <c r="G50" s="308"/>
      <c r="H50" s="308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ul. Nerudova</v>
      </c>
      <c r="I52" s="28" t="s">
        <v>23</v>
      </c>
      <c r="J52" s="50" t="str">
        <f>IF(J12="","",J12)</f>
        <v>09.10.2023</v>
      </c>
      <c r="L52" s="33"/>
    </row>
    <row r="53" spans="2:47" s="1" customFormat="1" ht="6.95" customHeight="1">
      <c r="B53" s="33"/>
      <c r="L53" s="33"/>
    </row>
    <row r="54" spans="2:47" s="1" customFormat="1" ht="15.6" customHeight="1">
      <c r="B54" s="33"/>
      <c r="C54" s="28" t="s">
        <v>24</v>
      </c>
      <c r="F54" s="26" t="str">
        <f>E15</f>
        <v>Město Bohumín</v>
      </c>
      <c r="I54" s="28" t="s">
        <v>30</v>
      </c>
      <c r="J54" s="31" t="str">
        <f>E21</f>
        <v>BENUTA PRO s.r.o.</v>
      </c>
      <c r="L54" s="33"/>
    </row>
    <row r="55" spans="2:47" s="1" customFormat="1" ht="15.6" customHeight="1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>Ing. T. Pacola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95</v>
      </c>
      <c r="D57" s="91"/>
      <c r="E57" s="91"/>
      <c r="F57" s="91"/>
      <c r="G57" s="91"/>
      <c r="H57" s="91"/>
      <c r="I57" s="91"/>
      <c r="J57" s="98" t="s">
        <v>96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69</v>
      </c>
      <c r="J59" s="64">
        <f>J99</f>
        <v>0</v>
      </c>
      <c r="L59" s="33"/>
      <c r="AU59" s="18" t="s">
        <v>97</v>
      </c>
    </row>
    <row r="60" spans="2:47" s="8" customFormat="1" ht="24.95" customHeight="1">
      <c r="B60" s="100"/>
      <c r="D60" s="101" t="s">
        <v>98</v>
      </c>
      <c r="E60" s="102"/>
      <c r="F60" s="102"/>
      <c r="G60" s="102"/>
      <c r="H60" s="102"/>
      <c r="I60" s="102"/>
      <c r="J60" s="103">
        <f>J100</f>
        <v>0</v>
      </c>
      <c r="L60" s="100"/>
    </row>
    <row r="61" spans="2:47" s="9" customFormat="1" ht="19.899999999999999" customHeight="1">
      <c r="B61" s="104"/>
      <c r="D61" s="105" t="s">
        <v>99</v>
      </c>
      <c r="E61" s="106"/>
      <c r="F61" s="106"/>
      <c r="G61" s="106"/>
      <c r="H61" s="106"/>
      <c r="I61" s="106"/>
      <c r="J61" s="107">
        <f>J101</f>
        <v>0</v>
      </c>
      <c r="L61" s="104"/>
    </row>
    <row r="62" spans="2:47" s="9" customFormat="1" ht="19.899999999999999" customHeight="1">
      <c r="B62" s="104"/>
      <c r="D62" s="105" t="s">
        <v>913</v>
      </c>
      <c r="E62" s="106"/>
      <c r="F62" s="106"/>
      <c r="G62" s="106"/>
      <c r="H62" s="106"/>
      <c r="I62" s="106"/>
      <c r="J62" s="107">
        <f>J115</f>
        <v>0</v>
      </c>
      <c r="L62" s="104"/>
    </row>
    <row r="63" spans="2:47" s="9" customFormat="1" ht="19.899999999999999" customHeight="1">
      <c r="B63" s="104"/>
      <c r="D63" s="105" t="s">
        <v>100</v>
      </c>
      <c r="E63" s="106"/>
      <c r="F63" s="106"/>
      <c r="G63" s="106"/>
      <c r="H63" s="106"/>
      <c r="I63" s="106"/>
      <c r="J63" s="107">
        <f>J119</f>
        <v>0</v>
      </c>
      <c r="L63" s="104"/>
    </row>
    <row r="64" spans="2:47" s="9" customFormat="1" ht="19.899999999999999" customHeight="1">
      <c r="B64" s="104"/>
      <c r="D64" s="105" t="s">
        <v>101</v>
      </c>
      <c r="E64" s="106"/>
      <c r="F64" s="106"/>
      <c r="G64" s="106"/>
      <c r="H64" s="106"/>
      <c r="I64" s="106"/>
      <c r="J64" s="107">
        <f>J125</f>
        <v>0</v>
      </c>
      <c r="L64" s="104"/>
    </row>
    <row r="65" spans="2:12" s="9" customFormat="1" ht="19.899999999999999" customHeight="1">
      <c r="B65" s="104"/>
      <c r="D65" s="105" t="s">
        <v>914</v>
      </c>
      <c r="E65" s="106"/>
      <c r="F65" s="106"/>
      <c r="G65" s="106"/>
      <c r="H65" s="106"/>
      <c r="I65" s="106"/>
      <c r="J65" s="107">
        <f>J264</f>
        <v>0</v>
      </c>
      <c r="L65" s="104"/>
    </row>
    <row r="66" spans="2:12" s="9" customFormat="1" ht="19.899999999999999" customHeight="1">
      <c r="B66" s="104"/>
      <c r="D66" s="105" t="s">
        <v>102</v>
      </c>
      <c r="E66" s="106"/>
      <c r="F66" s="106"/>
      <c r="G66" s="106"/>
      <c r="H66" s="106"/>
      <c r="I66" s="106"/>
      <c r="J66" s="107">
        <f>J272</f>
        <v>0</v>
      </c>
      <c r="L66" s="104"/>
    </row>
    <row r="67" spans="2:12" s="9" customFormat="1" ht="19.899999999999999" customHeight="1">
      <c r="B67" s="104"/>
      <c r="D67" s="105" t="s">
        <v>103</v>
      </c>
      <c r="E67" s="106"/>
      <c r="F67" s="106"/>
      <c r="G67" s="106"/>
      <c r="H67" s="106"/>
      <c r="I67" s="106"/>
      <c r="J67" s="107">
        <f>J345</f>
        <v>0</v>
      </c>
      <c r="L67" s="104"/>
    </row>
    <row r="68" spans="2:12" s="9" customFormat="1" ht="19.899999999999999" customHeight="1">
      <c r="B68" s="104"/>
      <c r="D68" s="105" t="s">
        <v>104</v>
      </c>
      <c r="E68" s="106"/>
      <c r="F68" s="106"/>
      <c r="G68" s="106"/>
      <c r="H68" s="106"/>
      <c r="I68" s="106"/>
      <c r="J68" s="107">
        <f>J355</f>
        <v>0</v>
      </c>
      <c r="L68" s="104"/>
    </row>
    <row r="69" spans="2:12" s="8" customFormat="1" ht="24.95" customHeight="1">
      <c r="B69" s="100"/>
      <c r="D69" s="101" t="s">
        <v>105</v>
      </c>
      <c r="E69" s="102"/>
      <c r="F69" s="102"/>
      <c r="G69" s="102"/>
      <c r="H69" s="102"/>
      <c r="I69" s="102"/>
      <c r="J69" s="103">
        <f>J358</f>
        <v>0</v>
      </c>
      <c r="L69" s="100"/>
    </row>
    <row r="70" spans="2:12" s="9" customFormat="1" ht="19.899999999999999" customHeight="1">
      <c r="B70" s="104"/>
      <c r="D70" s="105" t="s">
        <v>106</v>
      </c>
      <c r="E70" s="106"/>
      <c r="F70" s="106"/>
      <c r="G70" s="106"/>
      <c r="H70" s="106"/>
      <c r="I70" s="106"/>
      <c r="J70" s="107">
        <f>J359</f>
        <v>0</v>
      </c>
      <c r="L70" s="104"/>
    </row>
    <row r="71" spans="2:12" s="9" customFormat="1" ht="19.899999999999999" customHeight="1">
      <c r="B71" s="104"/>
      <c r="D71" s="105" t="s">
        <v>108</v>
      </c>
      <c r="E71" s="106"/>
      <c r="F71" s="106"/>
      <c r="G71" s="106"/>
      <c r="H71" s="106"/>
      <c r="I71" s="106"/>
      <c r="J71" s="107">
        <f>J377</f>
        <v>0</v>
      </c>
      <c r="L71" s="104"/>
    </row>
    <row r="72" spans="2:12" s="9" customFormat="1" ht="19.899999999999999" customHeight="1">
      <c r="B72" s="104"/>
      <c r="D72" s="105" t="s">
        <v>915</v>
      </c>
      <c r="E72" s="106"/>
      <c r="F72" s="106"/>
      <c r="G72" s="106"/>
      <c r="H72" s="106"/>
      <c r="I72" s="106"/>
      <c r="J72" s="107">
        <f>J416</f>
        <v>0</v>
      </c>
      <c r="L72" s="104"/>
    </row>
    <row r="73" spans="2:12" s="9" customFormat="1" ht="19.899999999999999" customHeight="1">
      <c r="B73" s="104"/>
      <c r="D73" s="105" t="s">
        <v>109</v>
      </c>
      <c r="E73" s="106"/>
      <c r="F73" s="106"/>
      <c r="G73" s="106"/>
      <c r="H73" s="106"/>
      <c r="I73" s="106"/>
      <c r="J73" s="107">
        <f>J420</f>
        <v>0</v>
      </c>
      <c r="L73" s="104"/>
    </row>
    <row r="74" spans="2:12" s="9" customFormat="1" ht="19.899999999999999" customHeight="1">
      <c r="B74" s="104"/>
      <c r="D74" s="105" t="s">
        <v>110</v>
      </c>
      <c r="E74" s="106"/>
      <c r="F74" s="106"/>
      <c r="G74" s="106"/>
      <c r="H74" s="106"/>
      <c r="I74" s="106"/>
      <c r="J74" s="107">
        <f>J429</f>
        <v>0</v>
      </c>
      <c r="L74" s="104"/>
    </row>
    <row r="75" spans="2:12" s="9" customFormat="1" ht="19.899999999999999" customHeight="1">
      <c r="B75" s="104"/>
      <c r="D75" s="105" t="s">
        <v>111</v>
      </c>
      <c r="E75" s="106"/>
      <c r="F75" s="106"/>
      <c r="G75" s="106"/>
      <c r="H75" s="106"/>
      <c r="I75" s="106"/>
      <c r="J75" s="107">
        <f>J444</f>
        <v>0</v>
      </c>
      <c r="L75" s="104"/>
    </row>
    <row r="76" spans="2:12" s="9" customFormat="1" ht="19.899999999999999" customHeight="1">
      <c r="B76" s="104"/>
      <c r="D76" s="105" t="s">
        <v>112</v>
      </c>
      <c r="E76" s="106"/>
      <c r="F76" s="106"/>
      <c r="G76" s="106"/>
      <c r="H76" s="106"/>
      <c r="I76" s="106"/>
      <c r="J76" s="107">
        <f>J503</f>
        <v>0</v>
      </c>
      <c r="L76" s="104"/>
    </row>
    <row r="77" spans="2:12" s="9" customFormat="1" ht="19.899999999999999" customHeight="1">
      <c r="B77" s="104"/>
      <c r="D77" s="105" t="s">
        <v>113</v>
      </c>
      <c r="E77" s="106"/>
      <c r="F77" s="106"/>
      <c r="G77" s="106"/>
      <c r="H77" s="106"/>
      <c r="I77" s="106"/>
      <c r="J77" s="107">
        <f>J516</f>
        <v>0</v>
      </c>
      <c r="L77" s="104"/>
    </row>
    <row r="78" spans="2:12" s="9" customFormat="1" ht="19.899999999999999" customHeight="1">
      <c r="B78" s="104"/>
      <c r="D78" s="105" t="s">
        <v>114</v>
      </c>
      <c r="E78" s="106"/>
      <c r="F78" s="106"/>
      <c r="G78" s="106"/>
      <c r="H78" s="106"/>
      <c r="I78" s="106"/>
      <c r="J78" s="107">
        <f>J523</f>
        <v>0</v>
      </c>
      <c r="L78" s="104"/>
    </row>
    <row r="79" spans="2:12" s="9" customFormat="1" ht="19.899999999999999" customHeight="1">
      <c r="B79" s="104"/>
      <c r="D79" s="105" t="s">
        <v>115</v>
      </c>
      <c r="E79" s="106"/>
      <c r="F79" s="106"/>
      <c r="G79" s="106"/>
      <c r="H79" s="106"/>
      <c r="I79" s="106"/>
      <c r="J79" s="107">
        <f>J554</f>
        <v>0</v>
      </c>
      <c r="L79" s="104"/>
    </row>
    <row r="80" spans="2:12" s="1" customFormat="1" ht="21.75" customHeight="1">
      <c r="B80" s="33"/>
      <c r="L80" s="33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33"/>
    </row>
    <row r="85" spans="2:12" s="1" customFormat="1" ht="6.95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33"/>
    </row>
    <row r="86" spans="2:12" s="1" customFormat="1" ht="24.95" customHeight="1">
      <c r="B86" s="33"/>
      <c r="C86" s="22" t="s">
        <v>116</v>
      </c>
      <c r="L86" s="33"/>
    </row>
    <row r="87" spans="2:12" s="1" customFormat="1" ht="6.95" customHeight="1">
      <c r="B87" s="33"/>
      <c r="L87" s="33"/>
    </row>
    <row r="88" spans="2:12" s="1" customFormat="1" ht="12" customHeight="1">
      <c r="B88" s="33"/>
      <c r="C88" s="28" t="s">
        <v>16</v>
      </c>
      <c r="L88" s="33"/>
    </row>
    <row r="89" spans="2:12" s="1" customFormat="1" ht="27" customHeight="1">
      <c r="B89" s="33"/>
      <c r="E89" s="309" t="str">
        <f>E7</f>
        <v>Stavební úpravy – bytové domy č.p. 364, 366, 467, 468, 565, 566, 567, ul. Nerudova v Bohumíně</v>
      </c>
      <c r="F89" s="310"/>
      <c r="G89" s="310"/>
      <c r="H89" s="310"/>
      <c r="L89" s="33"/>
    </row>
    <row r="90" spans="2:12" s="1" customFormat="1" ht="12" customHeight="1">
      <c r="B90" s="33"/>
      <c r="C90" s="28" t="s">
        <v>90</v>
      </c>
      <c r="L90" s="33"/>
    </row>
    <row r="91" spans="2:12" s="1" customFormat="1" ht="15.6" customHeight="1">
      <c r="B91" s="33"/>
      <c r="E91" s="292" t="str">
        <f>E9</f>
        <v>SO 3 - č.p. 467-468</v>
      </c>
      <c r="F91" s="308"/>
      <c r="G91" s="308"/>
      <c r="H91" s="308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8" t="s">
        <v>21</v>
      </c>
      <c r="F93" s="26" t="str">
        <f>F12</f>
        <v>ul. Nerudova</v>
      </c>
      <c r="I93" s="28" t="s">
        <v>23</v>
      </c>
      <c r="J93" s="50" t="str">
        <f>IF(J12="","",J12)</f>
        <v>09.10.2023</v>
      </c>
      <c r="L93" s="33"/>
    </row>
    <row r="94" spans="2:12" s="1" customFormat="1" ht="6.95" customHeight="1">
      <c r="B94" s="33"/>
      <c r="L94" s="33"/>
    </row>
    <row r="95" spans="2:12" s="1" customFormat="1" ht="15.6" customHeight="1">
      <c r="B95" s="33"/>
      <c r="C95" s="28" t="s">
        <v>24</v>
      </c>
      <c r="F95" s="26" t="str">
        <f>E15</f>
        <v>Město Bohumín</v>
      </c>
      <c r="I95" s="28" t="s">
        <v>30</v>
      </c>
      <c r="J95" s="31" t="str">
        <f>E21</f>
        <v>BENUTA PRO s.r.o.</v>
      </c>
      <c r="L95" s="33"/>
    </row>
    <row r="96" spans="2:12" s="1" customFormat="1" ht="15.6" customHeight="1">
      <c r="B96" s="33"/>
      <c r="C96" s="28" t="s">
        <v>28</v>
      </c>
      <c r="F96" s="26" t="str">
        <f>IF(E18="","",E18)</f>
        <v>Vyplň údaj</v>
      </c>
      <c r="I96" s="28" t="s">
        <v>33</v>
      </c>
      <c r="J96" s="31" t="str">
        <f>E24</f>
        <v>Ing. T. Pacola</v>
      </c>
      <c r="L96" s="33"/>
    </row>
    <row r="97" spans="2:65" s="1" customFormat="1" ht="10.35" customHeight="1">
      <c r="B97" s="33"/>
      <c r="L97" s="33"/>
    </row>
    <row r="98" spans="2:65" s="10" customFormat="1" ht="29.25" customHeight="1">
      <c r="B98" s="108"/>
      <c r="C98" s="109" t="s">
        <v>117</v>
      </c>
      <c r="D98" s="110" t="s">
        <v>56</v>
      </c>
      <c r="E98" s="110" t="s">
        <v>52</v>
      </c>
      <c r="F98" s="110" t="s">
        <v>53</v>
      </c>
      <c r="G98" s="110" t="s">
        <v>118</v>
      </c>
      <c r="H98" s="110" t="s">
        <v>119</v>
      </c>
      <c r="I98" s="110" t="s">
        <v>120</v>
      </c>
      <c r="J98" s="110" t="s">
        <v>96</v>
      </c>
      <c r="K98" s="111" t="s">
        <v>121</v>
      </c>
      <c r="L98" s="108"/>
      <c r="M98" s="57" t="s">
        <v>19</v>
      </c>
      <c r="N98" s="58" t="s">
        <v>41</v>
      </c>
      <c r="O98" s="58" t="s">
        <v>122</v>
      </c>
      <c r="P98" s="58" t="s">
        <v>123</v>
      </c>
      <c r="Q98" s="58" t="s">
        <v>124</v>
      </c>
      <c r="R98" s="58" t="s">
        <v>125</v>
      </c>
      <c r="S98" s="58" t="s">
        <v>126</v>
      </c>
      <c r="T98" s="59" t="s">
        <v>127</v>
      </c>
    </row>
    <row r="99" spans="2:65" s="1" customFormat="1" ht="22.9" customHeight="1">
      <c r="B99" s="33"/>
      <c r="C99" s="62" t="s">
        <v>128</v>
      </c>
      <c r="J99" s="112">
        <f>BK99</f>
        <v>0</v>
      </c>
      <c r="L99" s="33"/>
      <c r="M99" s="60"/>
      <c r="N99" s="51"/>
      <c r="O99" s="51"/>
      <c r="P99" s="113">
        <f>P100+P358</f>
        <v>0</v>
      </c>
      <c r="Q99" s="51"/>
      <c r="R99" s="113">
        <f>R100+R358</f>
        <v>63.510497919999999</v>
      </c>
      <c r="S99" s="51"/>
      <c r="T99" s="114">
        <f>T100+T358</f>
        <v>53.901736800000002</v>
      </c>
      <c r="AT99" s="18" t="s">
        <v>70</v>
      </c>
      <c r="AU99" s="18" t="s">
        <v>97</v>
      </c>
      <c r="BK99" s="115">
        <f>BK100+BK358</f>
        <v>0</v>
      </c>
    </row>
    <row r="100" spans="2:65" s="11" customFormat="1" ht="25.9" customHeight="1">
      <c r="B100" s="116"/>
      <c r="D100" s="117" t="s">
        <v>70</v>
      </c>
      <c r="E100" s="118" t="s">
        <v>129</v>
      </c>
      <c r="F100" s="118" t="s">
        <v>130</v>
      </c>
      <c r="I100" s="119"/>
      <c r="J100" s="120">
        <f>BK100</f>
        <v>0</v>
      </c>
      <c r="L100" s="116"/>
      <c r="M100" s="121"/>
      <c r="P100" s="122">
        <f>P101+P115+P119+P125+P264+P272+P345+P355</f>
        <v>0</v>
      </c>
      <c r="R100" s="122">
        <f>R101+R115+R119+R125+R264+R272+R345+R355</f>
        <v>51.434851199999997</v>
      </c>
      <c r="T100" s="123">
        <f>T101+T115+T119+T125+T264+T272+T345+T355</f>
        <v>39.826093999999998</v>
      </c>
      <c r="AR100" s="117" t="s">
        <v>79</v>
      </c>
      <c r="AT100" s="124" t="s">
        <v>70</v>
      </c>
      <c r="AU100" s="124" t="s">
        <v>71</v>
      </c>
      <c r="AY100" s="117" t="s">
        <v>131</v>
      </c>
      <c r="BK100" s="125">
        <f>BK101+BK115+BK119+BK125+BK264+BK272+BK345+BK355</f>
        <v>0</v>
      </c>
    </row>
    <row r="101" spans="2:65" s="11" customFormat="1" ht="22.9" customHeight="1">
      <c r="B101" s="116"/>
      <c r="D101" s="117" t="s">
        <v>70</v>
      </c>
      <c r="E101" s="126" t="s">
        <v>79</v>
      </c>
      <c r="F101" s="126" t="s">
        <v>132</v>
      </c>
      <c r="I101" s="119"/>
      <c r="J101" s="127">
        <f>BK101</f>
        <v>0</v>
      </c>
      <c r="L101" s="116"/>
      <c r="M101" s="121"/>
      <c r="P101" s="122">
        <f>SUM(P102:P114)</f>
        <v>0</v>
      </c>
      <c r="R101" s="122">
        <f>SUM(R102:R114)</f>
        <v>6.0000000000000001E-3</v>
      </c>
      <c r="T101" s="123">
        <f>SUM(T102:T114)</f>
        <v>6.7065000000000001</v>
      </c>
      <c r="AR101" s="117" t="s">
        <v>79</v>
      </c>
      <c r="AT101" s="124" t="s">
        <v>70</v>
      </c>
      <c r="AU101" s="124" t="s">
        <v>79</v>
      </c>
      <c r="AY101" s="117" t="s">
        <v>131</v>
      </c>
      <c r="BK101" s="125">
        <f>SUM(BK102:BK114)</f>
        <v>0</v>
      </c>
    </row>
    <row r="102" spans="2:65" s="1" customFormat="1" ht="34.9" customHeight="1">
      <c r="B102" s="33"/>
      <c r="C102" s="128" t="s">
        <v>79</v>
      </c>
      <c r="D102" s="128" t="s">
        <v>133</v>
      </c>
      <c r="E102" s="129" t="s">
        <v>134</v>
      </c>
      <c r="F102" s="130" t="s">
        <v>135</v>
      </c>
      <c r="G102" s="131" t="s">
        <v>136</v>
      </c>
      <c r="H102" s="132">
        <v>26.3</v>
      </c>
      <c r="I102" s="133"/>
      <c r="J102" s="134">
        <f>ROUND(I102*H102,2)</f>
        <v>0</v>
      </c>
      <c r="K102" s="130" t="s">
        <v>137</v>
      </c>
      <c r="L102" s="33"/>
      <c r="M102" s="135" t="s">
        <v>19</v>
      </c>
      <c r="N102" s="136" t="s">
        <v>43</v>
      </c>
      <c r="P102" s="137">
        <f>O102*H102</f>
        <v>0</v>
      </c>
      <c r="Q102" s="137">
        <v>0</v>
      </c>
      <c r="R102" s="137">
        <f>Q102*H102</f>
        <v>0</v>
      </c>
      <c r="S102" s="137">
        <v>0.255</v>
      </c>
      <c r="T102" s="138">
        <f>S102*H102</f>
        <v>6.7065000000000001</v>
      </c>
      <c r="AR102" s="139" t="s">
        <v>138</v>
      </c>
      <c r="AT102" s="139" t="s">
        <v>133</v>
      </c>
      <c r="AU102" s="139" t="s">
        <v>139</v>
      </c>
      <c r="AY102" s="18" t="s">
        <v>131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139</v>
      </c>
      <c r="BK102" s="140">
        <f>ROUND(I102*H102,2)</f>
        <v>0</v>
      </c>
      <c r="BL102" s="18" t="s">
        <v>138</v>
      </c>
      <c r="BM102" s="139" t="s">
        <v>1329</v>
      </c>
    </row>
    <row r="103" spans="2:65" s="1" customFormat="1" hidden="1">
      <c r="B103" s="33"/>
      <c r="D103" s="141" t="s">
        <v>141</v>
      </c>
      <c r="F103" s="142" t="s">
        <v>142</v>
      </c>
      <c r="I103" s="143"/>
      <c r="L103" s="33"/>
      <c r="M103" s="144"/>
      <c r="T103" s="54"/>
      <c r="AT103" s="18" t="s">
        <v>141</v>
      </c>
      <c r="AU103" s="18" t="s">
        <v>139</v>
      </c>
    </row>
    <row r="104" spans="2:65" s="12" customFormat="1">
      <c r="B104" s="145"/>
      <c r="D104" s="146" t="s">
        <v>143</v>
      </c>
      <c r="E104" s="147" t="s">
        <v>19</v>
      </c>
      <c r="F104" s="148" t="s">
        <v>917</v>
      </c>
      <c r="H104" s="149">
        <v>26.3</v>
      </c>
      <c r="I104" s="150"/>
      <c r="L104" s="145"/>
      <c r="M104" s="151"/>
      <c r="T104" s="152"/>
      <c r="AT104" s="147" t="s">
        <v>143</v>
      </c>
      <c r="AU104" s="147" t="s">
        <v>139</v>
      </c>
      <c r="AV104" s="12" t="s">
        <v>139</v>
      </c>
      <c r="AW104" s="12" t="s">
        <v>32</v>
      </c>
      <c r="AX104" s="12" t="s">
        <v>79</v>
      </c>
      <c r="AY104" s="147" t="s">
        <v>131</v>
      </c>
    </row>
    <row r="105" spans="2:65" s="1" customFormat="1" ht="22.15" customHeight="1">
      <c r="B105" s="33"/>
      <c r="C105" s="128" t="s">
        <v>139</v>
      </c>
      <c r="D105" s="128" t="s">
        <v>133</v>
      </c>
      <c r="E105" s="129" t="s">
        <v>145</v>
      </c>
      <c r="F105" s="130" t="s">
        <v>146</v>
      </c>
      <c r="G105" s="131" t="s">
        <v>147</v>
      </c>
      <c r="H105" s="132">
        <v>13.005000000000001</v>
      </c>
      <c r="I105" s="133"/>
      <c r="J105" s="134">
        <f>ROUND(I105*H105,2)</f>
        <v>0</v>
      </c>
      <c r="K105" s="130" t="s">
        <v>137</v>
      </c>
      <c r="L105" s="33"/>
      <c r="M105" s="135" t="s">
        <v>19</v>
      </c>
      <c r="N105" s="136" t="s">
        <v>43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138</v>
      </c>
      <c r="AT105" s="139" t="s">
        <v>133</v>
      </c>
      <c r="AU105" s="139" t="s">
        <v>139</v>
      </c>
      <c r="AY105" s="18" t="s">
        <v>131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139</v>
      </c>
      <c r="BK105" s="140">
        <f>ROUND(I105*H105,2)</f>
        <v>0</v>
      </c>
      <c r="BL105" s="18" t="s">
        <v>138</v>
      </c>
      <c r="BM105" s="139" t="s">
        <v>1330</v>
      </c>
    </row>
    <row r="106" spans="2:65" s="1" customFormat="1" hidden="1">
      <c r="B106" s="33"/>
      <c r="D106" s="141" t="s">
        <v>141</v>
      </c>
      <c r="F106" s="142" t="s">
        <v>149</v>
      </c>
      <c r="I106" s="143"/>
      <c r="L106" s="33"/>
      <c r="M106" s="144"/>
      <c r="T106" s="54"/>
      <c r="AT106" s="18" t="s">
        <v>141</v>
      </c>
      <c r="AU106" s="18" t="s">
        <v>139</v>
      </c>
    </row>
    <row r="107" spans="2:65" s="12" customFormat="1">
      <c r="B107" s="145"/>
      <c r="D107" s="146" t="s">
        <v>143</v>
      </c>
      <c r="E107" s="147" t="s">
        <v>19</v>
      </c>
      <c r="F107" s="148" t="s">
        <v>919</v>
      </c>
      <c r="H107" s="149">
        <v>13.005000000000001</v>
      </c>
      <c r="I107" s="150"/>
      <c r="L107" s="145"/>
      <c r="M107" s="151"/>
      <c r="T107" s="152"/>
      <c r="AT107" s="147" t="s">
        <v>143</v>
      </c>
      <c r="AU107" s="147" t="s">
        <v>139</v>
      </c>
      <c r="AV107" s="12" t="s">
        <v>139</v>
      </c>
      <c r="AW107" s="12" t="s">
        <v>32</v>
      </c>
      <c r="AX107" s="12" t="s">
        <v>79</v>
      </c>
      <c r="AY107" s="147" t="s">
        <v>131</v>
      </c>
    </row>
    <row r="108" spans="2:65" s="1" customFormat="1" ht="22.15" customHeight="1">
      <c r="B108" s="33"/>
      <c r="C108" s="128" t="s">
        <v>151</v>
      </c>
      <c r="D108" s="128" t="s">
        <v>133</v>
      </c>
      <c r="E108" s="129" t="s">
        <v>152</v>
      </c>
      <c r="F108" s="130" t="s">
        <v>153</v>
      </c>
      <c r="G108" s="131" t="s">
        <v>147</v>
      </c>
      <c r="H108" s="132">
        <v>13</v>
      </c>
      <c r="I108" s="133"/>
      <c r="J108" s="134">
        <f>ROUND(I108*H108,2)</f>
        <v>0</v>
      </c>
      <c r="K108" s="130" t="s">
        <v>137</v>
      </c>
      <c r="L108" s="33"/>
      <c r="M108" s="135" t="s">
        <v>19</v>
      </c>
      <c r="N108" s="136" t="s">
        <v>43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138</v>
      </c>
      <c r="AT108" s="139" t="s">
        <v>133</v>
      </c>
      <c r="AU108" s="139" t="s">
        <v>139</v>
      </c>
      <c r="AY108" s="18" t="s">
        <v>131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139</v>
      </c>
      <c r="BK108" s="140">
        <f>ROUND(I108*H108,2)</f>
        <v>0</v>
      </c>
      <c r="BL108" s="18" t="s">
        <v>138</v>
      </c>
      <c r="BM108" s="139" t="s">
        <v>1331</v>
      </c>
    </row>
    <row r="109" spans="2:65" s="1" customFormat="1" hidden="1">
      <c r="B109" s="33"/>
      <c r="D109" s="141" t="s">
        <v>141</v>
      </c>
      <c r="F109" s="142" t="s">
        <v>155</v>
      </c>
      <c r="I109" s="143"/>
      <c r="L109" s="33"/>
      <c r="M109" s="144"/>
      <c r="T109" s="54"/>
      <c r="AT109" s="18" t="s">
        <v>141</v>
      </c>
      <c r="AU109" s="18" t="s">
        <v>139</v>
      </c>
    </row>
    <row r="110" spans="2:65" s="1" customFormat="1" ht="19.899999999999999" customHeight="1">
      <c r="B110" s="33"/>
      <c r="C110" s="128" t="s">
        <v>138</v>
      </c>
      <c r="D110" s="128" t="s">
        <v>133</v>
      </c>
      <c r="E110" s="129" t="s">
        <v>156</v>
      </c>
      <c r="F110" s="130" t="s">
        <v>157</v>
      </c>
      <c r="G110" s="131" t="s">
        <v>136</v>
      </c>
      <c r="H110" s="132">
        <v>64</v>
      </c>
      <c r="I110" s="133"/>
      <c r="J110" s="134">
        <f>ROUND(I110*H110,2)</f>
        <v>0</v>
      </c>
      <c r="K110" s="130" t="s">
        <v>137</v>
      </c>
      <c r="L110" s="33"/>
      <c r="M110" s="135" t="s">
        <v>19</v>
      </c>
      <c r="N110" s="136" t="s">
        <v>43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138</v>
      </c>
      <c r="AT110" s="139" t="s">
        <v>133</v>
      </c>
      <c r="AU110" s="139" t="s">
        <v>139</v>
      </c>
      <c r="AY110" s="18" t="s">
        <v>131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8" t="s">
        <v>139</v>
      </c>
      <c r="BK110" s="140">
        <f>ROUND(I110*H110,2)</f>
        <v>0</v>
      </c>
      <c r="BL110" s="18" t="s">
        <v>138</v>
      </c>
      <c r="BM110" s="139" t="s">
        <v>1332</v>
      </c>
    </row>
    <row r="111" spans="2:65" s="1" customFormat="1" hidden="1">
      <c r="B111" s="33"/>
      <c r="D111" s="141" t="s">
        <v>141</v>
      </c>
      <c r="F111" s="142" t="s">
        <v>159</v>
      </c>
      <c r="I111" s="143"/>
      <c r="L111" s="33"/>
      <c r="M111" s="144"/>
      <c r="T111" s="54"/>
      <c r="AT111" s="18" t="s">
        <v>141</v>
      </c>
      <c r="AU111" s="18" t="s">
        <v>139</v>
      </c>
    </row>
    <row r="112" spans="2:65" s="1" customFormat="1" ht="22.15" customHeight="1">
      <c r="B112" s="33"/>
      <c r="C112" s="128" t="s">
        <v>160</v>
      </c>
      <c r="D112" s="128" t="s">
        <v>133</v>
      </c>
      <c r="E112" s="129" t="s">
        <v>161</v>
      </c>
      <c r="F112" s="130" t="s">
        <v>162</v>
      </c>
      <c r="G112" s="131" t="s">
        <v>136</v>
      </c>
      <c r="H112" s="132">
        <v>64</v>
      </c>
      <c r="I112" s="133"/>
      <c r="J112" s="134">
        <f>ROUND(I112*H112,2)</f>
        <v>0</v>
      </c>
      <c r="K112" s="130" t="s">
        <v>137</v>
      </c>
      <c r="L112" s="33"/>
      <c r="M112" s="135" t="s">
        <v>19</v>
      </c>
      <c r="N112" s="136" t="s">
        <v>43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138</v>
      </c>
      <c r="AT112" s="139" t="s">
        <v>133</v>
      </c>
      <c r="AU112" s="139" t="s">
        <v>139</v>
      </c>
      <c r="AY112" s="18" t="s">
        <v>131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139</v>
      </c>
      <c r="BK112" s="140">
        <f>ROUND(I112*H112,2)</f>
        <v>0</v>
      </c>
      <c r="BL112" s="18" t="s">
        <v>138</v>
      </c>
      <c r="BM112" s="139" t="s">
        <v>1333</v>
      </c>
    </row>
    <row r="113" spans="2:65" s="1" customFormat="1" hidden="1">
      <c r="B113" s="33"/>
      <c r="D113" s="141" t="s">
        <v>141</v>
      </c>
      <c r="F113" s="142" t="s">
        <v>164</v>
      </c>
      <c r="I113" s="143"/>
      <c r="L113" s="33"/>
      <c r="M113" s="144"/>
      <c r="T113" s="54"/>
      <c r="AT113" s="18" t="s">
        <v>141</v>
      </c>
      <c r="AU113" s="18" t="s">
        <v>139</v>
      </c>
    </row>
    <row r="114" spans="2:65" s="1" customFormat="1" ht="14.45" customHeight="1">
      <c r="B114" s="33"/>
      <c r="C114" s="153" t="s">
        <v>165</v>
      </c>
      <c r="D114" s="153" t="s">
        <v>166</v>
      </c>
      <c r="E114" s="154" t="s">
        <v>167</v>
      </c>
      <c r="F114" s="155" t="s">
        <v>168</v>
      </c>
      <c r="G114" s="156" t="s">
        <v>169</v>
      </c>
      <c r="H114" s="157">
        <v>6</v>
      </c>
      <c r="I114" s="158"/>
      <c r="J114" s="159">
        <f>ROUND(I114*H114,2)</f>
        <v>0</v>
      </c>
      <c r="K114" s="155" t="s">
        <v>137</v>
      </c>
      <c r="L114" s="160"/>
      <c r="M114" s="161" t="s">
        <v>19</v>
      </c>
      <c r="N114" s="162" t="s">
        <v>43</v>
      </c>
      <c r="P114" s="137">
        <f>O114*H114</f>
        <v>0</v>
      </c>
      <c r="Q114" s="137">
        <v>1E-3</v>
      </c>
      <c r="R114" s="137">
        <f>Q114*H114</f>
        <v>6.0000000000000001E-3</v>
      </c>
      <c r="S114" s="137">
        <v>0</v>
      </c>
      <c r="T114" s="138">
        <f>S114*H114</f>
        <v>0</v>
      </c>
      <c r="AR114" s="139" t="s">
        <v>170</v>
      </c>
      <c r="AT114" s="139" t="s">
        <v>166</v>
      </c>
      <c r="AU114" s="139" t="s">
        <v>139</v>
      </c>
      <c r="AY114" s="18" t="s">
        <v>131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139</v>
      </c>
      <c r="BK114" s="140">
        <f>ROUND(I114*H114,2)</f>
        <v>0</v>
      </c>
      <c r="BL114" s="18" t="s">
        <v>138</v>
      </c>
      <c r="BM114" s="139" t="s">
        <v>1334</v>
      </c>
    </row>
    <row r="115" spans="2:65" s="11" customFormat="1" ht="22.9" customHeight="1">
      <c r="B115" s="116"/>
      <c r="D115" s="117" t="s">
        <v>70</v>
      </c>
      <c r="E115" s="126" t="s">
        <v>151</v>
      </c>
      <c r="F115" s="126" t="s">
        <v>924</v>
      </c>
      <c r="I115" s="119"/>
      <c r="J115" s="127">
        <f>BK115</f>
        <v>0</v>
      </c>
      <c r="L115" s="116"/>
      <c r="M115" s="121"/>
      <c r="P115" s="122">
        <f>SUM(P116:P118)</f>
        <v>0</v>
      </c>
      <c r="R115" s="122">
        <f>SUM(R116:R118)</f>
        <v>0.30760972999999997</v>
      </c>
      <c r="T115" s="123">
        <f>SUM(T116:T118)</f>
        <v>0</v>
      </c>
      <c r="AR115" s="117" t="s">
        <v>79</v>
      </c>
      <c r="AT115" s="124" t="s">
        <v>70</v>
      </c>
      <c r="AU115" s="124" t="s">
        <v>79</v>
      </c>
      <c r="AY115" s="117" t="s">
        <v>131</v>
      </c>
      <c r="BK115" s="125">
        <f>SUM(BK116:BK118)</f>
        <v>0</v>
      </c>
    </row>
    <row r="116" spans="2:65" s="1" customFormat="1" ht="22.15" customHeight="1">
      <c r="B116" s="33"/>
      <c r="C116" s="128" t="s">
        <v>173</v>
      </c>
      <c r="D116" s="128" t="s">
        <v>133</v>
      </c>
      <c r="E116" s="129" t="s">
        <v>925</v>
      </c>
      <c r="F116" s="130" t="s">
        <v>926</v>
      </c>
      <c r="G116" s="131" t="s">
        <v>136</v>
      </c>
      <c r="H116" s="132">
        <v>4.0629999999999997</v>
      </c>
      <c r="I116" s="133"/>
      <c r="J116" s="134">
        <f>ROUND(I116*H116,2)</f>
        <v>0</v>
      </c>
      <c r="K116" s="130" t="s">
        <v>137</v>
      </c>
      <c r="L116" s="33"/>
      <c r="M116" s="135" t="s">
        <v>19</v>
      </c>
      <c r="N116" s="136" t="s">
        <v>43</v>
      </c>
      <c r="P116" s="137">
        <f>O116*H116</f>
        <v>0</v>
      </c>
      <c r="Q116" s="137">
        <v>7.571E-2</v>
      </c>
      <c r="R116" s="137">
        <f>Q116*H116</f>
        <v>0.30760972999999997</v>
      </c>
      <c r="S116" s="137">
        <v>0</v>
      </c>
      <c r="T116" s="138">
        <f>S116*H116</f>
        <v>0</v>
      </c>
      <c r="AR116" s="139" t="s">
        <v>138</v>
      </c>
      <c r="AT116" s="139" t="s">
        <v>133</v>
      </c>
      <c r="AU116" s="139" t="s">
        <v>139</v>
      </c>
      <c r="AY116" s="18" t="s">
        <v>131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139</v>
      </c>
      <c r="BK116" s="140">
        <f>ROUND(I116*H116,2)</f>
        <v>0</v>
      </c>
      <c r="BL116" s="18" t="s">
        <v>138</v>
      </c>
      <c r="BM116" s="139" t="s">
        <v>1335</v>
      </c>
    </row>
    <row r="117" spans="2:65" s="1" customFormat="1" hidden="1">
      <c r="B117" s="33"/>
      <c r="D117" s="141" t="s">
        <v>141</v>
      </c>
      <c r="F117" s="142" t="s">
        <v>928</v>
      </c>
      <c r="I117" s="143"/>
      <c r="L117" s="33"/>
      <c r="M117" s="144"/>
      <c r="T117" s="54"/>
      <c r="AT117" s="18" t="s">
        <v>141</v>
      </c>
      <c r="AU117" s="18" t="s">
        <v>139</v>
      </c>
    </row>
    <row r="118" spans="2:65" s="12" customFormat="1">
      <c r="B118" s="145"/>
      <c r="D118" s="146" t="s">
        <v>143</v>
      </c>
      <c r="E118" s="147" t="s">
        <v>19</v>
      </c>
      <c r="F118" s="148" t="s">
        <v>929</v>
      </c>
      <c r="H118" s="149">
        <v>4.0629999999999997</v>
      </c>
      <c r="I118" s="150"/>
      <c r="L118" s="145"/>
      <c r="M118" s="151"/>
      <c r="T118" s="152"/>
      <c r="AT118" s="147" t="s">
        <v>143</v>
      </c>
      <c r="AU118" s="147" t="s">
        <v>139</v>
      </c>
      <c r="AV118" s="12" t="s">
        <v>139</v>
      </c>
      <c r="AW118" s="12" t="s">
        <v>32</v>
      </c>
      <c r="AX118" s="12" t="s">
        <v>79</v>
      </c>
      <c r="AY118" s="147" t="s">
        <v>131</v>
      </c>
    </row>
    <row r="119" spans="2:65" s="11" customFormat="1" ht="22.9" customHeight="1">
      <c r="B119" s="116"/>
      <c r="D119" s="117" t="s">
        <v>70</v>
      </c>
      <c r="E119" s="126" t="s">
        <v>160</v>
      </c>
      <c r="F119" s="126" t="s">
        <v>172</v>
      </c>
      <c r="I119" s="119"/>
      <c r="J119" s="127">
        <f>BK119</f>
        <v>0</v>
      </c>
      <c r="L119" s="116"/>
      <c r="M119" s="121"/>
      <c r="P119" s="122">
        <f>SUM(P120:P124)</f>
        <v>0</v>
      </c>
      <c r="R119" s="122">
        <f>SUM(R120:R124)</f>
        <v>5.4656280000000006</v>
      </c>
      <c r="T119" s="123">
        <f>SUM(T120:T124)</f>
        <v>0</v>
      </c>
      <c r="AR119" s="117" t="s">
        <v>79</v>
      </c>
      <c r="AT119" s="124" t="s">
        <v>70</v>
      </c>
      <c r="AU119" s="124" t="s">
        <v>79</v>
      </c>
      <c r="AY119" s="117" t="s">
        <v>131</v>
      </c>
      <c r="BK119" s="125">
        <f>SUM(BK120:BK124)</f>
        <v>0</v>
      </c>
    </row>
    <row r="120" spans="2:65" s="1" customFormat="1" ht="34.9" customHeight="1">
      <c r="B120" s="33"/>
      <c r="C120" s="128" t="s">
        <v>170</v>
      </c>
      <c r="D120" s="128" t="s">
        <v>133</v>
      </c>
      <c r="E120" s="129" t="s">
        <v>174</v>
      </c>
      <c r="F120" s="130" t="s">
        <v>175</v>
      </c>
      <c r="G120" s="131" t="s">
        <v>136</v>
      </c>
      <c r="H120" s="132">
        <v>28.16</v>
      </c>
      <c r="I120" s="133"/>
      <c r="J120" s="134">
        <f>ROUND(I120*H120,2)</f>
        <v>0</v>
      </c>
      <c r="K120" s="130" t="s">
        <v>137</v>
      </c>
      <c r="L120" s="33"/>
      <c r="M120" s="135" t="s">
        <v>19</v>
      </c>
      <c r="N120" s="136" t="s">
        <v>43</v>
      </c>
      <c r="P120" s="137">
        <f>O120*H120</f>
        <v>0</v>
      </c>
      <c r="Q120" s="137">
        <v>8.8800000000000004E-2</v>
      </c>
      <c r="R120" s="137">
        <f>Q120*H120</f>
        <v>2.5006080000000002</v>
      </c>
      <c r="S120" s="137">
        <v>0</v>
      </c>
      <c r="T120" s="138">
        <f>S120*H120</f>
        <v>0</v>
      </c>
      <c r="AR120" s="139" t="s">
        <v>138</v>
      </c>
      <c r="AT120" s="139" t="s">
        <v>133</v>
      </c>
      <c r="AU120" s="139" t="s">
        <v>139</v>
      </c>
      <c r="AY120" s="18" t="s">
        <v>131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139</v>
      </c>
      <c r="BK120" s="140">
        <f>ROUND(I120*H120,2)</f>
        <v>0</v>
      </c>
      <c r="BL120" s="18" t="s">
        <v>138</v>
      </c>
      <c r="BM120" s="139" t="s">
        <v>1336</v>
      </c>
    </row>
    <row r="121" spans="2:65" s="1" customFormat="1" hidden="1">
      <c r="B121" s="33"/>
      <c r="D121" s="141" t="s">
        <v>141</v>
      </c>
      <c r="F121" s="142" t="s">
        <v>177</v>
      </c>
      <c r="I121" s="143"/>
      <c r="L121" s="33"/>
      <c r="M121" s="144"/>
      <c r="T121" s="54"/>
      <c r="AT121" s="18" t="s">
        <v>141</v>
      </c>
      <c r="AU121" s="18" t="s">
        <v>139</v>
      </c>
    </row>
    <row r="122" spans="2:65" s="12" customFormat="1">
      <c r="B122" s="145"/>
      <c r="D122" s="146" t="s">
        <v>143</v>
      </c>
      <c r="E122" s="147" t="s">
        <v>19</v>
      </c>
      <c r="F122" s="148" t="s">
        <v>1337</v>
      </c>
      <c r="H122" s="149">
        <v>28.16</v>
      </c>
      <c r="I122" s="150"/>
      <c r="L122" s="145"/>
      <c r="M122" s="151"/>
      <c r="T122" s="152"/>
      <c r="AT122" s="147" t="s">
        <v>143</v>
      </c>
      <c r="AU122" s="147" t="s">
        <v>139</v>
      </c>
      <c r="AV122" s="12" t="s">
        <v>139</v>
      </c>
      <c r="AW122" s="12" t="s">
        <v>32</v>
      </c>
      <c r="AX122" s="12" t="s">
        <v>79</v>
      </c>
      <c r="AY122" s="147" t="s">
        <v>131</v>
      </c>
    </row>
    <row r="123" spans="2:65" s="1" customFormat="1" ht="14.45" customHeight="1">
      <c r="B123" s="33"/>
      <c r="C123" s="153" t="s">
        <v>182</v>
      </c>
      <c r="D123" s="153" t="s">
        <v>166</v>
      </c>
      <c r="E123" s="154" t="s">
        <v>178</v>
      </c>
      <c r="F123" s="155" t="s">
        <v>179</v>
      </c>
      <c r="G123" s="156" t="s">
        <v>136</v>
      </c>
      <c r="H123" s="157">
        <v>26.3</v>
      </c>
      <c r="I123" s="158"/>
      <c r="J123" s="159">
        <f>ROUND(I123*H123,2)</f>
        <v>0</v>
      </c>
      <c r="K123" s="155" t="s">
        <v>137</v>
      </c>
      <c r="L123" s="160"/>
      <c r="M123" s="161" t="s">
        <v>19</v>
      </c>
      <c r="N123" s="162" t="s">
        <v>43</v>
      </c>
      <c r="P123" s="137">
        <f>O123*H123</f>
        <v>0</v>
      </c>
      <c r="Q123" s="137">
        <v>0.108</v>
      </c>
      <c r="R123" s="137">
        <f>Q123*H123</f>
        <v>2.8404000000000003</v>
      </c>
      <c r="S123" s="137">
        <v>0</v>
      </c>
      <c r="T123" s="138">
        <f>S123*H123</f>
        <v>0</v>
      </c>
      <c r="AR123" s="139" t="s">
        <v>170</v>
      </c>
      <c r="AT123" s="139" t="s">
        <v>166</v>
      </c>
      <c r="AU123" s="139" t="s">
        <v>139</v>
      </c>
      <c r="AY123" s="18" t="s">
        <v>131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139</v>
      </c>
      <c r="BK123" s="140">
        <f>ROUND(I123*H123,2)</f>
        <v>0</v>
      </c>
      <c r="BL123" s="18" t="s">
        <v>138</v>
      </c>
      <c r="BM123" s="139" t="s">
        <v>1338</v>
      </c>
    </row>
    <row r="124" spans="2:65" s="1" customFormat="1" ht="14.45" customHeight="1">
      <c r="B124" s="33"/>
      <c r="C124" s="153" t="s">
        <v>192</v>
      </c>
      <c r="D124" s="153" t="s">
        <v>166</v>
      </c>
      <c r="E124" s="154" t="s">
        <v>1339</v>
      </c>
      <c r="F124" s="155" t="s">
        <v>1340</v>
      </c>
      <c r="G124" s="156" t="s">
        <v>136</v>
      </c>
      <c r="H124" s="157">
        <v>1.86</v>
      </c>
      <c r="I124" s="158"/>
      <c r="J124" s="159">
        <f>ROUND(I124*H124,2)</f>
        <v>0</v>
      </c>
      <c r="K124" s="155" t="s">
        <v>137</v>
      </c>
      <c r="L124" s="160"/>
      <c r="M124" s="161" t="s">
        <v>19</v>
      </c>
      <c r="N124" s="162" t="s">
        <v>43</v>
      </c>
      <c r="P124" s="137">
        <f>O124*H124</f>
        <v>0</v>
      </c>
      <c r="Q124" s="137">
        <v>6.7000000000000004E-2</v>
      </c>
      <c r="R124" s="137">
        <f>Q124*H124</f>
        <v>0.12462000000000001</v>
      </c>
      <c r="S124" s="137">
        <v>0</v>
      </c>
      <c r="T124" s="138">
        <f>S124*H124</f>
        <v>0</v>
      </c>
      <c r="AR124" s="139" t="s">
        <v>170</v>
      </c>
      <c r="AT124" s="139" t="s">
        <v>166</v>
      </c>
      <c r="AU124" s="139" t="s">
        <v>139</v>
      </c>
      <c r="AY124" s="18" t="s">
        <v>131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8" t="s">
        <v>139</v>
      </c>
      <c r="BK124" s="140">
        <f>ROUND(I124*H124,2)</f>
        <v>0</v>
      </c>
      <c r="BL124" s="18" t="s">
        <v>138</v>
      </c>
      <c r="BM124" s="139" t="s">
        <v>1341</v>
      </c>
    </row>
    <row r="125" spans="2:65" s="11" customFormat="1" ht="22.9" customHeight="1">
      <c r="B125" s="116"/>
      <c r="D125" s="117" t="s">
        <v>70</v>
      </c>
      <c r="E125" s="126" t="s">
        <v>165</v>
      </c>
      <c r="F125" s="126" t="s">
        <v>181</v>
      </c>
      <c r="I125" s="119"/>
      <c r="J125" s="127">
        <f>BK125</f>
        <v>0</v>
      </c>
      <c r="L125" s="116"/>
      <c r="M125" s="121"/>
      <c r="P125" s="122">
        <f>SUM(P126:P263)</f>
        <v>0</v>
      </c>
      <c r="R125" s="122">
        <f>SUM(R126:R263)</f>
        <v>43.885977869999998</v>
      </c>
      <c r="T125" s="123">
        <f>SUM(T126:T263)</f>
        <v>0</v>
      </c>
      <c r="AR125" s="117" t="s">
        <v>79</v>
      </c>
      <c r="AT125" s="124" t="s">
        <v>70</v>
      </c>
      <c r="AU125" s="124" t="s">
        <v>79</v>
      </c>
      <c r="AY125" s="117" t="s">
        <v>131</v>
      </c>
      <c r="BK125" s="125">
        <f>SUM(BK126:BK263)</f>
        <v>0</v>
      </c>
    </row>
    <row r="126" spans="2:65" s="1" customFormat="1" ht="30" customHeight="1">
      <c r="B126" s="33"/>
      <c r="C126" s="128" t="s">
        <v>196</v>
      </c>
      <c r="D126" s="128" t="s">
        <v>133</v>
      </c>
      <c r="E126" s="129" t="s">
        <v>183</v>
      </c>
      <c r="F126" s="130" t="s">
        <v>184</v>
      </c>
      <c r="G126" s="131" t="s">
        <v>136</v>
      </c>
      <c r="H126" s="132">
        <v>77.784999999999997</v>
      </c>
      <c r="I126" s="133"/>
      <c r="J126" s="134">
        <f>ROUND(I126*H126,2)</f>
        <v>0</v>
      </c>
      <c r="K126" s="130" t="s">
        <v>137</v>
      </c>
      <c r="L126" s="33"/>
      <c r="M126" s="135" t="s">
        <v>19</v>
      </c>
      <c r="N126" s="136" t="s">
        <v>43</v>
      </c>
      <c r="P126" s="137">
        <f>O126*H126</f>
        <v>0</v>
      </c>
      <c r="Q126" s="137">
        <v>8.3899999999999999E-3</v>
      </c>
      <c r="R126" s="137">
        <f>Q126*H126</f>
        <v>0.65261614999999995</v>
      </c>
      <c r="S126" s="137">
        <v>0</v>
      </c>
      <c r="T126" s="138">
        <f>S126*H126</f>
        <v>0</v>
      </c>
      <c r="AR126" s="139" t="s">
        <v>138</v>
      </c>
      <c r="AT126" s="139" t="s">
        <v>133</v>
      </c>
      <c r="AU126" s="139" t="s">
        <v>139</v>
      </c>
      <c r="AY126" s="18" t="s">
        <v>131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8" t="s">
        <v>139</v>
      </c>
      <c r="BK126" s="140">
        <f>ROUND(I126*H126,2)</f>
        <v>0</v>
      </c>
      <c r="BL126" s="18" t="s">
        <v>138</v>
      </c>
      <c r="BM126" s="139" t="s">
        <v>1342</v>
      </c>
    </row>
    <row r="127" spans="2:65" s="1" customFormat="1" hidden="1">
      <c r="B127" s="33"/>
      <c r="D127" s="141" t="s">
        <v>141</v>
      </c>
      <c r="F127" s="142" t="s">
        <v>186</v>
      </c>
      <c r="I127" s="143"/>
      <c r="L127" s="33"/>
      <c r="M127" s="144"/>
      <c r="T127" s="54"/>
      <c r="AT127" s="18" t="s">
        <v>141</v>
      </c>
      <c r="AU127" s="18" t="s">
        <v>139</v>
      </c>
    </row>
    <row r="128" spans="2:65" s="13" customFormat="1">
      <c r="B128" s="163"/>
      <c r="D128" s="146" t="s">
        <v>143</v>
      </c>
      <c r="E128" s="164" t="s">
        <v>19</v>
      </c>
      <c r="F128" s="165" t="s">
        <v>187</v>
      </c>
      <c r="H128" s="164" t="s">
        <v>19</v>
      </c>
      <c r="I128" s="166"/>
      <c r="L128" s="163"/>
      <c r="M128" s="167"/>
      <c r="T128" s="168"/>
      <c r="AT128" s="164" t="s">
        <v>143</v>
      </c>
      <c r="AU128" s="164" t="s">
        <v>139</v>
      </c>
      <c r="AV128" s="13" t="s">
        <v>79</v>
      </c>
      <c r="AW128" s="13" t="s">
        <v>32</v>
      </c>
      <c r="AX128" s="13" t="s">
        <v>71</v>
      </c>
      <c r="AY128" s="164" t="s">
        <v>131</v>
      </c>
    </row>
    <row r="129" spans="2:65" s="12" customFormat="1">
      <c r="B129" s="145"/>
      <c r="D129" s="146" t="s">
        <v>143</v>
      </c>
      <c r="E129" s="147" t="s">
        <v>19</v>
      </c>
      <c r="F129" s="148" t="s">
        <v>934</v>
      </c>
      <c r="H129" s="149">
        <v>15.36</v>
      </c>
      <c r="I129" s="150"/>
      <c r="L129" s="145"/>
      <c r="M129" s="151"/>
      <c r="T129" s="152"/>
      <c r="AT129" s="147" t="s">
        <v>143</v>
      </c>
      <c r="AU129" s="147" t="s">
        <v>139</v>
      </c>
      <c r="AV129" s="12" t="s">
        <v>139</v>
      </c>
      <c r="AW129" s="12" t="s">
        <v>32</v>
      </c>
      <c r="AX129" s="12" t="s">
        <v>71</v>
      </c>
      <c r="AY129" s="147" t="s">
        <v>131</v>
      </c>
    </row>
    <row r="130" spans="2:65" s="13" customFormat="1">
      <c r="B130" s="163"/>
      <c r="D130" s="146" t="s">
        <v>143</v>
      </c>
      <c r="E130" s="164" t="s">
        <v>19</v>
      </c>
      <c r="F130" s="165" t="s">
        <v>189</v>
      </c>
      <c r="H130" s="164" t="s">
        <v>19</v>
      </c>
      <c r="I130" s="166"/>
      <c r="L130" s="163"/>
      <c r="M130" s="167"/>
      <c r="T130" s="168"/>
      <c r="AT130" s="164" t="s">
        <v>143</v>
      </c>
      <c r="AU130" s="164" t="s">
        <v>139</v>
      </c>
      <c r="AV130" s="13" t="s">
        <v>79</v>
      </c>
      <c r="AW130" s="13" t="s">
        <v>32</v>
      </c>
      <c r="AX130" s="13" t="s">
        <v>71</v>
      </c>
      <c r="AY130" s="164" t="s">
        <v>131</v>
      </c>
    </row>
    <row r="131" spans="2:65" s="12" customFormat="1">
      <c r="B131" s="145"/>
      <c r="D131" s="146" t="s">
        <v>143</v>
      </c>
      <c r="E131" s="147" t="s">
        <v>19</v>
      </c>
      <c r="F131" s="148" t="s">
        <v>935</v>
      </c>
      <c r="H131" s="149">
        <v>50.6</v>
      </c>
      <c r="I131" s="150"/>
      <c r="L131" s="145"/>
      <c r="M131" s="151"/>
      <c r="T131" s="152"/>
      <c r="AT131" s="147" t="s">
        <v>143</v>
      </c>
      <c r="AU131" s="147" t="s">
        <v>139</v>
      </c>
      <c r="AV131" s="12" t="s">
        <v>139</v>
      </c>
      <c r="AW131" s="12" t="s">
        <v>32</v>
      </c>
      <c r="AX131" s="12" t="s">
        <v>71</v>
      </c>
      <c r="AY131" s="147" t="s">
        <v>131</v>
      </c>
    </row>
    <row r="132" spans="2:65" s="13" customFormat="1">
      <c r="B132" s="163"/>
      <c r="D132" s="146" t="s">
        <v>143</v>
      </c>
      <c r="E132" s="164" t="s">
        <v>19</v>
      </c>
      <c r="F132" s="165" t="s">
        <v>936</v>
      </c>
      <c r="H132" s="164" t="s">
        <v>19</v>
      </c>
      <c r="I132" s="166"/>
      <c r="L132" s="163"/>
      <c r="M132" s="167"/>
      <c r="T132" s="168"/>
      <c r="AT132" s="164" t="s">
        <v>143</v>
      </c>
      <c r="AU132" s="164" t="s">
        <v>139</v>
      </c>
      <c r="AV132" s="13" t="s">
        <v>79</v>
      </c>
      <c r="AW132" s="13" t="s">
        <v>32</v>
      </c>
      <c r="AX132" s="13" t="s">
        <v>71</v>
      </c>
      <c r="AY132" s="164" t="s">
        <v>131</v>
      </c>
    </row>
    <row r="133" spans="2:65" s="12" customFormat="1">
      <c r="B133" s="145"/>
      <c r="D133" s="146" t="s">
        <v>143</v>
      </c>
      <c r="E133" s="147" t="s">
        <v>19</v>
      </c>
      <c r="F133" s="148" t="s">
        <v>937</v>
      </c>
      <c r="H133" s="149">
        <v>9.9770000000000003</v>
      </c>
      <c r="I133" s="150"/>
      <c r="L133" s="145"/>
      <c r="M133" s="151"/>
      <c r="T133" s="152"/>
      <c r="AT133" s="147" t="s">
        <v>143</v>
      </c>
      <c r="AU133" s="147" t="s">
        <v>139</v>
      </c>
      <c r="AV133" s="12" t="s">
        <v>139</v>
      </c>
      <c r="AW133" s="12" t="s">
        <v>32</v>
      </c>
      <c r="AX133" s="12" t="s">
        <v>71</v>
      </c>
      <c r="AY133" s="147" t="s">
        <v>131</v>
      </c>
    </row>
    <row r="134" spans="2:65" s="13" customFormat="1">
      <c r="B134" s="163"/>
      <c r="D134" s="146" t="s">
        <v>143</v>
      </c>
      <c r="E134" s="164" t="s">
        <v>19</v>
      </c>
      <c r="F134" s="165" t="s">
        <v>1343</v>
      </c>
      <c r="H134" s="164" t="s">
        <v>19</v>
      </c>
      <c r="I134" s="166"/>
      <c r="L134" s="163"/>
      <c r="M134" s="167"/>
      <c r="T134" s="168"/>
      <c r="AT134" s="164" t="s">
        <v>143</v>
      </c>
      <c r="AU134" s="164" t="s">
        <v>139</v>
      </c>
      <c r="AV134" s="13" t="s">
        <v>79</v>
      </c>
      <c r="AW134" s="13" t="s">
        <v>32</v>
      </c>
      <c r="AX134" s="13" t="s">
        <v>71</v>
      </c>
      <c r="AY134" s="164" t="s">
        <v>131</v>
      </c>
    </row>
    <row r="135" spans="2:65" s="12" customFormat="1">
      <c r="B135" s="145"/>
      <c r="D135" s="146" t="s">
        <v>143</v>
      </c>
      <c r="E135" s="147" t="s">
        <v>19</v>
      </c>
      <c r="F135" s="148" t="s">
        <v>939</v>
      </c>
      <c r="H135" s="149">
        <v>1.8480000000000001</v>
      </c>
      <c r="I135" s="150"/>
      <c r="L135" s="145"/>
      <c r="M135" s="151"/>
      <c r="T135" s="152"/>
      <c r="AT135" s="147" t="s">
        <v>143</v>
      </c>
      <c r="AU135" s="147" t="s">
        <v>139</v>
      </c>
      <c r="AV135" s="12" t="s">
        <v>139</v>
      </c>
      <c r="AW135" s="12" t="s">
        <v>32</v>
      </c>
      <c r="AX135" s="12" t="s">
        <v>71</v>
      </c>
      <c r="AY135" s="147" t="s">
        <v>131</v>
      </c>
    </row>
    <row r="136" spans="2:65" s="14" customFormat="1">
      <c r="B136" s="169"/>
      <c r="D136" s="146" t="s">
        <v>143</v>
      </c>
      <c r="E136" s="170" t="s">
        <v>19</v>
      </c>
      <c r="F136" s="171" t="s">
        <v>191</v>
      </c>
      <c r="H136" s="172">
        <v>77.785000000000011</v>
      </c>
      <c r="I136" s="173"/>
      <c r="L136" s="169"/>
      <c r="M136" s="174"/>
      <c r="T136" s="175"/>
      <c r="AT136" s="170" t="s">
        <v>143</v>
      </c>
      <c r="AU136" s="170" t="s">
        <v>139</v>
      </c>
      <c r="AV136" s="14" t="s">
        <v>138</v>
      </c>
      <c r="AW136" s="14" t="s">
        <v>32</v>
      </c>
      <c r="AX136" s="14" t="s">
        <v>79</v>
      </c>
      <c r="AY136" s="170" t="s">
        <v>131</v>
      </c>
    </row>
    <row r="137" spans="2:65" s="1" customFormat="1" ht="14.45" customHeight="1">
      <c r="B137" s="33"/>
      <c r="C137" s="153" t="s">
        <v>205</v>
      </c>
      <c r="D137" s="153" t="s">
        <v>166</v>
      </c>
      <c r="E137" s="154" t="s">
        <v>193</v>
      </c>
      <c r="F137" s="155" t="s">
        <v>194</v>
      </c>
      <c r="G137" s="156" t="s">
        <v>136</v>
      </c>
      <c r="H137" s="157">
        <v>75.88</v>
      </c>
      <c r="I137" s="158"/>
      <c r="J137" s="159">
        <f>ROUND(I137*H137,2)</f>
        <v>0</v>
      </c>
      <c r="K137" s="155" t="s">
        <v>137</v>
      </c>
      <c r="L137" s="160"/>
      <c r="M137" s="161" t="s">
        <v>19</v>
      </c>
      <c r="N137" s="162" t="s">
        <v>43</v>
      </c>
      <c r="P137" s="137">
        <f>O137*H137</f>
        <v>0</v>
      </c>
      <c r="Q137" s="137">
        <v>4.0000000000000002E-4</v>
      </c>
      <c r="R137" s="137">
        <f>Q137*H137</f>
        <v>3.0352000000000001E-2</v>
      </c>
      <c r="S137" s="137">
        <v>0</v>
      </c>
      <c r="T137" s="138">
        <f>S137*H137</f>
        <v>0</v>
      </c>
      <c r="AR137" s="139" t="s">
        <v>170</v>
      </c>
      <c r="AT137" s="139" t="s">
        <v>166</v>
      </c>
      <c r="AU137" s="139" t="s">
        <v>139</v>
      </c>
      <c r="AY137" s="18" t="s">
        <v>131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8" t="s">
        <v>139</v>
      </c>
      <c r="BK137" s="140">
        <f>ROUND(I137*H137,2)</f>
        <v>0</v>
      </c>
      <c r="BL137" s="18" t="s">
        <v>138</v>
      </c>
      <c r="BM137" s="139" t="s">
        <v>1344</v>
      </c>
    </row>
    <row r="138" spans="2:65" s="12" customFormat="1">
      <c r="B138" s="145"/>
      <c r="D138" s="146" t="s">
        <v>143</v>
      </c>
      <c r="F138" s="148" t="s">
        <v>941</v>
      </c>
      <c r="H138" s="149">
        <v>75.88</v>
      </c>
      <c r="I138" s="150"/>
      <c r="L138" s="145"/>
      <c r="M138" s="151"/>
      <c r="T138" s="152"/>
      <c r="AT138" s="147" t="s">
        <v>143</v>
      </c>
      <c r="AU138" s="147" t="s">
        <v>139</v>
      </c>
      <c r="AV138" s="12" t="s">
        <v>139</v>
      </c>
      <c r="AW138" s="12" t="s">
        <v>4</v>
      </c>
      <c r="AX138" s="12" t="s">
        <v>79</v>
      </c>
      <c r="AY138" s="147" t="s">
        <v>131</v>
      </c>
    </row>
    <row r="139" spans="2:65" s="1" customFormat="1" ht="14.45" customHeight="1">
      <c r="B139" s="33"/>
      <c r="C139" s="153" t="s">
        <v>1345</v>
      </c>
      <c r="D139" s="153" t="s">
        <v>166</v>
      </c>
      <c r="E139" s="154" t="s">
        <v>943</v>
      </c>
      <c r="F139" s="155" t="s">
        <v>944</v>
      </c>
      <c r="G139" s="156" t="s">
        <v>136</v>
      </c>
      <c r="H139" s="157">
        <v>1.9</v>
      </c>
      <c r="I139" s="158"/>
      <c r="J139" s="159">
        <f>ROUND(I139*H139,2)</f>
        <v>0</v>
      </c>
      <c r="K139" s="155" t="s">
        <v>137</v>
      </c>
      <c r="L139" s="160"/>
      <c r="M139" s="161" t="s">
        <v>19</v>
      </c>
      <c r="N139" s="162" t="s">
        <v>43</v>
      </c>
      <c r="P139" s="137">
        <f>O139*H139</f>
        <v>0</v>
      </c>
      <c r="Q139" s="137">
        <v>5.9999999999999995E-4</v>
      </c>
      <c r="R139" s="137">
        <f>Q139*H139</f>
        <v>1.14E-3</v>
      </c>
      <c r="S139" s="137">
        <v>0</v>
      </c>
      <c r="T139" s="138">
        <f>S139*H139</f>
        <v>0</v>
      </c>
      <c r="AR139" s="139" t="s">
        <v>170</v>
      </c>
      <c r="AT139" s="139" t="s">
        <v>166</v>
      </c>
      <c r="AU139" s="139" t="s">
        <v>139</v>
      </c>
      <c r="AY139" s="18" t="s">
        <v>131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8" t="s">
        <v>139</v>
      </c>
      <c r="BK139" s="140">
        <f>ROUND(I139*H139,2)</f>
        <v>0</v>
      </c>
      <c r="BL139" s="18" t="s">
        <v>138</v>
      </c>
      <c r="BM139" s="139" t="s">
        <v>1346</v>
      </c>
    </row>
    <row r="140" spans="2:65" s="1" customFormat="1" ht="19.899999999999999" customHeight="1">
      <c r="B140" s="33"/>
      <c r="C140" s="128" t="s">
        <v>213</v>
      </c>
      <c r="D140" s="128" t="s">
        <v>133</v>
      </c>
      <c r="E140" s="129" t="s">
        <v>946</v>
      </c>
      <c r="F140" s="130" t="s">
        <v>947</v>
      </c>
      <c r="G140" s="131" t="s">
        <v>136</v>
      </c>
      <c r="H140" s="132">
        <v>885.33500000000004</v>
      </c>
      <c r="I140" s="133"/>
      <c r="J140" s="134">
        <f>ROUND(I140*H140,2)</f>
        <v>0</v>
      </c>
      <c r="K140" s="130" t="s">
        <v>137</v>
      </c>
      <c r="L140" s="33"/>
      <c r="M140" s="135" t="s">
        <v>19</v>
      </c>
      <c r="N140" s="136" t="s">
        <v>43</v>
      </c>
      <c r="P140" s="137">
        <f>O140*H140</f>
        <v>0</v>
      </c>
      <c r="Q140" s="137">
        <v>2.0480000000000002E-2</v>
      </c>
      <c r="R140" s="137">
        <f>Q140*H140</f>
        <v>18.131660800000002</v>
      </c>
      <c r="S140" s="137">
        <v>0</v>
      </c>
      <c r="T140" s="138">
        <f>S140*H140</f>
        <v>0</v>
      </c>
      <c r="AR140" s="139" t="s">
        <v>138</v>
      </c>
      <c r="AT140" s="139" t="s">
        <v>133</v>
      </c>
      <c r="AU140" s="139" t="s">
        <v>139</v>
      </c>
      <c r="AY140" s="18" t="s">
        <v>131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8" t="s">
        <v>139</v>
      </c>
      <c r="BK140" s="140">
        <f>ROUND(I140*H140,2)</f>
        <v>0</v>
      </c>
      <c r="BL140" s="18" t="s">
        <v>138</v>
      </c>
      <c r="BM140" s="139" t="s">
        <v>1347</v>
      </c>
    </row>
    <row r="141" spans="2:65" s="1" customFormat="1" hidden="1">
      <c r="B141" s="33"/>
      <c r="D141" s="141" t="s">
        <v>141</v>
      </c>
      <c r="F141" s="142" t="s">
        <v>949</v>
      </c>
      <c r="I141" s="143"/>
      <c r="L141" s="33"/>
      <c r="M141" s="144"/>
      <c r="T141" s="54"/>
      <c r="AT141" s="18" t="s">
        <v>141</v>
      </c>
      <c r="AU141" s="18" t="s">
        <v>139</v>
      </c>
    </row>
    <row r="142" spans="2:65" s="13" customFormat="1">
      <c r="B142" s="163"/>
      <c r="D142" s="146" t="s">
        <v>143</v>
      </c>
      <c r="E142" s="164" t="s">
        <v>19</v>
      </c>
      <c r="F142" s="165" t="s">
        <v>950</v>
      </c>
      <c r="H142" s="164" t="s">
        <v>19</v>
      </c>
      <c r="I142" s="166"/>
      <c r="L142" s="163"/>
      <c r="M142" s="167"/>
      <c r="T142" s="168"/>
      <c r="AT142" s="164" t="s">
        <v>143</v>
      </c>
      <c r="AU142" s="164" t="s">
        <v>139</v>
      </c>
      <c r="AV142" s="13" t="s">
        <v>79</v>
      </c>
      <c r="AW142" s="13" t="s">
        <v>32</v>
      </c>
      <c r="AX142" s="13" t="s">
        <v>71</v>
      </c>
      <c r="AY142" s="164" t="s">
        <v>131</v>
      </c>
    </row>
    <row r="143" spans="2:65" s="12" customFormat="1">
      <c r="B143" s="145"/>
      <c r="D143" s="146" t="s">
        <v>143</v>
      </c>
      <c r="E143" s="147" t="s">
        <v>19</v>
      </c>
      <c r="F143" s="148" t="s">
        <v>951</v>
      </c>
      <c r="H143" s="149">
        <v>310.31</v>
      </c>
      <c r="I143" s="150"/>
      <c r="L143" s="145"/>
      <c r="M143" s="151"/>
      <c r="T143" s="152"/>
      <c r="AT143" s="147" t="s">
        <v>143</v>
      </c>
      <c r="AU143" s="147" t="s">
        <v>139</v>
      </c>
      <c r="AV143" s="12" t="s">
        <v>139</v>
      </c>
      <c r="AW143" s="12" t="s">
        <v>32</v>
      </c>
      <c r="AX143" s="12" t="s">
        <v>71</v>
      </c>
      <c r="AY143" s="147" t="s">
        <v>131</v>
      </c>
    </row>
    <row r="144" spans="2:65" s="13" customFormat="1">
      <c r="B144" s="163"/>
      <c r="D144" s="146" t="s">
        <v>143</v>
      </c>
      <c r="E144" s="164" t="s">
        <v>19</v>
      </c>
      <c r="F144" s="165" t="s">
        <v>952</v>
      </c>
      <c r="H144" s="164" t="s">
        <v>19</v>
      </c>
      <c r="I144" s="166"/>
      <c r="L144" s="163"/>
      <c r="M144" s="167"/>
      <c r="T144" s="168"/>
      <c r="AT144" s="164" t="s">
        <v>143</v>
      </c>
      <c r="AU144" s="164" t="s">
        <v>139</v>
      </c>
      <c r="AV144" s="13" t="s">
        <v>79</v>
      </c>
      <c r="AW144" s="13" t="s">
        <v>32</v>
      </c>
      <c r="AX144" s="13" t="s">
        <v>71</v>
      </c>
      <c r="AY144" s="164" t="s">
        <v>131</v>
      </c>
    </row>
    <row r="145" spans="2:51" s="12" customFormat="1">
      <c r="B145" s="145"/>
      <c r="D145" s="146" t="s">
        <v>143</v>
      </c>
      <c r="E145" s="147" t="s">
        <v>19</v>
      </c>
      <c r="F145" s="148" t="s">
        <v>953</v>
      </c>
      <c r="H145" s="149">
        <v>29.640999999999998</v>
      </c>
      <c r="I145" s="150"/>
      <c r="L145" s="145"/>
      <c r="M145" s="151"/>
      <c r="T145" s="152"/>
      <c r="AT145" s="147" t="s">
        <v>143</v>
      </c>
      <c r="AU145" s="147" t="s">
        <v>139</v>
      </c>
      <c r="AV145" s="12" t="s">
        <v>139</v>
      </c>
      <c r="AW145" s="12" t="s">
        <v>32</v>
      </c>
      <c r="AX145" s="12" t="s">
        <v>71</v>
      </c>
      <c r="AY145" s="147" t="s">
        <v>131</v>
      </c>
    </row>
    <row r="146" spans="2:51" s="13" customFormat="1">
      <c r="B146" s="163"/>
      <c r="D146" s="146" t="s">
        <v>143</v>
      </c>
      <c r="E146" s="164" t="s">
        <v>19</v>
      </c>
      <c r="F146" s="165" t="s">
        <v>954</v>
      </c>
      <c r="H146" s="164" t="s">
        <v>19</v>
      </c>
      <c r="I146" s="166"/>
      <c r="L146" s="163"/>
      <c r="M146" s="167"/>
      <c r="T146" s="168"/>
      <c r="AT146" s="164" t="s">
        <v>143</v>
      </c>
      <c r="AU146" s="164" t="s">
        <v>139</v>
      </c>
      <c r="AV146" s="13" t="s">
        <v>79</v>
      </c>
      <c r="AW146" s="13" t="s">
        <v>32</v>
      </c>
      <c r="AX146" s="13" t="s">
        <v>71</v>
      </c>
      <c r="AY146" s="164" t="s">
        <v>131</v>
      </c>
    </row>
    <row r="147" spans="2:51" s="12" customFormat="1">
      <c r="B147" s="145"/>
      <c r="D147" s="146" t="s">
        <v>143</v>
      </c>
      <c r="E147" s="147" t="s">
        <v>19</v>
      </c>
      <c r="F147" s="148" t="s">
        <v>1348</v>
      </c>
      <c r="H147" s="149">
        <v>-37.18</v>
      </c>
      <c r="I147" s="150"/>
      <c r="L147" s="145"/>
      <c r="M147" s="151"/>
      <c r="T147" s="152"/>
      <c r="AT147" s="147" t="s">
        <v>143</v>
      </c>
      <c r="AU147" s="147" t="s">
        <v>139</v>
      </c>
      <c r="AV147" s="12" t="s">
        <v>139</v>
      </c>
      <c r="AW147" s="12" t="s">
        <v>32</v>
      </c>
      <c r="AX147" s="12" t="s">
        <v>71</v>
      </c>
      <c r="AY147" s="147" t="s">
        <v>131</v>
      </c>
    </row>
    <row r="148" spans="2:51" s="13" customFormat="1">
      <c r="B148" s="163"/>
      <c r="D148" s="146" t="s">
        <v>143</v>
      </c>
      <c r="E148" s="164" t="s">
        <v>19</v>
      </c>
      <c r="F148" s="165" t="s">
        <v>956</v>
      </c>
      <c r="H148" s="164" t="s">
        <v>19</v>
      </c>
      <c r="I148" s="166"/>
      <c r="L148" s="163"/>
      <c r="M148" s="167"/>
      <c r="T148" s="168"/>
      <c r="AT148" s="164" t="s">
        <v>143</v>
      </c>
      <c r="AU148" s="164" t="s">
        <v>139</v>
      </c>
      <c r="AV148" s="13" t="s">
        <v>79</v>
      </c>
      <c r="AW148" s="13" t="s">
        <v>32</v>
      </c>
      <c r="AX148" s="13" t="s">
        <v>71</v>
      </c>
      <c r="AY148" s="164" t="s">
        <v>131</v>
      </c>
    </row>
    <row r="149" spans="2:51" s="12" customFormat="1">
      <c r="B149" s="145"/>
      <c r="D149" s="146" t="s">
        <v>143</v>
      </c>
      <c r="E149" s="147" t="s">
        <v>19</v>
      </c>
      <c r="F149" s="148" t="s">
        <v>957</v>
      </c>
      <c r="H149" s="149">
        <v>-3.9780000000000002</v>
      </c>
      <c r="I149" s="150"/>
      <c r="L149" s="145"/>
      <c r="M149" s="151"/>
      <c r="T149" s="152"/>
      <c r="AT149" s="147" t="s">
        <v>143</v>
      </c>
      <c r="AU149" s="147" t="s">
        <v>139</v>
      </c>
      <c r="AV149" s="12" t="s">
        <v>139</v>
      </c>
      <c r="AW149" s="12" t="s">
        <v>32</v>
      </c>
      <c r="AX149" s="12" t="s">
        <v>71</v>
      </c>
      <c r="AY149" s="147" t="s">
        <v>131</v>
      </c>
    </row>
    <row r="150" spans="2:51" s="13" customFormat="1">
      <c r="B150" s="163"/>
      <c r="D150" s="146" t="s">
        <v>143</v>
      </c>
      <c r="E150" s="164" t="s">
        <v>19</v>
      </c>
      <c r="F150" s="165" t="s">
        <v>958</v>
      </c>
      <c r="H150" s="164" t="s">
        <v>19</v>
      </c>
      <c r="I150" s="166"/>
      <c r="L150" s="163"/>
      <c r="M150" s="167"/>
      <c r="T150" s="168"/>
      <c r="AT150" s="164" t="s">
        <v>143</v>
      </c>
      <c r="AU150" s="164" t="s">
        <v>139</v>
      </c>
      <c r="AV150" s="13" t="s">
        <v>79</v>
      </c>
      <c r="AW150" s="13" t="s">
        <v>32</v>
      </c>
      <c r="AX150" s="13" t="s">
        <v>71</v>
      </c>
      <c r="AY150" s="164" t="s">
        <v>131</v>
      </c>
    </row>
    <row r="151" spans="2:51" s="12" customFormat="1">
      <c r="B151" s="145"/>
      <c r="D151" s="146" t="s">
        <v>143</v>
      </c>
      <c r="E151" s="147" t="s">
        <v>19</v>
      </c>
      <c r="F151" s="148" t="s">
        <v>1349</v>
      </c>
      <c r="H151" s="149">
        <v>-3.7679999999999998</v>
      </c>
      <c r="I151" s="150"/>
      <c r="L151" s="145"/>
      <c r="M151" s="151"/>
      <c r="T151" s="152"/>
      <c r="AT151" s="147" t="s">
        <v>143</v>
      </c>
      <c r="AU151" s="147" t="s">
        <v>139</v>
      </c>
      <c r="AV151" s="12" t="s">
        <v>139</v>
      </c>
      <c r="AW151" s="12" t="s">
        <v>32</v>
      </c>
      <c r="AX151" s="12" t="s">
        <v>71</v>
      </c>
      <c r="AY151" s="147" t="s">
        <v>131</v>
      </c>
    </row>
    <row r="152" spans="2:51" s="13" customFormat="1">
      <c r="B152" s="163"/>
      <c r="D152" s="146" t="s">
        <v>143</v>
      </c>
      <c r="E152" s="164" t="s">
        <v>19</v>
      </c>
      <c r="F152" s="165" t="s">
        <v>960</v>
      </c>
      <c r="H152" s="164" t="s">
        <v>19</v>
      </c>
      <c r="I152" s="166"/>
      <c r="L152" s="163"/>
      <c r="M152" s="167"/>
      <c r="T152" s="168"/>
      <c r="AT152" s="164" t="s">
        <v>143</v>
      </c>
      <c r="AU152" s="164" t="s">
        <v>139</v>
      </c>
      <c r="AV152" s="13" t="s">
        <v>79</v>
      </c>
      <c r="AW152" s="13" t="s">
        <v>32</v>
      </c>
      <c r="AX152" s="13" t="s">
        <v>71</v>
      </c>
      <c r="AY152" s="164" t="s">
        <v>131</v>
      </c>
    </row>
    <row r="153" spans="2:51" s="12" customFormat="1">
      <c r="B153" s="145"/>
      <c r="D153" s="146" t="s">
        <v>143</v>
      </c>
      <c r="E153" s="147" t="s">
        <v>19</v>
      </c>
      <c r="F153" s="148" t="s">
        <v>961</v>
      </c>
      <c r="H153" s="149">
        <v>-1.2330000000000001</v>
      </c>
      <c r="I153" s="150"/>
      <c r="L153" s="145"/>
      <c r="M153" s="151"/>
      <c r="T153" s="152"/>
      <c r="AT153" s="147" t="s">
        <v>143</v>
      </c>
      <c r="AU153" s="147" t="s">
        <v>139</v>
      </c>
      <c r="AV153" s="12" t="s">
        <v>139</v>
      </c>
      <c r="AW153" s="12" t="s">
        <v>32</v>
      </c>
      <c r="AX153" s="12" t="s">
        <v>71</v>
      </c>
      <c r="AY153" s="147" t="s">
        <v>131</v>
      </c>
    </row>
    <row r="154" spans="2:51" s="15" customFormat="1">
      <c r="B154" s="180"/>
      <c r="D154" s="146" t="s">
        <v>143</v>
      </c>
      <c r="E154" s="181" t="s">
        <v>19</v>
      </c>
      <c r="F154" s="182" t="s">
        <v>962</v>
      </c>
      <c r="H154" s="183">
        <v>293.79199999999997</v>
      </c>
      <c r="I154" s="184"/>
      <c r="L154" s="180"/>
      <c r="M154" s="185"/>
      <c r="T154" s="186"/>
      <c r="AT154" s="181" t="s">
        <v>143</v>
      </c>
      <c r="AU154" s="181" t="s">
        <v>139</v>
      </c>
      <c r="AV154" s="15" t="s">
        <v>151</v>
      </c>
      <c r="AW154" s="15" t="s">
        <v>32</v>
      </c>
      <c r="AX154" s="15" t="s">
        <v>71</v>
      </c>
      <c r="AY154" s="181" t="s">
        <v>131</v>
      </c>
    </row>
    <row r="155" spans="2:51" s="13" customFormat="1">
      <c r="B155" s="163"/>
      <c r="D155" s="146" t="s">
        <v>143</v>
      </c>
      <c r="E155" s="164" t="s">
        <v>19</v>
      </c>
      <c r="F155" s="165" t="s">
        <v>972</v>
      </c>
      <c r="H155" s="164" t="s">
        <v>19</v>
      </c>
      <c r="I155" s="166"/>
      <c r="L155" s="163"/>
      <c r="M155" s="167"/>
      <c r="T155" s="168"/>
      <c r="AT155" s="164" t="s">
        <v>143</v>
      </c>
      <c r="AU155" s="164" t="s">
        <v>139</v>
      </c>
      <c r="AV155" s="13" t="s">
        <v>79</v>
      </c>
      <c r="AW155" s="13" t="s">
        <v>32</v>
      </c>
      <c r="AX155" s="13" t="s">
        <v>71</v>
      </c>
      <c r="AY155" s="164" t="s">
        <v>131</v>
      </c>
    </row>
    <row r="156" spans="2:51" s="12" customFormat="1">
      <c r="B156" s="145"/>
      <c r="D156" s="146" t="s">
        <v>143</v>
      </c>
      <c r="E156" s="147" t="s">
        <v>19</v>
      </c>
      <c r="F156" s="148" t="s">
        <v>964</v>
      </c>
      <c r="H156" s="149">
        <v>152.42500000000001</v>
      </c>
      <c r="I156" s="150"/>
      <c r="L156" s="145"/>
      <c r="M156" s="151"/>
      <c r="T156" s="152"/>
      <c r="AT156" s="147" t="s">
        <v>143</v>
      </c>
      <c r="AU156" s="147" t="s">
        <v>139</v>
      </c>
      <c r="AV156" s="12" t="s">
        <v>139</v>
      </c>
      <c r="AW156" s="12" t="s">
        <v>32</v>
      </c>
      <c r="AX156" s="12" t="s">
        <v>71</v>
      </c>
      <c r="AY156" s="147" t="s">
        <v>131</v>
      </c>
    </row>
    <row r="157" spans="2:51" s="13" customFormat="1">
      <c r="B157" s="163"/>
      <c r="D157" s="146" t="s">
        <v>143</v>
      </c>
      <c r="E157" s="164" t="s">
        <v>19</v>
      </c>
      <c r="F157" s="165" t="s">
        <v>952</v>
      </c>
      <c r="H157" s="164" t="s">
        <v>19</v>
      </c>
      <c r="I157" s="166"/>
      <c r="L157" s="163"/>
      <c r="M157" s="167"/>
      <c r="T157" s="168"/>
      <c r="AT157" s="164" t="s">
        <v>143</v>
      </c>
      <c r="AU157" s="164" t="s">
        <v>139</v>
      </c>
      <c r="AV157" s="13" t="s">
        <v>79</v>
      </c>
      <c r="AW157" s="13" t="s">
        <v>32</v>
      </c>
      <c r="AX157" s="13" t="s">
        <v>71</v>
      </c>
      <c r="AY157" s="164" t="s">
        <v>131</v>
      </c>
    </row>
    <row r="158" spans="2:51" s="12" customFormat="1">
      <c r="B158" s="145"/>
      <c r="D158" s="146" t="s">
        <v>143</v>
      </c>
      <c r="E158" s="147" t="s">
        <v>19</v>
      </c>
      <c r="F158" s="148" t="s">
        <v>965</v>
      </c>
      <c r="H158" s="149">
        <v>20.03</v>
      </c>
      <c r="I158" s="150"/>
      <c r="L158" s="145"/>
      <c r="M158" s="151"/>
      <c r="T158" s="152"/>
      <c r="AT158" s="147" t="s">
        <v>143</v>
      </c>
      <c r="AU158" s="147" t="s">
        <v>139</v>
      </c>
      <c r="AV158" s="12" t="s">
        <v>139</v>
      </c>
      <c r="AW158" s="12" t="s">
        <v>32</v>
      </c>
      <c r="AX158" s="12" t="s">
        <v>71</v>
      </c>
      <c r="AY158" s="147" t="s">
        <v>131</v>
      </c>
    </row>
    <row r="159" spans="2:51" s="13" customFormat="1">
      <c r="B159" s="163"/>
      <c r="D159" s="146" t="s">
        <v>143</v>
      </c>
      <c r="E159" s="164" t="s">
        <v>19</v>
      </c>
      <c r="F159" s="165" t="s">
        <v>954</v>
      </c>
      <c r="H159" s="164" t="s">
        <v>19</v>
      </c>
      <c r="I159" s="166"/>
      <c r="L159" s="163"/>
      <c r="M159" s="167"/>
      <c r="T159" s="168"/>
      <c r="AT159" s="164" t="s">
        <v>143</v>
      </c>
      <c r="AU159" s="164" t="s">
        <v>139</v>
      </c>
      <c r="AV159" s="13" t="s">
        <v>79</v>
      </c>
      <c r="AW159" s="13" t="s">
        <v>32</v>
      </c>
      <c r="AX159" s="13" t="s">
        <v>71</v>
      </c>
      <c r="AY159" s="164" t="s">
        <v>131</v>
      </c>
    </row>
    <row r="160" spans="2:51" s="12" customFormat="1">
      <c r="B160" s="145"/>
      <c r="D160" s="146" t="s">
        <v>143</v>
      </c>
      <c r="E160" s="147" t="s">
        <v>19</v>
      </c>
      <c r="F160" s="148" t="s">
        <v>966</v>
      </c>
      <c r="H160" s="149">
        <v>-10.14</v>
      </c>
      <c r="I160" s="150"/>
      <c r="L160" s="145"/>
      <c r="M160" s="151"/>
      <c r="T160" s="152"/>
      <c r="AT160" s="147" t="s">
        <v>143</v>
      </c>
      <c r="AU160" s="147" t="s">
        <v>139</v>
      </c>
      <c r="AV160" s="12" t="s">
        <v>139</v>
      </c>
      <c r="AW160" s="12" t="s">
        <v>32</v>
      </c>
      <c r="AX160" s="12" t="s">
        <v>71</v>
      </c>
      <c r="AY160" s="147" t="s">
        <v>131</v>
      </c>
    </row>
    <row r="161" spans="2:51" s="13" customFormat="1">
      <c r="B161" s="163"/>
      <c r="D161" s="146" t="s">
        <v>143</v>
      </c>
      <c r="E161" s="164" t="s">
        <v>19</v>
      </c>
      <c r="F161" s="165" t="s">
        <v>960</v>
      </c>
      <c r="H161" s="164" t="s">
        <v>19</v>
      </c>
      <c r="I161" s="166"/>
      <c r="L161" s="163"/>
      <c r="M161" s="167"/>
      <c r="T161" s="168"/>
      <c r="AT161" s="164" t="s">
        <v>143</v>
      </c>
      <c r="AU161" s="164" t="s">
        <v>139</v>
      </c>
      <c r="AV161" s="13" t="s">
        <v>79</v>
      </c>
      <c r="AW161" s="13" t="s">
        <v>32</v>
      </c>
      <c r="AX161" s="13" t="s">
        <v>71</v>
      </c>
      <c r="AY161" s="164" t="s">
        <v>131</v>
      </c>
    </row>
    <row r="162" spans="2:51" s="12" customFormat="1">
      <c r="B162" s="145"/>
      <c r="D162" s="146" t="s">
        <v>143</v>
      </c>
      <c r="E162" s="147" t="s">
        <v>19</v>
      </c>
      <c r="F162" s="148" t="s">
        <v>967</v>
      </c>
      <c r="H162" s="149">
        <v>-3.8330000000000002</v>
      </c>
      <c r="I162" s="150"/>
      <c r="L162" s="145"/>
      <c r="M162" s="151"/>
      <c r="T162" s="152"/>
      <c r="AT162" s="147" t="s">
        <v>143</v>
      </c>
      <c r="AU162" s="147" t="s">
        <v>139</v>
      </c>
      <c r="AV162" s="12" t="s">
        <v>139</v>
      </c>
      <c r="AW162" s="12" t="s">
        <v>32</v>
      </c>
      <c r="AX162" s="12" t="s">
        <v>71</v>
      </c>
      <c r="AY162" s="147" t="s">
        <v>131</v>
      </c>
    </row>
    <row r="163" spans="2:51" s="15" customFormat="1">
      <c r="B163" s="180"/>
      <c r="D163" s="146" t="s">
        <v>143</v>
      </c>
      <c r="E163" s="181" t="s">
        <v>19</v>
      </c>
      <c r="F163" s="182" t="s">
        <v>962</v>
      </c>
      <c r="H163" s="183">
        <v>158.482</v>
      </c>
      <c r="I163" s="184"/>
      <c r="L163" s="180"/>
      <c r="M163" s="185"/>
      <c r="T163" s="186"/>
      <c r="AT163" s="181" t="s">
        <v>143</v>
      </c>
      <c r="AU163" s="181" t="s">
        <v>139</v>
      </c>
      <c r="AV163" s="15" t="s">
        <v>151</v>
      </c>
      <c r="AW163" s="15" t="s">
        <v>32</v>
      </c>
      <c r="AX163" s="15" t="s">
        <v>71</v>
      </c>
      <c r="AY163" s="181" t="s">
        <v>131</v>
      </c>
    </row>
    <row r="164" spans="2:51" s="13" customFormat="1">
      <c r="B164" s="163"/>
      <c r="D164" s="146" t="s">
        <v>143</v>
      </c>
      <c r="E164" s="164" t="s">
        <v>19</v>
      </c>
      <c r="F164" s="165" t="s">
        <v>968</v>
      </c>
      <c r="H164" s="164" t="s">
        <v>19</v>
      </c>
      <c r="I164" s="166"/>
      <c r="L164" s="163"/>
      <c r="M164" s="167"/>
      <c r="T164" s="168"/>
      <c r="AT164" s="164" t="s">
        <v>143</v>
      </c>
      <c r="AU164" s="164" t="s">
        <v>139</v>
      </c>
      <c r="AV164" s="13" t="s">
        <v>79</v>
      </c>
      <c r="AW164" s="13" t="s">
        <v>32</v>
      </c>
      <c r="AX164" s="13" t="s">
        <v>71</v>
      </c>
      <c r="AY164" s="164" t="s">
        <v>131</v>
      </c>
    </row>
    <row r="165" spans="2:51" s="12" customFormat="1">
      <c r="B165" s="145"/>
      <c r="D165" s="146" t="s">
        <v>143</v>
      </c>
      <c r="E165" s="147" t="s">
        <v>19</v>
      </c>
      <c r="F165" s="148" t="s">
        <v>969</v>
      </c>
      <c r="H165" s="149">
        <v>310.31</v>
      </c>
      <c r="I165" s="150"/>
      <c r="L165" s="145"/>
      <c r="M165" s="151"/>
      <c r="T165" s="152"/>
      <c r="AT165" s="147" t="s">
        <v>143</v>
      </c>
      <c r="AU165" s="147" t="s">
        <v>139</v>
      </c>
      <c r="AV165" s="12" t="s">
        <v>139</v>
      </c>
      <c r="AW165" s="12" t="s">
        <v>32</v>
      </c>
      <c r="AX165" s="12" t="s">
        <v>71</v>
      </c>
      <c r="AY165" s="147" t="s">
        <v>131</v>
      </c>
    </row>
    <row r="166" spans="2:51" s="13" customFormat="1">
      <c r="B166" s="163"/>
      <c r="D166" s="146" t="s">
        <v>143</v>
      </c>
      <c r="E166" s="164" t="s">
        <v>19</v>
      </c>
      <c r="F166" s="165" t="s">
        <v>952</v>
      </c>
      <c r="H166" s="164" t="s">
        <v>19</v>
      </c>
      <c r="I166" s="166"/>
      <c r="L166" s="163"/>
      <c r="M166" s="167"/>
      <c r="T166" s="168"/>
      <c r="AT166" s="164" t="s">
        <v>143</v>
      </c>
      <c r="AU166" s="164" t="s">
        <v>139</v>
      </c>
      <c r="AV166" s="13" t="s">
        <v>79</v>
      </c>
      <c r="AW166" s="13" t="s">
        <v>32</v>
      </c>
      <c r="AX166" s="13" t="s">
        <v>71</v>
      </c>
      <c r="AY166" s="164" t="s">
        <v>131</v>
      </c>
    </row>
    <row r="167" spans="2:51" s="12" customFormat="1">
      <c r="B167" s="145"/>
      <c r="D167" s="146" t="s">
        <v>143</v>
      </c>
      <c r="E167" s="147" t="s">
        <v>19</v>
      </c>
      <c r="F167" s="148" t="s">
        <v>970</v>
      </c>
      <c r="H167" s="149">
        <v>28.849</v>
      </c>
      <c r="I167" s="150"/>
      <c r="L167" s="145"/>
      <c r="M167" s="151"/>
      <c r="T167" s="152"/>
      <c r="AT167" s="147" t="s">
        <v>143</v>
      </c>
      <c r="AU167" s="147" t="s">
        <v>139</v>
      </c>
      <c r="AV167" s="12" t="s">
        <v>139</v>
      </c>
      <c r="AW167" s="12" t="s">
        <v>32</v>
      </c>
      <c r="AX167" s="12" t="s">
        <v>71</v>
      </c>
      <c r="AY167" s="147" t="s">
        <v>131</v>
      </c>
    </row>
    <row r="168" spans="2:51" s="13" customFormat="1">
      <c r="B168" s="163"/>
      <c r="D168" s="146" t="s">
        <v>143</v>
      </c>
      <c r="E168" s="164" t="s">
        <v>19</v>
      </c>
      <c r="F168" s="165" t="s">
        <v>954</v>
      </c>
      <c r="H168" s="164" t="s">
        <v>19</v>
      </c>
      <c r="I168" s="166"/>
      <c r="L168" s="163"/>
      <c r="M168" s="167"/>
      <c r="T168" s="168"/>
      <c r="AT168" s="164" t="s">
        <v>143</v>
      </c>
      <c r="AU168" s="164" t="s">
        <v>139</v>
      </c>
      <c r="AV168" s="13" t="s">
        <v>79</v>
      </c>
      <c r="AW168" s="13" t="s">
        <v>32</v>
      </c>
      <c r="AX168" s="13" t="s">
        <v>71</v>
      </c>
      <c r="AY168" s="164" t="s">
        <v>131</v>
      </c>
    </row>
    <row r="169" spans="2:51" s="12" customFormat="1">
      <c r="B169" s="145"/>
      <c r="D169" s="146" t="s">
        <v>143</v>
      </c>
      <c r="E169" s="147" t="s">
        <v>19</v>
      </c>
      <c r="F169" s="148" t="s">
        <v>1350</v>
      </c>
      <c r="H169" s="149">
        <v>-39.97</v>
      </c>
      <c r="I169" s="150"/>
      <c r="L169" s="145"/>
      <c r="M169" s="151"/>
      <c r="T169" s="152"/>
      <c r="AT169" s="147" t="s">
        <v>143</v>
      </c>
      <c r="AU169" s="147" t="s">
        <v>139</v>
      </c>
      <c r="AV169" s="12" t="s">
        <v>139</v>
      </c>
      <c r="AW169" s="12" t="s">
        <v>32</v>
      </c>
      <c r="AX169" s="12" t="s">
        <v>71</v>
      </c>
      <c r="AY169" s="147" t="s">
        <v>131</v>
      </c>
    </row>
    <row r="170" spans="2:51" s="13" customFormat="1">
      <c r="B170" s="163"/>
      <c r="D170" s="146" t="s">
        <v>143</v>
      </c>
      <c r="E170" s="164" t="s">
        <v>19</v>
      </c>
      <c r="F170" s="165" t="s">
        <v>1351</v>
      </c>
      <c r="H170" s="164" t="s">
        <v>19</v>
      </c>
      <c r="I170" s="166"/>
      <c r="L170" s="163"/>
      <c r="M170" s="167"/>
      <c r="T170" s="168"/>
      <c r="AT170" s="164" t="s">
        <v>143</v>
      </c>
      <c r="AU170" s="164" t="s">
        <v>139</v>
      </c>
      <c r="AV170" s="13" t="s">
        <v>79</v>
      </c>
      <c r="AW170" s="13" t="s">
        <v>32</v>
      </c>
      <c r="AX170" s="13" t="s">
        <v>71</v>
      </c>
      <c r="AY170" s="164" t="s">
        <v>131</v>
      </c>
    </row>
    <row r="171" spans="2:51" s="12" customFormat="1">
      <c r="B171" s="145"/>
      <c r="D171" s="146" t="s">
        <v>143</v>
      </c>
      <c r="E171" s="147" t="s">
        <v>19</v>
      </c>
      <c r="F171" s="148" t="s">
        <v>1352</v>
      </c>
      <c r="H171" s="149">
        <v>-8.0850000000000009</v>
      </c>
      <c r="I171" s="150"/>
      <c r="L171" s="145"/>
      <c r="M171" s="151"/>
      <c r="T171" s="152"/>
      <c r="AT171" s="147" t="s">
        <v>143</v>
      </c>
      <c r="AU171" s="147" t="s">
        <v>139</v>
      </c>
      <c r="AV171" s="12" t="s">
        <v>139</v>
      </c>
      <c r="AW171" s="12" t="s">
        <v>32</v>
      </c>
      <c r="AX171" s="12" t="s">
        <v>71</v>
      </c>
      <c r="AY171" s="147" t="s">
        <v>131</v>
      </c>
    </row>
    <row r="172" spans="2:51" s="15" customFormat="1">
      <c r="B172" s="180"/>
      <c r="D172" s="146" t="s">
        <v>143</v>
      </c>
      <c r="E172" s="181" t="s">
        <v>19</v>
      </c>
      <c r="F172" s="182" t="s">
        <v>962</v>
      </c>
      <c r="H172" s="183">
        <v>291.10399999999998</v>
      </c>
      <c r="I172" s="184"/>
      <c r="L172" s="180"/>
      <c r="M172" s="185"/>
      <c r="T172" s="186"/>
      <c r="AT172" s="181" t="s">
        <v>143</v>
      </c>
      <c r="AU172" s="181" t="s">
        <v>139</v>
      </c>
      <c r="AV172" s="15" t="s">
        <v>151</v>
      </c>
      <c r="AW172" s="15" t="s">
        <v>32</v>
      </c>
      <c r="AX172" s="15" t="s">
        <v>71</v>
      </c>
      <c r="AY172" s="181" t="s">
        <v>131</v>
      </c>
    </row>
    <row r="173" spans="2:51" s="13" customFormat="1">
      <c r="B173" s="163"/>
      <c r="D173" s="146" t="s">
        <v>143</v>
      </c>
      <c r="E173" s="164" t="s">
        <v>19</v>
      </c>
      <c r="F173" s="165" t="s">
        <v>963</v>
      </c>
      <c r="H173" s="164" t="s">
        <v>19</v>
      </c>
      <c r="I173" s="166"/>
      <c r="L173" s="163"/>
      <c r="M173" s="167"/>
      <c r="T173" s="168"/>
      <c r="AT173" s="164" t="s">
        <v>143</v>
      </c>
      <c r="AU173" s="164" t="s">
        <v>139</v>
      </c>
      <c r="AV173" s="13" t="s">
        <v>79</v>
      </c>
      <c r="AW173" s="13" t="s">
        <v>32</v>
      </c>
      <c r="AX173" s="13" t="s">
        <v>71</v>
      </c>
      <c r="AY173" s="164" t="s">
        <v>131</v>
      </c>
    </row>
    <row r="174" spans="2:51" s="12" customFormat="1">
      <c r="B174" s="145"/>
      <c r="D174" s="146" t="s">
        <v>143</v>
      </c>
      <c r="E174" s="147" t="s">
        <v>19</v>
      </c>
      <c r="F174" s="148" t="s">
        <v>973</v>
      </c>
      <c r="H174" s="149">
        <v>152.42500000000001</v>
      </c>
      <c r="I174" s="150"/>
      <c r="L174" s="145"/>
      <c r="M174" s="151"/>
      <c r="T174" s="152"/>
      <c r="AT174" s="147" t="s">
        <v>143</v>
      </c>
      <c r="AU174" s="147" t="s">
        <v>139</v>
      </c>
      <c r="AV174" s="12" t="s">
        <v>139</v>
      </c>
      <c r="AW174" s="12" t="s">
        <v>32</v>
      </c>
      <c r="AX174" s="12" t="s">
        <v>71</v>
      </c>
      <c r="AY174" s="147" t="s">
        <v>131</v>
      </c>
    </row>
    <row r="175" spans="2:51" s="13" customFormat="1">
      <c r="B175" s="163"/>
      <c r="D175" s="146" t="s">
        <v>143</v>
      </c>
      <c r="E175" s="164" t="s">
        <v>19</v>
      </c>
      <c r="F175" s="165" t="s">
        <v>952</v>
      </c>
      <c r="H175" s="164" t="s">
        <v>19</v>
      </c>
      <c r="I175" s="166"/>
      <c r="L175" s="163"/>
      <c r="M175" s="167"/>
      <c r="T175" s="168"/>
      <c r="AT175" s="164" t="s">
        <v>143</v>
      </c>
      <c r="AU175" s="164" t="s">
        <v>139</v>
      </c>
      <c r="AV175" s="13" t="s">
        <v>79</v>
      </c>
      <c r="AW175" s="13" t="s">
        <v>32</v>
      </c>
      <c r="AX175" s="13" t="s">
        <v>71</v>
      </c>
      <c r="AY175" s="164" t="s">
        <v>131</v>
      </c>
    </row>
    <row r="176" spans="2:51" s="12" customFormat="1">
      <c r="B176" s="145"/>
      <c r="D176" s="146" t="s">
        <v>143</v>
      </c>
      <c r="E176" s="147" t="s">
        <v>19</v>
      </c>
      <c r="F176" s="148" t="s">
        <v>974</v>
      </c>
      <c r="H176" s="149">
        <v>14.102</v>
      </c>
      <c r="I176" s="150"/>
      <c r="L176" s="145"/>
      <c r="M176" s="151"/>
      <c r="T176" s="152"/>
      <c r="AT176" s="147" t="s">
        <v>143</v>
      </c>
      <c r="AU176" s="147" t="s">
        <v>139</v>
      </c>
      <c r="AV176" s="12" t="s">
        <v>139</v>
      </c>
      <c r="AW176" s="12" t="s">
        <v>32</v>
      </c>
      <c r="AX176" s="12" t="s">
        <v>71</v>
      </c>
      <c r="AY176" s="147" t="s">
        <v>131</v>
      </c>
    </row>
    <row r="177" spans="2:65" s="13" customFormat="1">
      <c r="B177" s="163"/>
      <c r="D177" s="146" t="s">
        <v>143</v>
      </c>
      <c r="E177" s="164" t="s">
        <v>19</v>
      </c>
      <c r="F177" s="165" t="s">
        <v>954</v>
      </c>
      <c r="H177" s="164" t="s">
        <v>19</v>
      </c>
      <c r="I177" s="166"/>
      <c r="L177" s="163"/>
      <c r="M177" s="167"/>
      <c r="T177" s="168"/>
      <c r="AT177" s="164" t="s">
        <v>143</v>
      </c>
      <c r="AU177" s="164" t="s">
        <v>139</v>
      </c>
      <c r="AV177" s="13" t="s">
        <v>79</v>
      </c>
      <c r="AW177" s="13" t="s">
        <v>32</v>
      </c>
      <c r="AX177" s="13" t="s">
        <v>71</v>
      </c>
      <c r="AY177" s="164" t="s">
        <v>131</v>
      </c>
    </row>
    <row r="178" spans="2:65" s="12" customFormat="1">
      <c r="B178" s="145"/>
      <c r="D178" s="146" t="s">
        <v>143</v>
      </c>
      <c r="E178" s="147" t="s">
        <v>19</v>
      </c>
      <c r="F178" s="148" t="s">
        <v>1353</v>
      </c>
      <c r="H178" s="149">
        <v>-24.57</v>
      </c>
      <c r="I178" s="150"/>
      <c r="L178" s="145"/>
      <c r="M178" s="151"/>
      <c r="T178" s="152"/>
      <c r="AT178" s="147" t="s">
        <v>143</v>
      </c>
      <c r="AU178" s="147" t="s">
        <v>139</v>
      </c>
      <c r="AV178" s="12" t="s">
        <v>139</v>
      </c>
      <c r="AW178" s="12" t="s">
        <v>32</v>
      </c>
      <c r="AX178" s="12" t="s">
        <v>71</v>
      </c>
      <c r="AY178" s="147" t="s">
        <v>131</v>
      </c>
    </row>
    <row r="179" spans="2:65" s="15" customFormat="1">
      <c r="B179" s="180"/>
      <c r="D179" s="146" t="s">
        <v>143</v>
      </c>
      <c r="E179" s="181" t="s">
        <v>19</v>
      </c>
      <c r="F179" s="182" t="s">
        <v>962</v>
      </c>
      <c r="H179" s="183">
        <v>141.95699999999999</v>
      </c>
      <c r="I179" s="184"/>
      <c r="L179" s="180"/>
      <c r="M179" s="185"/>
      <c r="T179" s="186"/>
      <c r="AT179" s="181" t="s">
        <v>143</v>
      </c>
      <c r="AU179" s="181" t="s">
        <v>139</v>
      </c>
      <c r="AV179" s="15" t="s">
        <v>151</v>
      </c>
      <c r="AW179" s="15" t="s">
        <v>32</v>
      </c>
      <c r="AX179" s="15" t="s">
        <v>71</v>
      </c>
      <c r="AY179" s="181" t="s">
        <v>131</v>
      </c>
    </row>
    <row r="180" spans="2:65" s="14" customFormat="1">
      <c r="B180" s="169"/>
      <c r="D180" s="146" t="s">
        <v>143</v>
      </c>
      <c r="E180" s="170" t="s">
        <v>19</v>
      </c>
      <c r="F180" s="171" t="s">
        <v>191</v>
      </c>
      <c r="H180" s="172">
        <v>885.33500000000004</v>
      </c>
      <c r="I180" s="173"/>
      <c r="L180" s="169"/>
      <c r="M180" s="174"/>
      <c r="T180" s="175"/>
      <c r="AT180" s="170" t="s">
        <v>143</v>
      </c>
      <c r="AU180" s="170" t="s">
        <v>139</v>
      </c>
      <c r="AV180" s="14" t="s">
        <v>138</v>
      </c>
      <c r="AW180" s="14" t="s">
        <v>32</v>
      </c>
      <c r="AX180" s="14" t="s">
        <v>79</v>
      </c>
      <c r="AY180" s="170" t="s">
        <v>131</v>
      </c>
    </row>
    <row r="181" spans="2:65" s="1" customFormat="1" ht="34.9" customHeight="1">
      <c r="B181" s="33"/>
      <c r="C181" s="128" t="s">
        <v>218</v>
      </c>
      <c r="D181" s="128" t="s">
        <v>133</v>
      </c>
      <c r="E181" s="129" t="s">
        <v>214</v>
      </c>
      <c r="F181" s="130" t="s">
        <v>215</v>
      </c>
      <c r="G181" s="131" t="s">
        <v>136</v>
      </c>
      <c r="H181" s="132">
        <v>779.24699999999996</v>
      </c>
      <c r="I181" s="133"/>
      <c r="J181" s="134">
        <f>ROUND(I181*H181,2)</f>
        <v>0</v>
      </c>
      <c r="K181" s="130" t="s">
        <v>137</v>
      </c>
      <c r="L181" s="33"/>
      <c r="M181" s="135" t="s">
        <v>19</v>
      </c>
      <c r="N181" s="136" t="s">
        <v>43</v>
      </c>
      <c r="P181" s="137">
        <f>O181*H181</f>
        <v>0</v>
      </c>
      <c r="Q181" s="137">
        <v>8.6E-3</v>
      </c>
      <c r="R181" s="137">
        <f>Q181*H181</f>
        <v>6.7015241999999997</v>
      </c>
      <c r="S181" s="137">
        <v>0</v>
      </c>
      <c r="T181" s="138">
        <f>S181*H181</f>
        <v>0</v>
      </c>
      <c r="AR181" s="139" t="s">
        <v>138</v>
      </c>
      <c r="AT181" s="139" t="s">
        <v>133</v>
      </c>
      <c r="AU181" s="139" t="s">
        <v>139</v>
      </c>
      <c r="AY181" s="18" t="s">
        <v>131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8" t="s">
        <v>139</v>
      </c>
      <c r="BK181" s="140">
        <f>ROUND(I181*H181,2)</f>
        <v>0</v>
      </c>
      <c r="BL181" s="18" t="s">
        <v>138</v>
      </c>
      <c r="BM181" s="139" t="s">
        <v>1354</v>
      </c>
    </row>
    <row r="182" spans="2:65" s="1" customFormat="1" hidden="1">
      <c r="B182" s="33"/>
      <c r="D182" s="141" t="s">
        <v>141</v>
      </c>
      <c r="F182" s="142" t="s">
        <v>217</v>
      </c>
      <c r="I182" s="143"/>
      <c r="L182" s="33"/>
      <c r="M182" s="144"/>
      <c r="T182" s="54"/>
      <c r="AT182" s="18" t="s">
        <v>141</v>
      </c>
      <c r="AU182" s="18" t="s">
        <v>139</v>
      </c>
    </row>
    <row r="183" spans="2:65" s="14" customFormat="1">
      <c r="B183" s="169"/>
      <c r="D183" s="146" t="s">
        <v>143</v>
      </c>
      <c r="E183" s="170" t="s">
        <v>19</v>
      </c>
      <c r="F183" s="171" t="s">
        <v>191</v>
      </c>
      <c r="H183" s="172">
        <v>779.24699999999996</v>
      </c>
      <c r="I183" s="173"/>
      <c r="L183" s="169"/>
      <c r="M183" s="174"/>
      <c r="T183" s="175"/>
      <c r="AT183" s="170" t="s">
        <v>143</v>
      </c>
      <c r="AU183" s="170" t="s">
        <v>139</v>
      </c>
      <c r="AV183" s="14" t="s">
        <v>138</v>
      </c>
      <c r="AW183" s="14" t="s">
        <v>32</v>
      </c>
      <c r="AX183" s="14" t="s">
        <v>71</v>
      </c>
      <c r="AY183" s="170" t="s">
        <v>131</v>
      </c>
    </row>
    <row r="184" spans="2:65" s="1" customFormat="1" ht="14.45" customHeight="1">
      <c r="B184" s="33"/>
      <c r="C184" s="153" t="s">
        <v>8</v>
      </c>
      <c r="D184" s="153" t="s">
        <v>166</v>
      </c>
      <c r="E184" s="154" t="s">
        <v>219</v>
      </c>
      <c r="F184" s="155" t="s">
        <v>220</v>
      </c>
      <c r="G184" s="156" t="s">
        <v>136</v>
      </c>
      <c r="H184" s="157">
        <v>610.03099999999995</v>
      </c>
      <c r="I184" s="158"/>
      <c r="J184" s="159">
        <f>ROUND(I184*H184,2)</f>
        <v>0</v>
      </c>
      <c r="K184" s="155" t="s">
        <v>137</v>
      </c>
      <c r="L184" s="160"/>
      <c r="M184" s="161" t="s">
        <v>19</v>
      </c>
      <c r="N184" s="162" t="s">
        <v>43</v>
      </c>
      <c r="P184" s="137">
        <f>O184*H184</f>
        <v>0</v>
      </c>
      <c r="Q184" s="137">
        <v>2.7200000000000002E-3</v>
      </c>
      <c r="R184" s="137">
        <f>Q184*H184</f>
        <v>1.65928432</v>
      </c>
      <c r="S184" s="137">
        <v>0</v>
      </c>
      <c r="T184" s="138">
        <f>S184*H184</f>
        <v>0</v>
      </c>
      <c r="AR184" s="139" t="s">
        <v>170</v>
      </c>
      <c r="AT184" s="139" t="s">
        <v>166</v>
      </c>
      <c r="AU184" s="139" t="s">
        <v>139</v>
      </c>
      <c r="AY184" s="18" t="s">
        <v>131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8" t="s">
        <v>139</v>
      </c>
      <c r="BK184" s="140">
        <f>ROUND(I184*H184,2)</f>
        <v>0</v>
      </c>
      <c r="BL184" s="18" t="s">
        <v>138</v>
      </c>
      <c r="BM184" s="139" t="s">
        <v>1355</v>
      </c>
    </row>
    <row r="185" spans="2:65" s="12" customFormat="1">
      <c r="B185" s="145"/>
      <c r="D185" s="146" t="s">
        <v>143</v>
      </c>
      <c r="E185" s="147" t="s">
        <v>19</v>
      </c>
      <c r="F185" s="148" t="s">
        <v>1356</v>
      </c>
      <c r="H185" s="149">
        <v>598.07000000000005</v>
      </c>
      <c r="I185" s="150"/>
      <c r="L185" s="145"/>
      <c r="M185" s="151"/>
      <c r="T185" s="152"/>
      <c r="AT185" s="147" t="s">
        <v>143</v>
      </c>
      <c r="AU185" s="147" t="s">
        <v>139</v>
      </c>
      <c r="AV185" s="12" t="s">
        <v>139</v>
      </c>
      <c r="AW185" s="12" t="s">
        <v>32</v>
      </c>
      <c r="AX185" s="12" t="s">
        <v>79</v>
      </c>
      <c r="AY185" s="147" t="s">
        <v>131</v>
      </c>
    </row>
    <row r="186" spans="2:65" s="12" customFormat="1">
      <c r="B186" s="145"/>
      <c r="D186" s="146" t="s">
        <v>143</v>
      </c>
      <c r="F186" s="148" t="s">
        <v>1357</v>
      </c>
      <c r="H186" s="149">
        <v>610.03099999999995</v>
      </c>
      <c r="I186" s="150"/>
      <c r="L186" s="145"/>
      <c r="M186" s="151"/>
      <c r="T186" s="152"/>
      <c r="AT186" s="147" t="s">
        <v>143</v>
      </c>
      <c r="AU186" s="147" t="s">
        <v>139</v>
      </c>
      <c r="AV186" s="12" t="s">
        <v>139</v>
      </c>
      <c r="AW186" s="12" t="s">
        <v>4</v>
      </c>
      <c r="AX186" s="12" t="s">
        <v>79</v>
      </c>
      <c r="AY186" s="147" t="s">
        <v>131</v>
      </c>
    </row>
    <row r="187" spans="2:65" s="1" customFormat="1" ht="14.45" customHeight="1">
      <c r="B187" s="33"/>
      <c r="C187" s="153" t="s">
        <v>230</v>
      </c>
      <c r="D187" s="153" t="s">
        <v>166</v>
      </c>
      <c r="E187" s="154" t="s">
        <v>224</v>
      </c>
      <c r="F187" s="155" t="s">
        <v>225</v>
      </c>
      <c r="G187" s="156" t="s">
        <v>136</v>
      </c>
      <c r="H187" s="157">
        <v>111.221</v>
      </c>
      <c r="I187" s="158"/>
      <c r="J187" s="159">
        <f>ROUND(I187*H187,2)</f>
        <v>0</v>
      </c>
      <c r="K187" s="155" t="s">
        <v>19</v>
      </c>
      <c r="L187" s="160"/>
      <c r="M187" s="161" t="s">
        <v>19</v>
      </c>
      <c r="N187" s="162" t="s">
        <v>43</v>
      </c>
      <c r="P187" s="137">
        <f>O187*H187</f>
        <v>0</v>
      </c>
      <c r="Q187" s="137">
        <v>2.3999999999999998E-3</v>
      </c>
      <c r="R187" s="137">
        <f>Q187*H187</f>
        <v>0.26693040000000001</v>
      </c>
      <c r="S187" s="137">
        <v>0</v>
      </c>
      <c r="T187" s="138">
        <f>S187*H187</f>
        <v>0</v>
      </c>
      <c r="AR187" s="139" t="s">
        <v>170</v>
      </c>
      <c r="AT187" s="139" t="s">
        <v>166</v>
      </c>
      <c r="AU187" s="139" t="s">
        <v>139</v>
      </c>
      <c r="AY187" s="18" t="s">
        <v>131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8" t="s">
        <v>139</v>
      </c>
      <c r="BK187" s="140">
        <f>ROUND(I187*H187,2)</f>
        <v>0</v>
      </c>
      <c r="BL187" s="18" t="s">
        <v>138</v>
      </c>
      <c r="BM187" s="139" t="s">
        <v>1358</v>
      </c>
    </row>
    <row r="188" spans="2:65" s="1" customFormat="1" ht="19.5">
      <c r="B188" s="33"/>
      <c r="D188" s="146" t="s">
        <v>210</v>
      </c>
      <c r="F188" s="176" t="s">
        <v>227</v>
      </c>
      <c r="I188" s="143"/>
      <c r="L188" s="33"/>
      <c r="M188" s="144"/>
      <c r="T188" s="54"/>
      <c r="AT188" s="18" t="s">
        <v>210</v>
      </c>
      <c r="AU188" s="18" t="s">
        <v>139</v>
      </c>
    </row>
    <row r="189" spans="2:65" s="12" customFormat="1">
      <c r="B189" s="145"/>
      <c r="D189" s="146" t="s">
        <v>143</v>
      </c>
      <c r="E189" s="147" t="s">
        <v>19</v>
      </c>
      <c r="F189" s="148" t="s">
        <v>982</v>
      </c>
      <c r="H189" s="149">
        <v>12.018000000000001</v>
      </c>
      <c r="I189" s="150"/>
      <c r="L189" s="145"/>
      <c r="M189" s="151"/>
      <c r="T189" s="152"/>
      <c r="AT189" s="147" t="s">
        <v>143</v>
      </c>
      <c r="AU189" s="147" t="s">
        <v>139</v>
      </c>
      <c r="AV189" s="12" t="s">
        <v>139</v>
      </c>
      <c r="AW189" s="12" t="s">
        <v>32</v>
      </c>
      <c r="AX189" s="12" t="s">
        <v>71</v>
      </c>
      <c r="AY189" s="147" t="s">
        <v>131</v>
      </c>
    </row>
    <row r="190" spans="2:65" s="12" customFormat="1">
      <c r="B190" s="145"/>
      <c r="D190" s="146" t="s">
        <v>143</v>
      </c>
      <c r="E190" s="147" t="s">
        <v>19</v>
      </c>
      <c r="F190" s="148" t="s">
        <v>1359</v>
      </c>
      <c r="H190" s="149">
        <v>66.703999999999994</v>
      </c>
      <c r="I190" s="150"/>
      <c r="L190" s="145"/>
      <c r="M190" s="151"/>
      <c r="T190" s="152"/>
      <c r="AT190" s="147" t="s">
        <v>143</v>
      </c>
      <c r="AU190" s="147" t="s">
        <v>139</v>
      </c>
      <c r="AV190" s="12" t="s">
        <v>139</v>
      </c>
      <c r="AW190" s="12" t="s">
        <v>32</v>
      </c>
      <c r="AX190" s="12" t="s">
        <v>71</v>
      </c>
      <c r="AY190" s="147" t="s">
        <v>131</v>
      </c>
    </row>
    <row r="191" spans="2:65" s="12" customFormat="1">
      <c r="B191" s="145"/>
      <c r="D191" s="146" t="s">
        <v>143</v>
      </c>
      <c r="E191" s="147" t="s">
        <v>19</v>
      </c>
      <c r="F191" s="148" t="s">
        <v>984</v>
      </c>
      <c r="H191" s="149">
        <v>20.364000000000001</v>
      </c>
      <c r="I191" s="150"/>
      <c r="L191" s="145"/>
      <c r="M191" s="151"/>
      <c r="T191" s="152"/>
      <c r="AT191" s="147" t="s">
        <v>143</v>
      </c>
      <c r="AU191" s="147" t="s">
        <v>139</v>
      </c>
      <c r="AV191" s="12" t="s">
        <v>139</v>
      </c>
      <c r="AW191" s="12" t="s">
        <v>32</v>
      </c>
      <c r="AX191" s="12" t="s">
        <v>71</v>
      </c>
      <c r="AY191" s="147" t="s">
        <v>131</v>
      </c>
    </row>
    <row r="192" spans="2:65" s="12" customFormat="1">
      <c r="B192" s="145"/>
      <c r="D192" s="146" t="s">
        <v>143</v>
      </c>
      <c r="E192" s="147" t="s">
        <v>19</v>
      </c>
      <c r="F192" s="148" t="s">
        <v>985</v>
      </c>
      <c r="H192" s="149">
        <v>9.9540000000000006</v>
      </c>
      <c r="I192" s="150"/>
      <c r="L192" s="145"/>
      <c r="M192" s="151"/>
      <c r="T192" s="152"/>
      <c r="AT192" s="147" t="s">
        <v>143</v>
      </c>
      <c r="AU192" s="147" t="s">
        <v>139</v>
      </c>
      <c r="AV192" s="12" t="s">
        <v>139</v>
      </c>
      <c r="AW192" s="12" t="s">
        <v>32</v>
      </c>
      <c r="AX192" s="12" t="s">
        <v>71</v>
      </c>
      <c r="AY192" s="147" t="s">
        <v>131</v>
      </c>
    </row>
    <row r="193" spans="2:65" s="14" customFormat="1">
      <c r="B193" s="169"/>
      <c r="D193" s="146" t="s">
        <v>143</v>
      </c>
      <c r="E193" s="170" t="s">
        <v>19</v>
      </c>
      <c r="F193" s="171" t="s">
        <v>191</v>
      </c>
      <c r="H193" s="172">
        <v>109.03999999999999</v>
      </c>
      <c r="I193" s="173"/>
      <c r="L193" s="169"/>
      <c r="M193" s="174"/>
      <c r="T193" s="175"/>
      <c r="AT193" s="170" t="s">
        <v>143</v>
      </c>
      <c r="AU193" s="170" t="s">
        <v>139</v>
      </c>
      <c r="AV193" s="14" t="s">
        <v>138</v>
      </c>
      <c r="AW193" s="14" t="s">
        <v>32</v>
      </c>
      <c r="AX193" s="14" t="s">
        <v>79</v>
      </c>
      <c r="AY193" s="170" t="s">
        <v>131</v>
      </c>
    </row>
    <row r="194" spans="2:65" s="12" customFormat="1">
      <c r="B194" s="145"/>
      <c r="D194" s="146" t="s">
        <v>143</v>
      </c>
      <c r="F194" s="148" t="s">
        <v>1360</v>
      </c>
      <c r="H194" s="149">
        <v>111.221</v>
      </c>
      <c r="I194" s="150"/>
      <c r="L194" s="145"/>
      <c r="M194" s="151"/>
      <c r="T194" s="152"/>
      <c r="AT194" s="147" t="s">
        <v>143</v>
      </c>
      <c r="AU194" s="147" t="s">
        <v>139</v>
      </c>
      <c r="AV194" s="12" t="s">
        <v>139</v>
      </c>
      <c r="AW194" s="12" t="s">
        <v>4</v>
      </c>
      <c r="AX194" s="12" t="s">
        <v>79</v>
      </c>
      <c r="AY194" s="147" t="s">
        <v>131</v>
      </c>
    </row>
    <row r="195" spans="2:65" s="1" customFormat="1" ht="14.45" customHeight="1">
      <c r="B195" s="33"/>
      <c r="C195" s="153" t="s">
        <v>236</v>
      </c>
      <c r="D195" s="153" t="s">
        <v>166</v>
      </c>
      <c r="E195" s="154" t="s">
        <v>231</v>
      </c>
      <c r="F195" s="155" t="s">
        <v>232</v>
      </c>
      <c r="G195" s="156" t="s">
        <v>136</v>
      </c>
      <c r="H195" s="157">
        <v>74.531999999999996</v>
      </c>
      <c r="I195" s="158"/>
      <c r="J195" s="159">
        <f>ROUND(I195*H195,2)</f>
        <v>0</v>
      </c>
      <c r="K195" s="155" t="s">
        <v>137</v>
      </c>
      <c r="L195" s="160"/>
      <c r="M195" s="161" t="s">
        <v>19</v>
      </c>
      <c r="N195" s="162" t="s">
        <v>43</v>
      </c>
      <c r="P195" s="137">
        <f>O195*H195</f>
        <v>0</v>
      </c>
      <c r="Q195" s="137">
        <v>5.5999999999999999E-3</v>
      </c>
      <c r="R195" s="137">
        <f>Q195*H195</f>
        <v>0.41737919999999995</v>
      </c>
      <c r="S195" s="137">
        <v>0</v>
      </c>
      <c r="T195" s="138">
        <f>S195*H195</f>
        <v>0</v>
      </c>
      <c r="AR195" s="139" t="s">
        <v>170</v>
      </c>
      <c r="AT195" s="139" t="s">
        <v>166</v>
      </c>
      <c r="AU195" s="139" t="s">
        <v>139</v>
      </c>
      <c r="AY195" s="18" t="s">
        <v>131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8" t="s">
        <v>139</v>
      </c>
      <c r="BK195" s="140">
        <f>ROUND(I195*H195,2)</f>
        <v>0</v>
      </c>
      <c r="BL195" s="18" t="s">
        <v>138</v>
      </c>
      <c r="BM195" s="139" t="s">
        <v>1361</v>
      </c>
    </row>
    <row r="196" spans="2:65" s="12" customFormat="1">
      <c r="B196" s="145"/>
      <c r="D196" s="146" t="s">
        <v>143</v>
      </c>
      <c r="E196" s="147" t="s">
        <v>19</v>
      </c>
      <c r="F196" s="148" t="s">
        <v>989</v>
      </c>
      <c r="H196" s="149">
        <v>9.6720000000000006</v>
      </c>
      <c r="I196" s="150"/>
      <c r="L196" s="145"/>
      <c r="M196" s="151"/>
      <c r="T196" s="152"/>
      <c r="AT196" s="147" t="s">
        <v>143</v>
      </c>
      <c r="AU196" s="147" t="s">
        <v>139</v>
      </c>
      <c r="AV196" s="12" t="s">
        <v>139</v>
      </c>
      <c r="AW196" s="12" t="s">
        <v>32</v>
      </c>
      <c r="AX196" s="12" t="s">
        <v>71</v>
      </c>
      <c r="AY196" s="147" t="s">
        <v>131</v>
      </c>
    </row>
    <row r="197" spans="2:65" s="12" customFormat="1">
      <c r="B197" s="145"/>
      <c r="D197" s="146" t="s">
        <v>143</v>
      </c>
      <c r="E197" s="147" t="s">
        <v>19</v>
      </c>
      <c r="F197" s="148" t="s">
        <v>991</v>
      </c>
      <c r="H197" s="149">
        <v>3.4470000000000001</v>
      </c>
      <c r="I197" s="150"/>
      <c r="L197" s="145"/>
      <c r="M197" s="151"/>
      <c r="T197" s="152"/>
      <c r="AT197" s="147" t="s">
        <v>143</v>
      </c>
      <c r="AU197" s="147" t="s">
        <v>139</v>
      </c>
      <c r="AV197" s="12" t="s">
        <v>139</v>
      </c>
      <c r="AW197" s="12" t="s">
        <v>32</v>
      </c>
      <c r="AX197" s="12" t="s">
        <v>71</v>
      </c>
      <c r="AY197" s="147" t="s">
        <v>131</v>
      </c>
    </row>
    <row r="198" spans="2:65" s="12" customFormat="1">
      <c r="B198" s="145"/>
      <c r="D198" s="146" t="s">
        <v>143</v>
      </c>
      <c r="E198" s="147" t="s">
        <v>19</v>
      </c>
      <c r="F198" s="148" t="s">
        <v>993</v>
      </c>
      <c r="H198" s="149">
        <v>10.182</v>
      </c>
      <c r="I198" s="150"/>
      <c r="L198" s="145"/>
      <c r="M198" s="151"/>
      <c r="T198" s="152"/>
      <c r="AT198" s="147" t="s">
        <v>143</v>
      </c>
      <c r="AU198" s="147" t="s">
        <v>139</v>
      </c>
      <c r="AV198" s="12" t="s">
        <v>139</v>
      </c>
      <c r="AW198" s="12" t="s">
        <v>32</v>
      </c>
      <c r="AX198" s="12" t="s">
        <v>71</v>
      </c>
      <c r="AY198" s="147" t="s">
        <v>131</v>
      </c>
    </row>
    <row r="199" spans="2:65" s="12" customFormat="1">
      <c r="B199" s="145"/>
      <c r="D199" s="146" t="s">
        <v>143</v>
      </c>
      <c r="E199" s="147" t="s">
        <v>19</v>
      </c>
      <c r="F199" s="148" t="s">
        <v>995</v>
      </c>
      <c r="H199" s="149">
        <v>49.77</v>
      </c>
      <c r="I199" s="150"/>
      <c r="L199" s="145"/>
      <c r="M199" s="151"/>
      <c r="T199" s="152"/>
      <c r="AT199" s="147" t="s">
        <v>143</v>
      </c>
      <c r="AU199" s="147" t="s">
        <v>139</v>
      </c>
      <c r="AV199" s="12" t="s">
        <v>139</v>
      </c>
      <c r="AW199" s="12" t="s">
        <v>32</v>
      </c>
      <c r="AX199" s="12" t="s">
        <v>71</v>
      </c>
      <c r="AY199" s="147" t="s">
        <v>131</v>
      </c>
    </row>
    <row r="200" spans="2:65" s="14" customFormat="1">
      <c r="B200" s="169"/>
      <c r="D200" s="146" t="s">
        <v>143</v>
      </c>
      <c r="E200" s="170" t="s">
        <v>19</v>
      </c>
      <c r="F200" s="171" t="s">
        <v>191</v>
      </c>
      <c r="H200" s="172">
        <v>73.070999999999998</v>
      </c>
      <c r="I200" s="173"/>
      <c r="L200" s="169"/>
      <c r="M200" s="174"/>
      <c r="T200" s="175"/>
      <c r="AT200" s="170" t="s">
        <v>143</v>
      </c>
      <c r="AU200" s="170" t="s">
        <v>139</v>
      </c>
      <c r="AV200" s="14" t="s">
        <v>138</v>
      </c>
      <c r="AW200" s="14" t="s">
        <v>32</v>
      </c>
      <c r="AX200" s="14" t="s">
        <v>79</v>
      </c>
      <c r="AY200" s="170" t="s">
        <v>131</v>
      </c>
    </row>
    <row r="201" spans="2:65" s="12" customFormat="1">
      <c r="B201" s="145"/>
      <c r="D201" s="146" t="s">
        <v>143</v>
      </c>
      <c r="F201" s="148" t="s">
        <v>996</v>
      </c>
      <c r="H201" s="149">
        <v>74.531999999999996</v>
      </c>
      <c r="I201" s="150"/>
      <c r="L201" s="145"/>
      <c r="M201" s="151"/>
      <c r="T201" s="152"/>
      <c r="AT201" s="147" t="s">
        <v>143</v>
      </c>
      <c r="AU201" s="147" t="s">
        <v>139</v>
      </c>
      <c r="AV201" s="12" t="s">
        <v>139</v>
      </c>
      <c r="AW201" s="12" t="s">
        <v>4</v>
      </c>
      <c r="AX201" s="12" t="s">
        <v>79</v>
      </c>
      <c r="AY201" s="147" t="s">
        <v>131</v>
      </c>
    </row>
    <row r="202" spans="2:65" s="1" customFormat="1" ht="22.15" customHeight="1">
      <c r="B202" s="33"/>
      <c r="C202" s="128" t="s">
        <v>249</v>
      </c>
      <c r="D202" s="128" t="s">
        <v>133</v>
      </c>
      <c r="E202" s="129" t="s">
        <v>237</v>
      </c>
      <c r="F202" s="130" t="s">
        <v>238</v>
      </c>
      <c r="G202" s="131" t="s">
        <v>239</v>
      </c>
      <c r="H202" s="132">
        <v>448.59</v>
      </c>
      <c r="I202" s="133"/>
      <c r="J202" s="134">
        <f>ROUND(I202*H202,2)</f>
        <v>0</v>
      </c>
      <c r="K202" s="130" t="s">
        <v>137</v>
      </c>
      <c r="L202" s="33"/>
      <c r="M202" s="135" t="s">
        <v>19</v>
      </c>
      <c r="N202" s="136" t="s">
        <v>43</v>
      </c>
      <c r="P202" s="137">
        <f>O202*H202</f>
        <v>0</v>
      </c>
      <c r="Q202" s="137">
        <v>3.3899999999999998E-3</v>
      </c>
      <c r="R202" s="137">
        <f>Q202*H202</f>
        <v>1.5207200999999999</v>
      </c>
      <c r="S202" s="137">
        <v>0</v>
      </c>
      <c r="T202" s="138">
        <f>S202*H202</f>
        <v>0</v>
      </c>
      <c r="AR202" s="139" t="s">
        <v>138</v>
      </c>
      <c r="AT202" s="139" t="s">
        <v>133</v>
      </c>
      <c r="AU202" s="139" t="s">
        <v>139</v>
      </c>
      <c r="AY202" s="18" t="s">
        <v>131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8" t="s">
        <v>139</v>
      </c>
      <c r="BK202" s="140">
        <f>ROUND(I202*H202,2)</f>
        <v>0</v>
      </c>
      <c r="BL202" s="18" t="s">
        <v>138</v>
      </c>
      <c r="BM202" s="139" t="s">
        <v>1362</v>
      </c>
    </row>
    <row r="203" spans="2:65" s="1" customFormat="1" hidden="1">
      <c r="B203" s="33"/>
      <c r="D203" s="141" t="s">
        <v>141</v>
      </c>
      <c r="F203" s="142" t="s">
        <v>241</v>
      </c>
      <c r="I203" s="143"/>
      <c r="L203" s="33"/>
      <c r="M203" s="144"/>
      <c r="T203" s="54"/>
      <c r="AT203" s="18" t="s">
        <v>141</v>
      </c>
      <c r="AU203" s="18" t="s">
        <v>139</v>
      </c>
    </row>
    <row r="204" spans="2:65" s="13" customFormat="1">
      <c r="B204" s="163"/>
      <c r="D204" s="146" t="s">
        <v>143</v>
      </c>
      <c r="E204" s="164" t="s">
        <v>19</v>
      </c>
      <c r="F204" s="165" t="s">
        <v>242</v>
      </c>
      <c r="H204" s="164" t="s">
        <v>19</v>
      </c>
      <c r="I204" s="166"/>
      <c r="L204" s="163"/>
      <c r="M204" s="167"/>
      <c r="T204" s="168"/>
      <c r="AT204" s="164" t="s">
        <v>143</v>
      </c>
      <c r="AU204" s="164" t="s">
        <v>139</v>
      </c>
      <c r="AV204" s="13" t="s">
        <v>79</v>
      </c>
      <c r="AW204" s="13" t="s">
        <v>32</v>
      </c>
      <c r="AX204" s="13" t="s">
        <v>71</v>
      </c>
      <c r="AY204" s="164" t="s">
        <v>131</v>
      </c>
    </row>
    <row r="205" spans="2:65" s="12" customFormat="1">
      <c r="B205" s="145"/>
      <c r="D205" s="146" t="s">
        <v>143</v>
      </c>
      <c r="E205" s="147" t="s">
        <v>19</v>
      </c>
      <c r="F205" s="148" t="s">
        <v>998</v>
      </c>
      <c r="H205" s="149">
        <v>120</v>
      </c>
      <c r="I205" s="150"/>
      <c r="L205" s="145"/>
      <c r="M205" s="151"/>
      <c r="T205" s="152"/>
      <c r="AT205" s="147" t="s">
        <v>143</v>
      </c>
      <c r="AU205" s="147" t="s">
        <v>139</v>
      </c>
      <c r="AV205" s="12" t="s">
        <v>139</v>
      </c>
      <c r="AW205" s="12" t="s">
        <v>32</v>
      </c>
      <c r="AX205" s="12" t="s">
        <v>71</v>
      </c>
      <c r="AY205" s="147" t="s">
        <v>131</v>
      </c>
    </row>
    <row r="206" spans="2:65" s="12" customFormat="1">
      <c r="B206" s="145"/>
      <c r="D206" s="146" t="s">
        <v>143</v>
      </c>
      <c r="E206" s="147" t="s">
        <v>19</v>
      </c>
      <c r="F206" s="148" t="s">
        <v>1363</v>
      </c>
      <c r="H206" s="149">
        <v>22.4</v>
      </c>
      <c r="I206" s="150"/>
      <c r="L206" s="145"/>
      <c r="M206" s="151"/>
      <c r="T206" s="152"/>
      <c r="AT206" s="147" t="s">
        <v>143</v>
      </c>
      <c r="AU206" s="147" t="s">
        <v>139</v>
      </c>
      <c r="AV206" s="12" t="s">
        <v>139</v>
      </c>
      <c r="AW206" s="12" t="s">
        <v>32</v>
      </c>
      <c r="AX206" s="12" t="s">
        <v>71</v>
      </c>
      <c r="AY206" s="147" t="s">
        <v>131</v>
      </c>
    </row>
    <row r="207" spans="2:65" s="13" customFormat="1">
      <c r="B207" s="163"/>
      <c r="D207" s="146" t="s">
        <v>143</v>
      </c>
      <c r="E207" s="164" t="s">
        <v>19</v>
      </c>
      <c r="F207" s="165" t="s">
        <v>245</v>
      </c>
      <c r="H207" s="164" t="s">
        <v>19</v>
      </c>
      <c r="I207" s="166"/>
      <c r="L207" s="163"/>
      <c r="M207" s="167"/>
      <c r="T207" s="168"/>
      <c r="AT207" s="164" t="s">
        <v>143</v>
      </c>
      <c r="AU207" s="164" t="s">
        <v>139</v>
      </c>
      <c r="AV207" s="13" t="s">
        <v>79</v>
      </c>
      <c r="AW207" s="13" t="s">
        <v>32</v>
      </c>
      <c r="AX207" s="13" t="s">
        <v>71</v>
      </c>
      <c r="AY207" s="164" t="s">
        <v>131</v>
      </c>
    </row>
    <row r="208" spans="2:65" s="12" customFormat="1">
      <c r="B208" s="145"/>
      <c r="D208" s="146" t="s">
        <v>143</v>
      </c>
      <c r="E208" s="147" t="s">
        <v>19</v>
      </c>
      <c r="F208" s="148" t="s">
        <v>1364</v>
      </c>
      <c r="H208" s="149">
        <v>85.8</v>
      </c>
      <c r="I208" s="150"/>
      <c r="L208" s="145"/>
      <c r="M208" s="151"/>
      <c r="T208" s="152"/>
      <c r="AT208" s="147" t="s">
        <v>143</v>
      </c>
      <c r="AU208" s="147" t="s">
        <v>139</v>
      </c>
      <c r="AV208" s="12" t="s">
        <v>139</v>
      </c>
      <c r="AW208" s="12" t="s">
        <v>32</v>
      </c>
      <c r="AX208" s="12" t="s">
        <v>71</v>
      </c>
      <c r="AY208" s="147" t="s">
        <v>131</v>
      </c>
    </row>
    <row r="209" spans="2:51" s="12" customFormat="1">
      <c r="B209" s="145"/>
      <c r="D209" s="146" t="s">
        <v>143</v>
      </c>
      <c r="E209" s="147" t="s">
        <v>19</v>
      </c>
      <c r="F209" s="148" t="s">
        <v>1000</v>
      </c>
      <c r="H209" s="149">
        <v>10.75</v>
      </c>
      <c r="I209" s="150"/>
      <c r="L209" s="145"/>
      <c r="M209" s="151"/>
      <c r="T209" s="152"/>
      <c r="AT209" s="147" t="s">
        <v>143</v>
      </c>
      <c r="AU209" s="147" t="s">
        <v>139</v>
      </c>
      <c r="AV209" s="12" t="s">
        <v>139</v>
      </c>
      <c r="AW209" s="12" t="s">
        <v>32</v>
      </c>
      <c r="AX209" s="12" t="s">
        <v>71</v>
      </c>
      <c r="AY209" s="147" t="s">
        <v>131</v>
      </c>
    </row>
    <row r="210" spans="2:51" s="12" customFormat="1">
      <c r="B210" s="145"/>
      <c r="D210" s="146" t="s">
        <v>143</v>
      </c>
      <c r="E210" s="147" t="s">
        <v>19</v>
      </c>
      <c r="F210" s="148" t="s">
        <v>1365</v>
      </c>
      <c r="H210" s="149">
        <v>14.55</v>
      </c>
      <c r="I210" s="150"/>
      <c r="L210" s="145"/>
      <c r="M210" s="151"/>
      <c r="T210" s="152"/>
      <c r="AT210" s="147" t="s">
        <v>143</v>
      </c>
      <c r="AU210" s="147" t="s">
        <v>139</v>
      </c>
      <c r="AV210" s="12" t="s">
        <v>139</v>
      </c>
      <c r="AW210" s="12" t="s">
        <v>32</v>
      </c>
      <c r="AX210" s="12" t="s">
        <v>71</v>
      </c>
      <c r="AY210" s="147" t="s">
        <v>131</v>
      </c>
    </row>
    <row r="211" spans="2:51" s="13" customFormat="1">
      <c r="B211" s="163"/>
      <c r="D211" s="146" t="s">
        <v>143</v>
      </c>
      <c r="E211" s="164" t="s">
        <v>19</v>
      </c>
      <c r="F211" s="165" t="s">
        <v>201</v>
      </c>
      <c r="H211" s="164" t="s">
        <v>19</v>
      </c>
      <c r="I211" s="166"/>
      <c r="L211" s="163"/>
      <c r="M211" s="167"/>
      <c r="T211" s="168"/>
      <c r="AT211" s="164" t="s">
        <v>143</v>
      </c>
      <c r="AU211" s="164" t="s">
        <v>139</v>
      </c>
      <c r="AV211" s="13" t="s">
        <v>79</v>
      </c>
      <c r="AW211" s="13" t="s">
        <v>32</v>
      </c>
      <c r="AX211" s="13" t="s">
        <v>71</v>
      </c>
      <c r="AY211" s="164" t="s">
        <v>131</v>
      </c>
    </row>
    <row r="212" spans="2:51" s="12" customFormat="1">
      <c r="B212" s="145"/>
      <c r="D212" s="146" t="s">
        <v>143</v>
      </c>
      <c r="E212" s="147" t="s">
        <v>19</v>
      </c>
      <c r="F212" s="148" t="s">
        <v>1002</v>
      </c>
      <c r="H212" s="149">
        <v>23.4</v>
      </c>
      <c r="I212" s="150"/>
      <c r="L212" s="145"/>
      <c r="M212" s="151"/>
      <c r="T212" s="152"/>
      <c r="AT212" s="147" t="s">
        <v>143</v>
      </c>
      <c r="AU212" s="147" t="s">
        <v>139</v>
      </c>
      <c r="AV212" s="12" t="s">
        <v>139</v>
      </c>
      <c r="AW212" s="12" t="s">
        <v>32</v>
      </c>
      <c r="AX212" s="12" t="s">
        <v>71</v>
      </c>
      <c r="AY212" s="147" t="s">
        <v>131</v>
      </c>
    </row>
    <row r="213" spans="2:51" s="12" customFormat="1">
      <c r="B213" s="145"/>
      <c r="D213" s="146" t="s">
        <v>143</v>
      </c>
      <c r="E213" s="147" t="s">
        <v>19</v>
      </c>
      <c r="F213" s="148" t="s">
        <v>1003</v>
      </c>
      <c r="H213" s="149">
        <v>5.04</v>
      </c>
      <c r="I213" s="150"/>
      <c r="L213" s="145"/>
      <c r="M213" s="151"/>
      <c r="T213" s="152"/>
      <c r="AT213" s="147" t="s">
        <v>143</v>
      </c>
      <c r="AU213" s="147" t="s">
        <v>139</v>
      </c>
      <c r="AV213" s="12" t="s">
        <v>139</v>
      </c>
      <c r="AW213" s="12" t="s">
        <v>32</v>
      </c>
      <c r="AX213" s="12" t="s">
        <v>71</v>
      </c>
      <c r="AY213" s="147" t="s">
        <v>131</v>
      </c>
    </row>
    <row r="214" spans="2:51" s="13" customFormat="1">
      <c r="B214" s="163"/>
      <c r="D214" s="146" t="s">
        <v>143</v>
      </c>
      <c r="E214" s="164" t="s">
        <v>19</v>
      </c>
      <c r="F214" s="165" t="s">
        <v>204</v>
      </c>
      <c r="H214" s="164" t="s">
        <v>19</v>
      </c>
      <c r="I214" s="166"/>
      <c r="L214" s="163"/>
      <c r="M214" s="167"/>
      <c r="T214" s="168"/>
      <c r="AT214" s="164" t="s">
        <v>143</v>
      </c>
      <c r="AU214" s="164" t="s">
        <v>139</v>
      </c>
      <c r="AV214" s="13" t="s">
        <v>79</v>
      </c>
      <c r="AW214" s="13" t="s">
        <v>32</v>
      </c>
      <c r="AX214" s="13" t="s">
        <v>71</v>
      </c>
      <c r="AY214" s="164" t="s">
        <v>131</v>
      </c>
    </row>
    <row r="215" spans="2:51" s="12" customFormat="1">
      <c r="B215" s="145"/>
      <c r="D215" s="146" t="s">
        <v>143</v>
      </c>
      <c r="E215" s="147" t="s">
        <v>19</v>
      </c>
      <c r="F215" s="148" t="s">
        <v>1366</v>
      </c>
      <c r="H215" s="149">
        <v>42.3</v>
      </c>
      <c r="I215" s="150"/>
      <c r="L215" s="145"/>
      <c r="M215" s="151"/>
      <c r="T215" s="152"/>
      <c r="AT215" s="147" t="s">
        <v>143</v>
      </c>
      <c r="AU215" s="147" t="s">
        <v>139</v>
      </c>
      <c r="AV215" s="12" t="s">
        <v>139</v>
      </c>
      <c r="AW215" s="12" t="s">
        <v>32</v>
      </c>
      <c r="AX215" s="12" t="s">
        <v>71</v>
      </c>
      <c r="AY215" s="147" t="s">
        <v>131</v>
      </c>
    </row>
    <row r="216" spans="2:51" s="15" customFormat="1">
      <c r="B216" s="180"/>
      <c r="D216" s="146" t="s">
        <v>143</v>
      </c>
      <c r="E216" s="181" t="s">
        <v>19</v>
      </c>
      <c r="F216" s="182" t="s">
        <v>962</v>
      </c>
      <c r="H216" s="183">
        <v>324.24</v>
      </c>
      <c r="I216" s="184"/>
      <c r="L216" s="180"/>
      <c r="M216" s="185"/>
      <c r="T216" s="186"/>
      <c r="AT216" s="181" t="s">
        <v>143</v>
      </c>
      <c r="AU216" s="181" t="s">
        <v>139</v>
      </c>
      <c r="AV216" s="15" t="s">
        <v>151</v>
      </c>
      <c r="AW216" s="15" t="s">
        <v>32</v>
      </c>
      <c r="AX216" s="15" t="s">
        <v>71</v>
      </c>
      <c r="AY216" s="181" t="s">
        <v>131</v>
      </c>
    </row>
    <row r="217" spans="2:51" s="13" customFormat="1">
      <c r="B217" s="163"/>
      <c r="D217" s="146" t="s">
        <v>143</v>
      </c>
      <c r="E217" s="164" t="s">
        <v>19</v>
      </c>
      <c r="F217" s="165" t="s">
        <v>1006</v>
      </c>
      <c r="H217" s="164" t="s">
        <v>19</v>
      </c>
      <c r="I217" s="166"/>
      <c r="L217" s="163"/>
      <c r="M217" s="167"/>
      <c r="T217" s="168"/>
      <c r="AT217" s="164" t="s">
        <v>143</v>
      </c>
      <c r="AU217" s="164" t="s">
        <v>139</v>
      </c>
      <c r="AV217" s="13" t="s">
        <v>79</v>
      </c>
      <c r="AW217" s="13" t="s">
        <v>32</v>
      </c>
      <c r="AX217" s="13" t="s">
        <v>71</v>
      </c>
      <c r="AY217" s="164" t="s">
        <v>131</v>
      </c>
    </row>
    <row r="218" spans="2:51" s="13" customFormat="1">
      <c r="B218" s="163"/>
      <c r="D218" s="146" t="s">
        <v>143</v>
      </c>
      <c r="E218" s="164" t="s">
        <v>19</v>
      </c>
      <c r="F218" s="165" t="s">
        <v>242</v>
      </c>
      <c r="H218" s="164" t="s">
        <v>19</v>
      </c>
      <c r="I218" s="166"/>
      <c r="L218" s="163"/>
      <c r="M218" s="167"/>
      <c r="T218" s="168"/>
      <c r="AT218" s="164" t="s">
        <v>143</v>
      </c>
      <c r="AU218" s="164" t="s">
        <v>139</v>
      </c>
      <c r="AV218" s="13" t="s">
        <v>79</v>
      </c>
      <c r="AW218" s="13" t="s">
        <v>32</v>
      </c>
      <c r="AX218" s="13" t="s">
        <v>71</v>
      </c>
      <c r="AY218" s="164" t="s">
        <v>131</v>
      </c>
    </row>
    <row r="219" spans="2:51" s="12" customFormat="1">
      <c r="B219" s="145"/>
      <c r="D219" s="146" t="s">
        <v>143</v>
      </c>
      <c r="E219" s="147" t="s">
        <v>19</v>
      </c>
      <c r="F219" s="148" t="s">
        <v>1007</v>
      </c>
      <c r="H219" s="149">
        <v>47.5</v>
      </c>
      <c r="I219" s="150"/>
      <c r="L219" s="145"/>
      <c r="M219" s="151"/>
      <c r="T219" s="152"/>
      <c r="AT219" s="147" t="s">
        <v>143</v>
      </c>
      <c r="AU219" s="147" t="s">
        <v>139</v>
      </c>
      <c r="AV219" s="12" t="s">
        <v>139</v>
      </c>
      <c r="AW219" s="12" t="s">
        <v>32</v>
      </c>
      <c r="AX219" s="12" t="s">
        <v>71</v>
      </c>
      <c r="AY219" s="147" t="s">
        <v>131</v>
      </c>
    </row>
    <row r="220" spans="2:51" s="12" customFormat="1">
      <c r="B220" s="145"/>
      <c r="D220" s="146" t="s">
        <v>143</v>
      </c>
      <c r="E220" s="147" t="s">
        <v>19</v>
      </c>
      <c r="F220" s="148" t="s">
        <v>1367</v>
      </c>
      <c r="H220" s="149">
        <v>14.7</v>
      </c>
      <c r="I220" s="150"/>
      <c r="L220" s="145"/>
      <c r="M220" s="151"/>
      <c r="T220" s="152"/>
      <c r="AT220" s="147" t="s">
        <v>143</v>
      </c>
      <c r="AU220" s="147" t="s">
        <v>139</v>
      </c>
      <c r="AV220" s="12" t="s">
        <v>139</v>
      </c>
      <c r="AW220" s="12" t="s">
        <v>32</v>
      </c>
      <c r="AX220" s="12" t="s">
        <v>71</v>
      </c>
      <c r="AY220" s="147" t="s">
        <v>131</v>
      </c>
    </row>
    <row r="221" spans="2:51" s="13" customFormat="1">
      <c r="B221" s="163"/>
      <c r="D221" s="146" t="s">
        <v>143</v>
      </c>
      <c r="E221" s="164" t="s">
        <v>19</v>
      </c>
      <c r="F221" s="165" t="s">
        <v>245</v>
      </c>
      <c r="H221" s="164" t="s">
        <v>19</v>
      </c>
      <c r="I221" s="166"/>
      <c r="L221" s="163"/>
      <c r="M221" s="167"/>
      <c r="T221" s="168"/>
      <c r="AT221" s="164" t="s">
        <v>143</v>
      </c>
      <c r="AU221" s="164" t="s">
        <v>139</v>
      </c>
      <c r="AV221" s="13" t="s">
        <v>79</v>
      </c>
      <c r="AW221" s="13" t="s">
        <v>32</v>
      </c>
      <c r="AX221" s="13" t="s">
        <v>71</v>
      </c>
      <c r="AY221" s="164" t="s">
        <v>131</v>
      </c>
    </row>
    <row r="222" spans="2:51" s="12" customFormat="1">
      <c r="B222" s="145"/>
      <c r="D222" s="146" t="s">
        <v>143</v>
      </c>
      <c r="E222" s="147" t="s">
        <v>19</v>
      </c>
      <c r="F222" s="148" t="s">
        <v>1368</v>
      </c>
      <c r="H222" s="149">
        <v>35.450000000000003</v>
      </c>
      <c r="I222" s="150"/>
      <c r="L222" s="145"/>
      <c r="M222" s="151"/>
      <c r="T222" s="152"/>
      <c r="AT222" s="147" t="s">
        <v>143</v>
      </c>
      <c r="AU222" s="147" t="s">
        <v>139</v>
      </c>
      <c r="AV222" s="12" t="s">
        <v>139</v>
      </c>
      <c r="AW222" s="12" t="s">
        <v>32</v>
      </c>
      <c r="AX222" s="12" t="s">
        <v>71</v>
      </c>
      <c r="AY222" s="147" t="s">
        <v>131</v>
      </c>
    </row>
    <row r="223" spans="2:51" s="13" customFormat="1">
      <c r="B223" s="163"/>
      <c r="D223" s="146" t="s">
        <v>143</v>
      </c>
      <c r="E223" s="164" t="s">
        <v>19</v>
      </c>
      <c r="F223" s="165" t="s">
        <v>204</v>
      </c>
      <c r="H223" s="164" t="s">
        <v>19</v>
      </c>
      <c r="I223" s="166"/>
      <c r="L223" s="163"/>
      <c r="M223" s="167"/>
      <c r="T223" s="168"/>
      <c r="AT223" s="164" t="s">
        <v>143</v>
      </c>
      <c r="AU223" s="164" t="s">
        <v>139</v>
      </c>
      <c r="AV223" s="13" t="s">
        <v>79</v>
      </c>
      <c r="AW223" s="13" t="s">
        <v>32</v>
      </c>
      <c r="AX223" s="13" t="s">
        <v>71</v>
      </c>
      <c r="AY223" s="164" t="s">
        <v>131</v>
      </c>
    </row>
    <row r="224" spans="2:51" s="12" customFormat="1">
      <c r="B224" s="145"/>
      <c r="D224" s="146" t="s">
        <v>143</v>
      </c>
      <c r="E224" s="147" t="s">
        <v>19</v>
      </c>
      <c r="F224" s="148" t="s">
        <v>1369</v>
      </c>
      <c r="H224" s="149">
        <v>18.899999999999999</v>
      </c>
      <c r="I224" s="150"/>
      <c r="L224" s="145"/>
      <c r="M224" s="151"/>
      <c r="T224" s="152"/>
      <c r="AT224" s="147" t="s">
        <v>143</v>
      </c>
      <c r="AU224" s="147" t="s">
        <v>139</v>
      </c>
      <c r="AV224" s="12" t="s">
        <v>139</v>
      </c>
      <c r="AW224" s="12" t="s">
        <v>32</v>
      </c>
      <c r="AX224" s="12" t="s">
        <v>71</v>
      </c>
      <c r="AY224" s="147" t="s">
        <v>131</v>
      </c>
    </row>
    <row r="225" spans="2:65" s="13" customFormat="1">
      <c r="B225" s="163"/>
      <c r="D225" s="146" t="s">
        <v>143</v>
      </c>
      <c r="E225" s="164" t="s">
        <v>19</v>
      </c>
      <c r="F225" s="165" t="s">
        <v>201</v>
      </c>
      <c r="H225" s="164" t="s">
        <v>19</v>
      </c>
      <c r="I225" s="166"/>
      <c r="L225" s="163"/>
      <c r="M225" s="167"/>
      <c r="T225" s="168"/>
      <c r="AT225" s="164" t="s">
        <v>143</v>
      </c>
      <c r="AU225" s="164" t="s">
        <v>139</v>
      </c>
      <c r="AV225" s="13" t="s">
        <v>79</v>
      </c>
      <c r="AW225" s="13" t="s">
        <v>32</v>
      </c>
      <c r="AX225" s="13" t="s">
        <v>71</v>
      </c>
      <c r="AY225" s="164" t="s">
        <v>131</v>
      </c>
    </row>
    <row r="226" spans="2:65" s="12" customFormat="1">
      <c r="B226" s="145"/>
      <c r="D226" s="146" t="s">
        <v>143</v>
      </c>
      <c r="E226" s="147" t="s">
        <v>19</v>
      </c>
      <c r="F226" s="148" t="s">
        <v>1009</v>
      </c>
      <c r="H226" s="149">
        <v>7.8</v>
      </c>
      <c r="I226" s="150"/>
      <c r="L226" s="145"/>
      <c r="M226" s="151"/>
      <c r="T226" s="152"/>
      <c r="AT226" s="147" t="s">
        <v>143</v>
      </c>
      <c r="AU226" s="147" t="s">
        <v>139</v>
      </c>
      <c r="AV226" s="12" t="s">
        <v>139</v>
      </c>
      <c r="AW226" s="12" t="s">
        <v>32</v>
      </c>
      <c r="AX226" s="12" t="s">
        <v>71</v>
      </c>
      <c r="AY226" s="147" t="s">
        <v>131</v>
      </c>
    </row>
    <row r="227" spans="2:65" s="15" customFormat="1">
      <c r="B227" s="180"/>
      <c r="D227" s="146" t="s">
        <v>143</v>
      </c>
      <c r="E227" s="181" t="s">
        <v>19</v>
      </c>
      <c r="F227" s="182" t="s">
        <v>962</v>
      </c>
      <c r="H227" s="183">
        <v>124.35000000000001</v>
      </c>
      <c r="I227" s="184"/>
      <c r="L227" s="180"/>
      <c r="M227" s="185"/>
      <c r="T227" s="186"/>
      <c r="AT227" s="181" t="s">
        <v>143</v>
      </c>
      <c r="AU227" s="181" t="s">
        <v>139</v>
      </c>
      <c r="AV227" s="15" t="s">
        <v>151</v>
      </c>
      <c r="AW227" s="15" t="s">
        <v>32</v>
      </c>
      <c r="AX227" s="15" t="s">
        <v>71</v>
      </c>
      <c r="AY227" s="181" t="s">
        <v>131</v>
      </c>
    </row>
    <row r="228" spans="2:65" s="14" customFormat="1">
      <c r="B228" s="169"/>
      <c r="D228" s="146" t="s">
        <v>143</v>
      </c>
      <c r="E228" s="170" t="s">
        <v>19</v>
      </c>
      <c r="F228" s="171" t="s">
        <v>191</v>
      </c>
      <c r="H228" s="172">
        <v>448.59</v>
      </c>
      <c r="I228" s="173"/>
      <c r="L228" s="169"/>
      <c r="M228" s="174"/>
      <c r="T228" s="175"/>
      <c r="AT228" s="170" t="s">
        <v>143</v>
      </c>
      <c r="AU228" s="170" t="s">
        <v>139</v>
      </c>
      <c r="AV228" s="14" t="s">
        <v>138</v>
      </c>
      <c r="AW228" s="14" t="s">
        <v>32</v>
      </c>
      <c r="AX228" s="14" t="s">
        <v>79</v>
      </c>
      <c r="AY228" s="170" t="s">
        <v>131</v>
      </c>
    </row>
    <row r="229" spans="2:65" s="1" customFormat="1" ht="14.45" customHeight="1">
      <c r="B229" s="33"/>
      <c r="C229" s="153" t="s">
        <v>257</v>
      </c>
      <c r="D229" s="153" t="s">
        <v>166</v>
      </c>
      <c r="E229" s="154" t="s">
        <v>193</v>
      </c>
      <c r="F229" s="155" t="s">
        <v>194</v>
      </c>
      <c r="G229" s="156" t="s">
        <v>136</v>
      </c>
      <c r="H229" s="157">
        <v>172.71100000000001</v>
      </c>
      <c r="I229" s="158"/>
      <c r="J229" s="159">
        <f>ROUND(I229*H229,2)</f>
        <v>0</v>
      </c>
      <c r="K229" s="155" t="s">
        <v>137</v>
      </c>
      <c r="L229" s="160"/>
      <c r="M229" s="161" t="s">
        <v>19</v>
      </c>
      <c r="N229" s="162" t="s">
        <v>43</v>
      </c>
      <c r="P229" s="137">
        <f>O229*H229</f>
        <v>0</v>
      </c>
      <c r="Q229" s="137">
        <v>4.0000000000000002E-4</v>
      </c>
      <c r="R229" s="137">
        <f>Q229*H229</f>
        <v>6.9084400000000004E-2</v>
      </c>
      <c r="S229" s="137">
        <v>0</v>
      </c>
      <c r="T229" s="138">
        <f>S229*H229</f>
        <v>0</v>
      </c>
      <c r="AR229" s="139" t="s">
        <v>170</v>
      </c>
      <c r="AT229" s="139" t="s">
        <v>166</v>
      </c>
      <c r="AU229" s="139" t="s">
        <v>139</v>
      </c>
      <c r="AY229" s="18" t="s">
        <v>131</v>
      </c>
      <c r="BE229" s="140">
        <f>IF(N229="základní",J229,0)</f>
        <v>0</v>
      </c>
      <c r="BF229" s="140">
        <f>IF(N229="snížená",J229,0)</f>
        <v>0</v>
      </c>
      <c r="BG229" s="140">
        <f>IF(N229="zákl. přenesená",J229,0)</f>
        <v>0</v>
      </c>
      <c r="BH229" s="140">
        <f>IF(N229="sníž. přenesená",J229,0)</f>
        <v>0</v>
      </c>
      <c r="BI229" s="140">
        <f>IF(N229="nulová",J229,0)</f>
        <v>0</v>
      </c>
      <c r="BJ229" s="18" t="s">
        <v>139</v>
      </c>
      <c r="BK229" s="140">
        <f>ROUND(I229*H229,2)</f>
        <v>0</v>
      </c>
      <c r="BL229" s="18" t="s">
        <v>138</v>
      </c>
      <c r="BM229" s="139" t="s">
        <v>1370</v>
      </c>
    </row>
    <row r="230" spans="2:65" s="12" customFormat="1">
      <c r="B230" s="145"/>
      <c r="D230" s="146" t="s">
        <v>143</v>
      </c>
      <c r="E230" s="147" t="s">
        <v>19</v>
      </c>
      <c r="F230" s="148" t="s">
        <v>1371</v>
      </c>
      <c r="H230" s="149">
        <v>157.01</v>
      </c>
      <c r="I230" s="150"/>
      <c r="L230" s="145"/>
      <c r="M230" s="151"/>
      <c r="T230" s="152"/>
      <c r="AT230" s="147" t="s">
        <v>143</v>
      </c>
      <c r="AU230" s="147" t="s">
        <v>139</v>
      </c>
      <c r="AV230" s="12" t="s">
        <v>139</v>
      </c>
      <c r="AW230" s="12" t="s">
        <v>32</v>
      </c>
      <c r="AX230" s="12" t="s">
        <v>79</v>
      </c>
      <c r="AY230" s="147" t="s">
        <v>131</v>
      </c>
    </row>
    <row r="231" spans="2:65" s="12" customFormat="1">
      <c r="B231" s="145"/>
      <c r="D231" s="146" t="s">
        <v>143</v>
      </c>
      <c r="F231" s="148" t="s">
        <v>1372</v>
      </c>
      <c r="H231" s="149">
        <v>172.71100000000001</v>
      </c>
      <c r="I231" s="150"/>
      <c r="L231" s="145"/>
      <c r="M231" s="151"/>
      <c r="T231" s="152"/>
      <c r="AT231" s="147" t="s">
        <v>143</v>
      </c>
      <c r="AU231" s="147" t="s">
        <v>139</v>
      </c>
      <c r="AV231" s="12" t="s">
        <v>139</v>
      </c>
      <c r="AW231" s="12" t="s">
        <v>4</v>
      </c>
      <c r="AX231" s="12" t="s">
        <v>79</v>
      </c>
      <c r="AY231" s="147" t="s">
        <v>131</v>
      </c>
    </row>
    <row r="232" spans="2:65" s="1" customFormat="1" ht="14.45" customHeight="1">
      <c r="B232" s="33"/>
      <c r="C232" s="128" t="s">
        <v>263</v>
      </c>
      <c r="D232" s="128" t="s">
        <v>133</v>
      </c>
      <c r="E232" s="129" t="s">
        <v>258</v>
      </c>
      <c r="F232" s="130" t="s">
        <v>259</v>
      </c>
      <c r="G232" s="131" t="s">
        <v>239</v>
      </c>
      <c r="H232" s="132">
        <v>97.94</v>
      </c>
      <c r="I232" s="133"/>
      <c r="J232" s="134">
        <f>ROUND(I232*H232,2)</f>
        <v>0</v>
      </c>
      <c r="K232" s="130" t="s">
        <v>137</v>
      </c>
      <c r="L232" s="33"/>
      <c r="M232" s="135" t="s">
        <v>19</v>
      </c>
      <c r="N232" s="136" t="s">
        <v>43</v>
      </c>
      <c r="P232" s="137">
        <f>O232*H232</f>
        <v>0</v>
      </c>
      <c r="Q232" s="137">
        <v>3.0000000000000001E-5</v>
      </c>
      <c r="R232" s="137">
        <f>Q232*H232</f>
        <v>2.9382000000000002E-3</v>
      </c>
      <c r="S232" s="137">
        <v>0</v>
      </c>
      <c r="T232" s="138">
        <f>S232*H232</f>
        <v>0</v>
      </c>
      <c r="AR232" s="139" t="s">
        <v>138</v>
      </c>
      <c r="AT232" s="139" t="s">
        <v>133</v>
      </c>
      <c r="AU232" s="139" t="s">
        <v>139</v>
      </c>
      <c r="AY232" s="18" t="s">
        <v>131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8" t="s">
        <v>139</v>
      </c>
      <c r="BK232" s="140">
        <f>ROUND(I232*H232,2)</f>
        <v>0</v>
      </c>
      <c r="BL232" s="18" t="s">
        <v>138</v>
      </c>
      <c r="BM232" s="139" t="s">
        <v>1373</v>
      </c>
    </row>
    <row r="233" spans="2:65" s="1" customFormat="1" hidden="1">
      <c r="B233" s="33"/>
      <c r="D233" s="141" t="s">
        <v>141</v>
      </c>
      <c r="F233" s="142" t="s">
        <v>261</v>
      </c>
      <c r="I233" s="143"/>
      <c r="L233" s="33"/>
      <c r="M233" s="144"/>
      <c r="T233" s="54"/>
      <c r="AT233" s="18" t="s">
        <v>141</v>
      </c>
      <c r="AU233" s="18" t="s">
        <v>139</v>
      </c>
    </row>
    <row r="234" spans="2:65" s="12" customFormat="1">
      <c r="B234" s="145"/>
      <c r="D234" s="146" t="s">
        <v>143</v>
      </c>
      <c r="E234" s="147" t="s">
        <v>19</v>
      </c>
      <c r="F234" s="148" t="s">
        <v>1016</v>
      </c>
      <c r="H234" s="149">
        <v>97.94</v>
      </c>
      <c r="I234" s="150"/>
      <c r="L234" s="145"/>
      <c r="M234" s="151"/>
      <c r="T234" s="152"/>
      <c r="AT234" s="147" t="s">
        <v>143</v>
      </c>
      <c r="AU234" s="147" t="s">
        <v>139</v>
      </c>
      <c r="AV234" s="12" t="s">
        <v>139</v>
      </c>
      <c r="AW234" s="12" t="s">
        <v>32</v>
      </c>
      <c r="AX234" s="12" t="s">
        <v>79</v>
      </c>
      <c r="AY234" s="147" t="s">
        <v>131</v>
      </c>
    </row>
    <row r="235" spans="2:65" s="1" customFormat="1" ht="14.45" customHeight="1">
      <c r="B235" s="33"/>
      <c r="C235" s="153" t="s">
        <v>7</v>
      </c>
      <c r="D235" s="153" t="s">
        <v>166</v>
      </c>
      <c r="E235" s="154" t="s">
        <v>264</v>
      </c>
      <c r="F235" s="155" t="s">
        <v>265</v>
      </c>
      <c r="G235" s="156" t="s">
        <v>239</v>
      </c>
      <c r="H235" s="157">
        <v>97.94</v>
      </c>
      <c r="I235" s="158"/>
      <c r="J235" s="159">
        <f>ROUND(I235*H235,2)</f>
        <v>0</v>
      </c>
      <c r="K235" s="155" t="s">
        <v>137</v>
      </c>
      <c r="L235" s="160"/>
      <c r="M235" s="161" t="s">
        <v>19</v>
      </c>
      <c r="N235" s="162" t="s">
        <v>43</v>
      </c>
      <c r="P235" s="137">
        <f>O235*H235</f>
        <v>0</v>
      </c>
      <c r="Q235" s="137">
        <v>5.9999999999999995E-4</v>
      </c>
      <c r="R235" s="137">
        <f>Q235*H235</f>
        <v>5.8763999999999997E-2</v>
      </c>
      <c r="S235" s="137">
        <v>0</v>
      </c>
      <c r="T235" s="138">
        <f>S235*H235</f>
        <v>0</v>
      </c>
      <c r="AR235" s="139" t="s">
        <v>170</v>
      </c>
      <c r="AT235" s="139" t="s">
        <v>166</v>
      </c>
      <c r="AU235" s="139" t="s">
        <v>139</v>
      </c>
      <c r="AY235" s="18" t="s">
        <v>131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8" t="s">
        <v>139</v>
      </c>
      <c r="BK235" s="140">
        <f>ROUND(I235*H235,2)</f>
        <v>0</v>
      </c>
      <c r="BL235" s="18" t="s">
        <v>138</v>
      </c>
      <c r="BM235" s="139" t="s">
        <v>1374</v>
      </c>
    </row>
    <row r="236" spans="2:65" s="1" customFormat="1" ht="19.5">
      <c r="B236" s="33"/>
      <c r="D236" s="146" t="s">
        <v>210</v>
      </c>
      <c r="F236" s="176" t="s">
        <v>267</v>
      </c>
      <c r="I236" s="143"/>
      <c r="L236" s="33"/>
      <c r="M236" s="144"/>
      <c r="T236" s="54"/>
      <c r="AT236" s="18" t="s">
        <v>210</v>
      </c>
      <c r="AU236" s="18" t="s">
        <v>139</v>
      </c>
    </row>
    <row r="237" spans="2:65" s="1" customFormat="1" ht="14.45" customHeight="1">
      <c r="B237" s="33"/>
      <c r="C237" s="128" t="s">
        <v>272</v>
      </c>
      <c r="D237" s="128" t="s">
        <v>133</v>
      </c>
      <c r="E237" s="129" t="s">
        <v>268</v>
      </c>
      <c r="F237" s="130" t="s">
        <v>269</v>
      </c>
      <c r="G237" s="131" t="s">
        <v>239</v>
      </c>
      <c r="H237" s="132">
        <v>1040</v>
      </c>
      <c r="I237" s="133"/>
      <c r="J237" s="134">
        <f>ROUND(I237*H237,2)</f>
        <v>0</v>
      </c>
      <c r="K237" s="130" t="s">
        <v>137</v>
      </c>
      <c r="L237" s="33"/>
      <c r="M237" s="135" t="s">
        <v>19</v>
      </c>
      <c r="N237" s="136" t="s">
        <v>43</v>
      </c>
      <c r="P237" s="137">
        <f>O237*H237</f>
        <v>0</v>
      </c>
      <c r="Q237" s="137">
        <v>0</v>
      </c>
      <c r="R237" s="137">
        <f>Q237*H237</f>
        <v>0</v>
      </c>
      <c r="S237" s="137">
        <v>0</v>
      </c>
      <c r="T237" s="138">
        <f>S237*H237</f>
        <v>0</v>
      </c>
      <c r="AR237" s="139" t="s">
        <v>138</v>
      </c>
      <c r="AT237" s="139" t="s">
        <v>133</v>
      </c>
      <c r="AU237" s="139" t="s">
        <v>139</v>
      </c>
      <c r="AY237" s="18" t="s">
        <v>131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8" t="s">
        <v>139</v>
      </c>
      <c r="BK237" s="140">
        <f>ROUND(I237*H237,2)</f>
        <v>0</v>
      </c>
      <c r="BL237" s="18" t="s">
        <v>138</v>
      </c>
      <c r="BM237" s="139" t="s">
        <v>1375</v>
      </c>
    </row>
    <row r="238" spans="2:65" s="1" customFormat="1" hidden="1">
      <c r="B238" s="33"/>
      <c r="D238" s="141" t="s">
        <v>141</v>
      </c>
      <c r="F238" s="142" t="s">
        <v>271</v>
      </c>
      <c r="I238" s="143"/>
      <c r="L238" s="33"/>
      <c r="M238" s="144"/>
      <c r="T238" s="54"/>
      <c r="AT238" s="18" t="s">
        <v>141</v>
      </c>
      <c r="AU238" s="18" t="s">
        <v>139</v>
      </c>
    </row>
    <row r="239" spans="2:65" s="1" customFormat="1" ht="14.45" customHeight="1">
      <c r="B239" s="33"/>
      <c r="C239" s="153" t="s">
        <v>276</v>
      </c>
      <c r="D239" s="153" t="s">
        <v>166</v>
      </c>
      <c r="E239" s="154" t="s">
        <v>273</v>
      </c>
      <c r="F239" s="155" t="s">
        <v>274</v>
      </c>
      <c r="G239" s="156" t="s">
        <v>239</v>
      </c>
      <c r="H239" s="157">
        <v>136</v>
      </c>
      <c r="I239" s="158"/>
      <c r="J239" s="159">
        <f>ROUND(I239*H239,2)</f>
        <v>0</v>
      </c>
      <c r="K239" s="155" t="s">
        <v>137</v>
      </c>
      <c r="L239" s="160"/>
      <c r="M239" s="161" t="s">
        <v>19</v>
      </c>
      <c r="N239" s="162" t="s">
        <v>43</v>
      </c>
      <c r="P239" s="137">
        <f>O239*H239</f>
        <v>0</v>
      </c>
      <c r="Q239" s="137">
        <v>3.0000000000000001E-5</v>
      </c>
      <c r="R239" s="137">
        <f>Q239*H239</f>
        <v>4.0800000000000003E-3</v>
      </c>
      <c r="S239" s="137">
        <v>0</v>
      </c>
      <c r="T239" s="138">
        <f>S239*H239</f>
        <v>0</v>
      </c>
      <c r="AR239" s="139" t="s">
        <v>170</v>
      </c>
      <c r="AT239" s="139" t="s">
        <v>166</v>
      </c>
      <c r="AU239" s="139" t="s">
        <v>139</v>
      </c>
      <c r="AY239" s="18" t="s">
        <v>131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8" t="s">
        <v>139</v>
      </c>
      <c r="BK239" s="140">
        <f>ROUND(I239*H239,2)</f>
        <v>0</v>
      </c>
      <c r="BL239" s="18" t="s">
        <v>138</v>
      </c>
      <c r="BM239" s="139" t="s">
        <v>1376</v>
      </c>
    </row>
    <row r="240" spans="2:65" s="1" customFormat="1" ht="14.45" customHeight="1">
      <c r="B240" s="33"/>
      <c r="C240" s="153" t="s">
        <v>285</v>
      </c>
      <c r="D240" s="153" t="s">
        <v>166</v>
      </c>
      <c r="E240" s="154" t="s">
        <v>277</v>
      </c>
      <c r="F240" s="155" t="s">
        <v>278</v>
      </c>
      <c r="G240" s="156" t="s">
        <v>239</v>
      </c>
      <c r="H240" s="157">
        <v>430</v>
      </c>
      <c r="I240" s="158"/>
      <c r="J240" s="159">
        <f>ROUND(I240*H240,2)</f>
        <v>0</v>
      </c>
      <c r="K240" s="155" t="s">
        <v>137</v>
      </c>
      <c r="L240" s="160"/>
      <c r="M240" s="161" t="s">
        <v>19</v>
      </c>
      <c r="N240" s="162" t="s">
        <v>43</v>
      </c>
      <c r="P240" s="137">
        <f>O240*H240</f>
        <v>0</v>
      </c>
      <c r="Q240" s="137">
        <v>4.0000000000000003E-5</v>
      </c>
      <c r="R240" s="137">
        <f>Q240*H240</f>
        <v>1.72E-2</v>
      </c>
      <c r="S240" s="137">
        <v>0</v>
      </c>
      <c r="T240" s="138">
        <f>S240*H240</f>
        <v>0</v>
      </c>
      <c r="AR240" s="139" t="s">
        <v>170</v>
      </c>
      <c r="AT240" s="139" t="s">
        <v>166</v>
      </c>
      <c r="AU240" s="139" t="s">
        <v>139</v>
      </c>
      <c r="AY240" s="18" t="s">
        <v>131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18" t="s">
        <v>139</v>
      </c>
      <c r="BK240" s="140">
        <f>ROUND(I240*H240,2)</f>
        <v>0</v>
      </c>
      <c r="BL240" s="18" t="s">
        <v>138</v>
      </c>
      <c r="BM240" s="139" t="s">
        <v>1377</v>
      </c>
    </row>
    <row r="241" spans="2:65" s="1" customFormat="1" ht="14.45" customHeight="1">
      <c r="B241" s="33"/>
      <c r="C241" s="153" t="s">
        <v>289</v>
      </c>
      <c r="D241" s="153" t="s">
        <v>166</v>
      </c>
      <c r="E241" s="154" t="s">
        <v>286</v>
      </c>
      <c r="F241" s="155" t="s">
        <v>287</v>
      </c>
      <c r="G241" s="156" t="s">
        <v>239</v>
      </c>
      <c r="H241" s="157">
        <v>152</v>
      </c>
      <c r="I241" s="158"/>
      <c r="J241" s="159">
        <f>ROUND(I241*H241,2)</f>
        <v>0</v>
      </c>
      <c r="K241" s="155" t="s">
        <v>137</v>
      </c>
      <c r="L241" s="160"/>
      <c r="M241" s="161" t="s">
        <v>19</v>
      </c>
      <c r="N241" s="162" t="s">
        <v>43</v>
      </c>
      <c r="P241" s="137">
        <f>O241*H241</f>
        <v>0</v>
      </c>
      <c r="Q241" s="137">
        <v>2.9999999999999997E-4</v>
      </c>
      <c r="R241" s="137">
        <f>Q241*H241</f>
        <v>4.5599999999999995E-2</v>
      </c>
      <c r="S241" s="137">
        <v>0</v>
      </c>
      <c r="T241" s="138">
        <f>S241*H241</f>
        <v>0</v>
      </c>
      <c r="AR241" s="139" t="s">
        <v>170</v>
      </c>
      <c r="AT241" s="139" t="s">
        <v>166</v>
      </c>
      <c r="AU241" s="139" t="s">
        <v>139</v>
      </c>
      <c r="AY241" s="18" t="s">
        <v>131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8" t="s">
        <v>139</v>
      </c>
      <c r="BK241" s="140">
        <f>ROUND(I241*H241,2)</f>
        <v>0</v>
      </c>
      <c r="BL241" s="18" t="s">
        <v>138</v>
      </c>
      <c r="BM241" s="139" t="s">
        <v>1378</v>
      </c>
    </row>
    <row r="242" spans="2:65" s="12" customFormat="1">
      <c r="B242" s="145"/>
      <c r="D242" s="146" t="s">
        <v>143</v>
      </c>
      <c r="E242" s="147" t="s">
        <v>19</v>
      </c>
      <c r="F242" s="148" t="s">
        <v>1379</v>
      </c>
      <c r="H242" s="149">
        <v>152</v>
      </c>
      <c r="I242" s="150"/>
      <c r="L242" s="145"/>
      <c r="M242" s="151"/>
      <c r="T242" s="152"/>
      <c r="AT242" s="147" t="s">
        <v>143</v>
      </c>
      <c r="AU242" s="147" t="s">
        <v>139</v>
      </c>
      <c r="AV242" s="12" t="s">
        <v>139</v>
      </c>
      <c r="AW242" s="12" t="s">
        <v>32</v>
      </c>
      <c r="AX242" s="12" t="s">
        <v>79</v>
      </c>
      <c r="AY242" s="147" t="s">
        <v>131</v>
      </c>
    </row>
    <row r="243" spans="2:65" s="1" customFormat="1" ht="14.45" customHeight="1">
      <c r="B243" s="33"/>
      <c r="C243" s="153" t="s">
        <v>294</v>
      </c>
      <c r="D243" s="153" t="s">
        <v>166</v>
      </c>
      <c r="E243" s="154" t="s">
        <v>290</v>
      </c>
      <c r="F243" s="155" t="s">
        <v>291</v>
      </c>
      <c r="G243" s="156" t="s">
        <v>239</v>
      </c>
      <c r="H243" s="157">
        <v>198</v>
      </c>
      <c r="I243" s="158"/>
      <c r="J243" s="159">
        <f>ROUND(I243*H243,2)</f>
        <v>0</v>
      </c>
      <c r="K243" s="155" t="s">
        <v>137</v>
      </c>
      <c r="L243" s="160"/>
      <c r="M243" s="161" t="s">
        <v>19</v>
      </c>
      <c r="N243" s="162" t="s">
        <v>43</v>
      </c>
      <c r="P243" s="137">
        <f>O243*H243</f>
        <v>0</v>
      </c>
      <c r="Q243" s="137">
        <v>2.0000000000000002E-5</v>
      </c>
      <c r="R243" s="137">
        <f>Q243*H243</f>
        <v>3.96E-3</v>
      </c>
      <c r="S243" s="137">
        <v>0</v>
      </c>
      <c r="T243" s="138">
        <f>S243*H243</f>
        <v>0</v>
      </c>
      <c r="AR243" s="139" t="s">
        <v>170</v>
      </c>
      <c r="AT243" s="139" t="s">
        <v>166</v>
      </c>
      <c r="AU243" s="139" t="s">
        <v>139</v>
      </c>
      <c r="AY243" s="18" t="s">
        <v>131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18" t="s">
        <v>139</v>
      </c>
      <c r="BK243" s="140">
        <f>ROUND(I243*H243,2)</f>
        <v>0</v>
      </c>
      <c r="BL243" s="18" t="s">
        <v>138</v>
      </c>
      <c r="BM243" s="139" t="s">
        <v>1380</v>
      </c>
    </row>
    <row r="244" spans="2:65" s="1" customFormat="1" ht="14.45" customHeight="1">
      <c r="B244" s="33"/>
      <c r="C244" s="153" t="s">
        <v>298</v>
      </c>
      <c r="D244" s="153" t="s">
        <v>166</v>
      </c>
      <c r="E244" s="154" t="s">
        <v>295</v>
      </c>
      <c r="F244" s="155" t="s">
        <v>296</v>
      </c>
      <c r="G244" s="156" t="s">
        <v>239</v>
      </c>
      <c r="H244" s="157">
        <v>124</v>
      </c>
      <c r="I244" s="158"/>
      <c r="J244" s="159">
        <f>ROUND(I244*H244,2)</f>
        <v>0</v>
      </c>
      <c r="K244" s="155" t="s">
        <v>137</v>
      </c>
      <c r="L244" s="160"/>
      <c r="M244" s="161" t="s">
        <v>19</v>
      </c>
      <c r="N244" s="162" t="s">
        <v>43</v>
      </c>
      <c r="P244" s="137">
        <f>O244*H244</f>
        <v>0</v>
      </c>
      <c r="Q244" s="137">
        <v>2.0000000000000001E-4</v>
      </c>
      <c r="R244" s="137">
        <f>Q244*H244</f>
        <v>2.4800000000000003E-2</v>
      </c>
      <c r="S244" s="137">
        <v>0</v>
      </c>
      <c r="T244" s="138">
        <f>S244*H244</f>
        <v>0</v>
      </c>
      <c r="AR244" s="139" t="s">
        <v>170</v>
      </c>
      <c r="AT244" s="139" t="s">
        <v>166</v>
      </c>
      <c r="AU244" s="139" t="s">
        <v>139</v>
      </c>
      <c r="AY244" s="18" t="s">
        <v>131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8" t="s">
        <v>139</v>
      </c>
      <c r="BK244" s="140">
        <f>ROUND(I244*H244,2)</f>
        <v>0</v>
      </c>
      <c r="BL244" s="18" t="s">
        <v>138</v>
      </c>
      <c r="BM244" s="139" t="s">
        <v>1381</v>
      </c>
    </row>
    <row r="245" spans="2:65" s="1" customFormat="1" ht="22.15" customHeight="1">
      <c r="B245" s="33"/>
      <c r="C245" s="128" t="s">
        <v>304</v>
      </c>
      <c r="D245" s="128" t="s">
        <v>133</v>
      </c>
      <c r="E245" s="129" t="s">
        <v>1025</v>
      </c>
      <c r="F245" s="130" t="s">
        <v>1026</v>
      </c>
      <c r="G245" s="131" t="s">
        <v>136</v>
      </c>
      <c r="H245" s="132">
        <v>6</v>
      </c>
      <c r="I245" s="133"/>
      <c r="J245" s="134">
        <f>ROUND(I245*H245,2)</f>
        <v>0</v>
      </c>
      <c r="K245" s="130" t="s">
        <v>137</v>
      </c>
      <c r="L245" s="33"/>
      <c r="M245" s="135" t="s">
        <v>19</v>
      </c>
      <c r="N245" s="136" t="s">
        <v>43</v>
      </c>
      <c r="P245" s="137">
        <f>O245*H245</f>
        <v>0</v>
      </c>
      <c r="Q245" s="137">
        <v>6.5599999999999999E-3</v>
      </c>
      <c r="R245" s="137">
        <f>Q245*H245</f>
        <v>3.9359999999999999E-2</v>
      </c>
      <c r="S245" s="137">
        <v>0</v>
      </c>
      <c r="T245" s="138">
        <f>S245*H245</f>
        <v>0</v>
      </c>
      <c r="AR245" s="139" t="s">
        <v>138</v>
      </c>
      <c r="AT245" s="139" t="s">
        <v>133</v>
      </c>
      <c r="AU245" s="139" t="s">
        <v>139</v>
      </c>
      <c r="AY245" s="18" t="s">
        <v>131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8" t="s">
        <v>139</v>
      </c>
      <c r="BK245" s="140">
        <f>ROUND(I245*H245,2)</f>
        <v>0</v>
      </c>
      <c r="BL245" s="18" t="s">
        <v>138</v>
      </c>
      <c r="BM245" s="139" t="s">
        <v>1382</v>
      </c>
    </row>
    <row r="246" spans="2:65" s="1" customFormat="1" hidden="1">
      <c r="B246" s="33"/>
      <c r="D246" s="141" t="s">
        <v>141</v>
      </c>
      <c r="F246" s="142" t="s">
        <v>1028</v>
      </c>
      <c r="I246" s="143"/>
      <c r="L246" s="33"/>
      <c r="M246" s="144"/>
      <c r="T246" s="54"/>
      <c r="AT246" s="18" t="s">
        <v>141</v>
      </c>
      <c r="AU246" s="18" t="s">
        <v>139</v>
      </c>
    </row>
    <row r="247" spans="2:65" s="12" customFormat="1">
      <c r="B247" s="145"/>
      <c r="D247" s="146" t="s">
        <v>143</v>
      </c>
      <c r="E247" s="147" t="s">
        <v>19</v>
      </c>
      <c r="F247" s="148" t="s">
        <v>1029</v>
      </c>
      <c r="H247" s="149">
        <v>6</v>
      </c>
      <c r="I247" s="150"/>
      <c r="L247" s="145"/>
      <c r="M247" s="151"/>
      <c r="T247" s="152"/>
      <c r="AT247" s="147" t="s">
        <v>143</v>
      </c>
      <c r="AU247" s="147" t="s">
        <v>139</v>
      </c>
      <c r="AV247" s="12" t="s">
        <v>139</v>
      </c>
      <c r="AW247" s="12" t="s">
        <v>32</v>
      </c>
      <c r="AX247" s="12" t="s">
        <v>79</v>
      </c>
      <c r="AY247" s="147" t="s">
        <v>131</v>
      </c>
    </row>
    <row r="248" spans="2:65" s="1" customFormat="1" ht="30" customHeight="1">
      <c r="B248" s="33"/>
      <c r="C248" s="128" t="s">
        <v>310</v>
      </c>
      <c r="D248" s="128" t="s">
        <v>133</v>
      </c>
      <c r="E248" s="129" t="s">
        <v>1030</v>
      </c>
      <c r="F248" s="130" t="s">
        <v>1031</v>
      </c>
      <c r="G248" s="131" t="s">
        <v>136</v>
      </c>
      <c r="H248" s="132">
        <v>60</v>
      </c>
      <c r="I248" s="133"/>
      <c r="J248" s="134">
        <f>ROUND(I248*H248,2)</f>
        <v>0</v>
      </c>
      <c r="K248" s="130" t="s">
        <v>137</v>
      </c>
      <c r="L248" s="33"/>
      <c r="M248" s="135" t="s">
        <v>19</v>
      </c>
      <c r="N248" s="136" t="s">
        <v>43</v>
      </c>
      <c r="P248" s="137">
        <f>O248*H248</f>
        <v>0</v>
      </c>
      <c r="Q248" s="137">
        <v>1.31E-3</v>
      </c>
      <c r="R248" s="137">
        <f>Q248*H248</f>
        <v>7.8600000000000003E-2</v>
      </c>
      <c r="S248" s="137">
        <v>0</v>
      </c>
      <c r="T248" s="138">
        <f>S248*H248</f>
        <v>0</v>
      </c>
      <c r="AR248" s="139" t="s">
        <v>138</v>
      </c>
      <c r="AT248" s="139" t="s">
        <v>133</v>
      </c>
      <c r="AU248" s="139" t="s">
        <v>139</v>
      </c>
      <c r="AY248" s="18" t="s">
        <v>131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18" t="s">
        <v>139</v>
      </c>
      <c r="BK248" s="140">
        <f>ROUND(I248*H248,2)</f>
        <v>0</v>
      </c>
      <c r="BL248" s="18" t="s">
        <v>138</v>
      </c>
      <c r="BM248" s="139" t="s">
        <v>1383</v>
      </c>
    </row>
    <row r="249" spans="2:65" s="1" customFormat="1" hidden="1">
      <c r="B249" s="33"/>
      <c r="D249" s="141" t="s">
        <v>141</v>
      </c>
      <c r="F249" s="142" t="s">
        <v>1033</v>
      </c>
      <c r="I249" s="143"/>
      <c r="L249" s="33"/>
      <c r="M249" s="144"/>
      <c r="T249" s="54"/>
      <c r="AT249" s="18" t="s">
        <v>141</v>
      </c>
      <c r="AU249" s="18" t="s">
        <v>139</v>
      </c>
    </row>
    <row r="250" spans="2:65" s="12" customFormat="1">
      <c r="B250" s="145"/>
      <c r="D250" s="146" t="s">
        <v>143</v>
      </c>
      <c r="F250" s="148" t="s">
        <v>1034</v>
      </c>
      <c r="H250" s="149">
        <v>60</v>
      </c>
      <c r="I250" s="150"/>
      <c r="L250" s="145"/>
      <c r="M250" s="151"/>
      <c r="T250" s="152"/>
      <c r="AT250" s="147" t="s">
        <v>143</v>
      </c>
      <c r="AU250" s="147" t="s">
        <v>139</v>
      </c>
      <c r="AV250" s="12" t="s">
        <v>139</v>
      </c>
      <c r="AW250" s="12" t="s">
        <v>4</v>
      </c>
      <c r="AX250" s="12" t="s">
        <v>79</v>
      </c>
      <c r="AY250" s="147" t="s">
        <v>131</v>
      </c>
    </row>
    <row r="251" spans="2:65" s="1" customFormat="1" ht="19.899999999999999" customHeight="1">
      <c r="B251" s="33"/>
      <c r="C251" s="128" t="s">
        <v>319</v>
      </c>
      <c r="D251" s="128" t="s">
        <v>133</v>
      </c>
      <c r="E251" s="129" t="s">
        <v>299</v>
      </c>
      <c r="F251" s="130" t="s">
        <v>300</v>
      </c>
      <c r="G251" s="131" t="s">
        <v>136</v>
      </c>
      <c r="H251" s="132">
        <v>813.82</v>
      </c>
      <c r="I251" s="133"/>
      <c r="J251" s="134">
        <f>ROUND(I251*H251,2)</f>
        <v>0</v>
      </c>
      <c r="K251" s="130" t="s">
        <v>137</v>
      </c>
      <c r="L251" s="33"/>
      <c r="M251" s="135" t="s">
        <v>19</v>
      </c>
      <c r="N251" s="136" t="s">
        <v>43</v>
      </c>
      <c r="P251" s="137">
        <f>O251*H251</f>
        <v>0</v>
      </c>
      <c r="Q251" s="137">
        <v>1.1979999999999999E-2</v>
      </c>
      <c r="R251" s="137">
        <f>Q251*H251</f>
        <v>9.7495636000000001</v>
      </c>
      <c r="S251" s="137">
        <v>0</v>
      </c>
      <c r="T251" s="138">
        <f>S251*H251</f>
        <v>0</v>
      </c>
      <c r="AR251" s="139" t="s">
        <v>138</v>
      </c>
      <c r="AT251" s="139" t="s">
        <v>133</v>
      </c>
      <c r="AU251" s="139" t="s">
        <v>139</v>
      </c>
      <c r="AY251" s="18" t="s">
        <v>131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18" t="s">
        <v>139</v>
      </c>
      <c r="BK251" s="140">
        <f>ROUND(I251*H251,2)</f>
        <v>0</v>
      </c>
      <c r="BL251" s="18" t="s">
        <v>138</v>
      </c>
      <c r="BM251" s="139" t="s">
        <v>1384</v>
      </c>
    </row>
    <row r="252" spans="2:65" s="1" customFormat="1" hidden="1">
      <c r="B252" s="33"/>
      <c r="D252" s="141" t="s">
        <v>141</v>
      </c>
      <c r="F252" s="142" t="s">
        <v>302</v>
      </c>
      <c r="I252" s="143"/>
      <c r="L252" s="33"/>
      <c r="M252" s="144"/>
      <c r="T252" s="54"/>
      <c r="AT252" s="18" t="s">
        <v>141</v>
      </c>
      <c r="AU252" s="18" t="s">
        <v>139</v>
      </c>
    </row>
    <row r="253" spans="2:65" s="12" customFormat="1">
      <c r="B253" s="145"/>
      <c r="D253" s="146" t="s">
        <v>143</v>
      </c>
      <c r="E253" s="147" t="s">
        <v>19</v>
      </c>
      <c r="F253" s="148" t="s">
        <v>1385</v>
      </c>
      <c r="H253" s="149">
        <v>813.82</v>
      </c>
      <c r="I253" s="150"/>
      <c r="L253" s="145"/>
      <c r="M253" s="151"/>
      <c r="T253" s="152"/>
      <c r="AT253" s="147" t="s">
        <v>143</v>
      </c>
      <c r="AU253" s="147" t="s">
        <v>139</v>
      </c>
      <c r="AV253" s="12" t="s">
        <v>139</v>
      </c>
      <c r="AW253" s="12" t="s">
        <v>32</v>
      </c>
      <c r="AX253" s="12" t="s">
        <v>79</v>
      </c>
      <c r="AY253" s="147" t="s">
        <v>131</v>
      </c>
    </row>
    <row r="254" spans="2:65" s="1" customFormat="1" ht="22.15" customHeight="1">
      <c r="B254" s="33"/>
      <c r="C254" s="128" t="s">
        <v>329</v>
      </c>
      <c r="D254" s="128" t="s">
        <v>133</v>
      </c>
      <c r="E254" s="129" t="s">
        <v>305</v>
      </c>
      <c r="F254" s="130" t="s">
        <v>306</v>
      </c>
      <c r="G254" s="131" t="s">
        <v>136</v>
      </c>
      <c r="H254" s="132">
        <v>1136.95</v>
      </c>
      <c r="I254" s="133"/>
      <c r="J254" s="134">
        <f>ROUND(I254*H254,2)</f>
        <v>0</v>
      </c>
      <c r="K254" s="130" t="s">
        <v>137</v>
      </c>
      <c r="L254" s="33"/>
      <c r="M254" s="135" t="s">
        <v>19</v>
      </c>
      <c r="N254" s="136" t="s">
        <v>43</v>
      </c>
      <c r="P254" s="137">
        <f>O254*H254</f>
        <v>0</v>
      </c>
      <c r="Q254" s="137">
        <v>2.7499999999999998E-3</v>
      </c>
      <c r="R254" s="137">
        <f>Q254*H254</f>
        <v>3.1266124999999998</v>
      </c>
      <c r="S254" s="137">
        <v>0</v>
      </c>
      <c r="T254" s="138">
        <f>S254*H254</f>
        <v>0</v>
      </c>
      <c r="AR254" s="139" t="s">
        <v>138</v>
      </c>
      <c r="AT254" s="139" t="s">
        <v>133</v>
      </c>
      <c r="AU254" s="139" t="s">
        <v>139</v>
      </c>
      <c r="AY254" s="18" t="s">
        <v>131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8" t="s">
        <v>139</v>
      </c>
      <c r="BK254" s="140">
        <f>ROUND(I254*H254,2)</f>
        <v>0</v>
      </c>
      <c r="BL254" s="18" t="s">
        <v>138</v>
      </c>
      <c r="BM254" s="139" t="s">
        <v>1386</v>
      </c>
    </row>
    <row r="255" spans="2:65" s="1" customFormat="1" hidden="1">
      <c r="B255" s="33"/>
      <c r="D255" s="141" t="s">
        <v>141</v>
      </c>
      <c r="F255" s="142" t="s">
        <v>308</v>
      </c>
      <c r="I255" s="143"/>
      <c r="L255" s="33"/>
      <c r="M255" s="144"/>
      <c r="T255" s="54"/>
      <c r="AT255" s="18" t="s">
        <v>141</v>
      </c>
      <c r="AU255" s="18" t="s">
        <v>139</v>
      </c>
    </row>
    <row r="256" spans="2:65" s="12" customFormat="1">
      <c r="B256" s="145"/>
      <c r="D256" s="146" t="s">
        <v>143</v>
      </c>
      <c r="E256" s="147" t="s">
        <v>19</v>
      </c>
      <c r="F256" s="148" t="s">
        <v>1387</v>
      </c>
      <c r="H256" s="149">
        <v>1136.95</v>
      </c>
      <c r="I256" s="150"/>
      <c r="L256" s="145"/>
      <c r="M256" s="151"/>
      <c r="T256" s="152"/>
      <c r="AT256" s="147" t="s">
        <v>143</v>
      </c>
      <c r="AU256" s="147" t="s">
        <v>139</v>
      </c>
      <c r="AV256" s="12" t="s">
        <v>139</v>
      </c>
      <c r="AW256" s="12" t="s">
        <v>32</v>
      </c>
      <c r="AX256" s="12" t="s">
        <v>79</v>
      </c>
      <c r="AY256" s="147" t="s">
        <v>131</v>
      </c>
    </row>
    <row r="257" spans="2:65" s="1" customFormat="1" ht="14.45" customHeight="1">
      <c r="B257" s="33"/>
      <c r="C257" s="128" t="s">
        <v>335</v>
      </c>
      <c r="D257" s="128" t="s">
        <v>133</v>
      </c>
      <c r="E257" s="129" t="s">
        <v>311</v>
      </c>
      <c r="F257" s="130" t="s">
        <v>312</v>
      </c>
      <c r="G257" s="131" t="s">
        <v>239</v>
      </c>
      <c r="H257" s="132">
        <v>124.4</v>
      </c>
      <c r="I257" s="133"/>
      <c r="J257" s="134">
        <f>ROUND(I257*H257,2)</f>
        <v>0</v>
      </c>
      <c r="K257" s="130" t="s">
        <v>137</v>
      </c>
      <c r="L257" s="33"/>
      <c r="M257" s="135" t="s">
        <v>19</v>
      </c>
      <c r="N257" s="136" t="s">
        <v>43</v>
      </c>
      <c r="P257" s="137">
        <f>O257*H257</f>
        <v>0</v>
      </c>
      <c r="Q257" s="137">
        <v>1.0319999999999999E-2</v>
      </c>
      <c r="R257" s="137">
        <f>Q257*H257</f>
        <v>1.2838080000000001</v>
      </c>
      <c r="S257" s="137">
        <v>0</v>
      </c>
      <c r="T257" s="138">
        <f>S257*H257</f>
        <v>0</v>
      </c>
      <c r="AR257" s="139" t="s">
        <v>138</v>
      </c>
      <c r="AT257" s="139" t="s">
        <v>133</v>
      </c>
      <c r="AU257" s="139" t="s">
        <v>139</v>
      </c>
      <c r="AY257" s="18" t="s">
        <v>131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8" t="s">
        <v>139</v>
      </c>
      <c r="BK257" s="140">
        <f>ROUND(I257*H257,2)</f>
        <v>0</v>
      </c>
      <c r="BL257" s="18" t="s">
        <v>138</v>
      </c>
      <c r="BM257" s="139" t="s">
        <v>1388</v>
      </c>
    </row>
    <row r="258" spans="2:65" s="1" customFormat="1" hidden="1">
      <c r="B258" s="33"/>
      <c r="D258" s="141" t="s">
        <v>141</v>
      </c>
      <c r="F258" s="142" t="s">
        <v>314</v>
      </c>
      <c r="I258" s="143"/>
      <c r="L258" s="33"/>
      <c r="M258" s="144"/>
      <c r="T258" s="54"/>
      <c r="AT258" s="18" t="s">
        <v>141</v>
      </c>
      <c r="AU258" s="18" t="s">
        <v>139</v>
      </c>
    </row>
    <row r="259" spans="2:65" s="1" customFormat="1" ht="22.15" customHeight="1">
      <c r="B259" s="33"/>
      <c r="C259" s="128" t="s">
        <v>341</v>
      </c>
      <c r="D259" s="128" t="s">
        <v>133</v>
      </c>
      <c r="E259" s="129" t="s">
        <v>320</v>
      </c>
      <c r="F259" s="130" t="s">
        <v>321</v>
      </c>
      <c r="G259" s="131" t="s">
        <v>136</v>
      </c>
      <c r="H259" s="132">
        <v>162.02000000000001</v>
      </c>
      <c r="I259" s="133"/>
      <c r="J259" s="134">
        <f>ROUND(I259*H259,2)</f>
        <v>0</v>
      </c>
      <c r="K259" s="130" t="s">
        <v>137</v>
      </c>
      <c r="L259" s="33"/>
      <c r="M259" s="135" t="s">
        <v>19</v>
      </c>
      <c r="N259" s="136" t="s">
        <v>43</v>
      </c>
      <c r="P259" s="137">
        <f>O259*H259</f>
        <v>0</v>
      </c>
      <c r="Q259" s="137">
        <v>0</v>
      </c>
      <c r="R259" s="137">
        <f>Q259*H259</f>
        <v>0</v>
      </c>
      <c r="S259" s="137">
        <v>0</v>
      </c>
      <c r="T259" s="138">
        <f>S259*H259</f>
        <v>0</v>
      </c>
      <c r="AR259" s="139" t="s">
        <v>138</v>
      </c>
      <c r="AT259" s="139" t="s">
        <v>133</v>
      </c>
      <c r="AU259" s="139" t="s">
        <v>139</v>
      </c>
      <c r="AY259" s="18" t="s">
        <v>131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8" t="s">
        <v>139</v>
      </c>
      <c r="BK259" s="140">
        <f>ROUND(I259*H259,2)</f>
        <v>0</v>
      </c>
      <c r="BL259" s="18" t="s">
        <v>138</v>
      </c>
      <c r="BM259" s="139" t="s">
        <v>1389</v>
      </c>
    </row>
    <row r="260" spans="2:65" s="1" customFormat="1" hidden="1">
      <c r="B260" s="33"/>
      <c r="D260" s="141" t="s">
        <v>141</v>
      </c>
      <c r="F260" s="142" t="s">
        <v>323</v>
      </c>
      <c r="I260" s="143"/>
      <c r="L260" s="33"/>
      <c r="M260" s="144"/>
      <c r="T260" s="54"/>
      <c r="AT260" s="18" t="s">
        <v>141</v>
      </c>
      <c r="AU260" s="18" t="s">
        <v>139</v>
      </c>
    </row>
    <row r="261" spans="2:65" s="12" customFormat="1">
      <c r="B261" s="145"/>
      <c r="D261" s="146" t="s">
        <v>143</v>
      </c>
      <c r="E261" s="147" t="s">
        <v>19</v>
      </c>
      <c r="F261" s="148" t="s">
        <v>1390</v>
      </c>
      <c r="H261" s="149">
        <v>162.02000000000001</v>
      </c>
      <c r="I261" s="150"/>
      <c r="L261" s="145"/>
      <c r="M261" s="151"/>
      <c r="T261" s="152"/>
      <c r="AT261" s="147" t="s">
        <v>143</v>
      </c>
      <c r="AU261" s="147" t="s">
        <v>139</v>
      </c>
      <c r="AV261" s="12" t="s">
        <v>139</v>
      </c>
      <c r="AW261" s="12" t="s">
        <v>32</v>
      </c>
      <c r="AX261" s="12" t="s">
        <v>79</v>
      </c>
      <c r="AY261" s="147" t="s">
        <v>131</v>
      </c>
    </row>
    <row r="262" spans="2:65" s="1" customFormat="1" ht="14.45" customHeight="1">
      <c r="B262" s="33"/>
      <c r="C262" s="128" t="s">
        <v>347</v>
      </c>
      <c r="D262" s="128" t="s">
        <v>133</v>
      </c>
      <c r="E262" s="129" t="s">
        <v>330</v>
      </c>
      <c r="F262" s="130" t="s">
        <v>331</v>
      </c>
      <c r="G262" s="131" t="s">
        <v>136</v>
      </c>
      <c r="H262" s="132">
        <v>988.12</v>
      </c>
      <c r="I262" s="133"/>
      <c r="J262" s="134">
        <f>ROUND(I262*H262,2)</f>
        <v>0</v>
      </c>
      <c r="K262" s="130" t="s">
        <v>137</v>
      </c>
      <c r="L262" s="33"/>
      <c r="M262" s="135" t="s">
        <v>19</v>
      </c>
      <c r="N262" s="136" t="s">
        <v>43</v>
      </c>
      <c r="P262" s="137">
        <f>O262*H262</f>
        <v>0</v>
      </c>
      <c r="Q262" s="137">
        <v>0</v>
      </c>
      <c r="R262" s="137">
        <f>Q262*H262</f>
        <v>0</v>
      </c>
      <c r="S262" s="137">
        <v>0</v>
      </c>
      <c r="T262" s="138">
        <f>S262*H262</f>
        <v>0</v>
      </c>
      <c r="AR262" s="139" t="s">
        <v>138</v>
      </c>
      <c r="AT262" s="139" t="s">
        <v>133</v>
      </c>
      <c r="AU262" s="139" t="s">
        <v>139</v>
      </c>
      <c r="AY262" s="18" t="s">
        <v>131</v>
      </c>
      <c r="BE262" s="140">
        <f>IF(N262="základní",J262,0)</f>
        <v>0</v>
      </c>
      <c r="BF262" s="140">
        <f>IF(N262="snížená",J262,0)</f>
        <v>0</v>
      </c>
      <c r="BG262" s="140">
        <f>IF(N262="zákl. přenesená",J262,0)</f>
        <v>0</v>
      </c>
      <c r="BH262" s="140">
        <f>IF(N262="sníž. přenesená",J262,0)</f>
        <v>0</v>
      </c>
      <c r="BI262" s="140">
        <f>IF(N262="nulová",J262,0)</f>
        <v>0</v>
      </c>
      <c r="BJ262" s="18" t="s">
        <v>139</v>
      </c>
      <c r="BK262" s="140">
        <f>ROUND(I262*H262,2)</f>
        <v>0</v>
      </c>
      <c r="BL262" s="18" t="s">
        <v>138</v>
      </c>
      <c r="BM262" s="139" t="s">
        <v>1391</v>
      </c>
    </row>
    <row r="263" spans="2:65" s="1" customFormat="1" hidden="1">
      <c r="B263" s="33"/>
      <c r="D263" s="141" t="s">
        <v>141</v>
      </c>
      <c r="F263" s="142" t="s">
        <v>333</v>
      </c>
      <c r="I263" s="143"/>
      <c r="L263" s="33"/>
      <c r="M263" s="144"/>
      <c r="T263" s="54"/>
      <c r="AT263" s="18" t="s">
        <v>141</v>
      </c>
      <c r="AU263" s="18" t="s">
        <v>139</v>
      </c>
    </row>
    <row r="264" spans="2:65" s="11" customFormat="1" ht="22.9" customHeight="1">
      <c r="B264" s="116"/>
      <c r="D264" s="117" t="s">
        <v>70</v>
      </c>
      <c r="E264" s="126" t="s">
        <v>170</v>
      </c>
      <c r="F264" s="126" t="s">
        <v>1042</v>
      </c>
      <c r="I264" s="119"/>
      <c r="J264" s="127">
        <f>BK264</f>
        <v>0</v>
      </c>
      <c r="L264" s="116"/>
      <c r="M264" s="121"/>
      <c r="P264" s="122">
        <f>SUM(P265:P271)</f>
        <v>0</v>
      </c>
      <c r="R264" s="122">
        <f>SUM(R265:R271)</f>
        <v>6.7349999999999993E-2</v>
      </c>
      <c r="T264" s="123">
        <f>SUM(T265:T271)</f>
        <v>0</v>
      </c>
      <c r="AR264" s="117" t="s">
        <v>79</v>
      </c>
      <c r="AT264" s="124" t="s">
        <v>70</v>
      </c>
      <c r="AU264" s="124" t="s">
        <v>79</v>
      </c>
      <c r="AY264" s="117" t="s">
        <v>131</v>
      </c>
      <c r="BK264" s="125">
        <f>SUM(BK265:BK271)</f>
        <v>0</v>
      </c>
    </row>
    <row r="265" spans="2:65" s="1" customFormat="1" ht="22.15" customHeight="1">
      <c r="B265" s="33"/>
      <c r="C265" s="128" t="s">
        <v>352</v>
      </c>
      <c r="D265" s="128" t="s">
        <v>133</v>
      </c>
      <c r="E265" s="129" t="s">
        <v>1043</v>
      </c>
      <c r="F265" s="130" t="s">
        <v>1044</v>
      </c>
      <c r="G265" s="131" t="s">
        <v>410</v>
      </c>
      <c r="H265" s="132">
        <v>1</v>
      </c>
      <c r="I265" s="133"/>
      <c r="J265" s="134">
        <f>ROUND(I265*H265,2)</f>
        <v>0</v>
      </c>
      <c r="K265" s="130" t="s">
        <v>19</v>
      </c>
      <c r="L265" s="33"/>
      <c r="M265" s="135" t="s">
        <v>19</v>
      </c>
      <c r="N265" s="136" t="s">
        <v>43</v>
      </c>
      <c r="P265" s="137">
        <f>O265*H265</f>
        <v>0</v>
      </c>
      <c r="Q265" s="137">
        <v>0</v>
      </c>
      <c r="R265" s="137">
        <f>Q265*H265</f>
        <v>0</v>
      </c>
      <c r="S265" s="137">
        <v>0</v>
      </c>
      <c r="T265" s="138">
        <f>S265*H265</f>
        <v>0</v>
      </c>
      <c r="AR265" s="139" t="s">
        <v>138</v>
      </c>
      <c r="AT265" s="139" t="s">
        <v>133</v>
      </c>
      <c r="AU265" s="139" t="s">
        <v>139</v>
      </c>
      <c r="AY265" s="18" t="s">
        <v>131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18" t="s">
        <v>139</v>
      </c>
      <c r="BK265" s="140">
        <f>ROUND(I265*H265,2)</f>
        <v>0</v>
      </c>
      <c r="BL265" s="18" t="s">
        <v>138</v>
      </c>
      <c r="BM265" s="139" t="s">
        <v>1392</v>
      </c>
    </row>
    <row r="266" spans="2:65" s="1" customFormat="1" ht="22.15" customHeight="1">
      <c r="B266" s="33"/>
      <c r="C266" s="128" t="s">
        <v>358</v>
      </c>
      <c r="D266" s="128" t="s">
        <v>133</v>
      </c>
      <c r="E266" s="129" t="s">
        <v>1393</v>
      </c>
      <c r="F266" s="130" t="s">
        <v>1394</v>
      </c>
      <c r="G266" s="131" t="s">
        <v>410</v>
      </c>
      <c r="H266" s="132">
        <v>1</v>
      </c>
      <c r="I266" s="133"/>
      <c r="J266" s="134">
        <f>ROUND(I266*H266,2)</f>
        <v>0</v>
      </c>
      <c r="K266" s="130" t="s">
        <v>137</v>
      </c>
      <c r="L266" s="33"/>
      <c r="M266" s="135" t="s">
        <v>19</v>
      </c>
      <c r="N266" s="136" t="s">
        <v>43</v>
      </c>
      <c r="P266" s="137">
        <f>O266*H266</f>
        <v>0</v>
      </c>
      <c r="Q266" s="137">
        <v>0</v>
      </c>
      <c r="R266" s="137">
        <f>Q266*H266</f>
        <v>0</v>
      </c>
      <c r="S266" s="137">
        <v>0</v>
      </c>
      <c r="T266" s="138">
        <f>S266*H266</f>
        <v>0</v>
      </c>
      <c r="AR266" s="139" t="s">
        <v>138</v>
      </c>
      <c r="AT266" s="139" t="s">
        <v>133</v>
      </c>
      <c r="AU266" s="139" t="s">
        <v>139</v>
      </c>
      <c r="AY266" s="18" t="s">
        <v>131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8" t="s">
        <v>139</v>
      </c>
      <c r="BK266" s="140">
        <f>ROUND(I266*H266,2)</f>
        <v>0</v>
      </c>
      <c r="BL266" s="18" t="s">
        <v>138</v>
      </c>
      <c r="BM266" s="139" t="s">
        <v>1395</v>
      </c>
    </row>
    <row r="267" spans="2:65" s="1" customFormat="1" hidden="1">
      <c r="B267" s="33"/>
      <c r="D267" s="141" t="s">
        <v>141</v>
      </c>
      <c r="F267" s="142" t="s">
        <v>1396</v>
      </c>
      <c r="I267" s="143"/>
      <c r="L267" s="33"/>
      <c r="M267" s="144"/>
      <c r="T267" s="54"/>
      <c r="AT267" s="18" t="s">
        <v>141</v>
      </c>
      <c r="AU267" s="18" t="s">
        <v>139</v>
      </c>
    </row>
    <row r="268" spans="2:65" s="1" customFormat="1" ht="19.5">
      <c r="B268" s="33"/>
      <c r="D268" s="146" t="s">
        <v>210</v>
      </c>
      <c r="F268" s="176" t="s">
        <v>1397</v>
      </c>
      <c r="I268" s="143"/>
      <c r="L268" s="33"/>
      <c r="M268" s="144"/>
      <c r="T268" s="54"/>
      <c r="AT268" s="18" t="s">
        <v>210</v>
      </c>
      <c r="AU268" s="18" t="s">
        <v>139</v>
      </c>
    </row>
    <row r="269" spans="2:65" s="1" customFormat="1" ht="14.45" customHeight="1">
      <c r="B269" s="33"/>
      <c r="C269" s="153" t="s">
        <v>364</v>
      </c>
      <c r="D269" s="153" t="s">
        <v>166</v>
      </c>
      <c r="E269" s="154" t="s">
        <v>1398</v>
      </c>
      <c r="F269" s="155" t="s">
        <v>1399</v>
      </c>
      <c r="G269" s="156" t="s">
        <v>410</v>
      </c>
      <c r="H269" s="157">
        <v>1</v>
      </c>
      <c r="I269" s="158"/>
      <c r="J269" s="159">
        <f>ROUND(I269*H269,2)</f>
        <v>0</v>
      </c>
      <c r="K269" s="155" t="s">
        <v>137</v>
      </c>
      <c r="L269" s="160"/>
      <c r="M269" s="161" t="s">
        <v>19</v>
      </c>
      <c r="N269" s="162" t="s">
        <v>43</v>
      </c>
      <c r="P269" s="137">
        <f>O269*H269</f>
        <v>0</v>
      </c>
      <c r="Q269" s="137">
        <v>7.1999999999999998E-3</v>
      </c>
      <c r="R269" s="137">
        <f>Q269*H269</f>
        <v>7.1999999999999998E-3</v>
      </c>
      <c r="S269" s="137">
        <v>0</v>
      </c>
      <c r="T269" s="138">
        <f>S269*H269</f>
        <v>0</v>
      </c>
      <c r="AR269" s="139" t="s">
        <v>170</v>
      </c>
      <c r="AT269" s="139" t="s">
        <v>166</v>
      </c>
      <c r="AU269" s="139" t="s">
        <v>139</v>
      </c>
      <c r="AY269" s="18" t="s">
        <v>131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8" t="s">
        <v>139</v>
      </c>
      <c r="BK269" s="140">
        <f>ROUND(I269*H269,2)</f>
        <v>0</v>
      </c>
      <c r="BL269" s="18" t="s">
        <v>138</v>
      </c>
      <c r="BM269" s="139" t="s">
        <v>1400</v>
      </c>
    </row>
    <row r="270" spans="2:65" s="1" customFormat="1" ht="19.899999999999999" customHeight="1">
      <c r="B270" s="33"/>
      <c r="C270" s="128" t="s">
        <v>369</v>
      </c>
      <c r="D270" s="128" t="s">
        <v>133</v>
      </c>
      <c r="E270" s="129" t="s">
        <v>1046</v>
      </c>
      <c r="F270" s="130" t="s">
        <v>1047</v>
      </c>
      <c r="G270" s="131" t="s">
        <v>239</v>
      </c>
      <c r="H270" s="132">
        <v>15</v>
      </c>
      <c r="I270" s="133"/>
      <c r="J270" s="134">
        <f>ROUND(I270*H270,2)</f>
        <v>0</v>
      </c>
      <c r="K270" s="130" t="s">
        <v>137</v>
      </c>
      <c r="L270" s="33"/>
      <c r="M270" s="135" t="s">
        <v>19</v>
      </c>
      <c r="N270" s="136" t="s">
        <v>43</v>
      </c>
      <c r="P270" s="137">
        <f>O270*H270</f>
        <v>0</v>
      </c>
      <c r="Q270" s="137">
        <v>4.0099999999999997E-3</v>
      </c>
      <c r="R270" s="137">
        <f>Q270*H270</f>
        <v>6.0149999999999995E-2</v>
      </c>
      <c r="S270" s="137">
        <v>0</v>
      </c>
      <c r="T270" s="138">
        <f>S270*H270</f>
        <v>0</v>
      </c>
      <c r="AR270" s="139" t="s">
        <v>138</v>
      </c>
      <c r="AT270" s="139" t="s">
        <v>133</v>
      </c>
      <c r="AU270" s="139" t="s">
        <v>139</v>
      </c>
      <c r="AY270" s="18" t="s">
        <v>131</v>
      </c>
      <c r="BE270" s="140">
        <f>IF(N270="základní",J270,0)</f>
        <v>0</v>
      </c>
      <c r="BF270" s="140">
        <f>IF(N270="snížená",J270,0)</f>
        <v>0</v>
      </c>
      <c r="BG270" s="140">
        <f>IF(N270="zákl. přenesená",J270,0)</f>
        <v>0</v>
      </c>
      <c r="BH270" s="140">
        <f>IF(N270="sníž. přenesená",J270,0)</f>
        <v>0</v>
      </c>
      <c r="BI270" s="140">
        <f>IF(N270="nulová",J270,0)</f>
        <v>0</v>
      </c>
      <c r="BJ270" s="18" t="s">
        <v>139</v>
      </c>
      <c r="BK270" s="140">
        <f>ROUND(I270*H270,2)</f>
        <v>0</v>
      </c>
      <c r="BL270" s="18" t="s">
        <v>138</v>
      </c>
      <c r="BM270" s="139" t="s">
        <v>1401</v>
      </c>
    </row>
    <row r="271" spans="2:65" s="1" customFormat="1" hidden="1">
      <c r="B271" s="33"/>
      <c r="D271" s="141" t="s">
        <v>141</v>
      </c>
      <c r="F271" s="142" t="s">
        <v>1049</v>
      </c>
      <c r="I271" s="143"/>
      <c r="L271" s="33"/>
      <c r="M271" s="144"/>
      <c r="T271" s="54"/>
      <c r="AT271" s="18" t="s">
        <v>141</v>
      </c>
      <c r="AU271" s="18" t="s">
        <v>139</v>
      </c>
    </row>
    <row r="272" spans="2:65" s="11" customFormat="1" ht="22.9" customHeight="1">
      <c r="B272" s="116"/>
      <c r="D272" s="117" t="s">
        <v>70</v>
      </c>
      <c r="E272" s="126" t="s">
        <v>182</v>
      </c>
      <c r="F272" s="126" t="s">
        <v>334</v>
      </c>
      <c r="I272" s="119"/>
      <c r="J272" s="127">
        <f>BK272</f>
        <v>0</v>
      </c>
      <c r="L272" s="116"/>
      <c r="M272" s="121"/>
      <c r="P272" s="122">
        <f>SUM(P273:P344)</f>
        <v>0</v>
      </c>
      <c r="R272" s="122">
        <f>SUM(R273:R344)</f>
        <v>1.7022856</v>
      </c>
      <c r="T272" s="123">
        <f>SUM(T273:T344)</f>
        <v>33.119593999999999</v>
      </c>
      <c r="AR272" s="117" t="s">
        <v>79</v>
      </c>
      <c r="AT272" s="124" t="s">
        <v>70</v>
      </c>
      <c r="AU272" s="124" t="s">
        <v>79</v>
      </c>
      <c r="AY272" s="117" t="s">
        <v>131</v>
      </c>
      <c r="BK272" s="125">
        <f>SUM(BK273:BK344)</f>
        <v>0</v>
      </c>
    </row>
    <row r="273" spans="2:65" s="1" customFormat="1" ht="22.15" customHeight="1">
      <c r="B273" s="33"/>
      <c r="C273" s="128" t="s">
        <v>375</v>
      </c>
      <c r="D273" s="128" t="s">
        <v>133</v>
      </c>
      <c r="E273" s="129" t="s">
        <v>336</v>
      </c>
      <c r="F273" s="130" t="s">
        <v>337</v>
      </c>
      <c r="G273" s="131" t="s">
        <v>136</v>
      </c>
      <c r="H273" s="132">
        <v>1268.9100000000001</v>
      </c>
      <c r="I273" s="133"/>
      <c r="J273" s="134">
        <f>ROUND(I273*H273,2)</f>
        <v>0</v>
      </c>
      <c r="K273" s="130" t="s">
        <v>137</v>
      </c>
      <c r="L273" s="33"/>
      <c r="M273" s="135" t="s">
        <v>19</v>
      </c>
      <c r="N273" s="136" t="s">
        <v>43</v>
      </c>
      <c r="P273" s="137">
        <f>O273*H273</f>
        <v>0</v>
      </c>
      <c r="Q273" s="137">
        <v>0</v>
      </c>
      <c r="R273" s="137">
        <f>Q273*H273</f>
        <v>0</v>
      </c>
      <c r="S273" s="137">
        <v>0</v>
      </c>
      <c r="T273" s="138">
        <f>S273*H273</f>
        <v>0</v>
      </c>
      <c r="AR273" s="139" t="s">
        <v>138</v>
      </c>
      <c r="AT273" s="139" t="s">
        <v>133</v>
      </c>
      <c r="AU273" s="139" t="s">
        <v>139</v>
      </c>
      <c r="AY273" s="18" t="s">
        <v>131</v>
      </c>
      <c r="BE273" s="140">
        <f>IF(N273="základní",J273,0)</f>
        <v>0</v>
      </c>
      <c r="BF273" s="140">
        <f>IF(N273="snížená",J273,0)</f>
        <v>0</v>
      </c>
      <c r="BG273" s="140">
        <f>IF(N273="zákl. přenesená",J273,0)</f>
        <v>0</v>
      </c>
      <c r="BH273" s="140">
        <f>IF(N273="sníž. přenesená",J273,0)</f>
        <v>0</v>
      </c>
      <c r="BI273" s="140">
        <f>IF(N273="nulová",J273,0)</f>
        <v>0</v>
      </c>
      <c r="BJ273" s="18" t="s">
        <v>139</v>
      </c>
      <c r="BK273" s="140">
        <f>ROUND(I273*H273,2)</f>
        <v>0</v>
      </c>
      <c r="BL273" s="18" t="s">
        <v>138</v>
      </c>
      <c r="BM273" s="139" t="s">
        <v>1402</v>
      </c>
    </row>
    <row r="274" spans="2:65" s="1" customFormat="1" hidden="1">
      <c r="B274" s="33"/>
      <c r="D274" s="141" t="s">
        <v>141</v>
      </c>
      <c r="F274" s="142" t="s">
        <v>339</v>
      </c>
      <c r="I274" s="143"/>
      <c r="L274" s="33"/>
      <c r="M274" s="144"/>
      <c r="T274" s="54"/>
      <c r="AT274" s="18" t="s">
        <v>141</v>
      </c>
      <c r="AU274" s="18" t="s">
        <v>139</v>
      </c>
    </row>
    <row r="275" spans="2:65" s="12" customFormat="1">
      <c r="B275" s="145"/>
      <c r="D275" s="146" t="s">
        <v>143</v>
      </c>
      <c r="E275" s="147" t="s">
        <v>19</v>
      </c>
      <c r="F275" s="148" t="s">
        <v>1051</v>
      </c>
      <c r="H275" s="149">
        <v>1268.9100000000001</v>
      </c>
      <c r="I275" s="150"/>
      <c r="L275" s="145"/>
      <c r="M275" s="151"/>
      <c r="T275" s="152"/>
      <c r="AT275" s="147" t="s">
        <v>143</v>
      </c>
      <c r="AU275" s="147" t="s">
        <v>139</v>
      </c>
      <c r="AV275" s="12" t="s">
        <v>139</v>
      </c>
      <c r="AW275" s="12" t="s">
        <v>32</v>
      </c>
      <c r="AX275" s="12" t="s">
        <v>79</v>
      </c>
      <c r="AY275" s="147" t="s">
        <v>131</v>
      </c>
    </row>
    <row r="276" spans="2:65" s="1" customFormat="1" ht="22.15" customHeight="1">
      <c r="B276" s="33"/>
      <c r="C276" s="128" t="s">
        <v>381</v>
      </c>
      <c r="D276" s="128" t="s">
        <v>133</v>
      </c>
      <c r="E276" s="129" t="s">
        <v>342</v>
      </c>
      <c r="F276" s="130" t="s">
        <v>343</v>
      </c>
      <c r="G276" s="131" t="s">
        <v>136</v>
      </c>
      <c r="H276" s="132">
        <v>114201.9</v>
      </c>
      <c r="I276" s="133"/>
      <c r="J276" s="134">
        <f>ROUND(I276*H276,2)</f>
        <v>0</v>
      </c>
      <c r="K276" s="130" t="s">
        <v>137</v>
      </c>
      <c r="L276" s="33"/>
      <c r="M276" s="135" t="s">
        <v>19</v>
      </c>
      <c r="N276" s="136" t="s">
        <v>43</v>
      </c>
      <c r="P276" s="137">
        <f>O276*H276</f>
        <v>0</v>
      </c>
      <c r="Q276" s="137">
        <v>0</v>
      </c>
      <c r="R276" s="137">
        <f>Q276*H276</f>
        <v>0</v>
      </c>
      <c r="S276" s="137">
        <v>0</v>
      </c>
      <c r="T276" s="138">
        <f>S276*H276</f>
        <v>0</v>
      </c>
      <c r="AR276" s="139" t="s">
        <v>138</v>
      </c>
      <c r="AT276" s="139" t="s">
        <v>133</v>
      </c>
      <c r="AU276" s="139" t="s">
        <v>139</v>
      </c>
      <c r="AY276" s="18" t="s">
        <v>131</v>
      </c>
      <c r="BE276" s="140">
        <f>IF(N276="základní",J276,0)</f>
        <v>0</v>
      </c>
      <c r="BF276" s="140">
        <f>IF(N276="snížená",J276,0)</f>
        <v>0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18" t="s">
        <v>139</v>
      </c>
      <c r="BK276" s="140">
        <f>ROUND(I276*H276,2)</f>
        <v>0</v>
      </c>
      <c r="BL276" s="18" t="s">
        <v>138</v>
      </c>
      <c r="BM276" s="139" t="s">
        <v>1403</v>
      </c>
    </row>
    <row r="277" spans="2:65" s="1" customFormat="1" hidden="1">
      <c r="B277" s="33"/>
      <c r="D277" s="141" t="s">
        <v>141</v>
      </c>
      <c r="F277" s="142" t="s">
        <v>345</v>
      </c>
      <c r="I277" s="143"/>
      <c r="L277" s="33"/>
      <c r="M277" s="144"/>
      <c r="T277" s="54"/>
      <c r="AT277" s="18" t="s">
        <v>141</v>
      </c>
      <c r="AU277" s="18" t="s">
        <v>139</v>
      </c>
    </row>
    <row r="278" spans="2:65" s="12" customFormat="1">
      <c r="B278" s="145"/>
      <c r="D278" s="146" t="s">
        <v>143</v>
      </c>
      <c r="F278" s="148" t="s">
        <v>1053</v>
      </c>
      <c r="H278" s="149">
        <v>114201.9</v>
      </c>
      <c r="I278" s="150"/>
      <c r="L278" s="145"/>
      <c r="M278" s="151"/>
      <c r="T278" s="152"/>
      <c r="AT278" s="147" t="s">
        <v>143</v>
      </c>
      <c r="AU278" s="147" t="s">
        <v>139</v>
      </c>
      <c r="AV278" s="12" t="s">
        <v>139</v>
      </c>
      <c r="AW278" s="12" t="s">
        <v>4</v>
      </c>
      <c r="AX278" s="12" t="s">
        <v>79</v>
      </c>
      <c r="AY278" s="147" t="s">
        <v>131</v>
      </c>
    </row>
    <row r="279" spans="2:65" s="1" customFormat="1" ht="22.15" customHeight="1">
      <c r="B279" s="33"/>
      <c r="C279" s="128" t="s">
        <v>386</v>
      </c>
      <c r="D279" s="128" t="s">
        <v>133</v>
      </c>
      <c r="E279" s="129" t="s">
        <v>348</v>
      </c>
      <c r="F279" s="130" t="s">
        <v>349</v>
      </c>
      <c r="G279" s="131" t="s">
        <v>136</v>
      </c>
      <c r="H279" s="132">
        <v>1268.9100000000001</v>
      </c>
      <c r="I279" s="133"/>
      <c r="J279" s="134">
        <f>ROUND(I279*H279,2)</f>
        <v>0</v>
      </c>
      <c r="K279" s="130" t="s">
        <v>137</v>
      </c>
      <c r="L279" s="33"/>
      <c r="M279" s="135" t="s">
        <v>19</v>
      </c>
      <c r="N279" s="136" t="s">
        <v>43</v>
      </c>
      <c r="P279" s="137">
        <f>O279*H279</f>
        <v>0</v>
      </c>
      <c r="Q279" s="137">
        <v>0</v>
      </c>
      <c r="R279" s="137">
        <f>Q279*H279</f>
        <v>0</v>
      </c>
      <c r="S279" s="137">
        <v>0</v>
      </c>
      <c r="T279" s="138">
        <f>S279*H279</f>
        <v>0</v>
      </c>
      <c r="AR279" s="139" t="s">
        <v>138</v>
      </c>
      <c r="AT279" s="139" t="s">
        <v>133</v>
      </c>
      <c r="AU279" s="139" t="s">
        <v>139</v>
      </c>
      <c r="AY279" s="18" t="s">
        <v>131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8" t="s">
        <v>139</v>
      </c>
      <c r="BK279" s="140">
        <f>ROUND(I279*H279,2)</f>
        <v>0</v>
      </c>
      <c r="BL279" s="18" t="s">
        <v>138</v>
      </c>
      <c r="BM279" s="139" t="s">
        <v>1404</v>
      </c>
    </row>
    <row r="280" spans="2:65" s="1" customFormat="1" hidden="1">
      <c r="B280" s="33"/>
      <c r="D280" s="141" t="s">
        <v>141</v>
      </c>
      <c r="F280" s="142" t="s">
        <v>351</v>
      </c>
      <c r="I280" s="143"/>
      <c r="L280" s="33"/>
      <c r="M280" s="144"/>
      <c r="T280" s="54"/>
      <c r="AT280" s="18" t="s">
        <v>141</v>
      </c>
      <c r="AU280" s="18" t="s">
        <v>139</v>
      </c>
    </row>
    <row r="281" spans="2:65" s="1" customFormat="1" ht="14.45" customHeight="1">
      <c r="B281" s="33"/>
      <c r="C281" s="128" t="s">
        <v>392</v>
      </c>
      <c r="D281" s="128" t="s">
        <v>133</v>
      </c>
      <c r="E281" s="129" t="s">
        <v>353</v>
      </c>
      <c r="F281" s="130" t="s">
        <v>354</v>
      </c>
      <c r="G281" s="131" t="s">
        <v>136</v>
      </c>
      <c r="H281" s="132">
        <v>1521.6</v>
      </c>
      <c r="I281" s="133"/>
      <c r="J281" s="134">
        <f>ROUND(I281*H281,2)</f>
        <v>0</v>
      </c>
      <c r="K281" s="130" t="s">
        <v>137</v>
      </c>
      <c r="L281" s="33"/>
      <c r="M281" s="135" t="s">
        <v>19</v>
      </c>
      <c r="N281" s="136" t="s">
        <v>43</v>
      </c>
      <c r="P281" s="137">
        <f>O281*H281</f>
        <v>0</v>
      </c>
      <c r="Q281" s="137">
        <v>0</v>
      </c>
      <c r="R281" s="137">
        <f>Q281*H281</f>
        <v>0</v>
      </c>
      <c r="S281" s="137">
        <v>0</v>
      </c>
      <c r="T281" s="138">
        <f>S281*H281</f>
        <v>0</v>
      </c>
      <c r="AR281" s="139" t="s">
        <v>138</v>
      </c>
      <c r="AT281" s="139" t="s">
        <v>133</v>
      </c>
      <c r="AU281" s="139" t="s">
        <v>139</v>
      </c>
      <c r="AY281" s="18" t="s">
        <v>131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18" t="s">
        <v>139</v>
      </c>
      <c r="BK281" s="140">
        <f>ROUND(I281*H281,2)</f>
        <v>0</v>
      </c>
      <c r="BL281" s="18" t="s">
        <v>138</v>
      </c>
      <c r="BM281" s="139" t="s">
        <v>1405</v>
      </c>
    </row>
    <row r="282" spans="2:65" s="1" customFormat="1" hidden="1">
      <c r="B282" s="33"/>
      <c r="D282" s="141" t="s">
        <v>141</v>
      </c>
      <c r="F282" s="142" t="s">
        <v>356</v>
      </c>
      <c r="I282" s="143"/>
      <c r="L282" s="33"/>
      <c r="M282" s="144"/>
      <c r="T282" s="54"/>
      <c r="AT282" s="18" t="s">
        <v>141</v>
      </c>
      <c r="AU282" s="18" t="s">
        <v>139</v>
      </c>
    </row>
    <row r="283" spans="2:65" s="12" customFormat="1">
      <c r="B283" s="145"/>
      <c r="D283" s="146" t="s">
        <v>143</v>
      </c>
      <c r="E283" s="147" t="s">
        <v>19</v>
      </c>
      <c r="F283" s="148" t="s">
        <v>1056</v>
      </c>
      <c r="H283" s="149">
        <v>1521.6</v>
      </c>
      <c r="I283" s="150"/>
      <c r="L283" s="145"/>
      <c r="M283" s="151"/>
      <c r="T283" s="152"/>
      <c r="AT283" s="147" t="s">
        <v>143</v>
      </c>
      <c r="AU283" s="147" t="s">
        <v>139</v>
      </c>
      <c r="AV283" s="12" t="s">
        <v>139</v>
      </c>
      <c r="AW283" s="12" t="s">
        <v>32</v>
      </c>
      <c r="AX283" s="12" t="s">
        <v>79</v>
      </c>
      <c r="AY283" s="147" t="s">
        <v>131</v>
      </c>
    </row>
    <row r="284" spans="2:65" s="1" customFormat="1" ht="14.45" customHeight="1">
      <c r="B284" s="33"/>
      <c r="C284" s="128" t="s">
        <v>398</v>
      </c>
      <c r="D284" s="128" t="s">
        <v>133</v>
      </c>
      <c r="E284" s="129" t="s">
        <v>359</v>
      </c>
      <c r="F284" s="130" t="s">
        <v>360</v>
      </c>
      <c r="G284" s="131" t="s">
        <v>136</v>
      </c>
      <c r="H284" s="132">
        <v>136890</v>
      </c>
      <c r="I284" s="133"/>
      <c r="J284" s="134">
        <f>ROUND(I284*H284,2)</f>
        <v>0</v>
      </c>
      <c r="K284" s="130" t="s">
        <v>137</v>
      </c>
      <c r="L284" s="33"/>
      <c r="M284" s="135" t="s">
        <v>19</v>
      </c>
      <c r="N284" s="136" t="s">
        <v>43</v>
      </c>
      <c r="P284" s="137">
        <f>O284*H284</f>
        <v>0</v>
      </c>
      <c r="Q284" s="137">
        <v>0</v>
      </c>
      <c r="R284" s="137">
        <f>Q284*H284</f>
        <v>0</v>
      </c>
      <c r="S284" s="137">
        <v>0</v>
      </c>
      <c r="T284" s="138">
        <f>S284*H284</f>
        <v>0</v>
      </c>
      <c r="AR284" s="139" t="s">
        <v>138</v>
      </c>
      <c r="AT284" s="139" t="s">
        <v>133</v>
      </c>
      <c r="AU284" s="139" t="s">
        <v>139</v>
      </c>
      <c r="AY284" s="18" t="s">
        <v>131</v>
      </c>
      <c r="BE284" s="140">
        <f>IF(N284="základní",J284,0)</f>
        <v>0</v>
      </c>
      <c r="BF284" s="140">
        <f>IF(N284="snížená",J284,0)</f>
        <v>0</v>
      </c>
      <c r="BG284" s="140">
        <f>IF(N284="zákl. přenesená",J284,0)</f>
        <v>0</v>
      </c>
      <c r="BH284" s="140">
        <f>IF(N284="sníž. přenesená",J284,0)</f>
        <v>0</v>
      </c>
      <c r="BI284" s="140">
        <f>IF(N284="nulová",J284,0)</f>
        <v>0</v>
      </c>
      <c r="BJ284" s="18" t="s">
        <v>139</v>
      </c>
      <c r="BK284" s="140">
        <f>ROUND(I284*H284,2)</f>
        <v>0</v>
      </c>
      <c r="BL284" s="18" t="s">
        <v>138</v>
      </c>
      <c r="BM284" s="139" t="s">
        <v>1406</v>
      </c>
    </row>
    <row r="285" spans="2:65" s="1" customFormat="1" hidden="1">
      <c r="B285" s="33"/>
      <c r="D285" s="141" t="s">
        <v>141</v>
      </c>
      <c r="F285" s="142" t="s">
        <v>362</v>
      </c>
      <c r="I285" s="143"/>
      <c r="L285" s="33"/>
      <c r="M285" s="144"/>
      <c r="T285" s="54"/>
      <c r="AT285" s="18" t="s">
        <v>141</v>
      </c>
      <c r="AU285" s="18" t="s">
        <v>139</v>
      </c>
    </row>
    <row r="286" spans="2:65" s="12" customFormat="1">
      <c r="B286" s="145"/>
      <c r="D286" s="146" t="s">
        <v>143</v>
      </c>
      <c r="F286" s="148" t="s">
        <v>1058</v>
      </c>
      <c r="H286" s="149">
        <v>136890</v>
      </c>
      <c r="I286" s="150"/>
      <c r="L286" s="145"/>
      <c r="M286" s="151"/>
      <c r="T286" s="152"/>
      <c r="AT286" s="147" t="s">
        <v>143</v>
      </c>
      <c r="AU286" s="147" t="s">
        <v>139</v>
      </c>
      <c r="AV286" s="12" t="s">
        <v>139</v>
      </c>
      <c r="AW286" s="12" t="s">
        <v>4</v>
      </c>
      <c r="AX286" s="12" t="s">
        <v>79</v>
      </c>
      <c r="AY286" s="147" t="s">
        <v>131</v>
      </c>
    </row>
    <row r="287" spans="2:65" s="1" customFormat="1" ht="14.45" customHeight="1">
      <c r="B287" s="33"/>
      <c r="C287" s="128" t="s">
        <v>403</v>
      </c>
      <c r="D287" s="128" t="s">
        <v>133</v>
      </c>
      <c r="E287" s="129" t="s">
        <v>365</v>
      </c>
      <c r="F287" s="130" t="s">
        <v>366</v>
      </c>
      <c r="G287" s="131" t="s">
        <v>136</v>
      </c>
      <c r="H287" s="132">
        <v>1521.6</v>
      </c>
      <c r="I287" s="133"/>
      <c r="J287" s="134">
        <f>ROUND(I287*H287,2)</f>
        <v>0</v>
      </c>
      <c r="K287" s="130" t="s">
        <v>137</v>
      </c>
      <c r="L287" s="33"/>
      <c r="M287" s="135" t="s">
        <v>19</v>
      </c>
      <c r="N287" s="136" t="s">
        <v>43</v>
      </c>
      <c r="P287" s="137">
        <f>O287*H287</f>
        <v>0</v>
      </c>
      <c r="Q287" s="137">
        <v>0</v>
      </c>
      <c r="R287" s="137">
        <f>Q287*H287</f>
        <v>0</v>
      </c>
      <c r="S287" s="137">
        <v>0</v>
      </c>
      <c r="T287" s="138">
        <f>S287*H287</f>
        <v>0</v>
      </c>
      <c r="AR287" s="139" t="s">
        <v>138</v>
      </c>
      <c r="AT287" s="139" t="s">
        <v>133</v>
      </c>
      <c r="AU287" s="139" t="s">
        <v>139</v>
      </c>
      <c r="AY287" s="18" t="s">
        <v>131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18" t="s">
        <v>139</v>
      </c>
      <c r="BK287" s="140">
        <f>ROUND(I287*H287,2)</f>
        <v>0</v>
      </c>
      <c r="BL287" s="18" t="s">
        <v>138</v>
      </c>
      <c r="BM287" s="139" t="s">
        <v>1407</v>
      </c>
    </row>
    <row r="288" spans="2:65" s="1" customFormat="1" hidden="1">
      <c r="B288" s="33"/>
      <c r="D288" s="141" t="s">
        <v>141</v>
      </c>
      <c r="F288" s="142" t="s">
        <v>368</v>
      </c>
      <c r="I288" s="143"/>
      <c r="L288" s="33"/>
      <c r="M288" s="144"/>
      <c r="T288" s="54"/>
      <c r="AT288" s="18" t="s">
        <v>141</v>
      </c>
      <c r="AU288" s="18" t="s">
        <v>139</v>
      </c>
    </row>
    <row r="289" spans="2:65" s="1" customFormat="1" ht="19.899999999999999" customHeight="1">
      <c r="B289" s="33"/>
      <c r="C289" s="128" t="s">
        <v>407</v>
      </c>
      <c r="D289" s="128" t="s">
        <v>133</v>
      </c>
      <c r="E289" s="129" t="s">
        <v>370</v>
      </c>
      <c r="F289" s="130" t="s">
        <v>371</v>
      </c>
      <c r="G289" s="131" t="s">
        <v>239</v>
      </c>
      <c r="H289" s="132">
        <v>12.4</v>
      </c>
      <c r="I289" s="133"/>
      <c r="J289" s="134">
        <f>ROUND(I289*H289,2)</f>
        <v>0</v>
      </c>
      <c r="K289" s="130" t="s">
        <v>137</v>
      </c>
      <c r="L289" s="33"/>
      <c r="M289" s="135" t="s">
        <v>19</v>
      </c>
      <c r="N289" s="136" t="s">
        <v>43</v>
      </c>
      <c r="P289" s="137">
        <f>O289*H289</f>
        <v>0</v>
      </c>
      <c r="Q289" s="137">
        <v>0</v>
      </c>
      <c r="R289" s="137">
        <f>Q289*H289</f>
        <v>0</v>
      </c>
      <c r="S289" s="137">
        <v>0</v>
      </c>
      <c r="T289" s="138">
        <f>S289*H289</f>
        <v>0</v>
      </c>
      <c r="AR289" s="139" t="s">
        <v>138</v>
      </c>
      <c r="AT289" s="139" t="s">
        <v>133</v>
      </c>
      <c r="AU289" s="139" t="s">
        <v>139</v>
      </c>
      <c r="AY289" s="18" t="s">
        <v>131</v>
      </c>
      <c r="BE289" s="140">
        <f>IF(N289="základní",J289,0)</f>
        <v>0</v>
      </c>
      <c r="BF289" s="140">
        <f>IF(N289="snížená",J289,0)</f>
        <v>0</v>
      </c>
      <c r="BG289" s="140">
        <f>IF(N289="zákl. přenesená",J289,0)</f>
        <v>0</v>
      </c>
      <c r="BH289" s="140">
        <f>IF(N289="sníž. přenesená",J289,0)</f>
        <v>0</v>
      </c>
      <c r="BI289" s="140">
        <f>IF(N289="nulová",J289,0)</f>
        <v>0</v>
      </c>
      <c r="BJ289" s="18" t="s">
        <v>139</v>
      </c>
      <c r="BK289" s="140">
        <f>ROUND(I289*H289,2)</f>
        <v>0</v>
      </c>
      <c r="BL289" s="18" t="s">
        <v>138</v>
      </c>
      <c r="BM289" s="139" t="s">
        <v>1408</v>
      </c>
    </row>
    <row r="290" spans="2:65" s="1" customFormat="1" hidden="1">
      <c r="B290" s="33"/>
      <c r="D290" s="141" t="s">
        <v>141</v>
      </c>
      <c r="F290" s="142" t="s">
        <v>373</v>
      </c>
      <c r="I290" s="143"/>
      <c r="L290" s="33"/>
      <c r="M290" s="144"/>
      <c r="T290" s="54"/>
      <c r="AT290" s="18" t="s">
        <v>141</v>
      </c>
      <c r="AU290" s="18" t="s">
        <v>139</v>
      </c>
    </row>
    <row r="291" spans="2:65" s="12" customFormat="1">
      <c r="B291" s="145"/>
      <c r="D291" s="146" t="s">
        <v>143</v>
      </c>
      <c r="E291" s="147" t="s">
        <v>19</v>
      </c>
      <c r="F291" s="148" t="s">
        <v>1061</v>
      </c>
      <c r="H291" s="149">
        <v>12.4</v>
      </c>
      <c r="I291" s="150"/>
      <c r="L291" s="145"/>
      <c r="M291" s="151"/>
      <c r="T291" s="152"/>
      <c r="AT291" s="147" t="s">
        <v>143</v>
      </c>
      <c r="AU291" s="147" t="s">
        <v>139</v>
      </c>
      <c r="AV291" s="12" t="s">
        <v>139</v>
      </c>
      <c r="AW291" s="12" t="s">
        <v>32</v>
      </c>
      <c r="AX291" s="12" t="s">
        <v>79</v>
      </c>
      <c r="AY291" s="147" t="s">
        <v>131</v>
      </c>
    </row>
    <row r="292" spans="2:65" s="1" customFormat="1" ht="14.45" customHeight="1">
      <c r="B292" s="33"/>
      <c r="C292" s="128" t="s">
        <v>413</v>
      </c>
      <c r="D292" s="128" t="s">
        <v>133</v>
      </c>
      <c r="E292" s="129" t="s">
        <v>376</v>
      </c>
      <c r="F292" s="130" t="s">
        <v>377</v>
      </c>
      <c r="G292" s="131" t="s">
        <v>239</v>
      </c>
      <c r="H292" s="132">
        <v>1116</v>
      </c>
      <c r="I292" s="133"/>
      <c r="J292" s="134">
        <f>ROUND(I292*H292,2)</f>
        <v>0</v>
      </c>
      <c r="K292" s="130" t="s">
        <v>137</v>
      </c>
      <c r="L292" s="33"/>
      <c r="M292" s="135" t="s">
        <v>19</v>
      </c>
      <c r="N292" s="136" t="s">
        <v>43</v>
      </c>
      <c r="P292" s="137">
        <f>O292*H292</f>
        <v>0</v>
      </c>
      <c r="Q292" s="137">
        <v>0</v>
      </c>
      <c r="R292" s="137">
        <f>Q292*H292</f>
        <v>0</v>
      </c>
      <c r="S292" s="137">
        <v>0</v>
      </c>
      <c r="T292" s="138">
        <f>S292*H292</f>
        <v>0</v>
      </c>
      <c r="AR292" s="139" t="s">
        <v>138</v>
      </c>
      <c r="AT292" s="139" t="s">
        <v>133</v>
      </c>
      <c r="AU292" s="139" t="s">
        <v>139</v>
      </c>
      <c r="AY292" s="18" t="s">
        <v>131</v>
      </c>
      <c r="BE292" s="140">
        <f>IF(N292="základní",J292,0)</f>
        <v>0</v>
      </c>
      <c r="BF292" s="140">
        <f>IF(N292="snížená",J292,0)</f>
        <v>0</v>
      </c>
      <c r="BG292" s="140">
        <f>IF(N292="zákl. přenesená",J292,0)</f>
        <v>0</v>
      </c>
      <c r="BH292" s="140">
        <f>IF(N292="sníž. přenesená",J292,0)</f>
        <v>0</v>
      </c>
      <c r="BI292" s="140">
        <f>IF(N292="nulová",J292,0)</f>
        <v>0</v>
      </c>
      <c r="BJ292" s="18" t="s">
        <v>139</v>
      </c>
      <c r="BK292" s="140">
        <f>ROUND(I292*H292,2)</f>
        <v>0</v>
      </c>
      <c r="BL292" s="18" t="s">
        <v>138</v>
      </c>
      <c r="BM292" s="139" t="s">
        <v>1409</v>
      </c>
    </row>
    <row r="293" spans="2:65" s="1" customFormat="1" hidden="1">
      <c r="B293" s="33"/>
      <c r="D293" s="141" t="s">
        <v>141</v>
      </c>
      <c r="F293" s="142" t="s">
        <v>379</v>
      </c>
      <c r="I293" s="143"/>
      <c r="L293" s="33"/>
      <c r="M293" s="144"/>
      <c r="T293" s="54"/>
      <c r="AT293" s="18" t="s">
        <v>141</v>
      </c>
      <c r="AU293" s="18" t="s">
        <v>139</v>
      </c>
    </row>
    <row r="294" spans="2:65" s="12" customFormat="1">
      <c r="B294" s="145"/>
      <c r="D294" s="146" t="s">
        <v>143</v>
      </c>
      <c r="F294" s="148" t="s">
        <v>1063</v>
      </c>
      <c r="H294" s="149">
        <v>1116</v>
      </c>
      <c r="I294" s="150"/>
      <c r="L294" s="145"/>
      <c r="M294" s="151"/>
      <c r="T294" s="152"/>
      <c r="AT294" s="147" t="s">
        <v>143</v>
      </c>
      <c r="AU294" s="147" t="s">
        <v>139</v>
      </c>
      <c r="AV294" s="12" t="s">
        <v>139</v>
      </c>
      <c r="AW294" s="12" t="s">
        <v>4</v>
      </c>
      <c r="AX294" s="12" t="s">
        <v>79</v>
      </c>
      <c r="AY294" s="147" t="s">
        <v>131</v>
      </c>
    </row>
    <row r="295" spans="2:65" s="1" customFormat="1" ht="19.899999999999999" customHeight="1">
      <c r="B295" s="33"/>
      <c r="C295" s="128" t="s">
        <v>417</v>
      </c>
      <c r="D295" s="128" t="s">
        <v>133</v>
      </c>
      <c r="E295" s="129" t="s">
        <v>382</v>
      </c>
      <c r="F295" s="130" t="s">
        <v>383</v>
      </c>
      <c r="G295" s="131" t="s">
        <v>239</v>
      </c>
      <c r="H295" s="132">
        <v>12.4</v>
      </c>
      <c r="I295" s="133"/>
      <c r="J295" s="134">
        <f>ROUND(I295*H295,2)</f>
        <v>0</v>
      </c>
      <c r="K295" s="130" t="s">
        <v>137</v>
      </c>
      <c r="L295" s="33"/>
      <c r="M295" s="135" t="s">
        <v>19</v>
      </c>
      <c r="N295" s="136" t="s">
        <v>43</v>
      </c>
      <c r="P295" s="137">
        <f>O295*H295</f>
        <v>0</v>
      </c>
      <c r="Q295" s="137">
        <v>0</v>
      </c>
      <c r="R295" s="137">
        <f>Q295*H295</f>
        <v>0</v>
      </c>
      <c r="S295" s="137">
        <v>0</v>
      </c>
      <c r="T295" s="138">
        <f>S295*H295</f>
        <v>0</v>
      </c>
      <c r="AR295" s="139" t="s">
        <v>138</v>
      </c>
      <c r="AT295" s="139" t="s">
        <v>133</v>
      </c>
      <c r="AU295" s="139" t="s">
        <v>139</v>
      </c>
      <c r="AY295" s="18" t="s">
        <v>131</v>
      </c>
      <c r="BE295" s="140">
        <f>IF(N295="základní",J295,0)</f>
        <v>0</v>
      </c>
      <c r="BF295" s="140">
        <f>IF(N295="snížená",J295,0)</f>
        <v>0</v>
      </c>
      <c r="BG295" s="140">
        <f>IF(N295="zákl. přenesená",J295,0)</f>
        <v>0</v>
      </c>
      <c r="BH295" s="140">
        <f>IF(N295="sníž. přenesená",J295,0)</f>
        <v>0</v>
      </c>
      <c r="BI295" s="140">
        <f>IF(N295="nulová",J295,0)</f>
        <v>0</v>
      </c>
      <c r="BJ295" s="18" t="s">
        <v>139</v>
      </c>
      <c r="BK295" s="140">
        <f>ROUND(I295*H295,2)</f>
        <v>0</v>
      </c>
      <c r="BL295" s="18" t="s">
        <v>138</v>
      </c>
      <c r="BM295" s="139" t="s">
        <v>1410</v>
      </c>
    </row>
    <row r="296" spans="2:65" s="1" customFormat="1" hidden="1">
      <c r="B296" s="33"/>
      <c r="D296" s="141" t="s">
        <v>141</v>
      </c>
      <c r="F296" s="142" t="s">
        <v>385</v>
      </c>
      <c r="I296" s="143"/>
      <c r="L296" s="33"/>
      <c r="M296" s="144"/>
      <c r="T296" s="54"/>
      <c r="AT296" s="18" t="s">
        <v>141</v>
      </c>
      <c r="AU296" s="18" t="s">
        <v>139</v>
      </c>
    </row>
    <row r="297" spans="2:65" s="1" customFormat="1" ht="22.15" customHeight="1">
      <c r="B297" s="33"/>
      <c r="C297" s="128" t="s">
        <v>425</v>
      </c>
      <c r="D297" s="128" t="s">
        <v>133</v>
      </c>
      <c r="E297" s="129" t="s">
        <v>387</v>
      </c>
      <c r="F297" s="130" t="s">
        <v>388</v>
      </c>
      <c r="G297" s="131" t="s">
        <v>239</v>
      </c>
      <c r="H297" s="132">
        <v>6</v>
      </c>
      <c r="I297" s="133"/>
      <c r="J297" s="134">
        <f>ROUND(I297*H297,2)</f>
        <v>0</v>
      </c>
      <c r="K297" s="130" t="s">
        <v>137</v>
      </c>
      <c r="L297" s="33"/>
      <c r="M297" s="135" t="s">
        <v>19</v>
      </c>
      <c r="N297" s="136" t="s">
        <v>43</v>
      </c>
      <c r="P297" s="137">
        <f>O297*H297</f>
        <v>0</v>
      </c>
      <c r="Q297" s="137">
        <v>0</v>
      </c>
      <c r="R297" s="137">
        <f>Q297*H297</f>
        <v>0</v>
      </c>
      <c r="S297" s="137">
        <v>0</v>
      </c>
      <c r="T297" s="138">
        <f>S297*H297</f>
        <v>0</v>
      </c>
      <c r="AR297" s="139" t="s">
        <v>138</v>
      </c>
      <c r="AT297" s="139" t="s">
        <v>133</v>
      </c>
      <c r="AU297" s="139" t="s">
        <v>139</v>
      </c>
      <c r="AY297" s="18" t="s">
        <v>131</v>
      </c>
      <c r="BE297" s="140">
        <f>IF(N297="základní",J297,0)</f>
        <v>0</v>
      </c>
      <c r="BF297" s="140">
        <f>IF(N297="snížená",J297,0)</f>
        <v>0</v>
      </c>
      <c r="BG297" s="140">
        <f>IF(N297="zákl. přenesená",J297,0)</f>
        <v>0</v>
      </c>
      <c r="BH297" s="140">
        <f>IF(N297="sníž. přenesená",J297,0)</f>
        <v>0</v>
      </c>
      <c r="BI297" s="140">
        <f>IF(N297="nulová",J297,0)</f>
        <v>0</v>
      </c>
      <c r="BJ297" s="18" t="s">
        <v>139</v>
      </c>
      <c r="BK297" s="140">
        <f>ROUND(I297*H297,2)</f>
        <v>0</v>
      </c>
      <c r="BL297" s="18" t="s">
        <v>138</v>
      </c>
      <c r="BM297" s="139" t="s">
        <v>1411</v>
      </c>
    </row>
    <row r="298" spans="2:65" s="1" customFormat="1" hidden="1">
      <c r="B298" s="33"/>
      <c r="D298" s="141" t="s">
        <v>141</v>
      </c>
      <c r="F298" s="142" t="s">
        <v>390</v>
      </c>
      <c r="I298" s="143"/>
      <c r="L298" s="33"/>
      <c r="M298" s="144"/>
      <c r="T298" s="54"/>
      <c r="AT298" s="18" t="s">
        <v>141</v>
      </c>
      <c r="AU298" s="18" t="s">
        <v>139</v>
      </c>
    </row>
    <row r="299" spans="2:65" s="12" customFormat="1">
      <c r="B299" s="145"/>
      <c r="D299" s="146" t="s">
        <v>143</v>
      </c>
      <c r="E299" s="147" t="s">
        <v>19</v>
      </c>
      <c r="F299" s="148" t="s">
        <v>1066</v>
      </c>
      <c r="H299" s="149">
        <v>6</v>
      </c>
      <c r="I299" s="150"/>
      <c r="L299" s="145"/>
      <c r="M299" s="151"/>
      <c r="T299" s="152"/>
      <c r="AT299" s="147" t="s">
        <v>143</v>
      </c>
      <c r="AU299" s="147" t="s">
        <v>139</v>
      </c>
      <c r="AV299" s="12" t="s">
        <v>139</v>
      </c>
      <c r="AW299" s="12" t="s">
        <v>32</v>
      </c>
      <c r="AX299" s="12" t="s">
        <v>79</v>
      </c>
      <c r="AY299" s="147" t="s">
        <v>131</v>
      </c>
    </row>
    <row r="300" spans="2:65" s="1" customFormat="1" ht="19.899999999999999" customHeight="1">
      <c r="B300" s="33"/>
      <c r="C300" s="128" t="s">
        <v>432</v>
      </c>
      <c r="D300" s="128" t="s">
        <v>133</v>
      </c>
      <c r="E300" s="129" t="s">
        <v>393</v>
      </c>
      <c r="F300" s="130" t="s">
        <v>394</v>
      </c>
      <c r="G300" s="131" t="s">
        <v>239</v>
      </c>
      <c r="H300" s="132">
        <v>540</v>
      </c>
      <c r="I300" s="133"/>
      <c r="J300" s="134">
        <f>ROUND(I300*H300,2)</f>
        <v>0</v>
      </c>
      <c r="K300" s="130" t="s">
        <v>137</v>
      </c>
      <c r="L300" s="33"/>
      <c r="M300" s="135" t="s">
        <v>19</v>
      </c>
      <c r="N300" s="136" t="s">
        <v>43</v>
      </c>
      <c r="P300" s="137">
        <f>O300*H300</f>
        <v>0</v>
      </c>
      <c r="Q300" s="137">
        <v>0</v>
      </c>
      <c r="R300" s="137">
        <f>Q300*H300</f>
        <v>0</v>
      </c>
      <c r="S300" s="137">
        <v>0</v>
      </c>
      <c r="T300" s="138">
        <f>S300*H300</f>
        <v>0</v>
      </c>
      <c r="AR300" s="139" t="s">
        <v>138</v>
      </c>
      <c r="AT300" s="139" t="s">
        <v>133</v>
      </c>
      <c r="AU300" s="139" t="s">
        <v>139</v>
      </c>
      <c r="AY300" s="18" t="s">
        <v>131</v>
      </c>
      <c r="BE300" s="140">
        <f>IF(N300="základní",J300,0)</f>
        <v>0</v>
      </c>
      <c r="BF300" s="140">
        <f>IF(N300="snížená",J300,0)</f>
        <v>0</v>
      </c>
      <c r="BG300" s="140">
        <f>IF(N300="zákl. přenesená",J300,0)</f>
        <v>0</v>
      </c>
      <c r="BH300" s="140">
        <f>IF(N300="sníž. přenesená",J300,0)</f>
        <v>0</v>
      </c>
      <c r="BI300" s="140">
        <f>IF(N300="nulová",J300,0)</f>
        <v>0</v>
      </c>
      <c r="BJ300" s="18" t="s">
        <v>139</v>
      </c>
      <c r="BK300" s="140">
        <f>ROUND(I300*H300,2)</f>
        <v>0</v>
      </c>
      <c r="BL300" s="18" t="s">
        <v>138</v>
      </c>
      <c r="BM300" s="139" t="s">
        <v>1412</v>
      </c>
    </row>
    <row r="301" spans="2:65" s="1" customFormat="1" hidden="1">
      <c r="B301" s="33"/>
      <c r="D301" s="141" t="s">
        <v>141</v>
      </c>
      <c r="F301" s="142" t="s">
        <v>396</v>
      </c>
      <c r="I301" s="143"/>
      <c r="L301" s="33"/>
      <c r="M301" s="144"/>
      <c r="T301" s="54"/>
      <c r="AT301" s="18" t="s">
        <v>141</v>
      </c>
      <c r="AU301" s="18" t="s">
        <v>139</v>
      </c>
    </row>
    <row r="302" spans="2:65" s="12" customFormat="1">
      <c r="B302" s="145"/>
      <c r="D302" s="146" t="s">
        <v>143</v>
      </c>
      <c r="F302" s="148" t="s">
        <v>1068</v>
      </c>
      <c r="H302" s="149">
        <v>540</v>
      </c>
      <c r="I302" s="150"/>
      <c r="L302" s="145"/>
      <c r="M302" s="151"/>
      <c r="T302" s="152"/>
      <c r="AT302" s="147" t="s">
        <v>143</v>
      </c>
      <c r="AU302" s="147" t="s">
        <v>139</v>
      </c>
      <c r="AV302" s="12" t="s">
        <v>139</v>
      </c>
      <c r="AW302" s="12" t="s">
        <v>4</v>
      </c>
      <c r="AX302" s="12" t="s">
        <v>79</v>
      </c>
      <c r="AY302" s="147" t="s">
        <v>131</v>
      </c>
    </row>
    <row r="303" spans="2:65" s="1" customFormat="1" ht="22.15" customHeight="1">
      <c r="B303" s="33"/>
      <c r="C303" s="128" t="s">
        <v>440</v>
      </c>
      <c r="D303" s="128" t="s">
        <v>133</v>
      </c>
      <c r="E303" s="129" t="s">
        <v>399</v>
      </c>
      <c r="F303" s="130" t="s">
        <v>400</v>
      </c>
      <c r="G303" s="131" t="s">
        <v>239</v>
      </c>
      <c r="H303" s="132">
        <v>6</v>
      </c>
      <c r="I303" s="133"/>
      <c r="J303" s="134">
        <f>ROUND(I303*H303,2)</f>
        <v>0</v>
      </c>
      <c r="K303" s="130" t="s">
        <v>137</v>
      </c>
      <c r="L303" s="33"/>
      <c r="M303" s="135" t="s">
        <v>19</v>
      </c>
      <c r="N303" s="136" t="s">
        <v>43</v>
      </c>
      <c r="P303" s="137">
        <f>O303*H303</f>
        <v>0</v>
      </c>
      <c r="Q303" s="137">
        <v>0</v>
      </c>
      <c r="R303" s="137">
        <f>Q303*H303</f>
        <v>0</v>
      </c>
      <c r="S303" s="137">
        <v>0</v>
      </c>
      <c r="T303" s="138">
        <f>S303*H303</f>
        <v>0</v>
      </c>
      <c r="AR303" s="139" t="s">
        <v>138</v>
      </c>
      <c r="AT303" s="139" t="s">
        <v>133</v>
      </c>
      <c r="AU303" s="139" t="s">
        <v>139</v>
      </c>
      <c r="AY303" s="18" t="s">
        <v>131</v>
      </c>
      <c r="BE303" s="140">
        <f>IF(N303="základní",J303,0)</f>
        <v>0</v>
      </c>
      <c r="BF303" s="140">
        <f>IF(N303="snížená",J303,0)</f>
        <v>0</v>
      </c>
      <c r="BG303" s="140">
        <f>IF(N303="zákl. přenesená",J303,0)</f>
        <v>0</v>
      </c>
      <c r="BH303" s="140">
        <f>IF(N303="sníž. přenesená",J303,0)</f>
        <v>0</v>
      </c>
      <c r="BI303" s="140">
        <f>IF(N303="nulová",J303,0)</f>
        <v>0</v>
      </c>
      <c r="BJ303" s="18" t="s">
        <v>139</v>
      </c>
      <c r="BK303" s="140">
        <f>ROUND(I303*H303,2)</f>
        <v>0</v>
      </c>
      <c r="BL303" s="18" t="s">
        <v>138</v>
      </c>
      <c r="BM303" s="139" t="s">
        <v>1413</v>
      </c>
    </row>
    <row r="304" spans="2:65" s="1" customFormat="1" hidden="1">
      <c r="B304" s="33"/>
      <c r="D304" s="141" t="s">
        <v>141</v>
      </c>
      <c r="F304" s="142" t="s">
        <v>402</v>
      </c>
      <c r="I304" s="143"/>
      <c r="L304" s="33"/>
      <c r="M304" s="144"/>
      <c r="T304" s="54"/>
      <c r="AT304" s="18" t="s">
        <v>141</v>
      </c>
      <c r="AU304" s="18" t="s">
        <v>139</v>
      </c>
    </row>
    <row r="305" spans="2:65" s="1" customFormat="1" ht="22.15" customHeight="1">
      <c r="B305" s="33"/>
      <c r="C305" s="128" t="s">
        <v>446</v>
      </c>
      <c r="D305" s="128" t="s">
        <v>133</v>
      </c>
      <c r="E305" s="129" t="s">
        <v>404</v>
      </c>
      <c r="F305" s="130" t="s">
        <v>405</v>
      </c>
      <c r="G305" s="131" t="s">
        <v>239</v>
      </c>
      <c r="H305" s="132">
        <v>7</v>
      </c>
      <c r="I305" s="133"/>
      <c r="J305" s="134">
        <f>ROUND(I305*H305,2)</f>
        <v>0</v>
      </c>
      <c r="K305" s="130" t="s">
        <v>19</v>
      </c>
      <c r="L305" s="33"/>
      <c r="M305" s="135" t="s">
        <v>19</v>
      </c>
      <c r="N305" s="136" t="s">
        <v>43</v>
      </c>
      <c r="P305" s="137">
        <f>O305*H305</f>
        <v>0</v>
      </c>
      <c r="Q305" s="137">
        <v>8.5100000000000002E-3</v>
      </c>
      <c r="R305" s="137">
        <f>Q305*H305</f>
        <v>5.9569999999999998E-2</v>
      </c>
      <c r="S305" s="137">
        <v>0</v>
      </c>
      <c r="T305" s="138">
        <f>S305*H305</f>
        <v>0</v>
      </c>
      <c r="AR305" s="139" t="s">
        <v>138</v>
      </c>
      <c r="AT305" s="139" t="s">
        <v>133</v>
      </c>
      <c r="AU305" s="139" t="s">
        <v>139</v>
      </c>
      <c r="AY305" s="18" t="s">
        <v>131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8" t="s">
        <v>139</v>
      </c>
      <c r="BK305" s="140">
        <f>ROUND(I305*H305,2)</f>
        <v>0</v>
      </c>
      <c r="BL305" s="18" t="s">
        <v>138</v>
      </c>
      <c r="BM305" s="139" t="s">
        <v>1414</v>
      </c>
    </row>
    <row r="306" spans="2:65" s="1" customFormat="1" ht="14.45" customHeight="1">
      <c r="B306" s="33"/>
      <c r="C306" s="128" t="s">
        <v>451</v>
      </c>
      <c r="D306" s="128" t="s">
        <v>133</v>
      </c>
      <c r="E306" s="129" t="s">
        <v>408</v>
      </c>
      <c r="F306" s="130" t="s">
        <v>409</v>
      </c>
      <c r="G306" s="131" t="s">
        <v>410</v>
      </c>
      <c r="H306" s="132">
        <v>4</v>
      </c>
      <c r="I306" s="133"/>
      <c r="J306" s="134">
        <f>ROUND(I306*H306,2)</f>
        <v>0</v>
      </c>
      <c r="K306" s="130" t="s">
        <v>137</v>
      </c>
      <c r="L306" s="33"/>
      <c r="M306" s="135" t="s">
        <v>19</v>
      </c>
      <c r="N306" s="136" t="s">
        <v>43</v>
      </c>
      <c r="P306" s="137">
        <f>O306*H306</f>
        <v>0</v>
      </c>
      <c r="Q306" s="137">
        <v>0</v>
      </c>
      <c r="R306" s="137">
        <f>Q306*H306</f>
        <v>0</v>
      </c>
      <c r="S306" s="137">
        <v>0</v>
      </c>
      <c r="T306" s="138">
        <f>S306*H306</f>
        <v>0</v>
      </c>
      <c r="AR306" s="139" t="s">
        <v>138</v>
      </c>
      <c r="AT306" s="139" t="s">
        <v>133</v>
      </c>
      <c r="AU306" s="139" t="s">
        <v>139</v>
      </c>
      <c r="AY306" s="18" t="s">
        <v>131</v>
      </c>
      <c r="BE306" s="140">
        <f>IF(N306="základní",J306,0)</f>
        <v>0</v>
      </c>
      <c r="BF306" s="140">
        <f>IF(N306="snížená",J306,0)</f>
        <v>0</v>
      </c>
      <c r="BG306" s="140">
        <f>IF(N306="zákl. přenesená",J306,0)</f>
        <v>0</v>
      </c>
      <c r="BH306" s="140">
        <f>IF(N306="sníž. přenesená",J306,0)</f>
        <v>0</v>
      </c>
      <c r="BI306" s="140">
        <f>IF(N306="nulová",J306,0)</f>
        <v>0</v>
      </c>
      <c r="BJ306" s="18" t="s">
        <v>139</v>
      </c>
      <c r="BK306" s="140">
        <f>ROUND(I306*H306,2)</f>
        <v>0</v>
      </c>
      <c r="BL306" s="18" t="s">
        <v>138</v>
      </c>
      <c r="BM306" s="139" t="s">
        <v>1415</v>
      </c>
    </row>
    <row r="307" spans="2:65" s="1" customFormat="1" hidden="1">
      <c r="B307" s="33"/>
      <c r="D307" s="141" t="s">
        <v>141</v>
      </c>
      <c r="F307" s="142" t="s">
        <v>412</v>
      </c>
      <c r="I307" s="143"/>
      <c r="L307" s="33"/>
      <c r="M307" s="144"/>
      <c r="T307" s="54"/>
      <c r="AT307" s="18" t="s">
        <v>141</v>
      </c>
      <c r="AU307" s="18" t="s">
        <v>139</v>
      </c>
    </row>
    <row r="308" spans="2:65" s="1" customFormat="1" ht="14.45" customHeight="1">
      <c r="B308" s="33"/>
      <c r="C308" s="153" t="s">
        <v>457</v>
      </c>
      <c r="D308" s="153" t="s">
        <v>166</v>
      </c>
      <c r="E308" s="154" t="s">
        <v>414</v>
      </c>
      <c r="F308" s="155" t="s">
        <v>415</v>
      </c>
      <c r="G308" s="156" t="s">
        <v>410</v>
      </c>
      <c r="H308" s="157">
        <v>4</v>
      </c>
      <c r="I308" s="158"/>
      <c r="J308" s="159">
        <f>ROUND(I308*H308,2)</f>
        <v>0</v>
      </c>
      <c r="K308" s="155" t="s">
        <v>137</v>
      </c>
      <c r="L308" s="160"/>
      <c r="M308" s="161" t="s">
        <v>19</v>
      </c>
      <c r="N308" s="162" t="s">
        <v>43</v>
      </c>
      <c r="P308" s="137">
        <f>O308*H308</f>
        <v>0</v>
      </c>
      <c r="Q308" s="137">
        <v>4.0999999999999999E-4</v>
      </c>
      <c r="R308" s="137">
        <f>Q308*H308</f>
        <v>1.64E-3</v>
      </c>
      <c r="S308" s="137">
        <v>0</v>
      </c>
      <c r="T308" s="138">
        <f>S308*H308</f>
        <v>0</v>
      </c>
      <c r="AR308" s="139" t="s">
        <v>170</v>
      </c>
      <c r="AT308" s="139" t="s">
        <v>166</v>
      </c>
      <c r="AU308" s="139" t="s">
        <v>139</v>
      </c>
      <c r="AY308" s="18" t="s">
        <v>131</v>
      </c>
      <c r="BE308" s="140">
        <f>IF(N308="základní",J308,0)</f>
        <v>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18" t="s">
        <v>139</v>
      </c>
      <c r="BK308" s="140">
        <f>ROUND(I308*H308,2)</f>
        <v>0</v>
      </c>
      <c r="BL308" s="18" t="s">
        <v>138</v>
      </c>
      <c r="BM308" s="139" t="s">
        <v>1416</v>
      </c>
    </row>
    <row r="309" spans="2:65" s="1" customFormat="1" ht="22.15" customHeight="1">
      <c r="B309" s="33"/>
      <c r="C309" s="128" t="s">
        <v>464</v>
      </c>
      <c r="D309" s="128" t="s">
        <v>133</v>
      </c>
      <c r="E309" s="129" t="s">
        <v>418</v>
      </c>
      <c r="F309" s="130" t="s">
        <v>419</v>
      </c>
      <c r="G309" s="131" t="s">
        <v>147</v>
      </c>
      <c r="H309" s="132">
        <v>15.845000000000001</v>
      </c>
      <c r="I309" s="133"/>
      <c r="J309" s="134">
        <f>ROUND(I309*H309,2)</f>
        <v>0</v>
      </c>
      <c r="K309" s="130" t="s">
        <v>137</v>
      </c>
      <c r="L309" s="33"/>
      <c r="M309" s="135" t="s">
        <v>19</v>
      </c>
      <c r="N309" s="136" t="s">
        <v>43</v>
      </c>
      <c r="P309" s="137">
        <f>O309*H309</f>
        <v>0</v>
      </c>
      <c r="Q309" s="137">
        <v>0</v>
      </c>
      <c r="R309" s="137">
        <f>Q309*H309</f>
        <v>0</v>
      </c>
      <c r="S309" s="137">
        <v>1.671</v>
      </c>
      <c r="T309" s="138">
        <f>S309*H309</f>
        <v>26.476995000000002</v>
      </c>
      <c r="AR309" s="139" t="s">
        <v>138</v>
      </c>
      <c r="AT309" s="139" t="s">
        <v>133</v>
      </c>
      <c r="AU309" s="139" t="s">
        <v>139</v>
      </c>
      <c r="AY309" s="18" t="s">
        <v>131</v>
      </c>
      <c r="BE309" s="140">
        <f>IF(N309="základní",J309,0)</f>
        <v>0</v>
      </c>
      <c r="BF309" s="140">
        <f>IF(N309="snížená",J309,0)</f>
        <v>0</v>
      </c>
      <c r="BG309" s="140">
        <f>IF(N309="zákl. přenesená",J309,0)</f>
        <v>0</v>
      </c>
      <c r="BH309" s="140">
        <f>IF(N309="sníž. přenesená",J309,0)</f>
        <v>0</v>
      </c>
      <c r="BI309" s="140">
        <f>IF(N309="nulová",J309,0)</f>
        <v>0</v>
      </c>
      <c r="BJ309" s="18" t="s">
        <v>139</v>
      </c>
      <c r="BK309" s="140">
        <f>ROUND(I309*H309,2)</f>
        <v>0</v>
      </c>
      <c r="BL309" s="18" t="s">
        <v>138</v>
      </c>
      <c r="BM309" s="139" t="s">
        <v>1417</v>
      </c>
    </row>
    <row r="310" spans="2:65" s="1" customFormat="1" hidden="1">
      <c r="B310" s="33"/>
      <c r="D310" s="141" t="s">
        <v>141</v>
      </c>
      <c r="F310" s="142" t="s">
        <v>421</v>
      </c>
      <c r="I310" s="143"/>
      <c r="L310" s="33"/>
      <c r="M310" s="144"/>
      <c r="T310" s="54"/>
      <c r="AT310" s="18" t="s">
        <v>141</v>
      </c>
      <c r="AU310" s="18" t="s">
        <v>139</v>
      </c>
    </row>
    <row r="311" spans="2:65" s="12" customFormat="1">
      <c r="B311" s="145"/>
      <c r="D311" s="146" t="s">
        <v>143</v>
      </c>
      <c r="E311" s="147" t="s">
        <v>19</v>
      </c>
      <c r="F311" s="148" t="s">
        <v>1074</v>
      </c>
      <c r="H311" s="149">
        <v>4.8600000000000003</v>
      </c>
      <c r="I311" s="150"/>
      <c r="L311" s="145"/>
      <c r="M311" s="151"/>
      <c r="T311" s="152"/>
      <c r="AT311" s="147" t="s">
        <v>143</v>
      </c>
      <c r="AU311" s="147" t="s">
        <v>139</v>
      </c>
      <c r="AV311" s="12" t="s">
        <v>139</v>
      </c>
      <c r="AW311" s="12" t="s">
        <v>32</v>
      </c>
      <c r="AX311" s="12" t="s">
        <v>71</v>
      </c>
      <c r="AY311" s="147" t="s">
        <v>131</v>
      </c>
    </row>
    <row r="312" spans="2:65" s="12" customFormat="1">
      <c r="B312" s="145"/>
      <c r="D312" s="146" t="s">
        <v>143</v>
      </c>
      <c r="E312" s="147" t="s">
        <v>19</v>
      </c>
      <c r="F312" s="148" t="s">
        <v>1075</v>
      </c>
      <c r="H312" s="149">
        <v>0.79200000000000004</v>
      </c>
      <c r="I312" s="150"/>
      <c r="L312" s="145"/>
      <c r="M312" s="151"/>
      <c r="T312" s="152"/>
      <c r="AT312" s="147" t="s">
        <v>143</v>
      </c>
      <c r="AU312" s="147" t="s">
        <v>139</v>
      </c>
      <c r="AV312" s="12" t="s">
        <v>139</v>
      </c>
      <c r="AW312" s="12" t="s">
        <v>32</v>
      </c>
      <c r="AX312" s="12" t="s">
        <v>71</v>
      </c>
      <c r="AY312" s="147" t="s">
        <v>131</v>
      </c>
    </row>
    <row r="313" spans="2:65" s="12" customFormat="1">
      <c r="B313" s="145"/>
      <c r="D313" s="146" t="s">
        <v>143</v>
      </c>
      <c r="E313" s="147" t="s">
        <v>19</v>
      </c>
      <c r="F313" s="148" t="s">
        <v>1076</v>
      </c>
      <c r="H313" s="149">
        <v>7.29</v>
      </c>
      <c r="I313" s="150"/>
      <c r="L313" s="145"/>
      <c r="M313" s="151"/>
      <c r="T313" s="152"/>
      <c r="AT313" s="147" t="s">
        <v>143</v>
      </c>
      <c r="AU313" s="147" t="s">
        <v>139</v>
      </c>
      <c r="AV313" s="12" t="s">
        <v>139</v>
      </c>
      <c r="AW313" s="12" t="s">
        <v>32</v>
      </c>
      <c r="AX313" s="12" t="s">
        <v>71</v>
      </c>
      <c r="AY313" s="147" t="s">
        <v>131</v>
      </c>
    </row>
    <row r="314" spans="2:65" s="12" customFormat="1">
      <c r="B314" s="145"/>
      <c r="D314" s="146" t="s">
        <v>143</v>
      </c>
      <c r="E314" s="147" t="s">
        <v>19</v>
      </c>
      <c r="F314" s="148" t="s">
        <v>1077</v>
      </c>
      <c r="H314" s="149">
        <v>2.2949999999999999</v>
      </c>
      <c r="I314" s="150"/>
      <c r="L314" s="145"/>
      <c r="M314" s="151"/>
      <c r="T314" s="152"/>
      <c r="AT314" s="147" t="s">
        <v>143</v>
      </c>
      <c r="AU314" s="147" t="s">
        <v>139</v>
      </c>
      <c r="AV314" s="12" t="s">
        <v>139</v>
      </c>
      <c r="AW314" s="12" t="s">
        <v>32</v>
      </c>
      <c r="AX314" s="12" t="s">
        <v>71</v>
      </c>
      <c r="AY314" s="147" t="s">
        <v>131</v>
      </c>
    </row>
    <row r="315" spans="2:65" s="12" customFormat="1">
      <c r="B315" s="145"/>
      <c r="D315" s="146" t="s">
        <v>143</v>
      </c>
      <c r="E315" s="147" t="s">
        <v>19</v>
      </c>
      <c r="F315" s="148" t="s">
        <v>1418</v>
      </c>
      <c r="H315" s="149">
        <v>0.60799999999999998</v>
      </c>
      <c r="I315" s="150"/>
      <c r="L315" s="145"/>
      <c r="M315" s="151"/>
      <c r="T315" s="152"/>
      <c r="AT315" s="147" t="s">
        <v>143</v>
      </c>
      <c r="AU315" s="147" t="s">
        <v>139</v>
      </c>
      <c r="AV315" s="12" t="s">
        <v>139</v>
      </c>
      <c r="AW315" s="12" t="s">
        <v>32</v>
      </c>
      <c r="AX315" s="12" t="s">
        <v>71</v>
      </c>
      <c r="AY315" s="147" t="s">
        <v>131</v>
      </c>
    </row>
    <row r="316" spans="2:65" s="14" customFormat="1">
      <c r="B316" s="169"/>
      <c r="D316" s="146" t="s">
        <v>143</v>
      </c>
      <c r="E316" s="170" t="s">
        <v>19</v>
      </c>
      <c r="F316" s="171" t="s">
        <v>191</v>
      </c>
      <c r="H316" s="172">
        <v>15.845000000000001</v>
      </c>
      <c r="I316" s="173"/>
      <c r="L316" s="169"/>
      <c r="M316" s="174"/>
      <c r="T316" s="175"/>
      <c r="AT316" s="170" t="s">
        <v>143</v>
      </c>
      <c r="AU316" s="170" t="s">
        <v>139</v>
      </c>
      <c r="AV316" s="14" t="s">
        <v>138</v>
      </c>
      <c r="AW316" s="14" t="s">
        <v>32</v>
      </c>
      <c r="AX316" s="14" t="s">
        <v>79</v>
      </c>
      <c r="AY316" s="170" t="s">
        <v>131</v>
      </c>
    </row>
    <row r="317" spans="2:65" s="1" customFormat="1" ht="14.45" customHeight="1">
      <c r="B317" s="33"/>
      <c r="C317" s="128" t="s">
        <v>473</v>
      </c>
      <c r="D317" s="128" t="s">
        <v>133</v>
      </c>
      <c r="E317" s="129" t="s">
        <v>1419</v>
      </c>
      <c r="F317" s="130" t="s">
        <v>1420</v>
      </c>
      <c r="G317" s="131" t="s">
        <v>147</v>
      </c>
      <c r="H317" s="132">
        <v>1.86</v>
      </c>
      <c r="I317" s="133"/>
      <c r="J317" s="134">
        <f>ROUND(I317*H317,2)</f>
        <v>0</v>
      </c>
      <c r="K317" s="130" t="s">
        <v>137</v>
      </c>
      <c r="L317" s="33"/>
      <c r="M317" s="135" t="s">
        <v>19</v>
      </c>
      <c r="N317" s="136" t="s">
        <v>43</v>
      </c>
      <c r="P317" s="137">
        <f>O317*H317</f>
        <v>0</v>
      </c>
      <c r="Q317" s="137">
        <v>0</v>
      </c>
      <c r="R317" s="137">
        <f>Q317*H317</f>
        <v>0</v>
      </c>
      <c r="S317" s="137">
        <v>2.2000000000000002</v>
      </c>
      <c r="T317" s="138">
        <f>S317*H317</f>
        <v>4.0920000000000005</v>
      </c>
      <c r="AR317" s="139" t="s">
        <v>138</v>
      </c>
      <c r="AT317" s="139" t="s">
        <v>133</v>
      </c>
      <c r="AU317" s="139" t="s">
        <v>139</v>
      </c>
      <c r="AY317" s="18" t="s">
        <v>131</v>
      </c>
      <c r="BE317" s="140">
        <f>IF(N317="základní",J317,0)</f>
        <v>0</v>
      </c>
      <c r="BF317" s="140">
        <f>IF(N317="snížená",J317,0)</f>
        <v>0</v>
      </c>
      <c r="BG317" s="140">
        <f>IF(N317="zákl. přenesená",J317,0)</f>
        <v>0</v>
      </c>
      <c r="BH317" s="140">
        <f>IF(N317="sníž. přenesená",J317,0)</f>
        <v>0</v>
      </c>
      <c r="BI317" s="140">
        <f>IF(N317="nulová",J317,0)</f>
        <v>0</v>
      </c>
      <c r="BJ317" s="18" t="s">
        <v>139</v>
      </c>
      <c r="BK317" s="140">
        <f>ROUND(I317*H317,2)</f>
        <v>0</v>
      </c>
      <c r="BL317" s="18" t="s">
        <v>138</v>
      </c>
      <c r="BM317" s="139" t="s">
        <v>1421</v>
      </c>
    </row>
    <row r="318" spans="2:65" s="1" customFormat="1" hidden="1">
      <c r="B318" s="33"/>
      <c r="D318" s="141" t="s">
        <v>141</v>
      </c>
      <c r="F318" s="142" t="s">
        <v>1422</v>
      </c>
      <c r="I318" s="143"/>
      <c r="L318" s="33"/>
      <c r="M318" s="144"/>
      <c r="T318" s="54"/>
      <c r="AT318" s="18" t="s">
        <v>141</v>
      </c>
      <c r="AU318" s="18" t="s">
        <v>139</v>
      </c>
    </row>
    <row r="319" spans="2:65" s="1" customFormat="1" ht="19.5">
      <c r="B319" s="33"/>
      <c r="D319" s="146" t="s">
        <v>210</v>
      </c>
      <c r="F319" s="176" t="s">
        <v>1423</v>
      </c>
      <c r="I319" s="143"/>
      <c r="L319" s="33"/>
      <c r="M319" s="144"/>
      <c r="T319" s="54"/>
      <c r="AT319" s="18" t="s">
        <v>210</v>
      </c>
      <c r="AU319" s="18" t="s">
        <v>139</v>
      </c>
    </row>
    <row r="320" spans="2:65" s="1" customFormat="1" ht="22.15" customHeight="1">
      <c r="B320" s="33"/>
      <c r="C320" s="128" t="s">
        <v>478</v>
      </c>
      <c r="D320" s="128" t="s">
        <v>133</v>
      </c>
      <c r="E320" s="129" t="s">
        <v>1079</v>
      </c>
      <c r="F320" s="130" t="s">
        <v>1080</v>
      </c>
      <c r="G320" s="131" t="s">
        <v>136</v>
      </c>
      <c r="H320" s="132">
        <v>20.93</v>
      </c>
      <c r="I320" s="133"/>
      <c r="J320" s="134">
        <f>ROUND(I320*H320,2)</f>
        <v>0</v>
      </c>
      <c r="K320" s="130" t="s">
        <v>137</v>
      </c>
      <c r="L320" s="33"/>
      <c r="M320" s="135" t="s">
        <v>19</v>
      </c>
      <c r="N320" s="136" t="s">
        <v>43</v>
      </c>
      <c r="P320" s="137">
        <f>O320*H320</f>
        <v>0</v>
      </c>
      <c r="Q320" s="137">
        <v>0</v>
      </c>
      <c r="R320" s="137">
        <f>Q320*H320</f>
        <v>0</v>
      </c>
      <c r="S320" s="137">
        <v>1.2999999999999999E-2</v>
      </c>
      <c r="T320" s="138">
        <f>S320*H320</f>
        <v>0.27209</v>
      </c>
      <c r="AR320" s="139" t="s">
        <v>138</v>
      </c>
      <c r="AT320" s="139" t="s">
        <v>133</v>
      </c>
      <c r="AU320" s="139" t="s">
        <v>139</v>
      </c>
      <c r="AY320" s="18" t="s">
        <v>131</v>
      </c>
      <c r="BE320" s="140">
        <f>IF(N320="základní",J320,0)</f>
        <v>0</v>
      </c>
      <c r="BF320" s="140">
        <f>IF(N320="snížená",J320,0)</f>
        <v>0</v>
      </c>
      <c r="BG320" s="140">
        <f>IF(N320="zákl. přenesená",J320,0)</f>
        <v>0</v>
      </c>
      <c r="BH320" s="140">
        <f>IF(N320="sníž. přenesená",J320,0)</f>
        <v>0</v>
      </c>
      <c r="BI320" s="140">
        <f>IF(N320="nulová",J320,0)</f>
        <v>0</v>
      </c>
      <c r="BJ320" s="18" t="s">
        <v>139</v>
      </c>
      <c r="BK320" s="140">
        <f>ROUND(I320*H320,2)</f>
        <v>0</v>
      </c>
      <c r="BL320" s="18" t="s">
        <v>138</v>
      </c>
      <c r="BM320" s="139" t="s">
        <v>1424</v>
      </c>
    </row>
    <row r="321" spans="2:65" s="1" customFormat="1" hidden="1">
      <c r="B321" s="33"/>
      <c r="D321" s="141" t="s">
        <v>141</v>
      </c>
      <c r="F321" s="142" t="s">
        <v>1082</v>
      </c>
      <c r="I321" s="143"/>
      <c r="L321" s="33"/>
      <c r="M321" s="144"/>
      <c r="T321" s="54"/>
      <c r="AT321" s="18" t="s">
        <v>141</v>
      </c>
      <c r="AU321" s="18" t="s">
        <v>139</v>
      </c>
    </row>
    <row r="322" spans="2:65" s="12" customFormat="1">
      <c r="B322" s="145"/>
      <c r="D322" s="146" t="s">
        <v>143</v>
      </c>
      <c r="E322" s="147" t="s">
        <v>19</v>
      </c>
      <c r="F322" s="148" t="s">
        <v>1425</v>
      </c>
      <c r="H322" s="149">
        <v>20.93</v>
      </c>
      <c r="I322" s="150"/>
      <c r="L322" s="145"/>
      <c r="M322" s="151"/>
      <c r="T322" s="152"/>
      <c r="AT322" s="147" t="s">
        <v>143</v>
      </c>
      <c r="AU322" s="147" t="s">
        <v>139</v>
      </c>
      <c r="AV322" s="12" t="s">
        <v>139</v>
      </c>
      <c r="AW322" s="12" t="s">
        <v>32</v>
      </c>
      <c r="AX322" s="12" t="s">
        <v>79</v>
      </c>
      <c r="AY322" s="147" t="s">
        <v>131</v>
      </c>
    </row>
    <row r="323" spans="2:65" s="1" customFormat="1" ht="14.45" customHeight="1">
      <c r="B323" s="33"/>
      <c r="C323" s="128" t="s">
        <v>483</v>
      </c>
      <c r="D323" s="128" t="s">
        <v>133</v>
      </c>
      <c r="E323" s="129" t="s">
        <v>426</v>
      </c>
      <c r="F323" s="130" t="s">
        <v>427</v>
      </c>
      <c r="G323" s="131" t="s">
        <v>136</v>
      </c>
      <c r="H323" s="132">
        <v>1.62</v>
      </c>
      <c r="I323" s="133"/>
      <c r="J323" s="134">
        <f>ROUND(I323*H323,2)</f>
        <v>0</v>
      </c>
      <c r="K323" s="130" t="s">
        <v>137</v>
      </c>
      <c r="L323" s="33"/>
      <c r="M323" s="135" t="s">
        <v>19</v>
      </c>
      <c r="N323" s="136" t="s">
        <v>43</v>
      </c>
      <c r="P323" s="137">
        <f>O323*H323</f>
        <v>0</v>
      </c>
      <c r="Q323" s="137">
        <v>0</v>
      </c>
      <c r="R323" s="137">
        <f>Q323*H323</f>
        <v>0</v>
      </c>
      <c r="S323" s="137">
        <v>0.18</v>
      </c>
      <c r="T323" s="138">
        <f>S323*H323</f>
        <v>0.29160000000000003</v>
      </c>
      <c r="AR323" s="139" t="s">
        <v>138</v>
      </c>
      <c r="AT323" s="139" t="s">
        <v>133</v>
      </c>
      <c r="AU323" s="139" t="s">
        <v>139</v>
      </c>
      <c r="AY323" s="18" t="s">
        <v>131</v>
      </c>
      <c r="BE323" s="140">
        <f>IF(N323="základní",J323,0)</f>
        <v>0</v>
      </c>
      <c r="BF323" s="140">
        <f>IF(N323="snížená",J323,0)</f>
        <v>0</v>
      </c>
      <c r="BG323" s="140">
        <f>IF(N323="zákl. přenesená",J323,0)</f>
        <v>0</v>
      </c>
      <c r="BH323" s="140">
        <f>IF(N323="sníž. přenesená",J323,0)</f>
        <v>0</v>
      </c>
      <c r="BI323" s="140">
        <f>IF(N323="nulová",J323,0)</f>
        <v>0</v>
      </c>
      <c r="BJ323" s="18" t="s">
        <v>139</v>
      </c>
      <c r="BK323" s="140">
        <f>ROUND(I323*H323,2)</f>
        <v>0</v>
      </c>
      <c r="BL323" s="18" t="s">
        <v>138</v>
      </c>
      <c r="BM323" s="139" t="s">
        <v>1426</v>
      </c>
    </row>
    <row r="324" spans="2:65" s="1" customFormat="1" hidden="1">
      <c r="B324" s="33"/>
      <c r="D324" s="141" t="s">
        <v>141</v>
      </c>
      <c r="F324" s="142" t="s">
        <v>429</v>
      </c>
      <c r="I324" s="143"/>
      <c r="L324" s="33"/>
      <c r="M324" s="144"/>
      <c r="T324" s="54"/>
      <c r="AT324" s="18" t="s">
        <v>141</v>
      </c>
      <c r="AU324" s="18" t="s">
        <v>139</v>
      </c>
    </row>
    <row r="325" spans="2:65" s="12" customFormat="1">
      <c r="B325" s="145"/>
      <c r="D325" s="146" t="s">
        <v>143</v>
      </c>
      <c r="E325" s="147" t="s">
        <v>19</v>
      </c>
      <c r="F325" s="148" t="s">
        <v>430</v>
      </c>
      <c r="H325" s="149">
        <v>1.62</v>
      </c>
      <c r="I325" s="150"/>
      <c r="L325" s="145"/>
      <c r="M325" s="151"/>
      <c r="T325" s="152"/>
      <c r="AT325" s="147" t="s">
        <v>143</v>
      </c>
      <c r="AU325" s="147" t="s">
        <v>139</v>
      </c>
      <c r="AV325" s="12" t="s">
        <v>139</v>
      </c>
      <c r="AW325" s="12" t="s">
        <v>32</v>
      </c>
      <c r="AX325" s="12" t="s">
        <v>79</v>
      </c>
      <c r="AY325" s="147" t="s">
        <v>131</v>
      </c>
    </row>
    <row r="326" spans="2:65" s="1" customFormat="1" ht="14.45" customHeight="1">
      <c r="B326" s="33"/>
      <c r="C326" s="128" t="s">
        <v>488</v>
      </c>
      <c r="D326" s="128" t="s">
        <v>133</v>
      </c>
      <c r="E326" s="129" t="s">
        <v>433</v>
      </c>
      <c r="F326" s="130" t="s">
        <v>434</v>
      </c>
      <c r="G326" s="131" t="s">
        <v>136</v>
      </c>
      <c r="H326" s="132">
        <v>15.891</v>
      </c>
      <c r="I326" s="133"/>
      <c r="J326" s="134">
        <f>ROUND(I326*H326,2)</f>
        <v>0</v>
      </c>
      <c r="K326" s="130" t="s">
        <v>137</v>
      </c>
      <c r="L326" s="33"/>
      <c r="M326" s="135" t="s">
        <v>19</v>
      </c>
      <c r="N326" s="136" t="s">
        <v>43</v>
      </c>
      <c r="P326" s="137">
        <f>O326*H326</f>
        <v>0</v>
      </c>
      <c r="Q326" s="137">
        <v>0</v>
      </c>
      <c r="R326" s="137">
        <f>Q326*H326</f>
        <v>0</v>
      </c>
      <c r="S326" s="137">
        <v>8.9999999999999993E-3</v>
      </c>
      <c r="T326" s="138">
        <f>S326*H326</f>
        <v>0.14301899999999998</v>
      </c>
      <c r="AR326" s="139" t="s">
        <v>138</v>
      </c>
      <c r="AT326" s="139" t="s">
        <v>133</v>
      </c>
      <c r="AU326" s="139" t="s">
        <v>139</v>
      </c>
      <c r="AY326" s="18" t="s">
        <v>131</v>
      </c>
      <c r="BE326" s="140">
        <f>IF(N326="základní",J326,0)</f>
        <v>0</v>
      </c>
      <c r="BF326" s="140">
        <f>IF(N326="snížená",J326,0)</f>
        <v>0</v>
      </c>
      <c r="BG326" s="140">
        <f>IF(N326="zákl. přenesená",J326,0)</f>
        <v>0</v>
      </c>
      <c r="BH326" s="140">
        <f>IF(N326="sníž. přenesená",J326,0)</f>
        <v>0</v>
      </c>
      <c r="BI326" s="140">
        <f>IF(N326="nulová",J326,0)</f>
        <v>0</v>
      </c>
      <c r="BJ326" s="18" t="s">
        <v>139</v>
      </c>
      <c r="BK326" s="140">
        <f>ROUND(I326*H326,2)</f>
        <v>0</v>
      </c>
      <c r="BL326" s="18" t="s">
        <v>138</v>
      </c>
      <c r="BM326" s="139" t="s">
        <v>1427</v>
      </c>
    </row>
    <row r="327" spans="2:65" s="1" customFormat="1" hidden="1">
      <c r="B327" s="33"/>
      <c r="D327" s="141" t="s">
        <v>141</v>
      </c>
      <c r="F327" s="142" t="s">
        <v>436</v>
      </c>
      <c r="I327" s="143"/>
      <c r="L327" s="33"/>
      <c r="M327" s="144"/>
      <c r="T327" s="54"/>
      <c r="AT327" s="18" t="s">
        <v>141</v>
      </c>
      <c r="AU327" s="18" t="s">
        <v>139</v>
      </c>
    </row>
    <row r="328" spans="2:65" s="12" customFormat="1">
      <c r="B328" s="145"/>
      <c r="D328" s="146" t="s">
        <v>143</v>
      </c>
      <c r="E328" s="147" t="s">
        <v>19</v>
      </c>
      <c r="F328" s="148" t="s">
        <v>1087</v>
      </c>
      <c r="H328" s="149">
        <v>15.891</v>
      </c>
      <c r="I328" s="150"/>
      <c r="L328" s="145"/>
      <c r="M328" s="151"/>
      <c r="T328" s="152"/>
      <c r="AT328" s="147" t="s">
        <v>143</v>
      </c>
      <c r="AU328" s="147" t="s">
        <v>139</v>
      </c>
      <c r="AV328" s="12" t="s">
        <v>139</v>
      </c>
      <c r="AW328" s="12" t="s">
        <v>32</v>
      </c>
      <c r="AX328" s="12" t="s">
        <v>79</v>
      </c>
      <c r="AY328" s="147" t="s">
        <v>131</v>
      </c>
    </row>
    <row r="329" spans="2:65" s="1" customFormat="1" ht="22.15" customHeight="1">
      <c r="B329" s="33"/>
      <c r="C329" s="128" t="s">
        <v>493</v>
      </c>
      <c r="D329" s="128" t="s">
        <v>133</v>
      </c>
      <c r="E329" s="129" t="s">
        <v>1088</v>
      </c>
      <c r="F329" s="130" t="s">
        <v>1089</v>
      </c>
      <c r="G329" s="131" t="s">
        <v>136</v>
      </c>
      <c r="H329" s="132">
        <v>1.8</v>
      </c>
      <c r="I329" s="133"/>
      <c r="J329" s="134">
        <f>ROUND(I329*H329,2)</f>
        <v>0</v>
      </c>
      <c r="K329" s="130" t="s">
        <v>137</v>
      </c>
      <c r="L329" s="33"/>
      <c r="M329" s="135" t="s">
        <v>19</v>
      </c>
      <c r="N329" s="136" t="s">
        <v>43</v>
      </c>
      <c r="P329" s="137">
        <f>O329*H329</f>
        <v>0</v>
      </c>
      <c r="Q329" s="137">
        <v>0</v>
      </c>
      <c r="R329" s="137">
        <f>Q329*H329</f>
        <v>0</v>
      </c>
      <c r="S329" s="137">
        <v>7.5999999999999998E-2</v>
      </c>
      <c r="T329" s="138">
        <f>S329*H329</f>
        <v>0.1368</v>
      </c>
      <c r="AR329" s="139" t="s">
        <v>138</v>
      </c>
      <c r="AT329" s="139" t="s">
        <v>133</v>
      </c>
      <c r="AU329" s="139" t="s">
        <v>139</v>
      </c>
      <c r="AY329" s="18" t="s">
        <v>131</v>
      </c>
      <c r="BE329" s="140">
        <f>IF(N329="základní",J329,0)</f>
        <v>0</v>
      </c>
      <c r="BF329" s="140">
        <f>IF(N329="snížená",J329,0)</f>
        <v>0</v>
      </c>
      <c r="BG329" s="140">
        <f>IF(N329="zákl. přenesená",J329,0)</f>
        <v>0</v>
      </c>
      <c r="BH329" s="140">
        <f>IF(N329="sníž. přenesená",J329,0)</f>
        <v>0</v>
      </c>
      <c r="BI329" s="140">
        <f>IF(N329="nulová",J329,0)</f>
        <v>0</v>
      </c>
      <c r="BJ329" s="18" t="s">
        <v>139</v>
      </c>
      <c r="BK329" s="140">
        <f>ROUND(I329*H329,2)</f>
        <v>0</v>
      </c>
      <c r="BL329" s="18" t="s">
        <v>138</v>
      </c>
      <c r="BM329" s="139" t="s">
        <v>1428</v>
      </c>
    </row>
    <row r="330" spans="2:65" s="1" customFormat="1" hidden="1">
      <c r="B330" s="33"/>
      <c r="D330" s="141" t="s">
        <v>141</v>
      </c>
      <c r="F330" s="142" t="s">
        <v>1091</v>
      </c>
      <c r="I330" s="143"/>
      <c r="L330" s="33"/>
      <c r="M330" s="144"/>
      <c r="T330" s="54"/>
      <c r="AT330" s="18" t="s">
        <v>141</v>
      </c>
      <c r="AU330" s="18" t="s">
        <v>139</v>
      </c>
    </row>
    <row r="331" spans="2:65" s="12" customFormat="1">
      <c r="B331" s="145"/>
      <c r="D331" s="146" t="s">
        <v>143</v>
      </c>
      <c r="E331" s="147" t="s">
        <v>19</v>
      </c>
      <c r="F331" s="148" t="s">
        <v>1092</v>
      </c>
      <c r="H331" s="149">
        <v>1.8</v>
      </c>
      <c r="I331" s="150"/>
      <c r="L331" s="145"/>
      <c r="M331" s="151"/>
      <c r="T331" s="152"/>
      <c r="AT331" s="147" t="s">
        <v>143</v>
      </c>
      <c r="AU331" s="147" t="s">
        <v>139</v>
      </c>
      <c r="AV331" s="12" t="s">
        <v>139</v>
      </c>
      <c r="AW331" s="12" t="s">
        <v>32</v>
      </c>
      <c r="AX331" s="12" t="s">
        <v>79</v>
      </c>
      <c r="AY331" s="147" t="s">
        <v>131</v>
      </c>
    </row>
    <row r="332" spans="2:65" s="1" customFormat="1" ht="14.45" customHeight="1">
      <c r="B332" s="33"/>
      <c r="C332" s="128" t="s">
        <v>500</v>
      </c>
      <c r="D332" s="128" t="s">
        <v>133</v>
      </c>
      <c r="E332" s="129" t="s">
        <v>1093</v>
      </c>
      <c r="F332" s="130" t="s">
        <v>1094</v>
      </c>
      <c r="G332" s="131" t="s">
        <v>136</v>
      </c>
      <c r="H332" s="132">
        <v>25.864999999999998</v>
      </c>
      <c r="I332" s="133"/>
      <c r="J332" s="134">
        <f>ROUND(I332*H332,2)</f>
        <v>0</v>
      </c>
      <c r="K332" s="130" t="s">
        <v>137</v>
      </c>
      <c r="L332" s="33"/>
      <c r="M332" s="135" t="s">
        <v>19</v>
      </c>
      <c r="N332" s="136" t="s">
        <v>43</v>
      </c>
      <c r="P332" s="137">
        <f>O332*H332</f>
        <v>0</v>
      </c>
      <c r="Q332" s="137">
        <v>0</v>
      </c>
      <c r="R332" s="137">
        <f>Q332*H332</f>
        <v>0</v>
      </c>
      <c r="S332" s="137">
        <v>6.6000000000000003E-2</v>
      </c>
      <c r="T332" s="138">
        <f>S332*H332</f>
        <v>1.70709</v>
      </c>
      <c r="AR332" s="139" t="s">
        <v>138</v>
      </c>
      <c r="AT332" s="139" t="s">
        <v>133</v>
      </c>
      <c r="AU332" s="139" t="s">
        <v>139</v>
      </c>
      <c r="AY332" s="18" t="s">
        <v>131</v>
      </c>
      <c r="BE332" s="140">
        <f>IF(N332="základní",J332,0)</f>
        <v>0</v>
      </c>
      <c r="BF332" s="140">
        <f>IF(N332="snížená",J332,0)</f>
        <v>0</v>
      </c>
      <c r="BG332" s="140">
        <f>IF(N332="zákl. přenesená",J332,0)</f>
        <v>0</v>
      </c>
      <c r="BH332" s="140">
        <f>IF(N332="sníž. přenesená",J332,0)</f>
        <v>0</v>
      </c>
      <c r="BI332" s="140">
        <f>IF(N332="nulová",J332,0)</f>
        <v>0</v>
      </c>
      <c r="BJ332" s="18" t="s">
        <v>139</v>
      </c>
      <c r="BK332" s="140">
        <f>ROUND(I332*H332,2)</f>
        <v>0</v>
      </c>
      <c r="BL332" s="18" t="s">
        <v>138</v>
      </c>
      <c r="BM332" s="139" t="s">
        <v>1429</v>
      </c>
    </row>
    <row r="333" spans="2:65" s="1" customFormat="1" hidden="1">
      <c r="B333" s="33"/>
      <c r="D333" s="141" t="s">
        <v>141</v>
      </c>
      <c r="F333" s="142" t="s">
        <v>1096</v>
      </c>
      <c r="I333" s="143"/>
      <c r="L333" s="33"/>
      <c r="M333" s="144"/>
      <c r="T333" s="54"/>
      <c r="AT333" s="18" t="s">
        <v>141</v>
      </c>
      <c r="AU333" s="18" t="s">
        <v>139</v>
      </c>
    </row>
    <row r="334" spans="2:65" s="12" customFormat="1">
      <c r="B334" s="145"/>
      <c r="D334" s="146" t="s">
        <v>143</v>
      </c>
      <c r="E334" s="147" t="s">
        <v>19</v>
      </c>
      <c r="F334" s="148" t="s">
        <v>1097</v>
      </c>
      <c r="H334" s="149">
        <v>25.864999999999998</v>
      </c>
      <c r="I334" s="150"/>
      <c r="L334" s="145"/>
      <c r="M334" s="151"/>
      <c r="T334" s="152"/>
      <c r="AT334" s="147" t="s">
        <v>143</v>
      </c>
      <c r="AU334" s="147" t="s">
        <v>139</v>
      </c>
      <c r="AV334" s="12" t="s">
        <v>139</v>
      </c>
      <c r="AW334" s="12" t="s">
        <v>32</v>
      </c>
      <c r="AX334" s="12" t="s">
        <v>79</v>
      </c>
      <c r="AY334" s="147" t="s">
        <v>131</v>
      </c>
    </row>
    <row r="335" spans="2:65" s="1" customFormat="1" ht="14.45" customHeight="1">
      <c r="B335" s="33"/>
      <c r="C335" s="128" t="s">
        <v>505</v>
      </c>
      <c r="D335" s="128" t="s">
        <v>133</v>
      </c>
      <c r="E335" s="129" t="s">
        <v>1098</v>
      </c>
      <c r="F335" s="130" t="s">
        <v>1099</v>
      </c>
      <c r="G335" s="131" t="s">
        <v>136</v>
      </c>
      <c r="H335" s="132">
        <v>25.86</v>
      </c>
      <c r="I335" s="133"/>
      <c r="J335" s="134">
        <f>ROUND(I335*H335,2)</f>
        <v>0</v>
      </c>
      <c r="K335" s="130" t="s">
        <v>137</v>
      </c>
      <c r="L335" s="33"/>
      <c r="M335" s="135" t="s">
        <v>19</v>
      </c>
      <c r="N335" s="136" t="s">
        <v>43</v>
      </c>
      <c r="P335" s="137">
        <f>O335*H335</f>
        <v>0</v>
      </c>
      <c r="Q335" s="137">
        <v>0</v>
      </c>
      <c r="R335" s="137">
        <f>Q335*H335</f>
        <v>0</v>
      </c>
      <c r="S335" s="137">
        <v>0</v>
      </c>
      <c r="T335" s="138">
        <f>S335*H335</f>
        <v>0</v>
      </c>
      <c r="AR335" s="139" t="s">
        <v>138</v>
      </c>
      <c r="AT335" s="139" t="s">
        <v>133</v>
      </c>
      <c r="AU335" s="139" t="s">
        <v>139</v>
      </c>
      <c r="AY335" s="18" t="s">
        <v>131</v>
      </c>
      <c r="BE335" s="140">
        <f>IF(N335="základní",J335,0)</f>
        <v>0</v>
      </c>
      <c r="BF335" s="140">
        <f>IF(N335="snížená",J335,0)</f>
        <v>0</v>
      </c>
      <c r="BG335" s="140">
        <f>IF(N335="zákl. přenesená",J335,0)</f>
        <v>0</v>
      </c>
      <c r="BH335" s="140">
        <f>IF(N335="sníž. přenesená",J335,0)</f>
        <v>0</v>
      </c>
      <c r="BI335" s="140">
        <f>IF(N335="nulová",J335,0)</f>
        <v>0</v>
      </c>
      <c r="BJ335" s="18" t="s">
        <v>139</v>
      </c>
      <c r="BK335" s="140">
        <f>ROUND(I335*H335,2)</f>
        <v>0</v>
      </c>
      <c r="BL335" s="18" t="s">
        <v>138</v>
      </c>
      <c r="BM335" s="139" t="s">
        <v>1430</v>
      </c>
    </row>
    <row r="336" spans="2:65" s="1" customFormat="1" hidden="1">
      <c r="B336" s="33"/>
      <c r="D336" s="141" t="s">
        <v>141</v>
      </c>
      <c r="F336" s="142" t="s">
        <v>1101</v>
      </c>
      <c r="I336" s="143"/>
      <c r="L336" s="33"/>
      <c r="M336" s="144"/>
      <c r="T336" s="54"/>
      <c r="AT336" s="18" t="s">
        <v>141</v>
      </c>
      <c r="AU336" s="18" t="s">
        <v>139</v>
      </c>
    </row>
    <row r="337" spans="2:65" s="1" customFormat="1" ht="14.45" customHeight="1">
      <c r="B337" s="33"/>
      <c r="C337" s="128" t="s">
        <v>510</v>
      </c>
      <c r="D337" s="128" t="s">
        <v>133</v>
      </c>
      <c r="E337" s="129" t="s">
        <v>1102</v>
      </c>
      <c r="F337" s="130" t="s">
        <v>1103</v>
      </c>
      <c r="G337" s="131" t="s">
        <v>239</v>
      </c>
      <c r="H337" s="132">
        <v>3.4</v>
      </c>
      <c r="I337" s="133"/>
      <c r="J337" s="134">
        <f>ROUND(I337*H337,2)</f>
        <v>0</v>
      </c>
      <c r="K337" s="130" t="s">
        <v>137</v>
      </c>
      <c r="L337" s="33"/>
      <c r="M337" s="135" t="s">
        <v>19</v>
      </c>
      <c r="N337" s="136" t="s">
        <v>43</v>
      </c>
      <c r="P337" s="137">
        <f>O337*H337</f>
        <v>0</v>
      </c>
      <c r="Q337" s="137">
        <v>0</v>
      </c>
      <c r="R337" s="137">
        <f>Q337*H337</f>
        <v>0</v>
      </c>
      <c r="S337" s="137">
        <v>0</v>
      </c>
      <c r="T337" s="138">
        <f>S337*H337</f>
        <v>0</v>
      </c>
      <c r="AR337" s="139" t="s">
        <v>138</v>
      </c>
      <c r="AT337" s="139" t="s">
        <v>133</v>
      </c>
      <c r="AU337" s="139" t="s">
        <v>139</v>
      </c>
      <c r="AY337" s="18" t="s">
        <v>131</v>
      </c>
      <c r="BE337" s="140">
        <f>IF(N337="základní",J337,0)</f>
        <v>0</v>
      </c>
      <c r="BF337" s="140">
        <f>IF(N337="snížená",J337,0)</f>
        <v>0</v>
      </c>
      <c r="BG337" s="140">
        <f>IF(N337="zákl. přenesená",J337,0)</f>
        <v>0</v>
      </c>
      <c r="BH337" s="140">
        <f>IF(N337="sníž. přenesená",J337,0)</f>
        <v>0</v>
      </c>
      <c r="BI337" s="140">
        <f>IF(N337="nulová",J337,0)</f>
        <v>0</v>
      </c>
      <c r="BJ337" s="18" t="s">
        <v>139</v>
      </c>
      <c r="BK337" s="140">
        <f>ROUND(I337*H337,2)</f>
        <v>0</v>
      </c>
      <c r="BL337" s="18" t="s">
        <v>138</v>
      </c>
      <c r="BM337" s="139" t="s">
        <v>1431</v>
      </c>
    </row>
    <row r="338" spans="2:65" s="1" customFormat="1" hidden="1">
      <c r="B338" s="33"/>
      <c r="D338" s="141" t="s">
        <v>141</v>
      </c>
      <c r="F338" s="142" t="s">
        <v>1105</v>
      </c>
      <c r="I338" s="143"/>
      <c r="L338" s="33"/>
      <c r="M338" s="144"/>
      <c r="T338" s="54"/>
      <c r="AT338" s="18" t="s">
        <v>141</v>
      </c>
      <c r="AU338" s="18" t="s">
        <v>139</v>
      </c>
    </row>
    <row r="339" spans="2:65" s="1" customFormat="1" ht="14.45" customHeight="1">
      <c r="B339" s="33"/>
      <c r="C339" s="128" t="s">
        <v>517</v>
      </c>
      <c r="D339" s="128" t="s">
        <v>133</v>
      </c>
      <c r="E339" s="129" t="s">
        <v>1106</v>
      </c>
      <c r="F339" s="130" t="s">
        <v>1107</v>
      </c>
      <c r="G339" s="131" t="s">
        <v>136</v>
      </c>
      <c r="H339" s="132">
        <v>25.86</v>
      </c>
      <c r="I339" s="133"/>
      <c r="J339" s="134">
        <f>ROUND(I339*H339,2)</f>
        <v>0</v>
      </c>
      <c r="K339" s="130" t="s">
        <v>137</v>
      </c>
      <c r="L339" s="33"/>
      <c r="M339" s="135" t="s">
        <v>19</v>
      </c>
      <c r="N339" s="136" t="s">
        <v>43</v>
      </c>
      <c r="P339" s="137">
        <f>O339*H339</f>
        <v>0</v>
      </c>
      <c r="Q339" s="137">
        <v>6.0429999999999998E-2</v>
      </c>
      <c r="R339" s="137">
        <f>Q339*H339</f>
        <v>1.5627198</v>
      </c>
      <c r="S339" s="137">
        <v>0</v>
      </c>
      <c r="T339" s="138">
        <f>S339*H339</f>
        <v>0</v>
      </c>
      <c r="AR339" s="139" t="s">
        <v>138</v>
      </c>
      <c r="AT339" s="139" t="s">
        <v>133</v>
      </c>
      <c r="AU339" s="139" t="s">
        <v>139</v>
      </c>
      <c r="AY339" s="18" t="s">
        <v>131</v>
      </c>
      <c r="BE339" s="140">
        <f>IF(N339="základní",J339,0)</f>
        <v>0</v>
      </c>
      <c r="BF339" s="140">
        <f>IF(N339="snížená",J339,0)</f>
        <v>0</v>
      </c>
      <c r="BG339" s="140">
        <f>IF(N339="zákl. přenesená",J339,0)</f>
        <v>0</v>
      </c>
      <c r="BH339" s="140">
        <f>IF(N339="sníž. přenesená",J339,0)</f>
        <v>0</v>
      </c>
      <c r="BI339" s="140">
        <f>IF(N339="nulová",J339,0)</f>
        <v>0</v>
      </c>
      <c r="BJ339" s="18" t="s">
        <v>139</v>
      </c>
      <c r="BK339" s="140">
        <f>ROUND(I339*H339,2)</f>
        <v>0</v>
      </c>
      <c r="BL339" s="18" t="s">
        <v>138</v>
      </c>
      <c r="BM339" s="139" t="s">
        <v>1432</v>
      </c>
    </row>
    <row r="340" spans="2:65" s="1" customFormat="1" hidden="1">
      <c r="B340" s="33"/>
      <c r="D340" s="141" t="s">
        <v>141</v>
      </c>
      <c r="F340" s="142" t="s">
        <v>1109</v>
      </c>
      <c r="I340" s="143"/>
      <c r="L340" s="33"/>
      <c r="M340" s="144"/>
      <c r="T340" s="54"/>
      <c r="AT340" s="18" t="s">
        <v>141</v>
      </c>
      <c r="AU340" s="18" t="s">
        <v>139</v>
      </c>
    </row>
    <row r="341" spans="2:65" s="1" customFormat="1" ht="19.899999999999999" customHeight="1">
      <c r="B341" s="33"/>
      <c r="C341" s="128" t="s">
        <v>526</v>
      </c>
      <c r="D341" s="128" t="s">
        <v>133</v>
      </c>
      <c r="E341" s="129" t="s">
        <v>1110</v>
      </c>
      <c r="F341" s="130" t="s">
        <v>1111</v>
      </c>
      <c r="G341" s="131" t="s">
        <v>136</v>
      </c>
      <c r="H341" s="132">
        <v>25.86</v>
      </c>
      <c r="I341" s="133"/>
      <c r="J341" s="134">
        <f>ROUND(I341*H341,2)</f>
        <v>0</v>
      </c>
      <c r="K341" s="130" t="s">
        <v>137</v>
      </c>
      <c r="L341" s="33"/>
      <c r="M341" s="135" t="s">
        <v>19</v>
      </c>
      <c r="N341" s="136" t="s">
        <v>43</v>
      </c>
      <c r="P341" s="137">
        <f>O341*H341</f>
        <v>0</v>
      </c>
      <c r="Q341" s="137">
        <v>0</v>
      </c>
      <c r="R341" s="137">
        <f>Q341*H341</f>
        <v>0</v>
      </c>
      <c r="S341" s="137">
        <v>0</v>
      </c>
      <c r="T341" s="138">
        <f>S341*H341</f>
        <v>0</v>
      </c>
      <c r="AR341" s="139" t="s">
        <v>138</v>
      </c>
      <c r="AT341" s="139" t="s">
        <v>133</v>
      </c>
      <c r="AU341" s="139" t="s">
        <v>139</v>
      </c>
      <c r="AY341" s="18" t="s">
        <v>131</v>
      </c>
      <c r="BE341" s="140">
        <f>IF(N341="základní",J341,0)</f>
        <v>0</v>
      </c>
      <c r="BF341" s="140">
        <f>IF(N341="snížená",J341,0)</f>
        <v>0</v>
      </c>
      <c r="BG341" s="140">
        <f>IF(N341="zákl. přenesená",J341,0)</f>
        <v>0</v>
      </c>
      <c r="BH341" s="140">
        <f>IF(N341="sníž. přenesená",J341,0)</f>
        <v>0</v>
      </c>
      <c r="BI341" s="140">
        <f>IF(N341="nulová",J341,0)</f>
        <v>0</v>
      </c>
      <c r="BJ341" s="18" t="s">
        <v>139</v>
      </c>
      <c r="BK341" s="140">
        <f>ROUND(I341*H341,2)</f>
        <v>0</v>
      </c>
      <c r="BL341" s="18" t="s">
        <v>138</v>
      </c>
      <c r="BM341" s="139" t="s">
        <v>1433</v>
      </c>
    </row>
    <row r="342" spans="2:65" s="1" customFormat="1" hidden="1">
      <c r="B342" s="33"/>
      <c r="D342" s="141" t="s">
        <v>141</v>
      </c>
      <c r="F342" s="142" t="s">
        <v>1113</v>
      </c>
      <c r="I342" s="143"/>
      <c r="L342" s="33"/>
      <c r="M342" s="144"/>
      <c r="T342" s="54"/>
      <c r="AT342" s="18" t="s">
        <v>141</v>
      </c>
      <c r="AU342" s="18" t="s">
        <v>139</v>
      </c>
    </row>
    <row r="343" spans="2:65" s="1" customFormat="1" ht="14.45" customHeight="1">
      <c r="B343" s="33"/>
      <c r="C343" s="128" t="s">
        <v>531</v>
      </c>
      <c r="D343" s="128" t="s">
        <v>133</v>
      </c>
      <c r="E343" s="129" t="s">
        <v>1114</v>
      </c>
      <c r="F343" s="130" t="s">
        <v>1115</v>
      </c>
      <c r="G343" s="131" t="s">
        <v>136</v>
      </c>
      <c r="H343" s="132">
        <v>25.86</v>
      </c>
      <c r="I343" s="133"/>
      <c r="J343" s="134">
        <f>ROUND(I343*H343,2)</f>
        <v>0</v>
      </c>
      <c r="K343" s="130" t="s">
        <v>137</v>
      </c>
      <c r="L343" s="33"/>
      <c r="M343" s="135" t="s">
        <v>19</v>
      </c>
      <c r="N343" s="136" t="s">
        <v>43</v>
      </c>
      <c r="P343" s="137">
        <f>O343*H343</f>
        <v>0</v>
      </c>
      <c r="Q343" s="137">
        <v>3.0300000000000001E-3</v>
      </c>
      <c r="R343" s="137">
        <f>Q343*H343</f>
        <v>7.8355800000000003E-2</v>
      </c>
      <c r="S343" s="137">
        <v>0</v>
      </c>
      <c r="T343" s="138">
        <f>S343*H343</f>
        <v>0</v>
      </c>
      <c r="AR343" s="139" t="s">
        <v>138</v>
      </c>
      <c r="AT343" s="139" t="s">
        <v>133</v>
      </c>
      <c r="AU343" s="139" t="s">
        <v>139</v>
      </c>
      <c r="AY343" s="18" t="s">
        <v>131</v>
      </c>
      <c r="BE343" s="140">
        <f>IF(N343="základní",J343,0)</f>
        <v>0</v>
      </c>
      <c r="BF343" s="140">
        <f>IF(N343="snížená",J343,0)</f>
        <v>0</v>
      </c>
      <c r="BG343" s="140">
        <f>IF(N343="zákl. přenesená",J343,0)</f>
        <v>0</v>
      </c>
      <c r="BH343" s="140">
        <f>IF(N343="sníž. přenesená",J343,0)</f>
        <v>0</v>
      </c>
      <c r="BI343" s="140">
        <f>IF(N343="nulová",J343,0)</f>
        <v>0</v>
      </c>
      <c r="BJ343" s="18" t="s">
        <v>139</v>
      </c>
      <c r="BK343" s="140">
        <f>ROUND(I343*H343,2)</f>
        <v>0</v>
      </c>
      <c r="BL343" s="18" t="s">
        <v>138</v>
      </c>
      <c r="BM343" s="139" t="s">
        <v>1434</v>
      </c>
    </row>
    <row r="344" spans="2:65" s="1" customFormat="1" hidden="1">
      <c r="B344" s="33"/>
      <c r="D344" s="141" t="s">
        <v>141</v>
      </c>
      <c r="F344" s="142" t="s">
        <v>1117</v>
      </c>
      <c r="I344" s="143"/>
      <c r="L344" s="33"/>
      <c r="M344" s="144"/>
      <c r="T344" s="54"/>
      <c r="AT344" s="18" t="s">
        <v>141</v>
      </c>
      <c r="AU344" s="18" t="s">
        <v>139</v>
      </c>
    </row>
    <row r="345" spans="2:65" s="11" customFormat="1" ht="22.9" customHeight="1">
      <c r="B345" s="116"/>
      <c r="D345" s="117" t="s">
        <v>70</v>
      </c>
      <c r="E345" s="126" t="s">
        <v>438</v>
      </c>
      <c r="F345" s="126" t="s">
        <v>439</v>
      </c>
      <c r="I345" s="119"/>
      <c r="J345" s="127">
        <f>BK345</f>
        <v>0</v>
      </c>
      <c r="L345" s="116"/>
      <c r="M345" s="121"/>
      <c r="P345" s="122">
        <f>SUM(P346:P354)</f>
        <v>0</v>
      </c>
      <c r="R345" s="122">
        <f>SUM(R346:R354)</f>
        <v>0</v>
      </c>
      <c r="T345" s="123">
        <f>SUM(T346:T354)</f>
        <v>0</v>
      </c>
      <c r="AR345" s="117" t="s">
        <v>79</v>
      </c>
      <c r="AT345" s="124" t="s">
        <v>70</v>
      </c>
      <c r="AU345" s="124" t="s">
        <v>79</v>
      </c>
      <c r="AY345" s="117" t="s">
        <v>131</v>
      </c>
      <c r="BK345" s="125">
        <f>SUM(BK346:BK354)</f>
        <v>0</v>
      </c>
    </row>
    <row r="346" spans="2:65" s="1" customFormat="1" ht="22.15" customHeight="1">
      <c r="B346" s="33"/>
      <c r="C346" s="128" t="s">
        <v>536</v>
      </c>
      <c r="D346" s="128" t="s">
        <v>133</v>
      </c>
      <c r="E346" s="129" t="s">
        <v>441</v>
      </c>
      <c r="F346" s="130" t="s">
        <v>442</v>
      </c>
      <c r="G346" s="131" t="s">
        <v>443</v>
      </c>
      <c r="H346" s="132">
        <v>53.902000000000001</v>
      </c>
      <c r="I346" s="133"/>
      <c r="J346" s="134">
        <f>ROUND(I346*H346,2)</f>
        <v>0</v>
      </c>
      <c r="K346" s="130" t="s">
        <v>137</v>
      </c>
      <c r="L346" s="33"/>
      <c r="M346" s="135" t="s">
        <v>19</v>
      </c>
      <c r="N346" s="136" t="s">
        <v>43</v>
      </c>
      <c r="P346" s="137">
        <f>O346*H346</f>
        <v>0</v>
      </c>
      <c r="Q346" s="137">
        <v>0</v>
      </c>
      <c r="R346" s="137">
        <f>Q346*H346</f>
        <v>0</v>
      </c>
      <c r="S346" s="137">
        <v>0</v>
      </c>
      <c r="T346" s="138">
        <f>S346*H346</f>
        <v>0</v>
      </c>
      <c r="AR346" s="139" t="s">
        <v>138</v>
      </c>
      <c r="AT346" s="139" t="s">
        <v>133</v>
      </c>
      <c r="AU346" s="139" t="s">
        <v>139</v>
      </c>
      <c r="AY346" s="18" t="s">
        <v>131</v>
      </c>
      <c r="BE346" s="140">
        <f>IF(N346="základní",J346,0)</f>
        <v>0</v>
      </c>
      <c r="BF346" s="140">
        <f>IF(N346="snížená",J346,0)</f>
        <v>0</v>
      </c>
      <c r="BG346" s="140">
        <f>IF(N346="zákl. přenesená",J346,0)</f>
        <v>0</v>
      </c>
      <c r="BH346" s="140">
        <f>IF(N346="sníž. přenesená",J346,0)</f>
        <v>0</v>
      </c>
      <c r="BI346" s="140">
        <f>IF(N346="nulová",J346,0)</f>
        <v>0</v>
      </c>
      <c r="BJ346" s="18" t="s">
        <v>139</v>
      </c>
      <c r="BK346" s="140">
        <f>ROUND(I346*H346,2)</f>
        <v>0</v>
      </c>
      <c r="BL346" s="18" t="s">
        <v>138</v>
      </c>
      <c r="BM346" s="139" t="s">
        <v>1435</v>
      </c>
    </row>
    <row r="347" spans="2:65" s="1" customFormat="1" hidden="1">
      <c r="B347" s="33"/>
      <c r="D347" s="141" t="s">
        <v>141</v>
      </c>
      <c r="F347" s="142" t="s">
        <v>445</v>
      </c>
      <c r="I347" s="143"/>
      <c r="L347" s="33"/>
      <c r="M347" s="144"/>
      <c r="T347" s="54"/>
      <c r="AT347" s="18" t="s">
        <v>141</v>
      </c>
      <c r="AU347" s="18" t="s">
        <v>139</v>
      </c>
    </row>
    <row r="348" spans="2:65" s="1" customFormat="1" ht="19.899999999999999" customHeight="1">
      <c r="B348" s="33"/>
      <c r="C348" s="128" t="s">
        <v>541</v>
      </c>
      <c r="D348" s="128" t="s">
        <v>133</v>
      </c>
      <c r="E348" s="129" t="s">
        <v>447</v>
      </c>
      <c r="F348" s="130" t="s">
        <v>448</v>
      </c>
      <c r="G348" s="131" t="s">
        <v>443</v>
      </c>
      <c r="H348" s="132">
        <v>53.902000000000001</v>
      </c>
      <c r="I348" s="133"/>
      <c r="J348" s="134">
        <f>ROUND(I348*H348,2)</f>
        <v>0</v>
      </c>
      <c r="K348" s="130" t="s">
        <v>137</v>
      </c>
      <c r="L348" s="33"/>
      <c r="M348" s="135" t="s">
        <v>19</v>
      </c>
      <c r="N348" s="136" t="s">
        <v>43</v>
      </c>
      <c r="P348" s="137">
        <f>O348*H348</f>
        <v>0</v>
      </c>
      <c r="Q348" s="137">
        <v>0</v>
      </c>
      <c r="R348" s="137">
        <f>Q348*H348</f>
        <v>0</v>
      </c>
      <c r="S348" s="137">
        <v>0</v>
      </c>
      <c r="T348" s="138">
        <f>S348*H348</f>
        <v>0</v>
      </c>
      <c r="AR348" s="139" t="s">
        <v>138</v>
      </c>
      <c r="AT348" s="139" t="s">
        <v>133</v>
      </c>
      <c r="AU348" s="139" t="s">
        <v>139</v>
      </c>
      <c r="AY348" s="18" t="s">
        <v>131</v>
      </c>
      <c r="BE348" s="140">
        <f>IF(N348="základní",J348,0)</f>
        <v>0</v>
      </c>
      <c r="BF348" s="140">
        <f>IF(N348="snížená",J348,0)</f>
        <v>0</v>
      </c>
      <c r="BG348" s="140">
        <f>IF(N348="zákl. přenesená",J348,0)</f>
        <v>0</v>
      </c>
      <c r="BH348" s="140">
        <f>IF(N348="sníž. přenesená",J348,0)</f>
        <v>0</v>
      </c>
      <c r="BI348" s="140">
        <f>IF(N348="nulová",J348,0)</f>
        <v>0</v>
      </c>
      <c r="BJ348" s="18" t="s">
        <v>139</v>
      </c>
      <c r="BK348" s="140">
        <f>ROUND(I348*H348,2)</f>
        <v>0</v>
      </c>
      <c r="BL348" s="18" t="s">
        <v>138</v>
      </c>
      <c r="BM348" s="139" t="s">
        <v>1436</v>
      </c>
    </row>
    <row r="349" spans="2:65" s="1" customFormat="1" hidden="1">
      <c r="B349" s="33"/>
      <c r="D349" s="141" t="s">
        <v>141</v>
      </c>
      <c r="F349" s="142" t="s">
        <v>450</v>
      </c>
      <c r="I349" s="143"/>
      <c r="L349" s="33"/>
      <c r="M349" s="144"/>
      <c r="T349" s="54"/>
      <c r="AT349" s="18" t="s">
        <v>141</v>
      </c>
      <c r="AU349" s="18" t="s">
        <v>139</v>
      </c>
    </row>
    <row r="350" spans="2:65" s="1" customFormat="1" ht="22.15" customHeight="1">
      <c r="B350" s="33"/>
      <c r="C350" s="128" t="s">
        <v>545</v>
      </c>
      <c r="D350" s="128" t="s">
        <v>133</v>
      </c>
      <c r="E350" s="129" t="s">
        <v>452</v>
      </c>
      <c r="F350" s="130" t="s">
        <v>453</v>
      </c>
      <c r="G350" s="131" t="s">
        <v>443</v>
      </c>
      <c r="H350" s="132">
        <v>431.21600000000001</v>
      </c>
      <c r="I350" s="133"/>
      <c r="J350" s="134">
        <f>ROUND(I350*H350,2)</f>
        <v>0</v>
      </c>
      <c r="K350" s="130" t="s">
        <v>137</v>
      </c>
      <c r="L350" s="33"/>
      <c r="M350" s="135" t="s">
        <v>19</v>
      </c>
      <c r="N350" s="136" t="s">
        <v>43</v>
      </c>
      <c r="P350" s="137">
        <f>O350*H350</f>
        <v>0</v>
      </c>
      <c r="Q350" s="137">
        <v>0</v>
      </c>
      <c r="R350" s="137">
        <f>Q350*H350</f>
        <v>0</v>
      </c>
      <c r="S350" s="137">
        <v>0</v>
      </c>
      <c r="T350" s="138">
        <f>S350*H350</f>
        <v>0</v>
      </c>
      <c r="AR350" s="139" t="s">
        <v>138</v>
      </c>
      <c r="AT350" s="139" t="s">
        <v>133</v>
      </c>
      <c r="AU350" s="139" t="s">
        <v>139</v>
      </c>
      <c r="AY350" s="18" t="s">
        <v>131</v>
      </c>
      <c r="BE350" s="140">
        <f>IF(N350="základní",J350,0)</f>
        <v>0</v>
      </c>
      <c r="BF350" s="140">
        <f>IF(N350="snížená",J350,0)</f>
        <v>0</v>
      </c>
      <c r="BG350" s="140">
        <f>IF(N350="zákl. přenesená",J350,0)</f>
        <v>0</v>
      </c>
      <c r="BH350" s="140">
        <f>IF(N350="sníž. přenesená",J350,0)</f>
        <v>0</v>
      </c>
      <c r="BI350" s="140">
        <f>IF(N350="nulová",J350,0)</f>
        <v>0</v>
      </c>
      <c r="BJ350" s="18" t="s">
        <v>139</v>
      </c>
      <c r="BK350" s="140">
        <f>ROUND(I350*H350,2)</f>
        <v>0</v>
      </c>
      <c r="BL350" s="18" t="s">
        <v>138</v>
      </c>
      <c r="BM350" s="139" t="s">
        <v>1437</v>
      </c>
    </row>
    <row r="351" spans="2:65" s="1" customFormat="1" hidden="1">
      <c r="B351" s="33"/>
      <c r="D351" s="141" t="s">
        <v>141</v>
      </c>
      <c r="F351" s="142" t="s">
        <v>455</v>
      </c>
      <c r="I351" s="143"/>
      <c r="L351" s="33"/>
      <c r="M351" s="144"/>
      <c r="T351" s="54"/>
      <c r="AT351" s="18" t="s">
        <v>141</v>
      </c>
      <c r="AU351" s="18" t="s">
        <v>139</v>
      </c>
    </row>
    <row r="352" spans="2:65" s="12" customFormat="1">
      <c r="B352" s="145"/>
      <c r="D352" s="146" t="s">
        <v>143</v>
      </c>
      <c r="F352" s="148" t="s">
        <v>1438</v>
      </c>
      <c r="H352" s="149">
        <v>431.21600000000001</v>
      </c>
      <c r="I352" s="150"/>
      <c r="L352" s="145"/>
      <c r="M352" s="151"/>
      <c r="T352" s="152"/>
      <c r="AT352" s="147" t="s">
        <v>143</v>
      </c>
      <c r="AU352" s="147" t="s">
        <v>139</v>
      </c>
      <c r="AV352" s="12" t="s">
        <v>139</v>
      </c>
      <c r="AW352" s="12" t="s">
        <v>4</v>
      </c>
      <c r="AX352" s="12" t="s">
        <v>79</v>
      </c>
      <c r="AY352" s="147" t="s">
        <v>131</v>
      </c>
    </row>
    <row r="353" spans="2:65" s="1" customFormat="1" ht="22.15" customHeight="1">
      <c r="B353" s="33"/>
      <c r="C353" s="128" t="s">
        <v>550</v>
      </c>
      <c r="D353" s="128" t="s">
        <v>133</v>
      </c>
      <c r="E353" s="129" t="s">
        <v>458</v>
      </c>
      <c r="F353" s="130" t="s">
        <v>459</v>
      </c>
      <c r="G353" s="131" t="s">
        <v>443</v>
      </c>
      <c r="H353" s="132">
        <v>53.902000000000001</v>
      </c>
      <c r="I353" s="133"/>
      <c r="J353" s="134">
        <f>ROUND(I353*H353,2)</f>
        <v>0</v>
      </c>
      <c r="K353" s="130" t="s">
        <v>137</v>
      </c>
      <c r="L353" s="33"/>
      <c r="M353" s="135" t="s">
        <v>19</v>
      </c>
      <c r="N353" s="136" t="s">
        <v>43</v>
      </c>
      <c r="P353" s="137">
        <f>O353*H353</f>
        <v>0</v>
      </c>
      <c r="Q353" s="137">
        <v>0</v>
      </c>
      <c r="R353" s="137">
        <f>Q353*H353</f>
        <v>0</v>
      </c>
      <c r="S353" s="137">
        <v>0</v>
      </c>
      <c r="T353" s="138">
        <f>S353*H353</f>
        <v>0</v>
      </c>
      <c r="AR353" s="139" t="s">
        <v>138</v>
      </c>
      <c r="AT353" s="139" t="s">
        <v>133</v>
      </c>
      <c r="AU353" s="139" t="s">
        <v>139</v>
      </c>
      <c r="AY353" s="18" t="s">
        <v>131</v>
      </c>
      <c r="BE353" s="140">
        <f>IF(N353="základní",J353,0)</f>
        <v>0</v>
      </c>
      <c r="BF353" s="140">
        <f>IF(N353="snížená",J353,0)</f>
        <v>0</v>
      </c>
      <c r="BG353" s="140">
        <f>IF(N353="zákl. přenesená",J353,0)</f>
        <v>0</v>
      </c>
      <c r="BH353" s="140">
        <f>IF(N353="sníž. přenesená",J353,0)</f>
        <v>0</v>
      </c>
      <c r="BI353" s="140">
        <f>IF(N353="nulová",J353,0)</f>
        <v>0</v>
      </c>
      <c r="BJ353" s="18" t="s">
        <v>139</v>
      </c>
      <c r="BK353" s="140">
        <f>ROUND(I353*H353,2)</f>
        <v>0</v>
      </c>
      <c r="BL353" s="18" t="s">
        <v>138</v>
      </c>
      <c r="BM353" s="139" t="s">
        <v>1439</v>
      </c>
    </row>
    <row r="354" spans="2:65" s="1" customFormat="1" hidden="1">
      <c r="B354" s="33"/>
      <c r="D354" s="141" t="s">
        <v>141</v>
      </c>
      <c r="F354" s="142" t="s">
        <v>461</v>
      </c>
      <c r="I354" s="143"/>
      <c r="L354" s="33"/>
      <c r="M354" s="144"/>
      <c r="T354" s="54"/>
      <c r="AT354" s="18" t="s">
        <v>141</v>
      </c>
      <c r="AU354" s="18" t="s">
        <v>139</v>
      </c>
    </row>
    <row r="355" spans="2:65" s="11" customFormat="1" ht="22.9" customHeight="1">
      <c r="B355" s="116"/>
      <c r="D355" s="117" t="s">
        <v>70</v>
      </c>
      <c r="E355" s="126" t="s">
        <v>462</v>
      </c>
      <c r="F355" s="126" t="s">
        <v>463</v>
      </c>
      <c r="I355" s="119"/>
      <c r="J355" s="127">
        <f>BK355</f>
        <v>0</v>
      </c>
      <c r="L355" s="116"/>
      <c r="M355" s="121"/>
      <c r="P355" s="122">
        <f>SUM(P356:P357)</f>
        <v>0</v>
      </c>
      <c r="R355" s="122">
        <f>SUM(R356:R357)</f>
        <v>0</v>
      </c>
      <c r="T355" s="123">
        <f>SUM(T356:T357)</f>
        <v>0</v>
      </c>
      <c r="AR355" s="117" t="s">
        <v>79</v>
      </c>
      <c r="AT355" s="124" t="s">
        <v>70</v>
      </c>
      <c r="AU355" s="124" t="s">
        <v>79</v>
      </c>
      <c r="AY355" s="117" t="s">
        <v>131</v>
      </c>
      <c r="BK355" s="125">
        <f>SUM(BK356:BK357)</f>
        <v>0</v>
      </c>
    </row>
    <row r="356" spans="2:65" s="1" customFormat="1" ht="30" customHeight="1">
      <c r="B356" s="33"/>
      <c r="C356" s="128" t="s">
        <v>554</v>
      </c>
      <c r="D356" s="128" t="s">
        <v>133</v>
      </c>
      <c r="E356" s="129" t="s">
        <v>465</v>
      </c>
      <c r="F356" s="130" t="s">
        <v>466</v>
      </c>
      <c r="G356" s="131" t="s">
        <v>443</v>
      </c>
      <c r="H356" s="132">
        <v>51.435000000000002</v>
      </c>
      <c r="I356" s="133"/>
      <c r="J356" s="134">
        <f>ROUND(I356*H356,2)</f>
        <v>0</v>
      </c>
      <c r="K356" s="130" t="s">
        <v>137</v>
      </c>
      <c r="L356" s="33"/>
      <c r="M356" s="135" t="s">
        <v>19</v>
      </c>
      <c r="N356" s="136" t="s">
        <v>43</v>
      </c>
      <c r="P356" s="137">
        <f>O356*H356</f>
        <v>0</v>
      </c>
      <c r="Q356" s="137">
        <v>0</v>
      </c>
      <c r="R356" s="137">
        <f>Q356*H356</f>
        <v>0</v>
      </c>
      <c r="S356" s="137">
        <v>0</v>
      </c>
      <c r="T356" s="138">
        <f>S356*H356</f>
        <v>0</v>
      </c>
      <c r="AR356" s="139" t="s">
        <v>138</v>
      </c>
      <c r="AT356" s="139" t="s">
        <v>133</v>
      </c>
      <c r="AU356" s="139" t="s">
        <v>139</v>
      </c>
      <c r="AY356" s="18" t="s">
        <v>131</v>
      </c>
      <c r="BE356" s="140">
        <f>IF(N356="základní",J356,0)</f>
        <v>0</v>
      </c>
      <c r="BF356" s="140">
        <f>IF(N356="snížená",J356,0)</f>
        <v>0</v>
      </c>
      <c r="BG356" s="140">
        <f>IF(N356="zákl. přenesená",J356,0)</f>
        <v>0</v>
      </c>
      <c r="BH356" s="140">
        <f>IF(N356="sníž. přenesená",J356,0)</f>
        <v>0</v>
      </c>
      <c r="BI356" s="140">
        <f>IF(N356="nulová",J356,0)</f>
        <v>0</v>
      </c>
      <c r="BJ356" s="18" t="s">
        <v>139</v>
      </c>
      <c r="BK356" s="140">
        <f>ROUND(I356*H356,2)</f>
        <v>0</v>
      </c>
      <c r="BL356" s="18" t="s">
        <v>138</v>
      </c>
      <c r="BM356" s="139" t="s">
        <v>1440</v>
      </c>
    </row>
    <row r="357" spans="2:65" s="1" customFormat="1" hidden="1">
      <c r="B357" s="33"/>
      <c r="D357" s="141" t="s">
        <v>141</v>
      </c>
      <c r="F357" s="142" t="s">
        <v>468</v>
      </c>
      <c r="I357" s="143"/>
      <c r="L357" s="33"/>
      <c r="M357" s="144"/>
      <c r="T357" s="54"/>
      <c r="AT357" s="18" t="s">
        <v>141</v>
      </c>
      <c r="AU357" s="18" t="s">
        <v>139</v>
      </c>
    </row>
    <row r="358" spans="2:65" s="11" customFormat="1" ht="25.9" customHeight="1">
      <c r="B358" s="116"/>
      <c r="D358" s="117" t="s">
        <v>70</v>
      </c>
      <c r="E358" s="118" t="s">
        <v>469</v>
      </c>
      <c r="F358" s="118" t="s">
        <v>470</v>
      </c>
      <c r="I358" s="119"/>
      <c r="J358" s="120">
        <f>BK358</f>
        <v>0</v>
      </c>
      <c r="L358" s="116"/>
      <c r="M358" s="121"/>
      <c r="P358" s="122">
        <f>P359+P377+P416+P420+P429+P444+P503+P516+P523+P554</f>
        <v>0</v>
      </c>
      <c r="R358" s="122">
        <f>R359+R377+R416+R420+R429+R444+R503+R516+R523+R554</f>
        <v>12.07564672</v>
      </c>
      <c r="T358" s="123">
        <f>T359+T377+T416+T420+T429+T444+T503+T516+T523+T554</f>
        <v>14.075642800000002</v>
      </c>
      <c r="AR358" s="117" t="s">
        <v>139</v>
      </c>
      <c r="AT358" s="124" t="s">
        <v>70</v>
      </c>
      <c r="AU358" s="124" t="s">
        <v>71</v>
      </c>
      <c r="AY358" s="117" t="s">
        <v>131</v>
      </c>
      <c r="BK358" s="125">
        <f>BK359+BK377+BK416+BK420+BK429+BK444+BK503+BK516+BK523+BK554</f>
        <v>0</v>
      </c>
    </row>
    <row r="359" spans="2:65" s="11" customFormat="1" ht="22.9" customHeight="1">
      <c r="B359" s="116"/>
      <c r="D359" s="117" t="s">
        <v>70</v>
      </c>
      <c r="E359" s="126" t="s">
        <v>471</v>
      </c>
      <c r="F359" s="126" t="s">
        <v>472</v>
      </c>
      <c r="I359" s="119"/>
      <c r="J359" s="127">
        <f>BK359</f>
        <v>0</v>
      </c>
      <c r="L359" s="116"/>
      <c r="M359" s="121"/>
      <c r="P359" s="122">
        <f>SUM(P360:P376)</f>
        <v>0</v>
      </c>
      <c r="R359" s="122">
        <f>SUM(R360:R376)</f>
        <v>7.5558800000000009E-2</v>
      </c>
      <c r="T359" s="123">
        <f>SUM(T360:T376)</f>
        <v>8.4600000000000005E-3</v>
      </c>
      <c r="AR359" s="117" t="s">
        <v>139</v>
      </c>
      <c r="AT359" s="124" t="s">
        <v>70</v>
      </c>
      <c r="AU359" s="124" t="s">
        <v>79</v>
      </c>
      <c r="AY359" s="117" t="s">
        <v>131</v>
      </c>
      <c r="BK359" s="125">
        <f>SUM(BK360:BK376)</f>
        <v>0</v>
      </c>
    </row>
    <row r="360" spans="2:65" s="1" customFormat="1" ht="14.45" customHeight="1">
      <c r="B360" s="33"/>
      <c r="C360" s="128" t="s">
        <v>559</v>
      </c>
      <c r="D360" s="128" t="s">
        <v>133</v>
      </c>
      <c r="E360" s="129" t="s">
        <v>474</v>
      </c>
      <c r="F360" s="130" t="s">
        <v>475</v>
      </c>
      <c r="G360" s="131" t="s">
        <v>136</v>
      </c>
      <c r="H360" s="132">
        <v>28.84</v>
      </c>
      <c r="I360" s="133"/>
      <c r="J360" s="134">
        <f>ROUND(I360*H360,2)</f>
        <v>0</v>
      </c>
      <c r="K360" s="130" t="s">
        <v>137</v>
      </c>
      <c r="L360" s="33"/>
      <c r="M360" s="135" t="s">
        <v>19</v>
      </c>
      <c r="N360" s="136" t="s">
        <v>43</v>
      </c>
      <c r="P360" s="137">
        <f>O360*H360</f>
        <v>0</v>
      </c>
      <c r="Q360" s="137">
        <v>4.0000000000000003E-5</v>
      </c>
      <c r="R360" s="137">
        <f>Q360*H360</f>
        <v>1.1536000000000001E-3</v>
      </c>
      <c r="S360" s="137">
        <v>0</v>
      </c>
      <c r="T360" s="138">
        <f>S360*H360</f>
        <v>0</v>
      </c>
      <c r="AR360" s="139" t="s">
        <v>230</v>
      </c>
      <c r="AT360" s="139" t="s">
        <v>133</v>
      </c>
      <c r="AU360" s="139" t="s">
        <v>139</v>
      </c>
      <c r="AY360" s="18" t="s">
        <v>131</v>
      </c>
      <c r="BE360" s="140">
        <f>IF(N360="základní",J360,0)</f>
        <v>0</v>
      </c>
      <c r="BF360" s="140">
        <f>IF(N360="snížená",J360,0)</f>
        <v>0</v>
      </c>
      <c r="BG360" s="140">
        <f>IF(N360="zákl. přenesená",J360,0)</f>
        <v>0</v>
      </c>
      <c r="BH360" s="140">
        <f>IF(N360="sníž. přenesená",J360,0)</f>
        <v>0</v>
      </c>
      <c r="BI360" s="140">
        <f>IF(N360="nulová",J360,0)</f>
        <v>0</v>
      </c>
      <c r="BJ360" s="18" t="s">
        <v>139</v>
      </c>
      <c r="BK360" s="140">
        <f>ROUND(I360*H360,2)</f>
        <v>0</v>
      </c>
      <c r="BL360" s="18" t="s">
        <v>230</v>
      </c>
      <c r="BM360" s="139" t="s">
        <v>1441</v>
      </c>
    </row>
    <row r="361" spans="2:65" s="1" customFormat="1" hidden="1">
      <c r="B361" s="33"/>
      <c r="D361" s="141" t="s">
        <v>141</v>
      </c>
      <c r="F361" s="142" t="s">
        <v>477</v>
      </c>
      <c r="I361" s="143"/>
      <c r="L361" s="33"/>
      <c r="M361" s="144"/>
      <c r="T361" s="54"/>
      <c r="AT361" s="18" t="s">
        <v>141</v>
      </c>
      <c r="AU361" s="18" t="s">
        <v>139</v>
      </c>
    </row>
    <row r="362" spans="2:65" s="1" customFormat="1" ht="14.45" customHeight="1">
      <c r="B362" s="33"/>
      <c r="C362" s="153" t="s">
        <v>564</v>
      </c>
      <c r="D362" s="153" t="s">
        <v>166</v>
      </c>
      <c r="E362" s="154" t="s">
        <v>479</v>
      </c>
      <c r="F362" s="155" t="s">
        <v>480</v>
      </c>
      <c r="G362" s="156" t="s">
        <v>136</v>
      </c>
      <c r="H362" s="157">
        <v>35.213999999999999</v>
      </c>
      <c r="I362" s="158"/>
      <c r="J362" s="159">
        <f>ROUND(I362*H362,2)</f>
        <v>0</v>
      </c>
      <c r="K362" s="155" t="s">
        <v>137</v>
      </c>
      <c r="L362" s="160"/>
      <c r="M362" s="161" t="s">
        <v>19</v>
      </c>
      <c r="N362" s="162" t="s">
        <v>43</v>
      </c>
      <c r="P362" s="137">
        <f>O362*H362</f>
        <v>0</v>
      </c>
      <c r="Q362" s="137">
        <v>2.9999999999999997E-4</v>
      </c>
      <c r="R362" s="137">
        <f>Q362*H362</f>
        <v>1.0564199999999999E-2</v>
      </c>
      <c r="S362" s="137">
        <v>0</v>
      </c>
      <c r="T362" s="138">
        <f>S362*H362</f>
        <v>0</v>
      </c>
      <c r="AR362" s="139" t="s">
        <v>335</v>
      </c>
      <c r="AT362" s="139" t="s">
        <v>166</v>
      </c>
      <c r="AU362" s="139" t="s">
        <v>139</v>
      </c>
      <c r="AY362" s="18" t="s">
        <v>131</v>
      </c>
      <c r="BE362" s="140">
        <f>IF(N362="základní",J362,0)</f>
        <v>0</v>
      </c>
      <c r="BF362" s="140">
        <f>IF(N362="snížená",J362,0)</f>
        <v>0</v>
      </c>
      <c r="BG362" s="140">
        <f>IF(N362="zákl. přenesená",J362,0)</f>
        <v>0</v>
      </c>
      <c r="BH362" s="140">
        <f>IF(N362="sníž. přenesená",J362,0)</f>
        <v>0</v>
      </c>
      <c r="BI362" s="140">
        <f>IF(N362="nulová",J362,0)</f>
        <v>0</v>
      </c>
      <c r="BJ362" s="18" t="s">
        <v>139</v>
      </c>
      <c r="BK362" s="140">
        <f>ROUND(I362*H362,2)</f>
        <v>0</v>
      </c>
      <c r="BL362" s="18" t="s">
        <v>230</v>
      </c>
      <c r="BM362" s="139" t="s">
        <v>1442</v>
      </c>
    </row>
    <row r="363" spans="2:65" s="12" customFormat="1">
      <c r="B363" s="145"/>
      <c r="D363" s="146" t="s">
        <v>143</v>
      </c>
      <c r="F363" s="148" t="s">
        <v>1126</v>
      </c>
      <c r="H363" s="149">
        <v>35.213999999999999</v>
      </c>
      <c r="I363" s="150"/>
      <c r="L363" s="145"/>
      <c r="M363" s="151"/>
      <c r="T363" s="152"/>
      <c r="AT363" s="147" t="s">
        <v>143</v>
      </c>
      <c r="AU363" s="147" t="s">
        <v>139</v>
      </c>
      <c r="AV363" s="12" t="s">
        <v>139</v>
      </c>
      <c r="AW363" s="12" t="s">
        <v>4</v>
      </c>
      <c r="AX363" s="12" t="s">
        <v>79</v>
      </c>
      <c r="AY363" s="147" t="s">
        <v>131</v>
      </c>
    </row>
    <row r="364" spans="2:65" s="1" customFormat="1" ht="14.45" customHeight="1">
      <c r="B364" s="33"/>
      <c r="C364" s="128" t="s">
        <v>569</v>
      </c>
      <c r="D364" s="128" t="s">
        <v>133</v>
      </c>
      <c r="E364" s="129" t="s">
        <v>484</v>
      </c>
      <c r="F364" s="130" t="s">
        <v>485</v>
      </c>
      <c r="G364" s="131" t="s">
        <v>136</v>
      </c>
      <c r="H364" s="132">
        <v>35.466999999999999</v>
      </c>
      <c r="I364" s="133"/>
      <c r="J364" s="134">
        <f>ROUND(I364*H364,2)</f>
        <v>0</v>
      </c>
      <c r="K364" s="130" t="s">
        <v>137</v>
      </c>
      <c r="L364" s="33"/>
      <c r="M364" s="135" t="s">
        <v>19</v>
      </c>
      <c r="N364" s="136" t="s">
        <v>43</v>
      </c>
      <c r="P364" s="137">
        <f>O364*H364</f>
        <v>0</v>
      </c>
      <c r="Q364" s="137">
        <v>0</v>
      </c>
      <c r="R364" s="137">
        <f>Q364*H364</f>
        <v>0</v>
      </c>
      <c r="S364" s="137">
        <v>0</v>
      </c>
      <c r="T364" s="138">
        <f>S364*H364</f>
        <v>0</v>
      </c>
      <c r="AR364" s="139" t="s">
        <v>230</v>
      </c>
      <c r="AT364" s="139" t="s">
        <v>133</v>
      </c>
      <c r="AU364" s="139" t="s">
        <v>139</v>
      </c>
      <c r="AY364" s="18" t="s">
        <v>131</v>
      </c>
      <c r="BE364" s="140">
        <f>IF(N364="základní",J364,0)</f>
        <v>0</v>
      </c>
      <c r="BF364" s="140">
        <f>IF(N364="snížená",J364,0)</f>
        <v>0</v>
      </c>
      <c r="BG364" s="140">
        <f>IF(N364="zákl. přenesená",J364,0)</f>
        <v>0</v>
      </c>
      <c r="BH364" s="140">
        <f>IF(N364="sníž. přenesená",J364,0)</f>
        <v>0</v>
      </c>
      <c r="BI364" s="140">
        <f>IF(N364="nulová",J364,0)</f>
        <v>0</v>
      </c>
      <c r="BJ364" s="18" t="s">
        <v>139</v>
      </c>
      <c r="BK364" s="140">
        <f>ROUND(I364*H364,2)</f>
        <v>0</v>
      </c>
      <c r="BL364" s="18" t="s">
        <v>230</v>
      </c>
      <c r="BM364" s="139" t="s">
        <v>1443</v>
      </c>
    </row>
    <row r="365" spans="2:65" s="1" customFormat="1" hidden="1">
      <c r="B365" s="33"/>
      <c r="D365" s="141" t="s">
        <v>141</v>
      </c>
      <c r="F365" s="142" t="s">
        <v>487</v>
      </c>
      <c r="I365" s="143"/>
      <c r="L365" s="33"/>
      <c r="M365" s="144"/>
      <c r="T365" s="54"/>
      <c r="AT365" s="18" t="s">
        <v>141</v>
      </c>
      <c r="AU365" s="18" t="s">
        <v>139</v>
      </c>
    </row>
    <row r="366" spans="2:65" s="12" customFormat="1">
      <c r="B366" s="145"/>
      <c r="D366" s="146" t="s">
        <v>143</v>
      </c>
      <c r="E366" s="147" t="s">
        <v>19</v>
      </c>
      <c r="F366" s="148" t="s">
        <v>1128</v>
      </c>
      <c r="H366" s="149">
        <v>10.659000000000001</v>
      </c>
      <c r="I366" s="150"/>
      <c r="L366" s="145"/>
      <c r="M366" s="151"/>
      <c r="T366" s="152"/>
      <c r="AT366" s="147" t="s">
        <v>143</v>
      </c>
      <c r="AU366" s="147" t="s">
        <v>139</v>
      </c>
      <c r="AV366" s="12" t="s">
        <v>139</v>
      </c>
      <c r="AW366" s="12" t="s">
        <v>32</v>
      </c>
      <c r="AX366" s="12" t="s">
        <v>71</v>
      </c>
      <c r="AY366" s="147" t="s">
        <v>131</v>
      </c>
    </row>
    <row r="367" spans="2:65" s="12" customFormat="1">
      <c r="B367" s="145"/>
      <c r="D367" s="146" t="s">
        <v>143</v>
      </c>
      <c r="E367" s="147" t="s">
        <v>19</v>
      </c>
      <c r="F367" s="148" t="s">
        <v>1129</v>
      </c>
      <c r="H367" s="149">
        <v>4.5960000000000001</v>
      </c>
      <c r="I367" s="150"/>
      <c r="L367" s="145"/>
      <c r="M367" s="151"/>
      <c r="T367" s="152"/>
      <c r="AT367" s="147" t="s">
        <v>143</v>
      </c>
      <c r="AU367" s="147" t="s">
        <v>139</v>
      </c>
      <c r="AV367" s="12" t="s">
        <v>139</v>
      </c>
      <c r="AW367" s="12" t="s">
        <v>32</v>
      </c>
      <c r="AX367" s="12" t="s">
        <v>71</v>
      </c>
      <c r="AY367" s="147" t="s">
        <v>131</v>
      </c>
    </row>
    <row r="368" spans="2:65" s="12" customFormat="1">
      <c r="B368" s="145"/>
      <c r="D368" s="146" t="s">
        <v>143</v>
      </c>
      <c r="E368" s="147" t="s">
        <v>19</v>
      </c>
      <c r="F368" s="148" t="s">
        <v>1130</v>
      </c>
      <c r="H368" s="149">
        <v>13.576000000000001</v>
      </c>
      <c r="I368" s="150"/>
      <c r="L368" s="145"/>
      <c r="M368" s="151"/>
      <c r="T368" s="152"/>
      <c r="AT368" s="147" t="s">
        <v>143</v>
      </c>
      <c r="AU368" s="147" t="s">
        <v>139</v>
      </c>
      <c r="AV368" s="12" t="s">
        <v>139</v>
      </c>
      <c r="AW368" s="12" t="s">
        <v>32</v>
      </c>
      <c r="AX368" s="12" t="s">
        <v>71</v>
      </c>
      <c r="AY368" s="147" t="s">
        <v>131</v>
      </c>
    </row>
    <row r="369" spans="2:65" s="12" customFormat="1">
      <c r="B369" s="145"/>
      <c r="D369" s="146" t="s">
        <v>143</v>
      </c>
      <c r="E369" s="147" t="s">
        <v>19</v>
      </c>
      <c r="F369" s="148" t="s">
        <v>1131</v>
      </c>
      <c r="H369" s="149">
        <v>6.6360000000000001</v>
      </c>
      <c r="I369" s="150"/>
      <c r="L369" s="145"/>
      <c r="M369" s="151"/>
      <c r="T369" s="152"/>
      <c r="AT369" s="147" t="s">
        <v>143</v>
      </c>
      <c r="AU369" s="147" t="s">
        <v>139</v>
      </c>
      <c r="AV369" s="12" t="s">
        <v>139</v>
      </c>
      <c r="AW369" s="12" t="s">
        <v>32</v>
      </c>
      <c r="AX369" s="12" t="s">
        <v>71</v>
      </c>
      <c r="AY369" s="147" t="s">
        <v>131</v>
      </c>
    </row>
    <row r="370" spans="2:65" s="14" customFormat="1">
      <c r="B370" s="169"/>
      <c r="D370" s="146" t="s">
        <v>143</v>
      </c>
      <c r="E370" s="170" t="s">
        <v>19</v>
      </c>
      <c r="F370" s="171" t="s">
        <v>191</v>
      </c>
      <c r="H370" s="172">
        <v>35.466999999999999</v>
      </c>
      <c r="I370" s="173"/>
      <c r="L370" s="169"/>
      <c r="M370" s="174"/>
      <c r="T370" s="175"/>
      <c r="AT370" s="170" t="s">
        <v>143</v>
      </c>
      <c r="AU370" s="170" t="s">
        <v>139</v>
      </c>
      <c r="AV370" s="14" t="s">
        <v>138</v>
      </c>
      <c r="AW370" s="14" t="s">
        <v>32</v>
      </c>
      <c r="AX370" s="14" t="s">
        <v>79</v>
      </c>
      <c r="AY370" s="170" t="s">
        <v>131</v>
      </c>
    </row>
    <row r="371" spans="2:65" s="1" customFormat="1" ht="14.45" customHeight="1">
      <c r="B371" s="33"/>
      <c r="C371" s="153" t="s">
        <v>573</v>
      </c>
      <c r="D371" s="153" t="s">
        <v>166</v>
      </c>
      <c r="E371" s="154" t="s">
        <v>489</v>
      </c>
      <c r="F371" s="155" t="s">
        <v>490</v>
      </c>
      <c r="G371" s="156" t="s">
        <v>169</v>
      </c>
      <c r="H371" s="157">
        <v>63.841000000000001</v>
      </c>
      <c r="I371" s="158"/>
      <c r="J371" s="159">
        <f>ROUND(I371*H371,2)</f>
        <v>0</v>
      </c>
      <c r="K371" s="155" t="s">
        <v>137</v>
      </c>
      <c r="L371" s="160"/>
      <c r="M371" s="161" t="s">
        <v>19</v>
      </c>
      <c r="N371" s="162" t="s">
        <v>43</v>
      </c>
      <c r="P371" s="137">
        <f>O371*H371</f>
        <v>0</v>
      </c>
      <c r="Q371" s="137">
        <v>1E-3</v>
      </c>
      <c r="R371" s="137">
        <f>Q371*H371</f>
        <v>6.3841000000000009E-2</v>
      </c>
      <c r="S371" s="137">
        <v>0</v>
      </c>
      <c r="T371" s="138">
        <f>S371*H371</f>
        <v>0</v>
      </c>
      <c r="AR371" s="139" t="s">
        <v>335</v>
      </c>
      <c r="AT371" s="139" t="s">
        <v>166</v>
      </c>
      <c r="AU371" s="139" t="s">
        <v>139</v>
      </c>
      <c r="AY371" s="18" t="s">
        <v>131</v>
      </c>
      <c r="BE371" s="140">
        <f>IF(N371="základní",J371,0)</f>
        <v>0</v>
      </c>
      <c r="BF371" s="140">
        <f>IF(N371="snížená",J371,0)</f>
        <v>0</v>
      </c>
      <c r="BG371" s="140">
        <f>IF(N371="zákl. přenesená",J371,0)</f>
        <v>0</v>
      </c>
      <c r="BH371" s="140">
        <f>IF(N371="sníž. přenesená",J371,0)</f>
        <v>0</v>
      </c>
      <c r="BI371" s="140">
        <f>IF(N371="nulová",J371,0)</f>
        <v>0</v>
      </c>
      <c r="BJ371" s="18" t="s">
        <v>139</v>
      </c>
      <c r="BK371" s="140">
        <f>ROUND(I371*H371,2)</f>
        <v>0</v>
      </c>
      <c r="BL371" s="18" t="s">
        <v>230</v>
      </c>
      <c r="BM371" s="139" t="s">
        <v>1444</v>
      </c>
    </row>
    <row r="372" spans="2:65" s="12" customFormat="1">
      <c r="B372" s="145"/>
      <c r="D372" s="146" t="s">
        <v>143</v>
      </c>
      <c r="F372" s="148" t="s">
        <v>1133</v>
      </c>
      <c r="H372" s="149">
        <v>63.841000000000001</v>
      </c>
      <c r="I372" s="150"/>
      <c r="L372" s="145"/>
      <c r="M372" s="151"/>
      <c r="T372" s="152"/>
      <c r="AT372" s="147" t="s">
        <v>143</v>
      </c>
      <c r="AU372" s="147" t="s">
        <v>139</v>
      </c>
      <c r="AV372" s="12" t="s">
        <v>139</v>
      </c>
      <c r="AW372" s="12" t="s">
        <v>4</v>
      </c>
      <c r="AX372" s="12" t="s">
        <v>79</v>
      </c>
      <c r="AY372" s="147" t="s">
        <v>131</v>
      </c>
    </row>
    <row r="373" spans="2:65" s="1" customFormat="1" ht="14.45" customHeight="1">
      <c r="B373" s="33"/>
      <c r="C373" s="128" t="s">
        <v>578</v>
      </c>
      <c r="D373" s="128" t="s">
        <v>133</v>
      </c>
      <c r="E373" s="129" t="s">
        <v>1134</v>
      </c>
      <c r="F373" s="130" t="s">
        <v>1135</v>
      </c>
      <c r="G373" s="131" t="s">
        <v>239</v>
      </c>
      <c r="H373" s="132">
        <v>84.6</v>
      </c>
      <c r="I373" s="133"/>
      <c r="J373" s="134">
        <f>ROUND(I373*H373,2)</f>
        <v>0</v>
      </c>
      <c r="K373" s="130" t="s">
        <v>137</v>
      </c>
      <c r="L373" s="33"/>
      <c r="M373" s="135" t="s">
        <v>19</v>
      </c>
      <c r="N373" s="136" t="s">
        <v>43</v>
      </c>
      <c r="P373" s="137">
        <f>O373*H373</f>
        <v>0</v>
      </c>
      <c r="Q373" s="137">
        <v>0</v>
      </c>
      <c r="R373" s="137">
        <f>Q373*H373</f>
        <v>0</v>
      </c>
      <c r="S373" s="137">
        <v>1E-4</v>
      </c>
      <c r="T373" s="138">
        <f>S373*H373</f>
        <v>8.4600000000000005E-3</v>
      </c>
      <c r="AR373" s="139" t="s">
        <v>230</v>
      </c>
      <c r="AT373" s="139" t="s">
        <v>133</v>
      </c>
      <c r="AU373" s="139" t="s">
        <v>139</v>
      </c>
      <c r="AY373" s="18" t="s">
        <v>131</v>
      </c>
      <c r="BE373" s="140">
        <f>IF(N373="základní",J373,0)</f>
        <v>0</v>
      </c>
      <c r="BF373" s="140">
        <f>IF(N373="snížená",J373,0)</f>
        <v>0</v>
      </c>
      <c r="BG373" s="140">
        <f>IF(N373="zákl. přenesená",J373,0)</f>
        <v>0</v>
      </c>
      <c r="BH373" s="140">
        <f>IF(N373="sníž. přenesená",J373,0)</f>
        <v>0</v>
      </c>
      <c r="BI373" s="140">
        <f>IF(N373="nulová",J373,0)</f>
        <v>0</v>
      </c>
      <c r="BJ373" s="18" t="s">
        <v>139</v>
      </c>
      <c r="BK373" s="140">
        <f>ROUND(I373*H373,2)</f>
        <v>0</v>
      </c>
      <c r="BL373" s="18" t="s">
        <v>230</v>
      </c>
      <c r="BM373" s="139" t="s">
        <v>1445</v>
      </c>
    </row>
    <row r="374" spans="2:65" s="1" customFormat="1" hidden="1">
      <c r="B374" s="33"/>
      <c r="D374" s="141" t="s">
        <v>141</v>
      </c>
      <c r="F374" s="142" t="s">
        <v>1137</v>
      </c>
      <c r="I374" s="143"/>
      <c r="L374" s="33"/>
      <c r="M374" s="144"/>
      <c r="T374" s="54"/>
      <c r="AT374" s="18" t="s">
        <v>141</v>
      </c>
      <c r="AU374" s="18" t="s">
        <v>139</v>
      </c>
    </row>
    <row r="375" spans="2:65" s="1" customFormat="1" ht="22.15" customHeight="1">
      <c r="B375" s="33"/>
      <c r="C375" s="128" t="s">
        <v>582</v>
      </c>
      <c r="D375" s="128" t="s">
        <v>133</v>
      </c>
      <c r="E375" s="129" t="s">
        <v>494</v>
      </c>
      <c r="F375" s="130" t="s">
        <v>495</v>
      </c>
      <c r="G375" s="131" t="s">
        <v>443</v>
      </c>
      <c r="H375" s="132">
        <v>7.5999999999999998E-2</v>
      </c>
      <c r="I375" s="133"/>
      <c r="J375" s="134">
        <f>ROUND(I375*H375,2)</f>
        <v>0</v>
      </c>
      <c r="K375" s="130" t="s">
        <v>137</v>
      </c>
      <c r="L375" s="33"/>
      <c r="M375" s="135" t="s">
        <v>19</v>
      </c>
      <c r="N375" s="136" t="s">
        <v>43</v>
      </c>
      <c r="P375" s="137">
        <f>O375*H375</f>
        <v>0</v>
      </c>
      <c r="Q375" s="137">
        <v>0</v>
      </c>
      <c r="R375" s="137">
        <f>Q375*H375</f>
        <v>0</v>
      </c>
      <c r="S375" s="137">
        <v>0</v>
      </c>
      <c r="T375" s="138">
        <f>S375*H375</f>
        <v>0</v>
      </c>
      <c r="AR375" s="139" t="s">
        <v>230</v>
      </c>
      <c r="AT375" s="139" t="s">
        <v>133</v>
      </c>
      <c r="AU375" s="139" t="s">
        <v>139</v>
      </c>
      <c r="AY375" s="18" t="s">
        <v>131</v>
      </c>
      <c r="BE375" s="140">
        <f>IF(N375="základní",J375,0)</f>
        <v>0</v>
      </c>
      <c r="BF375" s="140">
        <f>IF(N375="snížená",J375,0)</f>
        <v>0</v>
      </c>
      <c r="BG375" s="140">
        <f>IF(N375="zákl. přenesená",J375,0)</f>
        <v>0</v>
      </c>
      <c r="BH375" s="140">
        <f>IF(N375="sníž. přenesená",J375,0)</f>
        <v>0</v>
      </c>
      <c r="BI375" s="140">
        <f>IF(N375="nulová",J375,0)</f>
        <v>0</v>
      </c>
      <c r="BJ375" s="18" t="s">
        <v>139</v>
      </c>
      <c r="BK375" s="140">
        <f>ROUND(I375*H375,2)</f>
        <v>0</v>
      </c>
      <c r="BL375" s="18" t="s">
        <v>230</v>
      </c>
      <c r="BM375" s="139" t="s">
        <v>1446</v>
      </c>
    </row>
    <row r="376" spans="2:65" s="1" customFormat="1" hidden="1">
      <c r="B376" s="33"/>
      <c r="D376" s="141" t="s">
        <v>141</v>
      </c>
      <c r="F376" s="142" t="s">
        <v>497</v>
      </c>
      <c r="I376" s="143"/>
      <c r="L376" s="33"/>
      <c r="M376" s="144"/>
      <c r="T376" s="54"/>
      <c r="AT376" s="18" t="s">
        <v>141</v>
      </c>
      <c r="AU376" s="18" t="s">
        <v>139</v>
      </c>
    </row>
    <row r="377" spans="2:65" s="11" customFormat="1" ht="22.9" customHeight="1">
      <c r="B377" s="116"/>
      <c r="D377" s="117" t="s">
        <v>70</v>
      </c>
      <c r="E377" s="126" t="s">
        <v>515</v>
      </c>
      <c r="F377" s="126" t="s">
        <v>516</v>
      </c>
      <c r="I377" s="119"/>
      <c r="J377" s="127">
        <f>BK377</f>
        <v>0</v>
      </c>
      <c r="L377" s="116"/>
      <c r="M377" s="121"/>
      <c r="P377" s="122">
        <f>SUM(P378:P415)</f>
        <v>0</v>
      </c>
      <c r="R377" s="122">
        <f>SUM(R378:R415)</f>
        <v>6.5060000000000007E-2</v>
      </c>
      <c r="T377" s="123">
        <f>SUM(T378:T415)</f>
        <v>5.3540000000000004E-2</v>
      </c>
      <c r="AR377" s="117" t="s">
        <v>139</v>
      </c>
      <c r="AT377" s="124" t="s">
        <v>70</v>
      </c>
      <c r="AU377" s="124" t="s">
        <v>79</v>
      </c>
      <c r="AY377" s="117" t="s">
        <v>131</v>
      </c>
      <c r="BK377" s="125">
        <f>SUM(BK378:BK415)</f>
        <v>0</v>
      </c>
    </row>
    <row r="378" spans="2:65" s="1" customFormat="1" ht="14.45" customHeight="1">
      <c r="B378" s="33"/>
      <c r="C378" s="128" t="s">
        <v>587</v>
      </c>
      <c r="D378" s="128" t="s">
        <v>133</v>
      </c>
      <c r="E378" s="129" t="s">
        <v>518</v>
      </c>
      <c r="F378" s="130" t="s">
        <v>519</v>
      </c>
      <c r="G378" s="131" t="s">
        <v>239</v>
      </c>
      <c r="H378" s="132">
        <v>78.56</v>
      </c>
      <c r="I378" s="133"/>
      <c r="J378" s="134">
        <f>ROUND(I378*H378,2)</f>
        <v>0</v>
      </c>
      <c r="K378" s="130" t="s">
        <v>137</v>
      </c>
      <c r="L378" s="33"/>
      <c r="M378" s="135" t="s">
        <v>19</v>
      </c>
      <c r="N378" s="136" t="s">
        <v>43</v>
      </c>
      <c r="P378" s="137">
        <f>O378*H378</f>
        <v>0</v>
      </c>
      <c r="Q378" s="137">
        <v>0</v>
      </c>
      <c r="R378" s="137">
        <f>Q378*H378</f>
        <v>0</v>
      </c>
      <c r="S378" s="137">
        <v>0</v>
      </c>
      <c r="T378" s="138">
        <f>S378*H378</f>
        <v>0</v>
      </c>
      <c r="AR378" s="139" t="s">
        <v>230</v>
      </c>
      <c r="AT378" s="139" t="s">
        <v>133</v>
      </c>
      <c r="AU378" s="139" t="s">
        <v>139</v>
      </c>
      <c r="AY378" s="18" t="s">
        <v>131</v>
      </c>
      <c r="BE378" s="140">
        <f>IF(N378="základní",J378,0)</f>
        <v>0</v>
      </c>
      <c r="BF378" s="140">
        <f>IF(N378="snížená",J378,0)</f>
        <v>0</v>
      </c>
      <c r="BG378" s="140">
        <f>IF(N378="zákl. přenesená",J378,0)</f>
        <v>0</v>
      </c>
      <c r="BH378" s="140">
        <f>IF(N378="sníž. přenesená",J378,0)</f>
        <v>0</v>
      </c>
      <c r="BI378" s="140">
        <f>IF(N378="nulová",J378,0)</f>
        <v>0</v>
      </c>
      <c r="BJ378" s="18" t="s">
        <v>139</v>
      </c>
      <c r="BK378" s="140">
        <f>ROUND(I378*H378,2)</f>
        <v>0</v>
      </c>
      <c r="BL378" s="18" t="s">
        <v>230</v>
      </c>
      <c r="BM378" s="139" t="s">
        <v>1447</v>
      </c>
    </row>
    <row r="379" spans="2:65" s="1" customFormat="1" hidden="1">
      <c r="B379" s="33"/>
      <c r="D379" s="141" t="s">
        <v>141</v>
      </c>
      <c r="F379" s="142" t="s">
        <v>521</v>
      </c>
      <c r="I379" s="143"/>
      <c r="L379" s="33"/>
      <c r="M379" s="144"/>
      <c r="T379" s="54"/>
      <c r="AT379" s="18" t="s">
        <v>141</v>
      </c>
      <c r="AU379" s="18" t="s">
        <v>139</v>
      </c>
    </row>
    <row r="380" spans="2:65" s="13" customFormat="1">
      <c r="B380" s="163"/>
      <c r="D380" s="146" t="s">
        <v>143</v>
      </c>
      <c r="E380" s="164" t="s">
        <v>19</v>
      </c>
      <c r="F380" s="165" t="s">
        <v>522</v>
      </c>
      <c r="H380" s="164" t="s">
        <v>19</v>
      </c>
      <c r="I380" s="166"/>
      <c r="L380" s="163"/>
      <c r="M380" s="167"/>
      <c r="T380" s="168"/>
      <c r="AT380" s="164" t="s">
        <v>143</v>
      </c>
      <c r="AU380" s="164" t="s">
        <v>139</v>
      </c>
      <c r="AV380" s="13" t="s">
        <v>79</v>
      </c>
      <c r="AW380" s="13" t="s">
        <v>32</v>
      </c>
      <c r="AX380" s="13" t="s">
        <v>71</v>
      </c>
      <c r="AY380" s="164" t="s">
        <v>131</v>
      </c>
    </row>
    <row r="381" spans="2:65" s="12" customFormat="1">
      <c r="B381" s="145"/>
      <c r="D381" s="146" t="s">
        <v>143</v>
      </c>
      <c r="E381" s="147" t="s">
        <v>19</v>
      </c>
      <c r="F381" s="148" t="s">
        <v>1140</v>
      </c>
      <c r="H381" s="149">
        <v>48.26</v>
      </c>
      <c r="I381" s="150"/>
      <c r="L381" s="145"/>
      <c r="M381" s="151"/>
      <c r="T381" s="152"/>
      <c r="AT381" s="147" t="s">
        <v>143</v>
      </c>
      <c r="AU381" s="147" t="s">
        <v>139</v>
      </c>
      <c r="AV381" s="12" t="s">
        <v>139</v>
      </c>
      <c r="AW381" s="12" t="s">
        <v>32</v>
      </c>
      <c r="AX381" s="12" t="s">
        <v>71</v>
      </c>
      <c r="AY381" s="147" t="s">
        <v>131</v>
      </c>
    </row>
    <row r="382" spans="2:65" s="13" customFormat="1">
      <c r="B382" s="163"/>
      <c r="D382" s="146" t="s">
        <v>143</v>
      </c>
      <c r="E382" s="164" t="s">
        <v>19</v>
      </c>
      <c r="F382" s="165" t="s">
        <v>524</v>
      </c>
      <c r="H382" s="164" t="s">
        <v>19</v>
      </c>
      <c r="I382" s="166"/>
      <c r="L382" s="163"/>
      <c r="M382" s="167"/>
      <c r="T382" s="168"/>
      <c r="AT382" s="164" t="s">
        <v>143</v>
      </c>
      <c r="AU382" s="164" t="s">
        <v>139</v>
      </c>
      <c r="AV382" s="13" t="s">
        <v>79</v>
      </c>
      <c r="AW382" s="13" t="s">
        <v>32</v>
      </c>
      <c r="AX382" s="13" t="s">
        <v>71</v>
      </c>
      <c r="AY382" s="164" t="s">
        <v>131</v>
      </c>
    </row>
    <row r="383" spans="2:65" s="12" customFormat="1">
      <c r="B383" s="145"/>
      <c r="D383" s="146" t="s">
        <v>143</v>
      </c>
      <c r="E383" s="147" t="s">
        <v>19</v>
      </c>
      <c r="F383" s="148" t="s">
        <v>1141</v>
      </c>
      <c r="H383" s="149">
        <v>30.3</v>
      </c>
      <c r="I383" s="150"/>
      <c r="L383" s="145"/>
      <c r="M383" s="151"/>
      <c r="T383" s="152"/>
      <c r="AT383" s="147" t="s">
        <v>143</v>
      </c>
      <c r="AU383" s="147" t="s">
        <v>139</v>
      </c>
      <c r="AV383" s="12" t="s">
        <v>139</v>
      </c>
      <c r="AW383" s="12" t="s">
        <v>32</v>
      </c>
      <c r="AX383" s="12" t="s">
        <v>71</v>
      </c>
      <c r="AY383" s="147" t="s">
        <v>131</v>
      </c>
    </row>
    <row r="384" spans="2:65" s="14" customFormat="1">
      <c r="B384" s="169"/>
      <c r="D384" s="146" t="s">
        <v>143</v>
      </c>
      <c r="E384" s="170" t="s">
        <v>19</v>
      </c>
      <c r="F384" s="171" t="s">
        <v>191</v>
      </c>
      <c r="H384" s="172">
        <v>78.56</v>
      </c>
      <c r="I384" s="173"/>
      <c r="L384" s="169"/>
      <c r="M384" s="174"/>
      <c r="T384" s="175"/>
      <c r="AT384" s="170" t="s">
        <v>143</v>
      </c>
      <c r="AU384" s="170" t="s">
        <v>139</v>
      </c>
      <c r="AV384" s="14" t="s">
        <v>138</v>
      </c>
      <c r="AW384" s="14" t="s">
        <v>32</v>
      </c>
      <c r="AX384" s="14" t="s">
        <v>79</v>
      </c>
      <c r="AY384" s="170" t="s">
        <v>131</v>
      </c>
    </row>
    <row r="385" spans="2:65" s="1" customFormat="1" ht="14.45" customHeight="1">
      <c r="B385" s="33"/>
      <c r="C385" s="153" t="s">
        <v>591</v>
      </c>
      <c r="D385" s="153" t="s">
        <v>166</v>
      </c>
      <c r="E385" s="154" t="s">
        <v>527</v>
      </c>
      <c r="F385" s="155" t="s">
        <v>528</v>
      </c>
      <c r="G385" s="156" t="s">
        <v>169</v>
      </c>
      <c r="H385" s="157">
        <v>10.99</v>
      </c>
      <c r="I385" s="158"/>
      <c r="J385" s="159">
        <f>ROUND(I385*H385,2)</f>
        <v>0</v>
      </c>
      <c r="K385" s="155" t="s">
        <v>137</v>
      </c>
      <c r="L385" s="160"/>
      <c r="M385" s="161" t="s">
        <v>19</v>
      </c>
      <c r="N385" s="162" t="s">
        <v>43</v>
      </c>
      <c r="P385" s="137">
        <f>O385*H385</f>
        <v>0</v>
      </c>
      <c r="Q385" s="137">
        <v>1E-3</v>
      </c>
      <c r="R385" s="137">
        <f>Q385*H385</f>
        <v>1.099E-2</v>
      </c>
      <c r="S385" s="137">
        <v>0</v>
      </c>
      <c r="T385" s="138">
        <f>S385*H385</f>
        <v>0</v>
      </c>
      <c r="AR385" s="139" t="s">
        <v>335</v>
      </c>
      <c r="AT385" s="139" t="s">
        <v>166</v>
      </c>
      <c r="AU385" s="139" t="s">
        <v>139</v>
      </c>
      <c r="AY385" s="18" t="s">
        <v>131</v>
      </c>
      <c r="BE385" s="140">
        <f>IF(N385="základní",J385,0)</f>
        <v>0</v>
      </c>
      <c r="BF385" s="140">
        <f>IF(N385="snížená",J385,0)</f>
        <v>0</v>
      </c>
      <c r="BG385" s="140">
        <f>IF(N385="zákl. přenesená",J385,0)</f>
        <v>0</v>
      </c>
      <c r="BH385" s="140">
        <f>IF(N385="sníž. přenesená",J385,0)</f>
        <v>0</v>
      </c>
      <c r="BI385" s="140">
        <f>IF(N385="nulová",J385,0)</f>
        <v>0</v>
      </c>
      <c r="BJ385" s="18" t="s">
        <v>139</v>
      </c>
      <c r="BK385" s="140">
        <f>ROUND(I385*H385,2)</f>
        <v>0</v>
      </c>
      <c r="BL385" s="18" t="s">
        <v>230</v>
      </c>
      <c r="BM385" s="139" t="s">
        <v>1448</v>
      </c>
    </row>
    <row r="386" spans="2:65" s="12" customFormat="1">
      <c r="B386" s="145"/>
      <c r="D386" s="146" t="s">
        <v>143</v>
      </c>
      <c r="E386" s="147" t="s">
        <v>19</v>
      </c>
      <c r="F386" s="148" t="s">
        <v>1143</v>
      </c>
      <c r="H386" s="149">
        <v>10.99</v>
      </c>
      <c r="I386" s="150"/>
      <c r="L386" s="145"/>
      <c r="M386" s="151"/>
      <c r="T386" s="152"/>
      <c r="AT386" s="147" t="s">
        <v>143</v>
      </c>
      <c r="AU386" s="147" t="s">
        <v>139</v>
      </c>
      <c r="AV386" s="12" t="s">
        <v>139</v>
      </c>
      <c r="AW386" s="12" t="s">
        <v>32</v>
      </c>
      <c r="AX386" s="12" t="s">
        <v>79</v>
      </c>
      <c r="AY386" s="147" t="s">
        <v>131</v>
      </c>
    </row>
    <row r="387" spans="2:65" s="1" customFormat="1" ht="14.45" customHeight="1">
      <c r="B387" s="33"/>
      <c r="C387" s="153" t="s">
        <v>596</v>
      </c>
      <c r="D387" s="153" t="s">
        <v>166</v>
      </c>
      <c r="E387" s="154" t="s">
        <v>532</v>
      </c>
      <c r="F387" s="155" t="s">
        <v>533</v>
      </c>
      <c r="G387" s="156" t="s">
        <v>410</v>
      </c>
      <c r="H387" s="157">
        <v>46</v>
      </c>
      <c r="I387" s="158"/>
      <c r="J387" s="159">
        <f>ROUND(I387*H387,2)</f>
        <v>0</v>
      </c>
      <c r="K387" s="155" t="s">
        <v>534</v>
      </c>
      <c r="L387" s="160"/>
      <c r="M387" s="161" t="s">
        <v>19</v>
      </c>
      <c r="N387" s="162" t="s">
        <v>43</v>
      </c>
      <c r="P387" s="137">
        <f>O387*H387</f>
        <v>0</v>
      </c>
      <c r="Q387" s="137">
        <v>2.1000000000000001E-4</v>
      </c>
      <c r="R387" s="137">
        <f>Q387*H387</f>
        <v>9.6600000000000002E-3</v>
      </c>
      <c r="S387" s="137">
        <v>0</v>
      </c>
      <c r="T387" s="138">
        <f>S387*H387</f>
        <v>0</v>
      </c>
      <c r="AR387" s="139" t="s">
        <v>335</v>
      </c>
      <c r="AT387" s="139" t="s">
        <v>166</v>
      </c>
      <c r="AU387" s="139" t="s">
        <v>139</v>
      </c>
      <c r="AY387" s="18" t="s">
        <v>131</v>
      </c>
      <c r="BE387" s="140">
        <f>IF(N387="základní",J387,0)</f>
        <v>0</v>
      </c>
      <c r="BF387" s="140">
        <f>IF(N387="snížená",J387,0)</f>
        <v>0</v>
      </c>
      <c r="BG387" s="140">
        <f>IF(N387="zákl. přenesená",J387,0)</f>
        <v>0</v>
      </c>
      <c r="BH387" s="140">
        <f>IF(N387="sníž. přenesená",J387,0)</f>
        <v>0</v>
      </c>
      <c r="BI387" s="140">
        <f>IF(N387="nulová",J387,0)</f>
        <v>0</v>
      </c>
      <c r="BJ387" s="18" t="s">
        <v>139</v>
      </c>
      <c r="BK387" s="140">
        <f>ROUND(I387*H387,2)</f>
        <v>0</v>
      </c>
      <c r="BL387" s="18" t="s">
        <v>230</v>
      </c>
      <c r="BM387" s="139" t="s">
        <v>1449</v>
      </c>
    </row>
    <row r="388" spans="2:65" s="1" customFormat="1" ht="14.45" customHeight="1">
      <c r="B388" s="33"/>
      <c r="C388" s="128" t="s">
        <v>600</v>
      </c>
      <c r="D388" s="128" t="s">
        <v>133</v>
      </c>
      <c r="E388" s="129" t="s">
        <v>537</v>
      </c>
      <c r="F388" s="130" t="s">
        <v>538</v>
      </c>
      <c r="G388" s="131" t="s">
        <v>410</v>
      </c>
      <c r="H388" s="132">
        <v>46</v>
      </c>
      <c r="I388" s="133"/>
      <c r="J388" s="134">
        <f>ROUND(I388*H388,2)</f>
        <v>0</v>
      </c>
      <c r="K388" s="130" t="s">
        <v>137</v>
      </c>
      <c r="L388" s="33"/>
      <c r="M388" s="135" t="s">
        <v>19</v>
      </c>
      <c r="N388" s="136" t="s">
        <v>43</v>
      </c>
      <c r="P388" s="137">
        <f>O388*H388</f>
        <v>0</v>
      </c>
      <c r="Q388" s="137">
        <v>0</v>
      </c>
      <c r="R388" s="137">
        <f>Q388*H388</f>
        <v>0</v>
      </c>
      <c r="S388" s="137">
        <v>0</v>
      </c>
      <c r="T388" s="138">
        <f>S388*H388</f>
        <v>0</v>
      </c>
      <c r="AR388" s="139" t="s">
        <v>230</v>
      </c>
      <c r="AT388" s="139" t="s">
        <v>133</v>
      </c>
      <c r="AU388" s="139" t="s">
        <v>139</v>
      </c>
      <c r="AY388" s="18" t="s">
        <v>131</v>
      </c>
      <c r="BE388" s="140">
        <f>IF(N388="základní",J388,0)</f>
        <v>0</v>
      </c>
      <c r="BF388" s="140">
        <f>IF(N388="snížená",J388,0)</f>
        <v>0</v>
      </c>
      <c r="BG388" s="140">
        <f>IF(N388="zákl. přenesená",J388,0)</f>
        <v>0</v>
      </c>
      <c r="BH388" s="140">
        <f>IF(N388="sníž. přenesená",J388,0)</f>
        <v>0</v>
      </c>
      <c r="BI388" s="140">
        <f>IF(N388="nulová",J388,0)</f>
        <v>0</v>
      </c>
      <c r="BJ388" s="18" t="s">
        <v>139</v>
      </c>
      <c r="BK388" s="140">
        <f>ROUND(I388*H388,2)</f>
        <v>0</v>
      </c>
      <c r="BL388" s="18" t="s">
        <v>230</v>
      </c>
      <c r="BM388" s="139" t="s">
        <v>1450</v>
      </c>
    </row>
    <row r="389" spans="2:65" s="1" customFormat="1" hidden="1">
      <c r="B389" s="33"/>
      <c r="D389" s="141" t="s">
        <v>141</v>
      </c>
      <c r="F389" s="142" t="s">
        <v>540</v>
      </c>
      <c r="I389" s="143"/>
      <c r="L389" s="33"/>
      <c r="M389" s="144"/>
      <c r="T389" s="54"/>
      <c r="AT389" s="18" t="s">
        <v>141</v>
      </c>
      <c r="AU389" s="18" t="s">
        <v>139</v>
      </c>
    </row>
    <row r="390" spans="2:65" s="1" customFormat="1" ht="14.45" customHeight="1">
      <c r="B390" s="33"/>
      <c r="C390" s="153" t="s">
        <v>605</v>
      </c>
      <c r="D390" s="153" t="s">
        <v>166</v>
      </c>
      <c r="E390" s="154" t="s">
        <v>542</v>
      </c>
      <c r="F390" s="155" t="s">
        <v>543</v>
      </c>
      <c r="G390" s="156" t="s">
        <v>410</v>
      </c>
      <c r="H390" s="157">
        <v>46</v>
      </c>
      <c r="I390" s="158"/>
      <c r="J390" s="159">
        <f>ROUND(I390*H390,2)</f>
        <v>0</v>
      </c>
      <c r="K390" s="155" t="s">
        <v>137</v>
      </c>
      <c r="L390" s="160"/>
      <c r="M390" s="161" t="s">
        <v>19</v>
      </c>
      <c r="N390" s="162" t="s">
        <v>43</v>
      </c>
      <c r="P390" s="137">
        <f>O390*H390</f>
        <v>0</v>
      </c>
      <c r="Q390" s="137">
        <v>1.6000000000000001E-4</v>
      </c>
      <c r="R390" s="137">
        <f>Q390*H390</f>
        <v>7.3600000000000002E-3</v>
      </c>
      <c r="S390" s="137">
        <v>0</v>
      </c>
      <c r="T390" s="138">
        <f>S390*H390</f>
        <v>0</v>
      </c>
      <c r="AR390" s="139" t="s">
        <v>335</v>
      </c>
      <c r="AT390" s="139" t="s">
        <v>166</v>
      </c>
      <c r="AU390" s="139" t="s">
        <v>139</v>
      </c>
      <c r="AY390" s="18" t="s">
        <v>131</v>
      </c>
      <c r="BE390" s="140">
        <f>IF(N390="základní",J390,0)</f>
        <v>0</v>
      </c>
      <c r="BF390" s="140">
        <f>IF(N390="snížená",J390,0)</f>
        <v>0</v>
      </c>
      <c r="BG390" s="140">
        <f>IF(N390="zákl. přenesená",J390,0)</f>
        <v>0</v>
      </c>
      <c r="BH390" s="140">
        <f>IF(N390="sníž. přenesená",J390,0)</f>
        <v>0</v>
      </c>
      <c r="BI390" s="140">
        <f>IF(N390="nulová",J390,0)</f>
        <v>0</v>
      </c>
      <c r="BJ390" s="18" t="s">
        <v>139</v>
      </c>
      <c r="BK390" s="140">
        <f>ROUND(I390*H390,2)</f>
        <v>0</v>
      </c>
      <c r="BL390" s="18" t="s">
        <v>230</v>
      </c>
      <c r="BM390" s="139" t="s">
        <v>1451</v>
      </c>
    </row>
    <row r="391" spans="2:65" s="1" customFormat="1" ht="14.45" customHeight="1">
      <c r="B391" s="33"/>
      <c r="C391" s="128" t="s">
        <v>610</v>
      </c>
      <c r="D391" s="128" t="s">
        <v>133</v>
      </c>
      <c r="E391" s="129" t="s">
        <v>546</v>
      </c>
      <c r="F391" s="130" t="s">
        <v>547</v>
      </c>
      <c r="G391" s="131" t="s">
        <v>410</v>
      </c>
      <c r="H391" s="132">
        <v>3</v>
      </c>
      <c r="I391" s="133"/>
      <c r="J391" s="134">
        <f>ROUND(I391*H391,2)</f>
        <v>0</v>
      </c>
      <c r="K391" s="130" t="s">
        <v>137</v>
      </c>
      <c r="L391" s="33"/>
      <c r="M391" s="135" t="s">
        <v>19</v>
      </c>
      <c r="N391" s="136" t="s">
        <v>43</v>
      </c>
      <c r="P391" s="137">
        <f>O391*H391</f>
        <v>0</v>
      </c>
      <c r="Q391" s="137">
        <v>0</v>
      </c>
      <c r="R391" s="137">
        <f>Q391*H391</f>
        <v>0</v>
      </c>
      <c r="S391" s="137">
        <v>0</v>
      </c>
      <c r="T391" s="138">
        <f>S391*H391</f>
        <v>0</v>
      </c>
      <c r="AR391" s="139" t="s">
        <v>230</v>
      </c>
      <c r="AT391" s="139" t="s">
        <v>133</v>
      </c>
      <c r="AU391" s="139" t="s">
        <v>139</v>
      </c>
      <c r="AY391" s="18" t="s">
        <v>131</v>
      </c>
      <c r="BE391" s="140">
        <f>IF(N391="základní",J391,0)</f>
        <v>0</v>
      </c>
      <c r="BF391" s="140">
        <f>IF(N391="snížená",J391,0)</f>
        <v>0</v>
      </c>
      <c r="BG391" s="140">
        <f>IF(N391="zákl. přenesená",J391,0)</f>
        <v>0</v>
      </c>
      <c r="BH391" s="140">
        <f>IF(N391="sníž. přenesená",J391,0)</f>
        <v>0</v>
      </c>
      <c r="BI391" s="140">
        <f>IF(N391="nulová",J391,0)</f>
        <v>0</v>
      </c>
      <c r="BJ391" s="18" t="s">
        <v>139</v>
      </c>
      <c r="BK391" s="140">
        <f>ROUND(I391*H391,2)</f>
        <v>0</v>
      </c>
      <c r="BL391" s="18" t="s">
        <v>230</v>
      </c>
      <c r="BM391" s="139" t="s">
        <v>1452</v>
      </c>
    </row>
    <row r="392" spans="2:65" s="1" customFormat="1" hidden="1">
      <c r="B392" s="33"/>
      <c r="D392" s="141" t="s">
        <v>141</v>
      </c>
      <c r="F392" s="142" t="s">
        <v>549</v>
      </c>
      <c r="I392" s="143"/>
      <c r="L392" s="33"/>
      <c r="M392" s="144"/>
      <c r="T392" s="54"/>
      <c r="AT392" s="18" t="s">
        <v>141</v>
      </c>
      <c r="AU392" s="18" t="s">
        <v>139</v>
      </c>
    </row>
    <row r="393" spans="2:65" s="1" customFormat="1" ht="14.45" customHeight="1">
      <c r="B393" s="33"/>
      <c r="C393" s="153" t="s">
        <v>617</v>
      </c>
      <c r="D393" s="153" t="s">
        <v>166</v>
      </c>
      <c r="E393" s="154" t="s">
        <v>551</v>
      </c>
      <c r="F393" s="155" t="s">
        <v>552</v>
      </c>
      <c r="G393" s="156" t="s">
        <v>410</v>
      </c>
      <c r="H393" s="157">
        <v>3</v>
      </c>
      <c r="I393" s="158"/>
      <c r="J393" s="159">
        <f>ROUND(I393*H393,2)</f>
        <v>0</v>
      </c>
      <c r="K393" s="155" t="s">
        <v>137</v>
      </c>
      <c r="L393" s="160"/>
      <c r="M393" s="161" t="s">
        <v>19</v>
      </c>
      <c r="N393" s="162" t="s">
        <v>43</v>
      </c>
      <c r="P393" s="137">
        <f>O393*H393</f>
        <v>0</v>
      </c>
      <c r="Q393" s="137">
        <v>4.1999999999999997E-3</v>
      </c>
      <c r="R393" s="137">
        <f>Q393*H393</f>
        <v>1.26E-2</v>
      </c>
      <c r="S393" s="137">
        <v>0</v>
      </c>
      <c r="T393" s="138">
        <f>S393*H393</f>
        <v>0</v>
      </c>
      <c r="AR393" s="139" t="s">
        <v>335</v>
      </c>
      <c r="AT393" s="139" t="s">
        <v>166</v>
      </c>
      <c r="AU393" s="139" t="s">
        <v>139</v>
      </c>
      <c r="AY393" s="18" t="s">
        <v>131</v>
      </c>
      <c r="BE393" s="140">
        <f>IF(N393="základní",J393,0)</f>
        <v>0</v>
      </c>
      <c r="BF393" s="140">
        <f>IF(N393="snížená",J393,0)</f>
        <v>0</v>
      </c>
      <c r="BG393" s="140">
        <f>IF(N393="zákl. přenesená",J393,0)</f>
        <v>0</v>
      </c>
      <c r="BH393" s="140">
        <f>IF(N393="sníž. přenesená",J393,0)</f>
        <v>0</v>
      </c>
      <c r="BI393" s="140">
        <f>IF(N393="nulová",J393,0)</f>
        <v>0</v>
      </c>
      <c r="BJ393" s="18" t="s">
        <v>139</v>
      </c>
      <c r="BK393" s="140">
        <f>ROUND(I393*H393,2)</f>
        <v>0</v>
      </c>
      <c r="BL393" s="18" t="s">
        <v>230</v>
      </c>
      <c r="BM393" s="139" t="s">
        <v>1453</v>
      </c>
    </row>
    <row r="394" spans="2:65" s="1" customFormat="1" ht="14.45" customHeight="1">
      <c r="B394" s="33"/>
      <c r="C394" s="128" t="s">
        <v>622</v>
      </c>
      <c r="D394" s="128" t="s">
        <v>133</v>
      </c>
      <c r="E394" s="129" t="s">
        <v>555</v>
      </c>
      <c r="F394" s="130" t="s">
        <v>556</v>
      </c>
      <c r="G394" s="131" t="s">
        <v>410</v>
      </c>
      <c r="H394" s="132">
        <v>3</v>
      </c>
      <c r="I394" s="133"/>
      <c r="J394" s="134">
        <f>ROUND(I394*H394,2)</f>
        <v>0</v>
      </c>
      <c r="K394" s="130" t="s">
        <v>137</v>
      </c>
      <c r="L394" s="33"/>
      <c r="M394" s="135" t="s">
        <v>19</v>
      </c>
      <c r="N394" s="136" t="s">
        <v>43</v>
      </c>
      <c r="P394" s="137">
        <f>O394*H394</f>
        <v>0</v>
      </c>
      <c r="Q394" s="137">
        <v>0</v>
      </c>
      <c r="R394" s="137">
        <f>Q394*H394</f>
        <v>0</v>
      </c>
      <c r="S394" s="137">
        <v>0</v>
      </c>
      <c r="T394" s="138">
        <f>S394*H394</f>
        <v>0</v>
      </c>
      <c r="AR394" s="139" t="s">
        <v>230</v>
      </c>
      <c r="AT394" s="139" t="s">
        <v>133</v>
      </c>
      <c r="AU394" s="139" t="s">
        <v>139</v>
      </c>
      <c r="AY394" s="18" t="s">
        <v>131</v>
      </c>
      <c r="BE394" s="140">
        <f>IF(N394="základní",J394,0)</f>
        <v>0</v>
      </c>
      <c r="BF394" s="140">
        <f>IF(N394="snížená",J394,0)</f>
        <v>0</v>
      </c>
      <c r="BG394" s="140">
        <f>IF(N394="zákl. přenesená",J394,0)</f>
        <v>0</v>
      </c>
      <c r="BH394" s="140">
        <f>IF(N394="sníž. přenesená",J394,0)</f>
        <v>0</v>
      </c>
      <c r="BI394" s="140">
        <f>IF(N394="nulová",J394,0)</f>
        <v>0</v>
      </c>
      <c r="BJ394" s="18" t="s">
        <v>139</v>
      </c>
      <c r="BK394" s="140">
        <f>ROUND(I394*H394,2)</f>
        <v>0</v>
      </c>
      <c r="BL394" s="18" t="s">
        <v>230</v>
      </c>
      <c r="BM394" s="139" t="s">
        <v>1454</v>
      </c>
    </row>
    <row r="395" spans="2:65" s="1" customFormat="1" hidden="1">
      <c r="B395" s="33"/>
      <c r="D395" s="141" t="s">
        <v>141</v>
      </c>
      <c r="F395" s="142" t="s">
        <v>558</v>
      </c>
      <c r="I395" s="143"/>
      <c r="L395" s="33"/>
      <c r="M395" s="144"/>
      <c r="T395" s="54"/>
      <c r="AT395" s="18" t="s">
        <v>141</v>
      </c>
      <c r="AU395" s="18" t="s">
        <v>139</v>
      </c>
    </row>
    <row r="396" spans="2:65" s="1" customFormat="1" ht="14.45" customHeight="1">
      <c r="B396" s="33"/>
      <c r="C396" s="128" t="s">
        <v>629</v>
      </c>
      <c r="D396" s="128" t="s">
        <v>133</v>
      </c>
      <c r="E396" s="129" t="s">
        <v>560</v>
      </c>
      <c r="F396" s="130" t="s">
        <v>561</v>
      </c>
      <c r="G396" s="131" t="s">
        <v>410</v>
      </c>
      <c r="H396" s="132">
        <v>3</v>
      </c>
      <c r="I396" s="133"/>
      <c r="J396" s="134">
        <f>ROUND(I396*H396,2)</f>
        <v>0</v>
      </c>
      <c r="K396" s="130" t="s">
        <v>137</v>
      </c>
      <c r="L396" s="33"/>
      <c r="M396" s="135" t="s">
        <v>19</v>
      </c>
      <c r="N396" s="136" t="s">
        <v>43</v>
      </c>
      <c r="P396" s="137">
        <f>O396*H396</f>
        <v>0</v>
      </c>
      <c r="Q396" s="137">
        <v>0</v>
      </c>
      <c r="R396" s="137">
        <f>Q396*H396</f>
        <v>0</v>
      </c>
      <c r="S396" s="137">
        <v>0</v>
      </c>
      <c r="T396" s="138">
        <f>S396*H396</f>
        <v>0</v>
      </c>
      <c r="AR396" s="139" t="s">
        <v>230</v>
      </c>
      <c r="AT396" s="139" t="s">
        <v>133</v>
      </c>
      <c r="AU396" s="139" t="s">
        <v>139</v>
      </c>
      <c r="AY396" s="18" t="s">
        <v>131</v>
      </c>
      <c r="BE396" s="140">
        <f>IF(N396="základní",J396,0)</f>
        <v>0</v>
      </c>
      <c r="BF396" s="140">
        <f>IF(N396="snížená",J396,0)</f>
        <v>0</v>
      </c>
      <c r="BG396" s="140">
        <f>IF(N396="zákl. přenesená",J396,0)</f>
        <v>0</v>
      </c>
      <c r="BH396" s="140">
        <f>IF(N396="sníž. přenesená",J396,0)</f>
        <v>0</v>
      </c>
      <c r="BI396" s="140">
        <f>IF(N396="nulová",J396,0)</f>
        <v>0</v>
      </c>
      <c r="BJ396" s="18" t="s">
        <v>139</v>
      </c>
      <c r="BK396" s="140">
        <f>ROUND(I396*H396,2)</f>
        <v>0</v>
      </c>
      <c r="BL396" s="18" t="s">
        <v>230</v>
      </c>
      <c r="BM396" s="139" t="s">
        <v>1455</v>
      </c>
    </row>
    <row r="397" spans="2:65" s="1" customFormat="1" hidden="1">
      <c r="B397" s="33"/>
      <c r="D397" s="141" t="s">
        <v>141</v>
      </c>
      <c r="F397" s="142" t="s">
        <v>563</v>
      </c>
      <c r="I397" s="143"/>
      <c r="L397" s="33"/>
      <c r="M397" s="144"/>
      <c r="T397" s="54"/>
      <c r="AT397" s="18" t="s">
        <v>141</v>
      </c>
      <c r="AU397" s="18" t="s">
        <v>139</v>
      </c>
    </row>
    <row r="398" spans="2:65" s="1" customFormat="1" ht="14.45" customHeight="1">
      <c r="B398" s="33"/>
      <c r="C398" s="128" t="s">
        <v>635</v>
      </c>
      <c r="D398" s="128" t="s">
        <v>133</v>
      </c>
      <c r="E398" s="129" t="s">
        <v>565</v>
      </c>
      <c r="F398" s="130" t="s">
        <v>566</v>
      </c>
      <c r="G398" s="131" t="s">
        <v>410</v>
      </c>
      <c r="H398" s="132">
        <v>30</v>
      </c>
      <c r="I398" s="133"/>
      <c r="J398" s="134">
        <f>ROUND(I398*H398,2)</f>
        <v>0</v>
      </c>
      <c r="K398" s="130" t="s">
        <v>137</v>
      </c>
      <c r="L398" s="33"/>
      <c r="M398" s="135" t="s">
        <v>19</v>
      </c>
      <c r="N398" s="136" t="s">
        <v>43</v>
      </c>
      <c r="P398" s="137">
        <f>O398*H398</f>
        <v>0</v>
      </c>
      <c r="Q398" s="137">
        <v>0</v>
      </c>
      <c r="R398" s="137">
        <f>Q398*H398</f>
        <v>0</v>
      </c>
      <c r="S398" s="137">
        <v>0</v>
      </c>
      <c r="T398" s="138">
        <f>S398*H398</f>
        <v>0</v>
      </c>
      <c r="AR398" s="139" t="s">
        <v>230</v>
      </c>
      <c r="AT398" s="139" t="s">
        <v>133</v>
      </c>
      <c r="AU398" s="139" t="s">
        <v>139</v>
      </c>
      <c r="AY398" s="18" t="s">
        <v>131</v>
      </c>
      <c r="BE398" s="140">
        <f>IF(N398="základní",J398,0)</f>
        <v>0</v>
      </c>
      <c r="BF398" s="140">
        <f>IF(N398="snížená",J398,0)</f>
        <v>0</v>
      </c>
      <c r="BG398" s="140">
        <f>IF(N398="zákl. přenesená",J398,0)</f>
        <v>0</v>
      </c>
      <c r="BH398" s="140">
        <f>IF(N398="sníž. přenesená",J398,0)</f>
        <v>0</v>
      </c>
      <c r="BI398" s="140">
        <f>IF(N398="nulová",J398,0)</f>
        <v>0</v>
      </c>
      <c r="BJ398" s="18" t="s">
        <v>139</v>
      </c>
      <c r="BK398" s="140">
        <f>ROUND(I398*H398,2)</f>
        <v>0</v>
      </c>
      <c r="BL398" s="18" t="s">
        <v>230</v>
      </c>
      <c r="BM398" s="139" t="s">
        <v>1456</v>
      </c>
    </row>
    <row r="399" spans="2:65" s="1" customFormat="1" hidden="1">
      <c r="B399" s="33"/>
      <c r="D399" s="141" t="s">
        <v>141</v>
      </c>
      <c r="F399" s="142" t="s">
        <v>568</v>
      </c>
      <c r="I399" s="143"/>
      <c r="L399" s="33"/>
      <c r="M399" s="144"/>
      <c r="T399" s="54"/>
      <c r="AT399" s="18" t="s">
        <v>141</v>
      </c>
      <c r="AU399" s="18" t="s">
        <v>139</v>
      </c>
    </row>
    <row r="400" spans="2:65" s="1" customFormat="1" ht="14.45" customHeight="1">
      <c r="B400" s="33"/>
      <c r="C400" s="153" t="s">
        <v>640</v>
      </c>
      <c r="D400" s="153" t="s">
        <v>166</v>
      </c>
      <c r="E400" s="154" t="s">
        <v>570</v>
      </c>
      <c r="F400" s="155" t="s">
        <v>571</v>
      </c>
      <c r="G400" s="156" t="s">
        <v>410</v>
      </c>
      <c r="H400" s="157">
        <v>30</v>
      </c>
      <c r="I400" s="158"/>
      <c r="J400" s="159">
        <f>ROUND(I400*H400,2)</f>
        <v>0</v>
      </c>
      <c r="K400" s="155" t="s">
        <v>137</v>
      </c>
      <c r="L400" s="160"/>
      <c r="M400" s="161" t="s">
        <v>19</v>
      </c>
      <c r="N400" s="162" t="s">
        <v>43</v>
      </c>
      <c r="P400" s="137">
        <f>O400*H400</f>
        <v>0</v>
      </c>
      <c r="Q400" s="137">
        <v>2.4000000000000001E-4</v>
      </c>
      <c r="R400" s="137">
        <f>Q400*H400</f>
        <v>7.1999999999999998E-3</v>
      </c>
      <c r="S400" s="137">
        <v>0</v>
      </c>
      <c r="T400" s="138">
        <f>S400*H400</f>
        <v>0</v>
      </c>
      <c r="AR400" s="139" t="s">
        <v>335</v>
      </c>
      <c r="AT400" s="139" t="s">
        <v>166</v>
      </c>
      <c r="AU400" s="139" t="s">
        <v>139</v>
      </c>
      <c r="AY400" s="18" t="s">
        <v>131</v>
      </c>
      <c r="BE400" s="140">
        <f>IF(N400="základní",J400,0)</f>
        <v>0</v>
      </c>
      <c r="BF400" s="140">
        <f>IF(N400="snížená",J400,0)</f>
        <v>0</v>
      </c>
      <c r="BG400" s="140">
        <f>IF(N400="zákl. přenesená",J400,0)</f>
        <v>0</v>
      </c>
      <c r="BH400" s="140">
        <f>IF(N400="sníž. přenesená",J400,0)</f>
        <v>0</v>
      </c>
      <c r="BI400" s="140">
        <f>IF(N400="nulová",J400,0)</f>
        <v>0</v>
      </c>
      <c r="BJ400" s="18" t="s">
        <v>139</v>
      </c>
      <c r="BK400" s="140">
        <f>ROUND(I400*H400,2)</f>
        <v>0</v>
      </c>
      <c r="BL400" s="18" t="s">
        <v>230</v>
      </c>
      <c r="BM400" s="139" t="s">
        <v>1457</v>
      </c>
    </row>
    <row r="401" spans="2:65" s="1" customFormat="1" ht="14.45" customHeight="1">
      <c r="B401" s="33"/>
      <c r="C401" s="128" t="s">
        <v>645</v>
      </c>
      <c r="D401" s="128" t="s">
        <v>133</v>
      </c>
      <c r="E401" s="129" t="s">
        <v>574</v>
      </c>
      <c r="F401" s="130" t="s">
        <v>575</v>
      </c>
      <c r="G401" s="131" t="s">
        <v>410</v>
      </c>
      <c r="H401" s="132">
        <v>5</v>
      </c>
      <c r="I401" s="133"/>
      <c r="J401" s="134">
        <f>ROUND(I401*H401,2)</f>
        <v>0</v>
      </c>
      <c r="K401" s="130" t="s">
        <v>137</v>
      </c>
      <c r="L401" s="33"/>
      <c r="M401" s="135" t="s">
        <v>19</v>
      </c>
      <c r="N401" s="136" t="s">
        <v>43</v>
      </c>
      <c r="P401" s="137">
        <f>O401*H401</f>
        <v>0</v>
      </c>
      <c r="Q401" s="137">
        <v>0</v>
      </c>
      <c r="R401" s="137">
        <f>Q401*H401</f>
        <v>0</v>
      </c>
      <c r="S401" s="137">
        <v>0</v>
      </c>
      <c r="T401" s="138">
        <f>S401*H401</f>
        <v>0</v>
      </c>
      <c r="AR401" s="139" t="s">
        <v>230</v>
      </c>
      <c r="AT401" s="139" t="s">
        <v>133</v>
      </c>
      <c r="AU401" s="139" t="s">
        <v>139</v>
      </c>
      <c r="AY401" s="18" t="s">
        <v>131</v>
      </c>
      <c r="BE401" s="140">
        <f>IF(N401="základní",J401,0)</f>
        <v>0</v>
      </c>
      <c r="BF401" s="140">
        <f>IF(N401="snížená",J401,0)</f>
        <v>0</v>
      </c>
      <c r="BG401" s="140">
        <f>IF(N401="zákl. přenesená",J401,0)</f>
        <v>0</v>
      </c>
      <c r="BH401" s="140">
        <f>IF(N401="sníž. přenesená",J401,0)</f>
        <v>0</v>
      </c>
      <c r="BI401" s="140">
        <f>IF(N401="nulová",J401,0)</f>
        <v>0</v>
      </c>
      <c r="BJ401" s="18" t="s">
        <v>139</v>
      </c>
      <c r="BK401" s="140">
        <f>ROUND(I401*H401,2)</f>
        <v>0</v>
      </c>
      <c r="BL401" s="18" t="s">
        <v>230</v>
      </c>
      <c r="BM401" s="139" t="s">
        <v>1458</v>
      </c>
    </row>
    <row r="402" spans="2:65" s="1" customFormat="1" hidden="1">
      <c r="B402" s="33"/>
      <c r="D402" s="141" t="s">
        <v>141</v>
      </c>
      <c r="F402" s="142" t="s">
        <v>577</v>
      </c>
      <c r="I402" s="143"/>
      <c r="L402" s="33"/>
      <c r="M402" s="144"/>
      <c r="T402" s="54"/>
      <c r="AT402" s="18" t="s">
        <v>141</v>
      </c>
      <c r="AU402" s="18" t="s">
        <v>139</v>
      </c>
    </row>
    <row r="403" spans="2:65" s="1" customFormat="1" ht="14.45" customHeight="1">
      <c r="B403" s="33"/>
      <c r="C403" s="153" t="s">
        <v>651</v>
      </c>
      <c r="D403" s="153" t="s">
        <v>166</v>
      </c>
      <c r="E403" s="154" t="s">
        <v>579</v>
      </c>
      <c r="F403" s="155" t="s">
        <v>580</v>
      </c>
      <c r="G403" s="156" t="s">
        <v>410</v>
      </c>
      <c r="H403" s="157">
        <v>5</v>
      </c>
      <c r="I403" s="158"/>
      <c r="J403" s="159">
        <f>ROUND(I403*H403,2)</f>
        <v>0</v>
      </c>
      <c r="K403" s="155" t="s">
        <v>137</v>
      </c>
      <c r="L403" s="160"/>
      <c r="M403" s="161" t="s">
        <v>19</v>
      </c>
      <c r="N403" s="162" t="s">
        <v>43</v>
      </c>
      <c r="P403" s="137">
        <f>O403*H403</f>
        <v>0</v>
      </c>
      <c r="Q403" s="137">
        <v>3.4499999999999999E-3</v>
      </c>
      <c r="R403" s="137">
        <f>Q403*H403</f>
        <v>1.7250000000000001E-2</v>
      </c>
      <c r="S403" s="137">
        <v>0</v>
      </c>
      <c r="T403" s="138">
        <f>S403*H403</f>
        <v>0</v>
      </c>
      <c r="AR403" s="139" t="s">
        <v>335</v>
      </c>
      <c r="AT403" s="139" t="s">
        <v>166</v>
      </c>
      <c r="AU403" s="139" t="s">
        <v>139</v>
      </c>
      <c r="AY403" s="18" t="s">
        <v>131</v>
      </c>
      <c r="BE403" s="140">
        <f>IF(N403="základní",J403,0)</f>
        <v>0</v>
      </c>
      <c r="BF403" s="140">
        <f>IF(N403="snížená",J403,0)</f>
        <v>0</v>
      </c>
      <c r="BG403" s="140">
        <f>IF(N403="zákl. přenesená",J403,0)</f>
        <v>0</v>
      </c>
      <c r="BH403" s="140">
        <f>IF(N403="sníž. přenesená",J403,0)</f>
        <v>0</v>
      </c>
      <c r="BI403" s="140">
        <f>IF(N403="nulová",J403,0)</f>
        <v>0</v>
      </c>
      <c r="BJ403" s="18" t="s">
        <v>139</v>
      </c>
      <c r="BK403" s="140">
        <f>ROUND(I403*H403,2)</f>
        <v>0</v>
      </c>
      <c r="BL403" s="18" t="s">
        <v>230</v>
      </c>
      <c r="BM403" s="139" t="s">
        <v>1459</v>
      </c>
    </row>
    <row r="404" spans="2:65" s="1" customFormat="1" ht="22.15" customHeight="1">
      <c r="B404" s="33"/>
      <c r="C404" s="128" t="s">
        <v>656</v>
      </c>
      <c r="D404" s="128" t="s">
        <v>133</v>
      </c>
      <c r="E404" s="129" t="s">
        <v>583</v>
      </c>
      <c r="F404" s="130" t="s">
        <v>584</v>
      </c>
      <c r="G404" s="131" t="s">
        <v>239</v>
      </c>
      <c r="H404" s="132">
        <v>30.3</v>
      </c>
      <c r="I404" s="133"/>
      <c r="J404" s="134">
        <f>ROUND(I404*H404,2)</f>
        <v>0</v>
      </c>
      <c r="K404" s="130" t="s">
        <v>137</v>
      </c>
      <c r="L404" s="33"/>
      <c r="M404" s="135" t="s">
        <v>19</v>
      </c>
      <c r="N404" s="136" t="s">
        <v>43</v>
      </c>
      <c r="P404" s="137">
        <f>O404*H404</f>
        <v>0</v>
      </c>
      <c r="Q404" s="137">
        <v>0</v>
      </c>
      <c r="R404" s="137">
        <f>Q404*H404</f>
        <v>0</v>
      </c>
      <c r="S404" s="137">
        <v>4.0000000000000002E-4</v>
      </c>
      <c r="T404" s="138">
        <f>S404*H404</f>
        <v>1.2120000000000001E-2</v>
      </c>
      <c r="AR404" s="139" t="s">
        <v>230</v>
      </c>
      <c r="AT404" s="139" t="s">
        <v>133</v>
      </c>
      <c r="AU404" s="139" t="s">
        <v>139</v>
      </c>
      <c r="AY404" s="18" t="s">
        <v>131</v>
      </c>
      <c r="BE404" s="140">
        <f>IF(N404="základní",J404,0)</f>
        <v>0</v>
      </c>
      <c r="BF404" s="140">
        <f>IF(N404="snížená",J404,0)</f>
        <v>0</v>
      </c>
      <c r="BG404" s="140">
        <f>IF(N404="zákl. přenesená",J404,0)</f>
        <v>0</v>
      </c>
      <c r="BH404" s="140">
        <f>IF(N404="sníž. přenesená",J404,0)</f>
        <v>0</v>
      </c>
      <c r="BI404" s="140">
        <f>IF(N404="nulová",J404,0)</f>
        <v>0</v>
      </c>
      <c r="BJ404" s="18" t="s">
        <v>139</v>
      </c>
      <c r="BK404" s="140">
        <f>ROUND(I404*H404,2)</f>
        <v>0</v>
      </c>
      <c r="BL404" s="18" t="s">
        <v>230</v>
      </c>
      <c r="BM404" s="139" t="s">
        <v>1460</v>
      </c>
    </row>
    <row r="405" spans="2:65" s="1" customFormat="1" hidden="1">
      <c r="B405" s="33"/>
      <c r="D405" s="141" t="s">
        <v>141</v>
      </c>
      <c r="F405" s="142" t="s">
        <v>586</v>
      </c>
      <c r="I405" s="143"/>
      <c r="L405" s="33"/>
      <c r="M405" s="144"/>
      <c r="T405" s="54"/>
      <c r="AT405" s="18" t="s">
        <v>141</v>
      </c>
      <c r="AU405" s="18" t="s">
        <v>139</v>
      </c>
    </row>
    <row r="406" spans="2:65" s="1" customFormat="1" ht="22.15" customHeight="1">
      <c r="B406" s="33"/>
      <c r="C406" s="128" t="s">
        <v>663</v>
      </c>
      <c r="D406" s="128" t="s">
        <v>133</v>
      </c>
      <c r="E406" s="129" t="s">
        <v>588</v>
      </c>
      <c r="F406" s="130" t="s">
        <v>589</v>
      </c>
      <c r="G406" s="131" t="s">
        <v>239</v>
      </c>
      <c r="H406" s="132">
        <v>48.3</v>
      </c>
      <c r="I406" s="133"/>
      <c r="J406" s="134">
        <f>ROUND(I406*H406,2)</f>
        <v>0</v>
      </c>
      <c r="K406" s="130" t="s">
        <v>534</v>
      </c>
      <c r="L406" s="33"/>
      <c r="M406" s="135" t="s">
        <v>19</v>
      </c>
      <c r="N406" s="136" t="s">
        <v>43</v>
      </c>
      <c r="P406" s="137">
        <f>O406*H406</f>
        <v>0</v>
      </c>
      <c r="Q406" s="137">
        <v>0</v>
      </c>
      <c r="R406" s="137">
        <f>Q406*H406</f>
        <v>0</v>
      </c>
      <c r="S406" s="137">
        <v>4.0000000000000002E-4</v>
      </c>
      <c r="T406" s="138">
        <f>S406*H406</f>
        <v>1.932E-2</v>
      </c>
      <c r="AR406" s="139" t="s">
        <v>230</v>
      </c>
      <c r="AT406" s="139" t="s">
        <v>133</v>
      </c>
      <c r="AU406" s="139" t="s">
        <v>139</v>
      </c>
      <c r="AY406" s="18" t="s">
        <v>131</v>
      </c>
      <c r="BE406" s="140">
        <f>IF(N406="základní",J406,0)</f>
        <v>0</v>
      </c>
      <c r="BF406" s="140">
        <f>IF(N406="snížená",J406,0)</f>
        <v>0</v>
      </c>
      <c r="BG406" s="140">
        <f>IF(N406="zákl. přenesená",J406,0)</f>
        <v>0</v>
      </c>
      <c r="BH406" s="140">
        <f>IF(N406="sníž. přenesená",J406,0)</f>
        <v>0</v>
      </c>
      <c r="BI406" s="140">
        <f>IF(N406="nulová",J406,0)</f>
        <v>0</v>
      </c>
      <c r="BJ406" s="18" t="s">
        <v>139</v>
      </c>
      <c r="BK406" s="140">
        <f>ROUND(I406*H406,2)</f>
        <v>0</v>
      </c>
      <c r="BL406" s="18" t="s">
        <v>230</v>
      </c>
      <c r="BM406" s="139" t="s">
        <v>1461</v>
      </c>
    </row>
    <row r="407" spans="2:65" s="1" customFormat="1" ht="14.45" customHeight="1">
      <c r="B407" s="33"/>
      <c r="C407" s="128" t="s">
        <v>668</v>
      </c>
      <c r="D407" s="128" t="s">
        <v>133</v>
      </c>
      <c r="E407" s="129" t="s">
        <v>592</v>
      </c>
      <c r="F407" s="130" t="s">
        <v>593</v>
      </c>
      <c r="G407" s="131" t="s">
        <v>410</v>
      </c>
      <c r="H407" s="132">
        <v>32</v>
      </c>
      <c r="I407" s="133"/>
      <c r="J407" s="134">
        <f>ROUND(I407*H407,2)</f>
        <v>0</v>
      </c>
      <c r="K407" s="130" t="s">
        <v>137</v>
      </c>
      <c r="L407" s="33"/>
      <c r="M407" s="135" t="s">
        <v>19</v>
      </c>
      <c r="N407" s="136" t="s">
        <v>43</v>
      </c>
      <c r="P407" s="137">
        <f>O407*H407</f>
        <v>0</v>
      </c>
      <c r="Q407" s="137">
        <v>0</v>
      </c>
      <c r="R407" s="137">
        <f>Q407*H407</f>
        <v>0</v>
      </c>
      <c r="S407" s="137">
        <v>2.5000000000000001E-4</v>
      </c>
      <c r="T407" s="138">
        <f>S407*H407</f>
        <v>8.0000000000000002E-3</v>
      </c>
      <c r="AR407" s="139" t="s">
        <v>230</v>
      </c>
      <c r="AT407" s="139" t="s">
        <v>133</v>
      </c>
      <c r="AU407" s="139" t="s">
        <v>139</v>
      </c>
      <c r="AY407" s="18" t="s">
        <v>131</v>
      </c>
      <c r="BE407" s="140">
        <f>IF(N407="základní",J407,0)</f>
        <v>0</v>
      </c>
      <c r="BF407" s="140">
        <f>IF(N407="snížená",J407,0)</f>
        <v>0</v>
      </c>
      <c r="BG407" s="140">
        <f>IF(N407="zákl. přenesená",J407,0)</f>
        <v>0</v>
      </c>
      <c r="BH407" s="140">
        <f>IF(N407="sníž. přenesená",J407,0)</f>
        <v>0</v>
      </c>
      <c r="BI407" s="140">
        <f>IF(N407="nulová",J407,0)</f>
        <v>0</v>
      </c>
      <c r="BJ407" s="18" t="s">
        <v>139</v>
      </c>
      <c r="BK407" s="140">
        <f>ROUND(I407*H407,2)</f>
        <v>0</v>
      </c>
      <c r="BL407" s="18" t="s">
        <v>230</v>
      </c>
      <c r="BM407" s="139" t="s">
        <v>1462</v>
      </c>
    </row>
    <row r="408" spans="2:65" s="1" customFormat="1" hidden="1">
      <c r="B408" s="33"/>
      <c r="D408" s="141" t="s">
        <v>141</v>
      </c>
      <c r="F408" s="142" t="s">
        <v>595</v>
      </c>
      <c r="I408" s="143"/>
      <c r="L408" s="33"/>
      <c r="M408" s="144"/>
      <c r="T408" s="54"/>
      <c r="AT408" s="18" t="s">
        <v>141</v>
      </c>
      <c r="AU408" s="18" t="s">
        <v>139</v>
      </c>
    </row>
    <row r="409" spans="2:65" s="1" customFormat="1" ht="14.45" customHeight="1">
      <c r="B409" s="33"/>
      <c r="C409" s="128" t="s">
        <v>673</v>
      </c>
      <c r="D409" s="128" t="s">
        <v>133</v>
      </c>
      <c r="E409" s="129" t="s">
        <v>597</v>
      </c>
      <c r="F409" s="130" t="s">
        <v>598</v>
      </c>
      <c r="G409" s="131" t="s">
        <v>410</v>
      </c>
      <c r="H409" s="132">
        <v>30</v>
      </c>
      <c r="I409" s="133"/>
      <c r="J409" s="134">
        <f>ROUND(I409*H409,2)</f>
        <v>0</v>
      </c>
      <c r="K409" s="130" t="s">
        <v>534</v>
      </c>
      <c r="L409" s="33"/>
      <c r="M409" s="135" t="s">
        <v>19</v>
      </c>
      <c r="N409" s="136" t="s">
        <v>43</v>
      </c>
      <c r="P409" s="137">
        <f>O409*H409</f>
        <v>0</v>
      </c>
      <c r="Q409" s="137">
        <v>0</v>
      </c>
      <c r="R409" s="137">
        <f>Q409*H409</f>
        <v>0</v>
      </c>
      <c r="S409" s="137">
        <v>2.1000000000000001E-4</v>
      </c>
      <c r="T409" s="138">
        <f>S409*H409</f>
        <v>6.3E-3</v>
      </c>
      <c r="AR409" s="139" t="s">
        <v>230</v>
      </c>
      <c r="AT409" s="139" t="s">
        <v>133</v>
      </c>
      <c r="AU409" s="139" t="s">
        <v>139</v>
      </c>
      <c r="AY409" s="18" t="s">
        <v>131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18" t="s">
        <v>139</v>
      </c>
      <c r="BK409" s="140">
        <f>ROUND(I409*H409,2)</f>
        <v>0</v>
      </c>
      <c r="BL409" s="18" t="s">
        <v>230</v>
      </c>
      <c r="BM409" s="139" t="s">
        <v>1463</v>
      </c>
    </row>
    <row r="410" spans="2:65" s="1" customFormat="1" ht="14.45" customHeight="1">
      <c r="B410" s="33"/>
      <c r="C410" s="128" t="s">
        <v>678</v>
      </c>
      <c r="D410" s="128" t="s">
        <v>133</v>
      </c>
      <c r="E410" s="129" t="s">
        <v>601</v>
      </c>
      <c r="F410" s="130" t="s">
        <v>602</v>
      </c>
      <c r="G410" s="131" t="s">
        <v>410</v>
      </c>
      <c r="H410" s="132">
        <v>3</v>
      </c>
      <c r="I410" s="133"/>
      <c r="J410" s="134">
        <f>ROUND(I410*H410,2)</f>
        <v>0</v>
      </c>
      <c r="K410" s="130" t="s">
        <v>137</v>
      </c>
      <c r="L410" s="33"/>
      <c r="M410" s="135" t="s">
        <v>19</v>
      </c>
      <c r="N410" s="136" t="s">
        <v>43</v>
      </c>
      <c r="P410" s="137">
        <f>O410*H410</f>
        <v>0</v>
      </c>
      <c r="Q410" s="137">
        <v>0</v>
      </c>
      <c r="R410" s="137">
        <f>Q410*H410</f>
        <v>0</v>
      </c>
      <c r="S410" s="137">
        <v>2.5999999999999999E-3</v>
      </c>
      <c r="T410" s="138">
        <f>S410*H410</f>
        <v>7.7999999999999996E-3</v>
      </c>
      <c r="AR410" s="139" t="s">
        <v>230</v>
      </c>
      <c r="AT410" s="139" t="s">
        <v>133</v>
      </c>
      <c r="AU410" s="139" t="s">
        <v>139</v>
      </c>
      <c r="AY410" s="18" t="s">
        <v>131</v>
      </c>
      <c r="BE410" s="140">
        <f>IF(N410="základní",J410,0)</f>
        <v>0</v>
      </c>
      <c r="BF410" s="140">
        <f>IF(N410="snížená",J410,0)</f>
        <v>0</v>
      </c>
      <c r="BG410" s="140">
        <f>IF(N410="zákl. přenesená",J410,0)</f>
        <v>0</v>
      </c>
      <c r="BH410" s="140">
        <f>IF(N410="sníž. přenesená",J410,0)</f>
        <v>0</v>
      </c>
      <c r="BI410" s="140">
        <f>IF(N410="nulová",J410,0)</f>
        <v>0</v>
      </c>
      <c r="BJ410" s="18" t="s">
        <v>139</v>
      </c>
      <c r="BK410" s="140">
        <f>ROUND(I410*H410,2)</f>
        <v>0</v>
      </c>
      <c r="BL410" s="18" t="s">
        <v>230</v>
      </c>
      <c r="BM410" s="139" t="s">
        <v>1464</v>
      </c>
    </row>
    <row r="411" spans="2:65" s="1" customFormat="1" hidden="1">
      <c r="B411" s="33"/>
      <c r="D411" s="141" t="s">
        <v>141</v>
      </c>
      <c r="F411" s="142" t="s">
        <v>604</v>
      </c>
      <c r="I411" s="143"/>
      <c r="L411" s="33"/>
      <c r="M411" s="144"/>
      <c r="T411" s="54"/>
      <c r="AT411" s="18" t="s">
        <v>141</v>
      </c>
      <c r="AU411" s="18" t="s">
        <v>139</v>
      </c>
    </row>
    <row r="412" spans="2:65" s="1" customFormat="1" ht="14.45" customHeight="1">
      <c r="B412" s="33"/>
      <c r="C412" s="128" t="s">
        <v>683</v>
      </c>
      <c r="D412" s="128" t="s">
        <v>133</v>
      </c>
      <c r="E412" s="129" t="s">
        <v>606</v>
      </c>
      <c r="F412" s="130" t="s">
        <v>607</v>
      </c>
      <c r="G412" s="131" t="s">
        <v>410</v>
      </c>
      <c r="H412" s="132">
        <v>3</v>
      </c>
      <c r="I412" s="133"/>
      <c r="J412" s="134">
        <f>ROUND(I412*H412,2)</f>
        <v>0</v>
      </c>
      <c r="K412" s="130" t="s">
        <v>137</v>
      </c>
      <c r="L412" s="33"/>
      <c r="M412" s="135" t="s">
        <v>19</v>
      </c>
      <c r="N412" s="136" t="s">
        <v>43</v>
      </c>
      <c r="P412" s="137">
        <f>O412*H412</f>
        <v>0</v>
      </c>
      <c r="Q412" s="137">
        <v>0</v>
      </c>
      <c r="R412" s="137">
        <f>Q412*H412</f>
        <v>0</v>
      </c>
      <c r="S412" s="137">
        <v>0</v>
      </c>
      <c r="T412" s="138">
        <f>S412*H412</f>
        <v>0</v>
      </c>
      <c r="AR412" s="139" t="s">
        <v>230</v>
      </c>
      <c r="AT412" s="139" t="s">
        <v>133</v>
      </c>
      <c r="AU412" s="139" t="s">
        <v>139</v>
      </c>
      <c r="AY412" s="18" t="s">
        <v>131</v>
      </c>
      <c r="BE412" s="140">
        <f>IF(N412="základní",J412,0)</f>
        <v>0</v>
      </c>
      <c r="BF412" s="140">
        <f>IF(N412="snížená",J412,0)</f>
        <v>0</v>
      </c>
      <c r="BG412" s="140">
        <f>IF(N412="zákl. přenesená",J412,0)</f>
        <v>0</v>
      </c>
      <c r="BH412" s="140">
        <f>IF(N412="sníž. přenesená",J412,0)</f>
        <v>0</v>
      </c>
      <c r="BI412" s="140">
        <f>IF(N412="nulová",J412,0)</f>
        <v>0</v>
      </c>
      <c r="BJ412" s="18" t="s">
        <v>139</v>
      </c>
      <c r="BK412" s="140">
        <f>ROUND(I412*H412,2)</f>
        <v>0</v>
      </c>
      <c r="BL412" s="18" t="s">
        <v>230</v>
      </c>
      <c r="BM412" s="139" t="s">
        <v>1465</v>
      </c>
    </row>
    <row r="413" spans="2:65" s="1" customFormat="1" hidden="1">
      <c r="B413" s="33"/>
      <c r="D413" s="141" t="s">
        <v>141</v>
      </c>
      <c r="F413" s="142" t="s">
        <v>609</v>
      </c>
      <c r="I413" s="143"/>
      <c r="L413" s="33"/>
      <c r="M413" s="144"/>
      <c r="T413" s="54"/>
      <c r="AT413" s="18" t="s">
        <v>141</v>
      </c>
      <c r="AU413" s="18" t="s">
        <v>139</v>
      </c>
    </row>
    <row r="414" spans="2:65" s="1" customFormat="1" ht="22.15" customHeight="1">
      <c r="B414" s="33"/>
      <c r="C414" s="128" t="s">
        <v>688</v>
      </c>
      <c r="D414" s="128" t="s">
        <v>133</v>
      </c>
      <c r="E414" s="129" t="s">
        <v>611</v>
      </c>
      <c r="F414" s="130" t="s">
        <v>612</v>
      </c>
      <c r="G414" s="131" t="s">
        <v>443</v>
      </c>
      <c r="H414" s="132">
        <v>6.5000000000000002E-2</v>
      </c>
      <c r="I414" s="133"/>
      <c r="J414" s="134">
        <f>ROUND(I414*H414,2)</f>
        <v>0</v>
      </c>
      <c r="K414" s="130" t="s">
        <v>137</v>
      </c>
      <c r="L414" s="33"/>
      <c r="M414" s="135" t="s">
        <v>19</v>
      </c>
      <c r="N414" s="136" t="s">
        <v>43</v>
      </c>
      <c r="P414" s="137">
        <f>O414*H414</f>
        <v>0</v>
      </c>
      <c r="Q414" s="137">
        <v>0</v>
      </c>
      <c r="R414" s="137">
        <f>Q414*H414</f>
        <v>0</v>
      </c>
      <c r="S414" s="137">
        <v>0</v>
      </c>
      <c r="T414" s="138">
        <f>S414*H414</f>
        <v>0</v>
      </c>
      <c r="AR414" s="139" t="s">
        <v>230</v>
      </c>
      <c r="AT414" s="139" t="s">
        <v>133</v>
      </c>
      <c r="AU414" s="139" t="s">
        <v>139</v>
      </c>
      <c r="AY414" s="18" t="s">
        <v>131</v>
      </c>
      <c r="BE414" s="140">
        <f>IF(N414="základní",J414,0)</f>
        <v>0</v>
      </c>
      <c r="BF414" s="140">
        <f>IF(N414="snížená",J414,0)</f>
        <v>0</v>
      </c>
      <c r="BG414" s="140">
        <f>IF(N414="zákl. přenesená",J414,0)</f>
        <v>0</v>
      </c>
      <c r="BH414" s="140">
        <f>IF(N414="sníž. přenesená",J414,0)</f>
        <v>0</v>
      </c>
      <c r="BI414" s="140">
        <f>IF(N414="nulová",J414,0)</f>
        <v>0</v>
      </c>
      <c r="BJ414" s="18" t="s">
        <v>139</v>
      </c>
      <c r="BK414" s="140">
        <f>ROUND(I414*H414,2)</f>
        <v>0</v>
      </c>
      <c r="BL414" s="18" t="s">
        <v>230</v>
      </c>
      <c r="BM414" s="139" t="s">
        <v>1466</v>
      </c>
    </row>
    <row r="415" spans="2:65" s="1" customFormat="1" hidden="1">
      <c r="B415" s="33"/>
      <c r="D415" s="141" t="s">
        <v>141</v>
      </c>
      <c r="F415" s="142" t="s">
        <v>614</v>
      </c>
      <c r="I415" s="143"/>
      <c r="L415" s="33"/>
      <c r="M415" s="144"/>
      <c r="T415" s="54"/>
      <c r="AT415" s="18" t="s">
        <v>141</v>
      </c>
      <c r="AU415" s="18" t="s">
        <v>139</v>
      </c>
    </row>
    <row r="416" spans="2:65" s="11" customFormat="1" ht="22.9" customHeight="1">
      <c r="B416" s="116"/>
      <c r="D416" s="117" t="s">
        <v>70</v>
      </c>
      <c r="E416" s="126" t="s">
        <v>1162</v>
      </c>
      <c r="F416" s="126" t="s">
        <v>1163</v>
      </c>
      <c r="I416" s="119"/>
      <c r="J416" s="127">
        <f>BK416</f>
        <v>0</v>
      </c>
      <c r="L416" s="116"/>
      <c r="M416" s="121"/>
      <c r="P416" s="122">
        <f>SUM(P417:P419)</f>
        <v>0</v>
      </c>
      <c r="R416" s="122">
        <f>SUM(R417:R419)</f>
        <v>8.3999999999999995E-3</v>
      </c>
      <c r="T416" s="123">
        <f>SUM(T417:T419)</f>
        <v>0</v>
      </c>
      <c r="AR416" s="117" t="s">
        <v>139</v>
      </c>
      <c r="AT416" s="124" t="s">
        <v>70</v>
      </c>
      <c r="AU416" s="124" t="s">
        <v>79</v>
      </c>
      <c r="AY416" s="117" t="s">
        <v>131</v>
      </c>
      <c r="BK416" s="125">
        <f>SUM(BK417:BK419)</f>
        <v>0</v>
      </c>
    </row>
    <row r="417" spans="2:65" s="1" customFormat="1" ht="22.15" customHeight="1">
      <c r="B417" s="33"/>
      <c r="C417" s="128" t="s">
        <v>694</v>
      </c>
      <c r="D417" s="128" t="s">
        <v>133</v>
      </c>
      <c r="E417" s="129" t="s">
        <v>1164</v>
      </c>
      <c r="F417" s="130" t="s">
        <v>1165</v>
      </c>
      <c r="G417" s="131" t="s">
        <v>410</v>
      </c>
      <c r="H417" s="132">
        <v>2</v>
      </c>
      <c r="I417" s="133"/>
      <c r="J417" s="134">
        <f>ROUND(I417*H417,2)</f>
        <v>0</v>
      </c>
      <c r="K417" s="130" t="s">
        <v>841</v>
      </c>
      <c r="L417" s="33"/>
      <c r="M417" s="135" t="s">
        <v>19</v>
      </c>
      <c r="N417" s="136" t="s">
        <v>43</v>
      </c>
      <c r="P417" s="137">
        <f>O417*H417</f>
        <v>0</v>
      </c>
      <c r="Q417" s="137">
        <v>0</v>
      </c>
      <c r="R417" s="137">
        <f>Q417*H417</f>
        <v>0</v>
      </c>
      <c r="S417" s="137">
        <v>0</v>
      </c>
      <c r="T417" s="138">
        <f>S417*H417</f>
        <v>0</v>
      </c>
      <c r="AR417" s="139" t="s">
        <v>230</v>
      </c>
      <c r="AT417" s="139" t="s">
        <v>133</v>
      </c>
      <c r="AU417" s="139" t="s">
        <v>139</v>
      </c>
      <c r="AY417" s="18" t="s">
        <v>131</v>
      </c>
      <c r="BE417" s="140">
        <f>IF(N417="základní",J417,0)</f>
        <v>0</v>
      </c>
      <c r="BF417" s="140">
        <f>IF(N417="snížená",J417,0)</f>
        <v>0</v>
      </c>
      <c r="BG417" s="140">
        <f>IF(N417="zákl. přenesená",J417,0)</f>
        <v>0</v>
      </c>
      <c r="BH417" s="140">
        <f>IF(N417="sníž. přenesená",J417,0)</f>
        <v>0</v>
      </c>
      <c r="BI417" s="140">
        <f>IF(N417="nulová",J417,0)</f>
        <v>0</v>
      </c>
      <c r="BJ417" s="18" t="s">
        <v>139</v>
      </c>
      <c r="BK417" s="140">
        <f>ROUND(I417*H417,2)</f>
        <v>0</v>
      </c>
      <c r="BL417" s="18" t="s">
        <v>230</v>
      </c>
      <c r="BM417" s="139" t="s">
        <v>1467</v>
      </c>
    </row>
    <row r="418" spans="2:65" s="1" customFormat="1" ht="14.45" customHeight="1">
      <c r="B418" s="33"/>
      <c r="C418" s="153" t="s">
        <v>699</v>
      </c>
      <c r="D418" s="153" t="s">
        <v>166</v>
      </c>
      <c r="E418" s="154" t="s">
        <v>1167</v>
      </c>
      <c r="F418" s="155" t="s">
        <v>1168</v>
      </c>
      <c r="G418" s="156" t="s">
        <v>410</v>
      </c>
      <c r="H418" s="157">
        <v>2</v>
      </c>
      <c r="I418" s="158"/>
      <c r="J418" s="159">
        <f>ROUND(I418*H418,2)</f>
        <v>0</v>
      </c>
      <c r="K418" s="155" t="s">
        <v>19</v>
      </c>
      <c r="L418" s="160"/>
      <c r="M418" s="161" t="s">
        <v>19</v>
      </c>
      <c r="N418" s="162" t="s">
        <v>43</v>
      </c>
      <c r="P418" s="137">
        <f>O418*H418</f>
        <v>0</v>
      </c>
      <c r="Q418" s="137">
        <v>4.1999999999999997E-3</v>
      </c>
      <c r="R418" s="137">
        <f>Q418*H418</f>
        <v>8.3999999999999995E-3</v>
      </c>
      <c r="S418" s="137">
        <v>0</v>
      </c>
      <c r="T418" s="138">
        <f>S418*H418</f>
        <v>0</v>
      </c>
      <c r="AR418" s="139" t="s">
        <v>335</v>
      </c>
      <c r="AT418" s="139" t="s">
        <v>166</v>
      </c>
      <c r="AU418" s="139" t="s">
        <v>139</v>
      </c>
      <c r="AY418" s="18" t="s">
        <v>131</v>
      </c>
      <c r="BE418" s="140">
        <f>IF(N418="základní",J418,0)</f>
        <v>0</v>
      </c>
      <c r="BF418" s="140">
        <f>IF(N418="snížená",J418,0)</f>
        <v>0</v>
      </c>
      <c r="BG418" s="140">
        <f>IF(N418="zákl. přenesená",J418,0)</f>
        <v>0</v>
      </c>
      <c r="BH418" s="140">
        <f>IF(N418="sníž. přenesená",J418,0)</f>
        <v>0</v>
      </c>
      <c r="BI418" s="140">
        <f>IF(N418="nulová",J418,0)</f>
        <v>0</v>
      </c>
      <c r="BJ418" s="18" t="s">
        <v>139</v>
      </c>
      <c r="BK418" s="140">
        <f>ROUND(I418*H418,2)</f>
        <v>0</v>
      </c>
      <c r="BL418" s="18" t="s">
        <v>230</v>
      </c>
      <c r="BM418" s="139" t="s">
        <v>1468</v>
      </c>
    </row>
    <row r="419" spans="2:65" s="12" customFormat="1">
      <c r="B419" s="145"/>
      <c r="D419" s="146" t="s">
        <v>143</v>
      </c>
      <c r="F419" s="148" t="s">
        <v>1170</v>
      </c>
      <c r="H419" s="149">
        <v>2</v>
      </c>
      <c r="I419" s="150"/>
      <c r="L419" s="145"/>
      <c r="M419" s="151"/>
      <c r="T419" s="152"/>
      <c r="AT419" s="147" t="s">
        <v>143</v>
      </c>
      <c r="AU419" s="147" t="s">
        <v>139</v>
      </c>
      <c r="AV419" s="12" t="s">
        <v>139</v>
      </c>
      <c r="AW419" s="12" t="s">
        <v>4</v>
      </c>
      <c r="AX419" s="12" t="s">
        <v>79</v>
      </c>
      <c r="AY419" s="147" t="s">
        <v>131</v>
      </c>
    </row>
    <row r="420" spans="2:65" s="11" customFormat="1" ht="22.9" customHeight="1">
      <c r="B420" s="116"/>
      <c r="D420" s="117" t="s">
        <v>70</v>
      </c>
      <c r="E420" s="126" t="s">
        <v>615</v>
      </c>
      <c r="F420" s="126" t="s">
        <v>616</v>
      </c>
      <c r="I420" s="119"/>
      <c r="J420" s="127">
        <f>BK420</f>
        <v>0</v>
      </c>
      <c r="L420" s="116"/>
      <c r="M420" s="121"/>
      <c r="P420" s="122">
        <f>SUM(P421:P428)</f>
        <v>0</v>
      </c>
      <c r="R420" s="122">
        <f>SUM(R421:R428)</f>
        <v>0</v>
      </c>
      <c r="T420" s="123">
        <f>SUM(T421:T428)</f>
        <v>8.8999999999999999E-3</v>
      </c>
      <c r="AR420" s="117" t="s">
        <v>139</v>
      </c>
      <c r="AT420" s="124" t="s">
        <v>70</v>
      </c>
      <c r="AU420" s="124" t="s">
        <v>79</v>
      </c>
      <c r="AY420" s="117" t="s">
        <v>131</v>
      </c>
      <c r="BK420" s="125">
        <f>SUM(BK421:BK428)</f>
        <v>0</v>
      </c>
    </row>
    <row r="421" spans="2:65" s="1" customFormat="1" ht="14.45" customHeight="1">
      <c r="B421" s="33"/>
      <c r="C421" s="128" t="s">
        <v>704</v>
      </c>
      <c r="D421" s="128" t="s">
        <v>133</v>
      </c>
      <c r="E421" s="129" t="s">
        <v>1171</v>
      </c>
      <c r="F421" s="130" t="s">
        <v>1172</v>
      </c>
      <c r="G421" s="131" t="s">
        <v>410</v>
      </c>
      <c r="H421" s="132">
        <v>28</v>
      </c>
      <c r="I421" s="133"/>
      <c r="J421" s="134">
        <f>ROUND(I421*H421,2)</f>
        <v>0</v>
      </c>
      <c r="K421" s="130" t="s">
        <v>137</v>
      </c>
      <c r="L421" s="33"/>
      <c r="M421" s="135" t="s">
        <v>19</v>
      </c>
      <c r="N421" s="136" t="s">
        <v>43</v>
      </c>
      <c r="P421" s="137">
        <f>O421*H421</f>
        <v>0</v>
      </c>
      <c r="Q421" s="137">
        <v>0</v>
      </c>
      <c r="R421" s="137">
        <f>Q421*H421</f>
        <v>0</v>
      </c>
      <c r="S421" s="137">
        <v>5.0000000000000002E-5</v>
      </c>
      <c r="T421" s="138">
        <f>S421*H421</f>
        <v>1.4E-3</v>
      </c>
      <c r="AR421" s="139" t="s">
        <v>230</v>
      </c>
      <c r="AT421" s="139" t="s">
        <v>133</v>
      </c>
      <c r="AU421" s="139" t="s">
        <v>139</v>
      </c>
      <c r="AY421" s="18" t="s">
        <v>131</v>
      </c>
      <c r="BE421" s="140">
        <f>IF(N421="základní",J421,0)</f>
        <v>0</v>
      </c>
      <c r="BF421" s="140">
        <f>IF(N421="snížená",J421,0)</f>
        <v>0</v>
      </c>
      <c r="BG421" s="140">
        <f>IF(N421="zákl. přenesená",J421,0)</f>
        <v>0</v>
      </c>
      <c r="BH421" s="140">
        <f>IF(N421="sníž. přenesená",J421,0)</f>
        <v>0</v>
      </c>
      <c r="BI421" s="140">
        <f>IF(N421="nulová",J421,0)</f>
        <v>0</v>
      </c>
      <c r="BJ421" s="18" t="s">
        <v>139</v>
      </c>
      <c r="BK421" s="140">
        <f>ROUND(I421*H421,2)</f>
        <v>0</v>
      </c>
      <c r="BL421" s="18" t="s">
        <v>230</v>
      </c>
      <c r="BM421" s="139" t="s">
        <v>1469</v>
      </c>
    </row>
    <row r="422" spans="2:65" s="1" customFormat="1" hidden="1">
      <c r="B422" s="33"/>
      <c r="D422" s="141" t="s">
        <v>141</v>
      </c>
      <c r="F422" s="142" t="s">
        <v>1174</v>
      </c>
      <c r="I422" s="143"/>
      <c r="L422" s="33"/>
      <c r="M422" s="144"/>
      <c r="T422" s="54"/>
      <c r="AT422" s="18" t="s">
        <v>141</v>
      </c>
      <c r="AU422" s="18" t="s">
        <v>139</v>
      </c>
    </row>
    <row r="423" spans="2:65" s="1" customFormat="1" ht="22.15" customHeight="1">
      <c r="B423" s="33"/>
      <c r="C423" s="128" t="s">
        <v>709</v>
      </c>
      <c r="D423" s="128" t="s">
        <v>133</v>
      </c>
      <c r="E423" s="129" t="s">
        <v>618</v>
      </c>
      <c r="F423" s="130" t="s">
        <v>619</v>
      </c>
      <c r="G423" s="131" t="s">
        <v>410</v>
      </c>
      <c r="H423" s="132">
        <v>3</v>
      </c>
      <c r="I423" s="133"/>
      <c r="J423" s="134">
        <f>ROUND(I423*H423,2)</f>
        <v>0</v>
      </c>
      <c r="K423" s="130" t="s">
        <v>137</v>
      </c>
      <c r="L423" s="33"/>
      <c r="M423" s="135" t="s">
        <v>19</v>
      </c>
      <c r="N423" s="136" t="s">
        <v>43</v>
      </c>
      <c r="P423" s="137">
        <f>O423*H423</f>
        <v>0</v>
      </c>
      <c r="Q423" s="137">
        <v>0</v>
      </c>
      <c r="R423" s="137">
        <f>Q423*H423</f>
        <v>0</v>
      </c>
      <c r="S423" s="137">
        <v>0</v>
      </c>
      <c r="T423" s="138">
        <f>S423*H423</f>
        <v>0</v>
      </c>
      <c r="AR423" s="139" t="s">
        <v>230</v>
      </c>
      <c r="AT423" s="139" t="s">
        <v>133</v>
      </c>
      <c r="AU423" s="139" t="s">
        <v>139</v>
      </c>
      <c r="AY423" s="18" t="s">
        <v>131</v>
      </c>
      <c r="BE423" s="140">
        <f>IF(N423="základní",J423,0)</f>
        <v>0</v>
      </c>
      <c r="BF423" s="140">
        <f>IF(N423="snížená",J423,0)</f>
        <v>0</v>
      </c>
      <c r="BG423" s="140">
        <f>IF(N423="zákl. přenesená",J423,0)</f>
        <v>0</v>
      </c>
      <c r="BH423" s="140">
        <f>IF(N423="sníž. přenesená",J423,0)</f>
        <v>0</v>
      </c>
      <c r="BI423" s="140">
        <f>IF(N423="nulová",J423,0)</f>
        <v>0</v>
      </c>
      <c r="BJ423" s="18" t="s">
        <v>139</v>
      </c>
      <c r="BK423" s="140">
        <f>ROUND(I423*H423,2)</f>
        <v>0</v>
      </c>
      <c r="BL423" s="18" t="s">
        <v>230</v>
      </c>
      <c r="BM423" s="139" t="s">
        <v>1470</v>
      </c>
    </row>
    <row r="424" spans="2:65" s="1" customFormat="1" hidden="1">
      <c r="B424" s="33"/>
      <c r="D424" s="141" t="s">
        <v>141</v>
      </c>
      <c r="F424" s="142" t="s">
        <v>621</v>
      </c>
      <c r="I424" s="143"/>
      <c r="L424" s="33"/>
      <c r="M424" s="144"/>
      <c r="T424" s="54"/>
      <c r="AT424" s="18" t="s">
        <v>141</v>
      </c>
      <c r="AU424" s="18" t="s">
        <v>139</v>
      </c>
    </row>
    <row r="425" spans="2:65" s="1" customFormat="1" ht="22.15" customHeight="1">
      <c r="B425" s="33"/>
      <c r="C425" s="128" t="s">
        <v>714</v>
      </c>
      <c r="D425" s="128" t="s">
        <v>133</v>
      </c>
      <c r="E425" s="129" t="s">
        <v>623</v>
      </c>
      <c r="F425" s="130" t="s">
        <v>624</v>
      </c>
      <c r="G425" s="131" t="s">
        <v>410</v>
      </c>
      <c r="H425" s="132">
        <v>3</v>
      </c>
      <c r="I425" s="133"/>
      <c r="J425" s="134">
        <f>ROUND(I425*H425,2)</f>
        <v>0</v>
      </c>
      <c r="K425" s="130" t="s">
        <v>137</v>
      </c>
      <c r="L425" s="33"/>
      <c r="M425" s="135" t="s">
        <v>19</v>
      </c>
      <c r="N425" s="136" t="s">
        <v>43</v>
      </c>
      <c r="P425" s="137">
        <f>O425*H425</f>
        <v>0</v>
      </c>
      <c r="Q425" s="137">
        <v>0</v>
      </c>
      <c r="R425" s="137">
        <f>Q425*H425</f>
        <v>0</v>
      </c>
      <c r="S425" s="137">
        <v>2.5000000000000001E-3</v>
      </c>
      <c r="T425" s="138">
        <f>S425*H425</f>
        <v>7.4999999999999997E-3</v>
      </c>
      <c r="AR425" s="139" t="s">
        <v>230</v>
      </c>
      <c r="AT425" s="139" t="s">
        <v>133</v>
      </c>
      <c r="AU425" s="139" t="s">
        <v>139</v>
      </c>
      <c r="AY425" s="18" t="s">
        <v>131</v>
      </c>
      <c r="BE425" s="140">
        <f>IF(N425="základní",J425,0)</f>
        <v>0</v>
      </c>
      <c r="BF425" s="140">
        <f>IF(N425="snížená",J425,0)</f>
        <v>0</v>
      </c>
      <c r="BG425" s="140">
        <f>IF(N425="zákl. přenesená",J425,0)</f>
        <v>0</v>
      </c>
      <c r="BH425" s="140">
        <f>IF(N425="sníž. přenesená",J425,0)</f>
        <v>0</v>
      </c>
      <c r="BI425" s="140">
        <f>IF(N425="nulová",J425,0)</f>
        <v>0</v>
      </c>
      <c r="BJ425" s="18" t="s">
        <v>139</v>
      </c>
      <c r="BK425" s="140">
        <f>ROUND(I425*H425,2)</f>
        <v>0</v>
      </c>
      <c r="BL425" s="18" t="s">
        <v>230</v>
      </c>
      <c r="BM425" s="139" t="s">
        <v>1471</v>
      </c>
    </row>
    <row r="426" spans="2:65" s="1" customFormat="1" hidden="1">
      <c r="B426" s="33"/>
      <c r="D426" s="141" t="s">
        <v>141</v>
      </c>
      <c r="F426" s="142" t="s">
        <v>626</v>
      </c>
      <c r="I426" s="143"/>
      <c r="L426" s="33"/>
      <c r="M426" s="144"/>
      <c r="T426" s="54"/>
      <c r="AT426" s="18" t="s">
        <v>141</v>
      </c>
      <c r="AU426" s="18" t="s">
        <v>139</v>
      </c>
    </row>
    <row r="427" spans="2:65" s="1" customFormat="1" ht="22.15" customHeight="1">
      <c r="B427" s="33"/>
      <c r="C427" s="128" t="s">
        <v>719</v>
      </c>
      <c r="D427" s="128" t="s">
        <v>133</v>
      </c>
      <c r="E427" s="129" t="s">
        <v>1177</v>
      </c>
      <c r="F427" s="130" t="s">
        <v>1178</v>
      </c>
      <c r="G427" s="131" t="s">
        <v>443</v>
      </c>
      <c r="H427" s="132">
        <v>0</v>
      </c>
      <c r="I427" s="133"/>
      <c r="J427" s="134">
        <f>ROUND(I427*H427,2)</f>
        <v>0</v>
      </c>
      <c r="K427" s="130" t="s">
        <v>137</v>
      </c>
      <c r="L427" s="33"/>
      <c r="M427" s="135" t="s">
        <v>19</v>
      </c>
      <c r="N427" s="136" t="s">
        <v>43</v>
      </c>
      <c r="P427" s="137">
        <f>O427*H427</f>
        <v>0</v>
      </c>
      <c r="Q427" s="137">
        <v>0</v>
      </c>
      <c r="R427" s="137">
        <f>Q427*H427</f>
        <v>0</v>
      </c>
      <c r="S427" s="137">
        <v>0</v>
      </c>
      <c r="T427" s="138">
        <f>S427*H427</f>
        <v>0</v>
      </c>
      <c r="AR427" s="139" t="s">
        <v>230</v>
      </c>
      <c r="AT427" s="139" t="s">
        <v>133</v>
      </c>
      <c r="AU427" s="139" t="s">
        <v>139</v>
      </c>
      <c r="AY427" s="18" t="s">
        <v>131</v>
      </c>
      <c r="BE427" s="140">
        <f>IF(N427="základní",J427,0)</f>
        <v>0</v>
      </c>
      <c r="BF427" s="140">
        <f>IF(N427="snížená",J427,0)</f>
        <v>0</v>
      </c>
      <c r="BG427" s="140">
        <f>IF(N427="zákl. přenesená",J427,0)</f>
        <v>0</v>
      </c>
      <c r="BH427" s="140">
        <f>IF(N427="sníž. přenesená",J427,0)</f>
        <v>0</v>
      </c>
      <c r="BI427" s="140">
        <f>IF(N427="nulová",J427,0)</f>
        <v>0</v>
      </c>
      <c r="BJ427" s="18" t="s">
        <v>139</v>
      </c>
      <c r="BK427" s="140">
        <f>ROUND(I427*H427,2)</f>
        <v>0</v>
      </c>
      <c r="BL427" s="18" t="s">
        <v>230</v>
      </c>
      <c r="BM427" s="139" t="s">
        <v>1472</v>
      </c>
    </row>
    <row r="428" spans="2:65" s="1" customFormat="1" hidden="1">
      <c r="B428" s="33"/>
      <c r="D428" s="141" t="s">
        <v>141</v>
      </c>
      <c r="F428" s="142" t="s">
        <v>1180</v>
      </c>
      <c r="I428" s="143"/>
      <c r="L428" s="33"/>
      <c r="M428" s="144"/>
      <c r="T428" s="54"/>
      <c r="AT428" s="18" t="s">
        <v>141</v>
      </c>
      <c r="AU428" s="18" t="s">
        <v>139</v>
      </c>
    </row>
    <row r="429" spans="2:65" s="11" customFormat="1" ht="22.9" customHeight="1">
      <c r="B429" s="116"/>
      <c r="D429" s="117" t="s">
        <v>70</v>
      </c>
      <c r="E429" s="126" t="s">
        <v>627</v>
      </c>
      <c r="F429" s="126" t="s">
        <v>628</v>
      </c>
      <c r="I429" s="119"/>
      <c r="J429" s="127">
        <f>BK429</f>
        <v>0</v>
      </c>
      <c r="L429" s="116"/>
      <c r="M429" s="121"/>
      <c r="P429" s="122">
        <f>SUM(P430:P443)</f>
        <v>0</v>
      </c>
      <c r="R429" s="122">
        <f>SUM(R430:R443)</f>
        <v>5.9271010000000013</v>
      </c>
      <c r="T429" s="123">
        <f>SUM(T430:T443)</f>
        <v>8.9550000000000001</v>
      </c>
      <c r="AR429" s="117" t="s">
        <v>139</v>
      </c>
      <c r="AT429" s="124" t="s">
        <v>70</v>
      </c>
      <c r="AU429" s="124" t="s">
        <v>79</v>
      </c>
      <c r="AY429" s="117" t="s">
        <v>131</v>
      </c>
      <c r="BK429" s="125">
        <f>SUM(BK430:BK443)</f>
        <v>0</v>
      </c>
    </row>
    <row r="430" spans="2:65" s="1" customFormat="1" ht="22.15" customHeight="1">
      <c r="B430" s="33"/>
      <c r="C430" s="128" t="s">
        <v>724</v>
      </c>
      <c r="D430" s="128" t="s">
        <v>133</v>
      </c>
      <c r="E430" s="129" t="s">
        <v>630</v>
      </c>
      <c r="F430" s="130" t="s">
        <v>631</v>
      </c>
      <c r="G430" s="131" t="s">
        <v>136</v>
      </c>
      <c r="H430" s="132">
        <v>597</v>
      </c>
      <c r="I430" s="133"/>
      <c r="J430" s="134">
        <f>ROUND(I430*H430,2)</f>
        <v>0</v>
      </c>
      <c r="K430" s="130" t="s">
        <v>137</v>
      </c>
      <c r="L430" s="33"/>
      <c r="M430" s="135" t="s">
        <v>19</v>
      </c>
      <c r="N430" s="136" t="s">
        <v>43</v>
      </c>
      <c r="P430" s="137">
        <f>O430*H430</f>
        <v>0</v>
      </c>
      <c r="Q430" s="137">
        <v>0</v>
      </c>
      <c r="R430" s="137">
        <f>Q430*H430</f>
        <v>0</v>
      </c>
      <c r="S430" s="137">
        <v>1.4999999999999999E-2</v>
      </c>
      <c r="T430" s="138">
        <f>S430*H430</f>
        <v>8.9550000000000001</v>
      </c>
      <c r="AR430" s="139" t="s">
        <v>230</v>
      </c>
      <c r="AT430" s="139" t="s">
        <v>133</v>
      </c>
      <c r="AU430" s="139" t="s">
        <v>139</v>
      </c>
      <c r="AY430" s="18" t="s">
        <v>131</v>
      </c>
      <c r="BE430" s="140">
        <f>IF(N430="základní",J430,0)</f>
        <v>0</v>
      </c>
      <c r="BF430" s="140">
        <f>IF(N430="snížená",J430,0)</f>
        <v>0</v>
      </c>
      <c r="BG430" s="140">
        <f>IF(N430="zákl. přenesená",J430,0)</f>
        <v>0</v>
      </c>
      <c r="BH430" s="140">
        <f>IF(N430="sníž. přenesená",J430,0)</f>
        <v>0</v>
      </c>
      <c r="BI430" s="140">
        <f>IF(N430="nulová",J430,0)</f>
        <v>0</v>
      </c>
      <c r="BJ430" s="18" t="s">
        <v>139</v>
      </c>
      <c r="BK430" s="140">
        <f>ROUND(I430*H430,2)</f>
        <v>0</v>
      </c>
      <c r="BL430" s="18" t="s">
        <v>230</v>
      </c>
      <c r="BM430" s="139" t="s">
        <v>1473</v>
      </c>
    </row>
    <row r="431" spans="2:65" s="1" customFormat="1" hidden="1">
      <c r="B431" s="33"/>
      <c r="D431" s="141" t="s">
        <v>141</v>
      </c>
      <c r="F431" s="142" t="s">
        <v>633</v>
      </c>
      <c r="I431" s="143"/>
      <c r="L431" s="33"/>
      <c r="M431" s="144"/>
      <c r="T431" s="54"/>
      <c r="AT431" s="18" t="s">
        <v>141</v>
      </c>
      <c r="AU431" s="18" t="s">
        <v>139</v>
      </c>
    </row>
    <row r="432" spans="2:65" s="1" customFormat="1" ht="19.5">
      <c r="B432" s="33"/>
      <c r="D432" s="146" t="s">
        <v>210</v>
      </c>
      <c r="F432" s="176" t="s">
        <v>634</v>
      </c>
      <c r="I432" s="143"/>
      <c r="L432" s="33"/>
      <c r="M432" s="144"/>
      <c r="T432" s="54"/>
      <c r="AT432" s="18" t="s">
        <v>210</v>
      </c>
      <c r="AU432" s="18" t="s">
        <v>139</v>
      </c>
    </row>
    <row r="433" spans="2:65" s="1" customFormat="1" ht="19.899999999999999" customHeight="1">
      <c r="B433" s="33"/>
      <c r="C433" s="128" t="s">
        <v>729</v>
      </c>
      <c r="D433" s="128" t="s">
        <v>133</v>
      </c>
      <c r="E433" s="129" t="s">
        <v>636</v>
      </c>
      <c r="F433" s="130" t="s">
        <v>637</v>
      </c>
      <c r="G433" s="131" t="s">
        <v>136</v>
      </c>
      <c r="H433" s="132">
        <v>597</v>
      </c>
      <c r="I433" s="133"/>
      <c r="J433" s="134">
        <f>ROUND(I433*H433,2)</f>
        <v>0</v>
      </c>
      <c r="K433" s="130" t="s">
        <v>137</v>
      </c>
      <c r="L433" s="33"/>
      <c r="M433" s="135" t="s">
        <v>19</v>
      </c>
      <c r="N433" s="136" t="s">
        <v>43</v>
      </c>
      <c r="P433" s="137">
        <f>O433*H433</f>
        <v>0</v>
      </c>
      <c r="Q433" s="137">
        <v>0</v>
      </c>
      <c r="R433" s="137">
        <f>Q433*H433</f>
        <v>0</v>
      </c>
      <c r="S433" s="137">
        <v>0</v>
      </c>
      <c r="T433" s="138">
        <f>S433*H433</f>
        <v>0</v>
      </c>
      <c r="AR433" s="139" t="s">
        <v>230</v>
      </c>
      <c r="AT433" s="139" t="s">
        <v>133</v>
      </c>
      <c r="AU433" s="139" t="s">
        <v>139</v>
      </c>
      <c r="AY433" s="18" t="s">
        <v>131</v>
      </c>
      <c r="BE433" s="140">
        <f>IF(N433="základní",J433,0)</f>
        <v>0</v>
      </c>
      <c r="BF433" s="140">
        <f>IF(N433="snížená",J433,0)</f>
        <v>0</v>
      </c>
      <c r="BG433" s="140">
        <f>IF(N433="zákl. přenesená",J433,0)</f>
        <v>0</v>
      </c>
      <c r="BH433" s="140">
        <f>IF(N433="sníž. přenesená",J433,0)</f>
        <v>0</v>
      </c>
      <c r="BI433" s="140">
        <f>IF(N433="nulová",J433,0)</f>
        <v>0</v>
      </c>
      <c r="BJ433" s="18" t="s">
        <v>139</v>
      </c>
      <c r="BK433" s="140">
        <f>ROUND(I433*H433,2)</f>
        <v>0</v>
      </c>
      <c r="BL433" s="18" t="s">
        <v>230</v>
      </c>
      <c r="BM433" s="139" t="s">
        <v>1474</v>
      </c>
    </row>
    <row r="434" spans="2:65" s="1" customFormat="1" hidden="1">
      <c r="B434" s="33"/>
      <c r="D434" s="141" t="s">
        <v>141</v>
      </c>
      <c r="F434" s="142" t="s">
        <v>639</v>
      </c>
      <c r="I434" s="143"/>
      <c r="L434" s="33"/>
      <c r="M434" s="144"/>
      <c r="T434" s="54"/>
      <c r="AT434" s="18" t="s">
        <v>141</v>
      </c>
      <c r="AU434" s="18" t="s">
        <v>139</v>
      </c>
    </row>
    <row r="435" spans="2:65" s="1" customFormat="1" ht="14.45" customHeight="1">
      <c r="B435" s="33"/>
      <c r="C435" s="128" t="s">
        <v>734</v>
      </c>
      <c r="D435" s="128" t="s">
        <v>133</v>
      </c>
      <c r="E435" s="129" t="s">
        <v>641</v>
      </c>
      <c r="F435" s="130" t="s">
        <v>642</v>
      </c>
      <c r="G435" s="131" t="s">
        <v>239</v>
      </c>
      <c r="H435" s="132">
        <v>684.5</v>
      </c>
      <c r="I435" s="133"/>
      <c r="J435" s="134">
        <f>ROUND(I435*H435,2)</f>
        <v>0</v>
      </c>
      <c r="K435" s="130" t="s">
        <v>137</v>
      </c>
      <c r="L435" s="33"/>
      <c r="M435" s="135" t="s">
        <v>19</v>
      </c>
      <c r="N435" s="136" t="s">
        <v>43</v>
      </c>
      <c r="P435" s="137">
        <f>O435*H435</f>
        <v>0</v>
      </c>
      <c r="Q435" s="137">
        <v>2.0000000000000002E-5</v>
      </c>
      <c r="R435" s="137">
        <f>Q435*H435</f>
        <v>1.3690000000000001E-2</v>
      </c>
      <c r="S435" s="137">
        <v>0</v>
      </c>
      <c r="T435" s="138">
        <f>S435*H435</f>
        <v>0</v>
      </c>
      <c r="AR435" s="139" t="s">
        <v>230</v>
      </c>
      <c r="AT435" s="139" t="s">
        <v>133</v>
      </c>
      <c r="AU435" s="139" t="s">
        <v>139</v>
      </c>
      <c r="AY435" s="18" t="s">
        <v>131</v>
      </c>
      <c r="BE435" s="140">
        <f>IF(N435="základní",J435,0)</f>
        <v>0</v>
      </c>
      <c r="BF435" s="140">
        <f>IF(N435="snížená",J435,0)</f>
        <v>0</v>
      </c>
      <c r="BG435" s="140">
        <f>IF(N435="zákl. přenesená",J435,0)</f>
        <v>0</v>
      </c>
      <c r="BH435" s="140">
        <f>IF(N435="sníž. přenesená",J435,0)</f>
        <v>0</v>
      </c>
      <c r="BI435" s="140">
        <f>IF(N435="nulová",J435,0)</f>
        <v>0</v>
      </c>
      <c r="BJ435" s="18" t="s">
        <v>139</v>
      </c>
      <c r="BK435" s="140">
        <f>ROUND(I435*H435,2)</f>
        <v>0</v>
      </c>
      <c r="BL435" s="18" t="s">
        <v>230</v>
      </c>
      <c r="BM435" s="139" t="s">
        <v>1475</v>
      </c>
    </row>
    <row r="436" spans="2:65" s="1" customFormat="1" hidden="1">
      <c r="B436" s="33"/>
      <c r="D436" s="141" t="s">
        <v>141</v>
      </c>
      <c r="F436" s="142" t="s">
        <v>644</v>
      </c>
      <c r="I436" s="143"/>
      <c r="L436" s="33"/>
      <c r="M436" s="144"/>
      <c r="T436" s="54"/>
      <c r="AT436" s="18" t="s">
        <v>141</v>
      </c>
      <c r="AU436" s="18" t="s">
        <v>139</v>
      </c>
    </row>
    <row r="437" spans="2:65" s="1" customFormat="1" ht="14.45" customHeight="1">
      <c r="B437" s="33"/>
      <c r="C437" s="153" t="s">
        <v>739</v>
      </c>
      <c r="D437" s="153" t="s">
        <v>166</v>
      </c>
      <c r="E437" s="154" t="s">
        <v>646</v>
      </c>
      <c r="F437" s="155" t="s">
        <v>647</v>
      </c>
      <c r="G437" s="156" t="s">
        <v>147</v>
      </c>
      <c r="H437" s="157">
        <v>10.314</v>
      </c>
      <c r="I437" s="158"/>
      <c r="J437" s="159">
        <f>ROUND(I437*H437,2)</f>
        <v>0</v>
      </c>
      <c r="K437" s="155" t="s">
        <v>137</v>
      </c>
      <c r="L437" s="160"/>
      <c r="M437" s="161" t="s">
        <v>19</v>
      </c>
      <c r="N437" s="162" t="s">
        <v>43</v>
      </c>
      <c r="P437" s="137">
        <f>O437*H437</f>
        <v>0</v>
      </c>
      <c r="Q437" s="137">
        <v>0.55000000000000004</v>
      </c>
      <c r="R437" s="137">
        <f>Q437*H437</f>
        <v>5.6727000000000007</v>
      </c>
      <c r="S437" s="137">
        <v>0</v>
      </c>
      <c r="T437" s="138">
        <f>S437*H437</f>
        <v>0</v>
      </c>
      <c r="AR437" s="139" t="s">
        <v>335</v>
      </c>
      <c r="AT437" s="139" t="s">
        <v>166</v>
      </c>
      <c r="AU437" s="139" t="s">
        <v>139</v>
      </c>
      <c r="AY437" s="18" t="s">
        <v>131</v>
      </c>
      <c r="BE437" s="140">
        <f>IF(N437="základní",J437,0)</f>
        <v>0</v>
      </c>
      <c r="BF437" s="140">
        <f>IF(N437="snížená",J437,0)</f>
        <v>0</v>
      </c>
      <c r="BG437" s="140">
        <f>IF(N437="zákl. přenesená",J437,0)</f>
        <v>0</v>
      </c>
      <c r="BH437" s="140">
        <f>IF(N437="sníž. přenesená",J437,0)</f>
        <v>0</v>
      </c>
      <c r="BI437" s="140">
        <f>IF(N437="nulová",J437,0)</f>
        <v>0</v>
      </c>
      <c r="BJ437" s="18" t="s">
        <v>139</v>
      </c>
      <c r="BK437" s="140">
        <f>ROUND(I437*H437,2)</f>
        <v>0</v>
      </c>
      <c r="BL437" s="18" t="s">
        <v>230</v>
      </c>
      <c r="BM437" s="139" t="s">
        <v>1476</v>
      </c>
    </row>
    <row r="438" spans="2:65" s="12" customFormat="1">
      <c r="B438" s="145"/>
      <c r="D438" s="146" t="s">
        <v>143</v>
      </c>
      <c r="E438" s="147" t="s">
        <v>19</v>
      </c>
      <c r="F438" s="148" t="s">
        <v>1185</v>
      </c>
      <c r="H438" s="149">
        <v>9.3759999999999994</v>
      </c>
      <c r="I438" s="150"/>
      <c r="L438" s="145"/>
      <c r="M438" s="151"/>
      <c r="T438" s="152"/>
      <c r="AT438" s="147" t="s">
        <v>143</v>
      </c>
      <c r="AU438" s="147" t="s">
        <v>139</v>
      </c>
      <c r="AV438" s="12" t="s">
        <v>139</v>
      </c>
      <c r="AW438" s="12" t="s">
        <v>32</v>
      </c>
      <c r="AX438" s="12" t="s">
        <v>79</v>
      </c>
      <c r="AY438" s="147" t="s">
        <v>131</v>
      </c>
    </row>
    <row r="439" spans="2:65" s="12" customFormat="1">
      <c r="B439" s="145"/>
      <c r="D439" s="146" t="s">
        <v>143</v>
      </c>
      <c r="F439" s="148" t="s">
        <v>1186</v>
      </c>
      <c r="H439" s="149">
        <v>10.314</v>
      </c>
      <c r="I439" s="150"/>
      <c r="L439" s="145"/>
      <c r="M439" s="151"/>
      <c r="T439" s="152"/>
      <c r="AT439" s="147" t="s">
        <v>143</v>
      </c>
      <c r="AU439" s="147" t="s">
        <v>139</v>
      </c>
      <c r="AV439" s="12" t="s">
        <v>139</v>
      </c>
      <c r="AW439" s="12" t="s">
        <v>4</v>
      </c>
      <c r="AX439" s="12" t="s">
        <v>79</v>
      </c>
      <c r="AY439" s="147" t="s">
        <v>131</v>
      </c>
    </row>
    <row r="440" spans="2:65" s="1" customFormat="1" ht="19.899999999999999" customHeight="1">
      <c r="B440" s="33"/>
      <c r="C440" s="128" t="s">
        <v>744</v>
      </c>
      <c r="D440" s="128" t="s">
        <v>133</v>
      </c>
      <c r="E440" s="129" t="s">
        <v>652</v>
      </c>
      <c r="F440" s="130" t="s">
        <v>653</v>
      </c>
      <c r="G440" s="131" t="s">
        <v>147</v>
      </c>
      <c r="H440" s="132">
        <v>10.3</v>
      </c>
      <c r="I440" s="133"/>
      <c r="J440" s="134">
        <f>ROUND(I440*H440,2)</f>
        <v>0</v>
      </c>
      <c r="K440" s="130" t="s">
        <v>137</v>
      </c>
      <c r="L440" s="33"/>
      <c r="M440" s="135" t="s">
        <v>19</v>
      </c>
      <c r="N440" s="136" t="s">
        <v>43</v>
      </c>
      <c r="P440" s="137">
        <f>O440*H440</f>
        <v>0</v>
      </c>
      <c r="Q440" s="137">
        <v>2.3369999999999998E-2</v>
      </c>
      <c r="R440" s="137">
        <f>Q440*H440</f>
        <v>0.24071100000000001</v>
      </c>
      <c r="S440" s="137">
        <v>0</v>
      </c>
      <c r="T440" s="138">
        <f>S440*H440</f>
        <v>0</v>
      </c>
      <c r="AR440" s="139" t="s">
        <v>230</v>
      </c>
      <c r="AT440" s="139" t="s">
        <v>133</v>
      </c>
      <c r="AU440" s="139" t="s">
        <v>139</v>
      </c>
      <c r="AY440" s="18" t="s">
        <v>131</v>
      </c>
      <c r="BE440" s="140">
        <f>IF(N440="základní",J440,0)</f>
        <v>0</v>
      </c>
      <c r="BF440" s="140">
        <f>IF(N440="snížená",J440,0)</f>
        <v>0</v>
      </c>
      <c r="BG440" s="140">
        <f>IF(N440="zákl. přenesená",J440,0)</f>
        <v>0</v>
      </c>
      <c r="BH440" s="140">
        <f>IF(N440="sníž. přenesená",J440,0)</f>
        <v>0</v>
      </c>
      <c r="BI440" s="140">
        <f>IF(N440="nulová",J440,0)</f>
        <v>0</v>
      </c>
      <c r="BJ440" s="18" t="s">
        <v>139</v>
      </c>
      <c r="BK440" s="140">
        <f>ROUND(I440*H440,2)</f>
        <v>0</v>
      </c>
      <c r="BL440" s="18" t="s">
        <v>230</v>
      </c>
      <c r="BM440" s="139" t="s">
        <v>1477</v>
      </c>
    </row>
    <row r="441" spans="2:65" s="1" customFormat="1" hidden="1">
      <c r="B441" s="33"/>
      <c r="D441" s="141" t="s">
        <v>141</v>
      </c>
      <c r="F441" s="142" t="s">
        <v>655</v>
      </c>
      <c r="I441" s="143"/>
      <c r="L441" s="33"/>
      <c r="M441" s="144"/>
      <c r="T441" s="54"/>
      <c r="AT441" s="18" t="s">
        <v>141</v>
      </c>
      <c r="AU441" s="18" t="s">
        <v>139</v>
      </c>
    </row>
    <row r="442" spans="2:65" s="1" customFormat="1" ht="22.15" customHeight="1">
      <c r="B442" s="33"/>
      <c r="C442" s="128" t="s">
        <v>749</v>
      </c>
      <c r="D442" s="128" t="s">
        <v>133</v>
      </c>
      <c r="E442" s="129" t="s">
        <v>657</v>
      </c>
      <c r="F442" s="130" t="s">
        <v>658</v>
      </c>
      <c r="G442" s="131" t="s">
        <v>443</v>
      </c>
      <c r="H442" s="132">
        <v>5.9269999999999996</v>
      </c>
      <c r="I442" s="133"/>
      <c r="J442" s="134">
        <f>ROUND(I442*H442,2)</f>
        <v>0</v>
      </c>
      <c r="K442" s="130" t="s">
        <v>137</v>
      </c>
      <c r="L442" s="33"/>
      <c r="M442" s="135" t="s">
        <v>19</v>
      </c>
      <c r="N442" s="136" t="s">
        <v>43</v>
      </c>
      <c r="P442" s="137">
        <f>O442*H442</f>
        <v>0</v>
      </c>
      <c r="Q442" s="137">
        <v>0</v>
      </c>
      <c r="R442" s="137">
        <f>Q442*H442</f>
        <v>0</v>
      </c>
      <c r="S442" s="137">
        <v>0</v>
      </c>
      <c r="T442" s="138">
        <f>S442*H442</f>
        <v>0</v>
      </c>
      <c r="AR442" s="139" t="s">
        <v>230</v>
      </c>
      <c r="AT442" s="139" t="s">
        <v>133</v>
      </c>
      <c r="AU442" s="139" t="s">
        <v>139</v>
      </c>
      <c r="AY442" s="18" t="s">
        <v>131</v>
      </c>
      <c r="BE442" s="140">
        <f>IF(N442="základní",J442,0)</f>
        <v>0</v>
      </c>
      <c r="BF442" s="140">
        <f>IF(N442="snížená",J442,0)</f>
        <v>0</v>
      </c>
      <c r="BG442" s="140">
        <f>IF(N442="zákl. přenesená",J442,0)</f>
        <v>0</v>
      </c>
      <c r="BH442" s="140">
        <f>IF(N442="sníž. přenesená",J442,0)</f>
        <v>0</v>
      </c>
      <c r="BI442" s="140">
        <f>IF(N442="nulová",J442,0)</f>
        <v>0</v>
      </c>
      <c r="BJ442" s="18" t="s">
        <v>139</v>
      </c>
      <c r="BK442" s="140">
        <f>ROUND(I442*H442,2)</f>
        <v>0</v>
      </c>
      <c r="BL442" s="18" t="s">
        <v>230</v>
      </c>
      <c r="BM442" s="139" t="s">
        <v>1478</v>
      </c>
    </row>
    <row r="443" spans="2:65" s="1" customFormat="1" hidden="1">
      <c r="B443" s="33"/>
      <c r="D443" s="141" t="s">
        <v>141</v>
      </c>
      <c r="F443" s="142" t="s">
        <v>660</v>
      </c>
      <c r="I443" s="143"/>
      <c r="L443" s="33"/>
      <c r="M443" s="144"/>
      <c r="T443" s="54"/>
      <c r="AT443" s="18" t="s">
        <v>141</v>
      </c>
      <c r="AU443" s="18" t="s">
        <v>139</v>
      </c>
    </row>
    <row r="444" spans="2:65" s="11" customFormat="1" ht="22.9" customHeight="1">
      <c r="B444" s="116"/>
      <c r="D444" s="117" t="s">
        <v>70</v>
      </c>
      <c r="E444" s="126" t="s">
        <v>661</v>
      </c>
      <c r="F444" s="126" t="s">
        <v>662</v>
      </c>
      <c r="I444" s="119"/>
      <c r="J444" s="127">
        <f>BK444</f>
        <v>0</v>
      </c>
      <c r="L444" s="116"/>
      <c r="M444" s="121"/>
      <c r="P444" s="122">
        <f>SUM(P445:P502)</f>
        <v>0</v>
      </c>
      <c r="R444" s="122">
        <f>SUM(R445:R502)</f>
        <v>5.5465803999999999</v>
      </c>
      <c r="T444" s="123">
        <f>SUM(T445:T502)</f>
        <v>3.1683328000000008</v>
      </c>
      <c r="AR444" s="117" t="s">
        <v>139</v>
      </c>
      <c r="AT444" s="124" t="s">
        <v>70</v>
      </c>
      <c r="AU444" s="124" t="s">
        <v>79</v>
      </c>
      <c r="AY444" s="117" t="s">
        <v>131</v>
      </c>
      <c r="BK444" s="125">
        <f>SUM(BK445:BK502)</f>
        <v>0</v>
      </c>
    </row>
    <row r="445" spans="2:65" s="1" customFormat="1" ht="14.45" customHeight="1">
      <c r="B445" s="33"/>
      <c r="C445" s="128" t="s">
        <v>754</v>
      </c>
      <c r="D445" s="128" t="s">
        <v>133</v>
      </c>
      <c r="E445" s="129" t="s">
        <v>1189</v>
      </c>
      <c r="F445" s="130" t="s">
        <v>1190</v>
      </c>
      <c r="G445" s="131" t="s">
        <v>136</v>
      </c>
      <c r="H445" s="132">
        <v>4.55</v>
      </c>
      <c r="I445" s="133"/>
      <c r="J445" s="134">
        <f>ROUND(I445*H445,2)</f>
        <v>0</v>
      </c>
      <c r="K445" s="130" t="s">
        <v>137</v>
      </c>
      <c r="L445" s="33"/>
      <c r="M445" s="135" t="s">
        <v>19</v>
      </c>
      <c r="N445" s="136" t="s">
        <v>43</v>
      </c>
      <c r="P445" s="137">
        <f>O445*H445</f>
        <v>0</v>
      </c>
      <c r="Q445" s="137">
        <v>0</v>
      </c>
      <c r="R445" s="137">
        <f>Q445*H445</f>
        <v>0</v>
      </c>
      <c r="S445" s="137">
        <v>5.94E-3</v>
      </c>
      <c r="T445" s="138">
        <f>S445*H445</f>
        <v>2.7026999999999999E-2</v>
      </c>
      <c r="AR445" s="139" t="s">
        <v>230</v>
      </c>
      <c r="AT445" s="139" t="s">
        <v>133</v>
      </c>
      <c r="AU445" s="139" t="s">
        <v>139</v>
      </c>
      <c r="AY445" s="18" t="s">
        <v>131</v>
      </c>
      <c r="BE445" s="140">
        <f>IF(N445="základní",J445,0)</f>
        <v>0</v>
      </c>
      <c r="BF445" s="140">
        <f>IF(N445="snížená",J445,0)</f>
        <v>0</v>
      </c>
      <c r="BG445" s="140">
        <f>IF(N445="zákl. přenesená",J445,0)</f>
        <v>0</v>
      </c>
      <c r="BH445" s="140">
        <f>IF(N445="sníž. přenesená",J445,0)</f>
        <v>0</v>
      </c>
      <c r="BI445" s="140">
        <f>IF(N445="nulová",J445,0)</f>
        <v>0</v>
      </c>
      <c r="BJ445" s="18" t="s">
        <v>139</v>
      </c>
      <c r="BK445" s="140">
        <f>ROUND(I445*H445,2)</f>
        <v>0</v>
      </c>
      <c r="BL445" s="18" t="s">
        <v>230</v>
      </c>
      <c r="BM445" s="139" t="s">
        <v>1479</v>
      </c>
    </row>
    <row r="446" spans="2:65" s="1" customFormat="1" hidden="1">
      <c r="B446" s="33"/>
      <c r="D446" s="141" t="s">
        <v>141</v>
      </c>
      <c r="F446" s="142" t="s">
        <v>1192</v>
      </c>
      <c r="I446" s="143"/>
      <c r="L446" s="33"/>
      <c r="M446" s="144"/>
      <c r="T446" s="54"/>
      <c r="AT446" s="18" t="s">
        <v>141</v>
      </c>
      <c r="AU446" s="18" t="s">
        <v>139</v>
      </c>
    </row>
    <row r="447" spans="2:65" s="1" customFormat="1" ht="14.45" customHeight="1">
      <c r="B447" s="33"/>
      <c r="C447" s="128" t="s">
        <v>759</v>
      </c>
      <c r="D447" s="128" t="s">
        <v>133</v>
      </c>
      <c r="E447" s="129" t="s">
        <v>664</v>
      </c>
      <c r="F447" s="130" t="s">
        <v>665</v>
      </c>
      <c r="G447" s="131" t="s">
        <v>136</v>
      </c>
      <c r="H447" s="132">
        <v>597</v>
      </c>
      <c r="I447" s="133"/>
      <c r="J447" s="134">
        <f>ROUND(I447*H447,2)</f>
        <v>0</v>
      </c>
      <c r="K447" s="130" t="s">
        <v>137</v>
      </c>
      <c r="L447" s="33"/>
      <c r="M447" s="135" t="s">
        <v>19</v>
      </c>
      <c r="N447" s="136" t="s">
        <v>43</v>
      </c>
      <c r="P447" s="137">
        <f>O447*H447</f>
        <v>0</v>
      </c>
      <c r="Q447" s="137">
        <v>0</v>
      </c>
      <c r="R447" s="137">
        <f>Q447*H447</f>
        <v>0</v>
      </c>
      <c r="S447" s="137">
        <v>3.1199999999999999E-3</v>
      </c>
      <c r="T447" s="138">
        <f>S447*H447</f>
        <v>1.8626400000000001</v>
      </c>
      <c r="AR447" s="139" t="s">
        <v>230</v>
      </c>
      <c r="AT447" s="139" t="s">
        <v>133</v>
      </c>
      <c r="AU447" s="139" t="s">
        <v>139</v>
      </c>
      <c r="AY447" s="18" t="s">
        <v>131</v>
      </c>
      <c r="BE447" s="140">
        <f>IF(N447="základní",J447,0)</f>
        <v>0</v>
      </c>
      <c r="BF447" s="140">
        <f>IF(N447="snížená",J447,0)</f>
        <v>0</v>
      </c>
      <c r="BG447" s="140">
        <f>IF(N447="zákl. přenesená",J447,0)</f>
        <v>0</v>
      </c>
      <c r="BH447" s="140">
        <f>IF(N447="sníž. přenesená",J447,0)</f>
        <v>0</v>
      </c>
      <c r="BI447" s="140">
        <f>IF(N447="nulová",J447,0)</f>
        <v>0</v>
      </c>
      <c r="BJ447" s="18" t="s">
        <v>139</v>
      </c>
      <c r="BK447" s="140">
        <f>ROUND(I447*H447,2)</f>
        <v>0</v>
      </c>
      <c r="BL447" s="18" t="s">
        <v>230</v>
      </c>
      <c r="BM447" s="139" t="s">
        <v>1480</v>
      </c>
    </row>
    <row r="448" spans="2:65" s="1" customFormat="1" hidden="1">
      <c r="B448" s="33"/>
      <c r="D448" s="141" t="s">
        <v>141</v>
      </c>
      <c r="F448" s="142" t="s">
        <v>667</v>
      </c>
      <c r="I448" s="143"/>
      <c r="L448" s="33"/>
      <c r="M448" s="144"/>
      <c r="T448" s="54"/>
      <c r="AT448" s="18" t="s">
        <v>141</v>
      </c>
      <c r="AU448" s="18" t="s">
        <v>139</v>
      </c>
    </row>
    <row r="449" spans="2:65" s="1" customFormat="1" ht="14.45" customHeight="1">
      <c r="B449" s="33"/>
      <c r="C449" s="128" t="s">
        <v>764</v>
      </c>
      <c r="D449" s="128" t="s">
        <v>133</v>
      </c>
      <c r="E449" s="129" t="s">
        <v>669</v>
      </c>
      <c r="F449" s="130" t="s">
        <v>670</v>
      </c>
      <c r="G449" s="131" t="s">
        <v>239</v>
      </c>
      <c r="H449" s="132">
        <v>78.599999999999994</v>
      </c>
      <c r="I449" s="133"/>
      <c r="J449" s="134">
        <f>ROUND(I449*H449,2)</f>
        <v>0</v>
      </c>
      <c r="K449" s="130" t="s">
        <v>137</v>
      </c>
      <c r="L449" s="33"/>
      <c r="M449" s="135" t="s">
        <v>19</v>
      </c>
      <c r="N449" s="136" t="s">
        <v>43</v>
      </c>
      <c r="P449" s="137">
        <f>O449*H449</f>
        <v>0</v>
      </c>
      <c r="Q449" s="137">
        <v>0</v>
      </c>
      <c r="R449" s="137">
        <f>Q449*H449</f>
        <v>0</v>
      </c>
      <c r="S449" s="137">
        <v>1.8699999999999999E-3</v>
      </c>
      <c r="T449" s="138">
        <f>S449*H449</f>
        <v>0.14698199999999997</v>
      </c>
      <c r="AR449" s="139" t="s">
        <v>230</v>
      </c>
      <c r="AT449" s="139" t="s">
        <v>133</v>
      </c>
      <c r="AU449" s="139" t="s">
        <v>139</v>
      </c>
      <c r="AY449" s="18" t="s">
        <v>131</v>
      </c>
      <c r="BE449" s="140">
        <f>IF(N449="základní",J449,0)</f>
        <v>0</v>
      </c>
      <c r="BF449" s="140">
        <f>IF(N449="snížená",J449,0)</f>
        <v>0</v>
      </c>
      <c r="BG449" s="140">
        <f>IF(N449="zákl. přenesená",J449,0)</f>
        <v>0</v>
      </c>
      <c r="BH449" s="140">
        <f>IF(N449="sníž. přenesená",J449,0)</f>
        <v>0</v>
      </c>
      <c r="BI449" s="140">
        <f>IF(N449="nulová",J449,0)</f>
        <v>0</v>
      </c>
      <c r="BJ449" s="18" t="s">
        <v>139</v>
      </c>
      <c r="BK449" s="140">
        <f>ROUND(I449*H449,2)</f>
        <v>0</v>
      </c>
      <c r="BL449" s="18" t="s">
        <v>230</v>
      </c>
      <c r="BM449" s="139" t="s">
        <v>1481</v>
      </c>
    </row>
    <row r="450" spans="2:65" s="1" customFormat="1" hidden="1">
      <c r="B450" s="33"/>
      <c r="D450" s="141" t="s">
        <v>141</v>
      </c>
      <c r="F450" s="142" t="s">
        <v>672</v>
      </c>
      <c r="I450" s="143"/>
      <c r="L450" s="33"/>
      <c r="M450" s="144"/>
      <c r="T450" s="54"/>
      <c r="AT450" s="18" t="s">
        <v>141</v>
      </c>
      <c r="AU450" s="18" t="s">
        <v>139</v>
      </c>
    </row>
    <row r="451" spans="2:65" s="1" customFormat="1" ht="14.45" customHeight="1">
      <c r="B451" s="33"/>
      <c r="C451" s="128" t="s">
        <v>769</v>
      </c>
      <c r="D451" s="128" t="s">
        <v>133</v>
      </c>
      <c r="E451" s="129" t="s">
        <v>1195</v>
      </c>
      <c r="F451" s="130" t="s">
        <v>1196</v>
      </c>
      <c r="G451" s="131" t="s">
        <v>239</v>
      </c>
      <c r="H451" s="132">
        <v>6.31</v>
      </c>
      <c r="I451" s="133"/>
      <c r="J451" s="134">
        <f>ROUND(I451*H451,2)</f>
        <v>0</v>
      </c>
      <c r="K451" s="130" t="s">
        <v>137</v>
      </c>
      <c r="L451" s="33"/>
      <c r="M451" s="135" t="s">
        <v>19</v>
      </c>
      <c r="N451" s="136" t="s">
        <v>43</v>
      </c>
      <c r="P451" s="137">
        <f>O451*H451</f>
        <v>0</v>
      </c>
      <c r="Q451" s="137">
        <v>0</v>
      </c>
      <c r="R451" s="137">
        <f>Q451*H451</f>
        <v>0</v>
      </c>
      <c r="S451" s="137">
        <v>3.48E-3</v>
      </c>
      <c r="T451" s="138">
        <f>S451*H451</f>
        <v>2.1958799999999997E-2</v>
      </c>
      <c r="AR451" s="139" t="s">
        <v>230</v>
      </c>
      <c r="AT451" s="139" t="s">
        <v>133</v>
      </c>
      <c r="AU451" s="139" t="s">
        <v>139</v>
      </c>
      <c r="AY451" s="18" t="s">
        <v>131</v>
      </c>
      <c r="BE451" s="140">
        <f>IF(N451="základní",J451,0)</f>
        <v>0</v>
      </c>
      <c r="BF451" s="140">
        <f>IF(N451="snížená",J451,0)</f>
        <v>0</v>
      </c>
      <c r="BG451" s="140">
        <f>IF(N451="zákl. přenesená",J451,0)</f>
        <v>0</v>
      </c>
      <c r="BH451" s="140">
        <f>IF(N451="sníž. přenesená",J451,0)</f>
        <v>0</v>
      </c>
      <c r="BI451" s="140">
        <f>IF(N451="nulová",J451,0)</f>
        <v>0</v>
      </c>
      <c r="BJ451" s="18" t="s">
        <v>139</v>
      </c>
      <c r="BK451" s="140">
        <f>ROUND(I451*H451,2)</f>
        <v>0</v>
      </c>
      <c r="BL451" s="18" t="s">
        <v>230</v>
      </c>
      <c r="BM451" s="139" t="s">
        <v>1482</v>
      </c>
    </row>
    <row r="452" spans="2:65" s="1" customFormat="1" hidden="1">
      <c r="B452" s="33"/>
      <c r="D452" s="141" t="s">
        <v>141</v>
      </c>
      <c r="F452" s="142" t="s">
        <v>1198</v>
      </c>
      <c r="I452" s="143"/>
      <c r="L452" s="33"/>
      <c r="M452" s="144"/>
      <c r="T452" s="54"/>
      <c r="AT452" s="18" t="s">
        <v>141</v>
      </c>
      <c r="AU452" s="18" t="s">
        <v>139</v>
      </c>
    </row>
    <row r="453" spans="2:65" s="1" customFormat="1" ht="14.45" customHeight="1">
      <c r="B453" s="33"/>
      <c r="C453" s="128" t="s">
        <v>776</v>
      </c>
      <c r="D453" s="128" t="s">
        <v>133</v>
      </c>
      <c r="E453" s="129" t="s">
        <v>674</v>
      </c>
      <c r="F453" s="130" t="s">
        <v>675</v>
      </c>
      <c r="G453" s="131" t="s">
        <v>239</v>
      </c>
      <c r="H453" s="132">
        <v>106.3</v>
      </c>
      <c r="I453" s="133"/>
      <c r="J453" s="134">
        <f>ROUND(I453*H453,2)</f>
        <v>0</v>
      </c>
      <c r="K453" s="130" t="s">
        <v>137</v>
      </c>
      <c r="L453" s="33"/>
      <c r="M453" s="135" t="s">
        <v>19</v>
      </c>
      <c r="N453" s="136" t="s">
        <v>43</v>
      </c>
      <c r="P453" s="137">
        <f>O453*H453</f>
        <v>0</v>
      </c>
      <c r="Q453" s="137">
        <v>0</v>
      </c>
      <c r="R453" s="137">
        <f>Q453*H453</f>
        <v>0</v>
      </c>
      <c r="S453" s="137">
        <v>1.7700000000000001E-3</v>
      </c>
      <c r="T453" s="138">
        <f>S453*H453</f>
        <v>0.18815100000000001</v>
      </c>
      <c r="AR453" s="139" t="s">
        <v>230</v>
      </c>
      <c r="AT453" s="139" t="s">
        <v>133</v>
      </c>
      <c r="AU453" s="139" t="s">
        <v>139</v>
      </c>
      <c r="AY453" s="18" t="s">
        <v>131</v>
      </c>
      <c r="BE453" s="140">
        <f>IF(N453="základní",J453,0)</f>
        <v>0</v>
      </c>
      <c r="BF453" s="140">
        <f>IF(N453="snížená",J453,0)</f>
        <v>0</v>
      </c>
      <c r="BG453" s="140">
        <f>IF(N453="zákl. přenesená",J453,0)</f>
        <v>0</v>
      </c>
      <c r="BH453" s="140">
        <f>IF(N453="sníž. přenesená",J453,0)</f>
        <v>0</v>
      </c>
      <c r="BI453" s="140">
        <f>IF(N453="nulová",J453,0)</f>
        <v>0</v>
      </c>
      <c r="BJ453" s="18" t="s">
        <v>139</v>
      </c>
      <c r="BK453" s="140">
        <f>ROUND(I453*H453,2)</f>
        <v>0</v>
      </c>
      <c r="BL453" s="18" t="s">
        <v>230</v>
      </c>
      <c r="BM453" s="139" t="s">
        <v>1483</v>
      </c>
    </row>
    <row r="454" spans="2:65" s="1" customFormat="1" hidden="1">
      <c r="B454" s="33"/>
      <c r="D454" s="141" t="s">
        <v>141</v>
      </c>
      <c r="F454" s="142" t="s">
        <v>677</v>
      </c>
      <c r="I454" s="143"/>
      <c r="L454" s="33"/>
      <c r="M454" s="144"/>
      <c r="T454" s="54"/>
      <c r="AT454" s="18" t="s">
        <v>141</v>
      </c>
      <c r="AU454" s="18" t="s">
        <v>139</v>
      </c>
    </row>
    <row r="455" spans="2:65" s="1" customFormat="1" ht="14.45" customHeight="1">
      <c r="B455" s="33"/>
      <c r="C455" s="128" t="s">
        <v>781</v>
      </c>
      <c r="D455" s="128" t="s">
        <v>133</v>
      </c>
      <c r="E455" s="129" t="s">
        <v>679</v>
      </c>
      <c r="F455" s="130" t="s">
        <v>680</v>
      </c>
      <c r="G455" s="131" t="s">
        <v>410</v>
      </c>
      <c r="H455" s="132">
        <v>3</v>
      </c>
      <c r="I455" s="133"/>
      <c r="J455" s="134">
        <f>ROUND(I455*H455,2)</f>
        <v>0</v>
      </c>
      <c r="K455" s="130" t="s">
        <v>137</v>
      </c>
      <c r="L455" s="33"/>
      <c r="M455" s="135" t="s">
        <v>19</v>
      </c>
      <c r="N455" s="136" t="s">
        <v>43</v>
      </c>
      <c r="P455" s="137">
        <f>O455*H455</f>
        <v>0</v>
      </c>
      <c r="Q455" s="137">
        <v>0</v>
      </c>
      <c r="R455" s="137">
        <f>Q455*H455</f>
        <v>0</v>
      </c>
      <c r="S455" s="137">
        <v>9.0600000000000003E-3</v>
      </c>
      <c r="T455" s="138">
        <f>S455*H455</f>
        <v>2.7180000000000003E-2</v>
      </c>
      <c r="AR455" s="139" t="s">
        <v>230</v>
      </c>
      <c r="AT455" s="139" t="s">
        <v>133</v>
      </c>
      <c r="AU455" s="139" t="s">
        <v>139</v>
      </c>
      <c r="AY455" s="18" t="s">
        <v>131</v>
      </c>
      <c r="BE455" s="140">
        <f>IF(N455="základní",J455,0)</f>
        <v>0</v>
      </c>
      <c r="BF455" s="140">
        <f>IF(N455="snížená",J455,0)</f>
        <v>0</v>
      </c>
      <c r="BG455" s="140">
        <f>IF(N455="zákl. přenesená",J455,0)</f>
        <v>0</v>
      </c>
      <c r="BH455" s="140">
        <f>IF(N455="sníž. přenesená",J455,0)</f>
        <v>0</v>
      </c>
      <c r="BI455" s="140">
        <f>IF(N455="nulová",J455,0)</f>
        <v>0</v>
      </c>
      <c r="BJ455" s="18" t="s">
        <v>139</v>
      </c>
      <c r="BK455" s="140">
        <f>ROUND(I455*H455,2)</f>
        <v>0</v>
      </c>
      <c r="BL455" s="18" t="s">
        <v>230</v>
      </c>
      <c r="BM455" s="139" t="s">
        <v>1484</v>
      </c>
    </row>
    <row r="456" spans="2:65" s="1" customFormat="1" hidden="1">
      <c r="B456" s="33"/>
      <c r="D456" s="141" t="s">
        <v>141</v>
      </c>
      <c r="F456" s="142" t="s">
        <v>682</v>
      </c>
      <c r="I456" s="143"/>
      <c r="L456" s="33"/>
      <c r="M456" s="144"/>
      <c r="T456" s="54"/>
      <c r="AT456" s="18" t="s">
        <v>141</v>
      </c>
      <c r="AU456" s="18" t="s">
        <v>139</v>
      </c>
    </row>
    <row r="457" spans="2:65" s="1" customFormat="1" ht="14.45" customHeight="1">
      <c r="B457" s="33"/>
      <c r="C457" s="128" t="s">
        <v>786</v>
      </c>
      <c r="D457" s="128" t="s">
        <v>133</v>
      </c>
      <c r="E457" s="129" t="s">
        <v>1201</v>
      </c>
      <c r="F457" s="130" t="s">
        <v>1202</v>
      </c>
      <c r="G457" s="131" t="s">
        <v>239</v>
      </c>
      <c r="H457" s="132">
        <v>1.7</v>
      </c>
      <c r="I457" s="133"/>
      <c r="J457" s="134">
        <f>ROUND(I457*H457,2)</f>
        <v>0</v>
      </c>
      <c r="K457" s="130" t="s">
        <v>137</v>
      </c>
      <c r="L457" s="33"/>
      <c r="M457" s="135" t="s">
        <v>19</v>
      </c>
      <c r="N457" s="136" t="s">
        <v>43</v>
      </c>
      <c r="P457" s="137">
        <f>O457*H457</f>
        <v>0</v>
      </c>
      <c r="Q457" s="137">
        <v>0</v>
      </c>
      <c r="R457" s="137">
        <f>Q457*H457</f>
        <v>0</v>
      </c>
      <c r="S457" s="137">
        <v>1.91E-3</v>
      </c>
      <c r="T457" s="138">
        <f>S457*H457</f>
        <v>3.2469999999999999E-3</v>
      </c>
      <c r="AR457" s="139" t="s">
        <v>230</v>
      </c>
      <c r="AT457" s="139" t="s">
        <v>133</v>
      </c>
      <c r="AU457" s="139" t="s">
        <v>139</v>
      </c>
      <c r="AY457" s="18" t="s">
        <v>131</v>
      </c>
      <c r="BE457" s="140">
        <f>IF(N457="základní",J457,0)</f>
        <v>0</v>
      </c>
      <c r="BF457" s="140">
        <f>IF(N457="snížená",J457,0)</f>
        <v>0</v>
      </c>
      <c r="BG457" s="140">
        <f>IF(N457="zákl. přenesená",J457,0)</f>
        <v>0</v>
      </c>
      <c r="BH457" s="140">
        <f>IF(N457="sníž. přenesená",J457,0)</f>
        <v>0</v>
      </c>
      <c r="BI457" s="140">
        <f>IF(N457="nulová",J457,0)</f>
        <v>0</v>
      </c>
      <c r="BJ457" s="18" t="s">
        <v>139</v>
      </c>
      <c r="BK457" s="140">
        <f>ROUND(I457*H457,2)</f>
        <v>0</v>
      </c>
      <c r="BL457" s="18" t="s">
        <v>230</v>
      </c>
      <c r="BM457" s="139" t="s">
        <v>1485</v>
      </c>
    </row>
    <row r="458" spans="2:65" s="1" customFormat="1" hidden="1">
      <c r="B458" s="33"/>
      <c r="D458" s="141" t="s">
        <v>141</v>
      </c>
      <c r="F458" s="142" t="s">
        <v>1204</v>
      </c>
      <c r="I458" s="143"/>
      <c r="L458" s="33"/>
      <c r="M458" s="144"/>
      <c r="T458" s="54"/>
      <c r="AT458" s="18" t="s">
        <v>141</v>
      </c>
      <c r="AU458" s="18" t="s">
        <v>139</v>
      </c>
    </row>
    <row r="459" spans="2:65" s="1" customFormat="1" ht="14.45" customHeight="1">
      <c r="B459" s="33"/>
      <c r="C459" s="128" t="s">
        <v>791</v>
      </c>
      <c r="D459" s="128" t="s">
        <v>133</v>
      </c>
      <c r="E459" s="129" t="s">
        <v>684</v>
      </c>
      <c r="F459" s="130" t="s">
        <v>685</v>
      </c>
      <c r="G459" s="131" t="s">
        <v>239</v>
      </c>
      <c r="H459" s="132">
        <v>116.3</v>
      </c>
      <c r="I459" s="133"/>
      <c r="J459" s="134">
        <f>ROUND(I459*H459,2)</f>
        <v>0</v>
      </c>
      <c r="K459" s="130" t="s">
        <v>137</v>
      </c>
      <c r="L459" s="33"/>
      <c r="M459" s="135" t="s">
        <v>19</v>
      </c>
      <c r="N459" s="136" t="s">
        <v>43</v>
      </c>
      <c r="P459" s="137">
        <f>O459*H459</f>
        <v>0</v>
      </c>
      <c r="Q459" s="137">
        <v>0</v>
      </c>
      <c r="R459" s="137">
        <f>Q459*H459</f>
        <v>0</v>
      </c>
      <c r="S459" s="137">
        <v>1.67E-3</v>
      </c>
      <c r="T459" s="138">
        <f>S459*H459</f>
        <v>0.194221</v>
      </c>
      <c r="AR459" s="139" t="s">
        <v>230</v>
      </c>
      <c r="AT459" s="139" t="s">
        <v>133</v>
      </c>
      <c r="AU459" s="139" t="s">
        <v>139</v>
      </c>
      <c r="AY459" s="18" t="s">
        <v>131</v>
      </c>
      <c r="BE459" s="140">
        <f>IF(N459="základní",J459,0)</f>
        <v>0</v>
      </c>
      <c r="BF459" s="140">
        <f>IF(N459="snížená",J459,0)</f>
        <v>0</v>
      </c>
      <c r="BG459" s="140">
        <f>IF(N459="zákl. přenesená",J459,0)</f>
        <v>0</v>
      </c>
      <c r="BH459" s="140">
        <f>IF(N459="sníž. přenesená",J459,0)</f>
        <v>0</v>
      </c>
      <c r="BI459" s="140">
        <f>IF(N459="nulová",J459,0)</f>
        <v>0</v>
      </c>
      <c r="BJ459" s="18" t="s">
        <v>139</v>
      </c>
      <c r="BK459" s="140">
        <f>ROUND(I459*H459,2)</f>
        <v>0</v>
      </c>
      <c r="BL459" s="18" t="s">
        <v>230</v>
      </c>
      <c r="BM459" s="139" t="s">
        <v>1486</v>
      </c>
    </row>
    <row r="460" spans="2:65" s="1" customFormat="1" hidden="1">
      <c r="B460" s="33"/>
      <c r="D460" s="141" t="s">
        <v>141</v>
      </c>
      <c r="F460" s="142" t="s">
        <v>687</v>
      </c>
      <c r="I460" s="143"/>
      <c r="L460" s="33"/>
      <c r="M460" s="144"/>
      <c r="T460" s="54"/>
      <c r="AT460" s="18" t="s">
        <v>141</v>
      </c>
      <c r="AU460" s="18" t="s">
        <v>139</v>
      </c>
    </row>
    <row r="461" spans="2:65" s="1" customFormat="1" ht="14.45" customHeight="1">
      <c r="B461" s="33"/>
      <c r="C461" s="128" t="s">
        <v>796</v>
      </c>
      <c r="D461" s="128" t="s">
        <v>133</v>
      </c>
      <c r="E461" s="129" t="s">
        <v>689</v>
      </c>
      <c r="F461" s="130" t="s">
        <v>690</v>
      </c>
      <c r="G461" s="131" t="s">
        <v>239</v>
      </c>
      <c r="H461" s="132">
        <v>95.68</v>
      </c>
      <c r="I461" s="133"/>
      <c r="J461" s="134">
        <f>ROUND(I461*H461,2)</f>
        <v>0</v>
      </c>
      <c r="K461" s="130" t="s">
        <v>137</v>
      </c>
      <c r="L461" s="33"/>
      <c r="M461" s="135" t="s">
        <v>19</v>
      </c>
      <c r="N461" s="136" t="s">
        <v>43</v>
      </c>
      <c r="P461" s="137">
        <f>O461*H461</f>
        <v>0</v>
      </c>
      <c r="Q461" s="137">
        <v>0</v>
      </c>
      <c r="R461" s="137">
        <f>Q461*H461</f>
        <v>0</v>
      </c>
      <c r="S461" s="137">
        <v>1.75E-3</v>
      </c>
      <c r="T461" s="138">
        <f>S461*H461</f>
        <v>0.16744000000000001</v>
      </c>
      <c r="AR461" s="139" t="s">
        <v>230</v>
      </c>
      <c r="AT461" s="139" t="s">
        <v>133</v>
      </c>
      <c r="AU461" s="139" t="s">
        <v>139</v>
      </c>
      <c r="AY461" s="18" t="s">
        <v>131</v>
      </c>
      <c r="BE461" s="140">
        <f>IF(N461="základní",J461,0)</f>
        <v>0</v>
      </c>
      <c r="BF461" s="140">
        <f>IF(N461="snížená",J461,0)</f>
        <v>0</v>
      </c>
      <c r="BG461" s="140">
        <f>IF(N461="zákl. přenesená",J461,0)</f>
        <v>0</v>
      </c>
      <c r="BH461" s="140">
        <f>IF(N461="sníž. přenesená",J461,0)</f>
        <v>0</v>
      </c>
      <c r="BI461" s="140">
        <f>IF(N461="nulová",J461,0)</f>
        <v>0</v>
      </c>
      <c r="BJ461" s="18" t="s">
        <v>139</v>
      </c>
      <c r="BK461" s="140">
        <f>ROUND(I461*H461,2)</f>
        <v>0</v>
      </c>
      <c r="BL461" s="18" t="s">
        <v>230</v>
      </c>
      <c r="BM461" s="139" t="s">
        <v>1487</v>
      </c>
    </row>
    <row r="462" spans="2:65" s="1" customFormat="1" hidden="1">
      <c r="B462" s="33"/>
      <c r="D462" s="141" t="s">
        <v>141</v>
      </c>
      <c r="F462" s="142" t="s">
        <v>692</v>
      </c>
      <c r="I462" s="143"/>
      <c r="L462" s="33"/>
      <c r="M462" s="144"/>
      <c r="T462" s="54"/>
      <c r="AT462" s="18" t="s">
        <v>141</v>
      </c>
      <c r="AU462" s="18" t="s">
        <v>139</v>
      </c>
    </row>
    <row r="463" spans="2:65" s="1" customFormat="1" ht="19.5">
      <c r="B463" s="33"/>
      <c r="D463" s="146" t="s">
        <v>210</v>
      </c>
      <c r="F463" s="176" t="s">
        <v>693</v>
      </c>
      <c r="I463" s="143"/>
      <c r="L463" s="33"/>
      <c r="M463" s="144"/>
      <c r="T463" s="54"/>
      <c r="AT463" s="18" t="s">
        <v>210</v>
      </c>
      <c r="AU463" s="18" t="s">
        <v>139</v>
      </c>
    </row>
    <row r="464" spans="2:65" s="1" customFormat="1" ht="22.15" customHeight="1">
      <c r="B464" s="33"/>
      <c r="C464" s="128" t="s">
        <v>801</v>
      </c>
      <c r="D464" s="128" t="s">
        <v>133</v>
      </c>
      <c r="E464" s="129" t="s">
        <v>695</v>
      </c>
      <c r="F464" s="130" t="s">
        <v>696</v>
      </c>
      <c r="G464" s="131" t="s">
        <v>410</v>
      </c>
      <c r="H464" s="132">
        <v>7</v>
      </c>
      <c r="I464" s="133"/>
      <c r="J464" s="134">
        <f>ROUND(I464*H464,2)</f>
        <v>0</v>
      </c>
      <c r="K464" s="130" t="s">
        <v>137</v>
      </c>
      <c r="L464" s="33"/>
      <c r="M464" s="135" t="s">
        <v>19</v>
      </c>
      <c r="N464" s="136" t="s">
        <v>43</v>
      </c>
      <c r="P464" s="137">
        <f>O464*H464</f>
        <v>0</v>
      </c>
      <c r="Q464" s="137">
        <v>0</v>
      </c>
      <c r="R464" s="137">
        <f>Q464*H464</f>
        <v>0</v>
      </c>
      <c r="S464" s="137">
        <v>1.8799999999999999E-3</v>
      </c>
      <c r="T464" s="138">
        <f>S464*H464</f>
        <v>1.316E-2</v>
      </c>
      <c r="AR464" s="139" t="s">
        <v>230</v>
      </c>
      <c r="AT464" s="139" t="s">
        <v>133</v>
      </c>
      <c r="AU464" s="139" t="s">
        <v>139</v>
      </c>
      <c r="AY464" s="18" t="s">
        <v>131</v>
      </c>
      <c r="BE464" s="140">
        <f>IF(N464="základní",J464,0)</f>
        <v>0</v>
      </c>
      <c r="BF464" s="140">
        <f>IF(N464="snížená",J464,0)</f>
        <v>0</v>
      </c>
      <c r="BG464" s="140">
        <f>IF(N464="zákl. přenesená",J464,0)</f>
        <v>0</v>
      </c>
      <c r="BH464" s="140">
        <f>IF(N464="sníž. přenesená",J464,0)</f>
        <v>0</v>
      </c>
      <c r="BI464" s="140">
        <f>IF(N464="nulová",J464,0)</f>
        <v>0</v>
      </c>
      <c r="BJ464" s="18" t="s">
        <v>139</v>
      </c>
      <c r="BK464" s="140">
        <f>ROUND(I464*H464,2)</f>
        <v>0</v>
      </c>
      <c r="BL464" s="18" t="s">
        <v>230</v>
      </c>
      <c r="BM464" s="139" t="s">
        <v>1488</v>
      </c>
    </row>
    <row r="465" spans="2:65" s="1" customFormat="1" hidden="1">
      <c r="B465" s="33"/>
      <c r="D465" s="141" t="s">
        <v>141</v>
      </c>
      <c r="F465" s="142" t="s">
        <v>698</v>
      </c>
      <c r="I465" s="143"/>
      <c r="L465" s="33"/>
      <c r="M465" s="144"/>
      <c r="T465" s="54"/>
      <c r="AT465" s="18" t="s">
        <v>141</v>
      </c>
      <c r="AU465" s="18" t="s">
        <v>139</v>
      </c>
    </row>
    <row r="466" spans="2:65" s="1" customFormat="1" ht="14.45" customHeight="1">
      <c r="B466" s="33"/>
      <c r="C466" s="128" t="s">
        <v>808</v>
      </c>
      <c r="D466" s="128" t="s">
        <v>133</v>
      </c>
      <c r="E466" s="129" t="s">
        <v>700</v>
      </c>
      <c r="F466" s="130" t="s">
        <v>701</v>
      </c>
      <c r="G466" s="131" t="s">
        <v>239</v>
      </c>
      <c r="H466" s="132">
        <v>106.3</v>
      </c>
      <c r="I466" s="133"/>
      <c r="J466" s="134">
        <f>ROUND(I466*H466,2)</f>
        <v>0</v>
      </c>
      <c r="K466" s="130" t="s">
        <v>137</v>
      </c>
      <c r="L466" s="33"/>
      <c r="M466" s="135" t="s">
        <v>19</v>
      </c>
      <c r="N466" s="136" t="s">
        <v>43</v>
      </c>
      <c r="P466" s="137">
        <f>O466*H466</f>
        <v>0</v>
      </c>
      <c r="Q466" s="137">
        <v>0</v>
      </c>
      <c r="R466" s="137">
        <f>Q466*H466</f>
        <v>0</v>
      </c>
      <c r="S466" s="137">
        <v>2.5999999999999999E-3</v>
      </c>
      <c r="T466" s="138">
        <f>S466*H466</f>
        <v>0.27637999999999996</v>
      </c>
      <c r="AR466" s="139" t="s">
        <v>230</v>
      </c>
      <c r="AT466" s="139" t="s">
        <v>133</v>
      </c>
      <c r="AU466" s="139" t="s">
        <v>139</v>
      </c>
      <c r="AY466" s="18" t="s">
        <v>131</v>
      </c>
      <c r="BE466" s="140">
        <f>IF(N466="základní",J466,0)</f>
        <v>0</v>
      </c>
      <c r="BF466" s="140">
        <f>IF(N466="snížená",J466,0)</f>
        <v>0</v>
      </c>
      <c r="BG466" s="140">
        <f>IF(N466="zákl. přenesená",J466,0)</f>
        <v>0</v>
      </c>
      <c r="BH466" s="140">
        <f>IF(N466="sníž. přenesená",J466,0)</f>
        <v>0</v>
      </c>
      <c r="BI466" s="140">
        <f>IF(N466="nulová",J466,0)</f>
        <v>0</v>
      </c>
      <c r="BJ466" s="18" t="s">
        <v>139</v>
      </c>
      <c r="BK466" s="140">
        <f>ROUND(I466*H466,2)</f>
        <v>0</v>
      </c>
      <c r="BL466" s="18" t="s">
        <v>230</v>
      </c>
      <c r="BM466" s="139" t="s">
        <v>1489</v>
      </c>
    </row>
    <row r="467" spans="2:65" s="1" customFormat="1" hidden="1">
      <c r="B467" s="33"/>
      <c r="D467" s="141" t="s">
        <v>141</v>
      </c>
      <c r="F467" s="142" t="s">
        <v>703</v>
      </c>
      <c r="I467" s="143"/>
      <c r="L467" s="33"/>
      <c r="M467" s="144"/>
      <c r="T467" s="54"/>
      <c r="AT467" s="18" t="s">
        <v>141</v>
      </c>
      <c r="AU467" s="18" t="s">
        <v>139</v>
      </c>
    </row>
    <row r="468" spans="2:65" s="1" customFormat="1" ht="14.45" customHeight="1">
      <c r="B468" s="33"/>
      <c r="C468" s="128" t="s">
        <v>814</v>
      </c>
      <c r="D468" s="128" t="s">
        <v>133</v>
      </c>
      <c r="E468" s="129" t="s">
        <v>705</v>
      </c>
      <c r="F468" s="130" t="s">
        <v>706</v>
      </c>
      <c r="G468" s="131" t="s">
        <v>239</v>
      </c>
      <c r="H468" s="132">
        <v>60.9</v>
      </c>
      <c r="I468" s="133"/>
      <c r="J468" s="134">
        <f>ROUND(I468*H468,2)</f>
        <v>0</v>
      </c>
      <c r="K468" s="130" t="s">
        <v>137</v>
      </c>
      <c r="L468" s="33"/>
      <c r="M468" s="135" t="s">
        <v>19</v>
      </c>
      <c r="N468" s="136" t="s">
        <v>43</v>
      </c>
      <c r="P468" s="137">
        <f>O468*H468</f>
        <v>0</v>
      </c>
      <c r="Q468" s="137">
        <v>0</v>
      </c>
      <c r="R468" s="137">
        <f>Q468*H468</f>
        <v>0</v>
      </c>
      <c r="S468" s="137">
        <v>3.9399999999999999E-3</v>
      </c>
      <c r="T468" s="138">
        <f>S468*H468</f>
        <v>0.23994599999999999</v>
      </c>
      <c r="AR468" s="139" t="s">
        <v>230</v>
      </c>
      <c r="AT468" s="139" t="s">
        <v>133</v>
      </c>
      <c r="AU468" s="139" t="s">
        <v>139</v>
      </c>
      <c r="AY468" s="18" t="s">
        <v>131</v>
      </c>
      <c r="BE468" s="140">
        <f>IF(N468="základní",J468,0)</f>
        <v>0</v>
      </c>
      <c r="BF468" s="140">
        <f>IF(N468="snížená",J468,0)</f>
        <v>0</v>
      </c>
      <c r="BG468" s="140">
        <f>IF(N468="zákl. přenesená",J468,0)</f>
        <v>0</v>
      </c>
      <c r="BH468" s="140">
        <f>IF(N468="sníž. přenesená",J468,0)</f>
        <v>0</v>
      </c>
      <c r="BI468" s="140">
        <f>IF(N468="nulová",J468,0)</f>
        <v>0</v>
      </c>
      <c r="BJ468" s="18" t="s">
        <v>139</v>
      </c>
      <c r="BK468" s="140">
        <f>ROUND(I468*H468,2)</f>
        <v>0</v>
      </c>
      <c r="BL468" s="18" t="s">
        <v>230</v>
      </c>
      <c r="BM468" s="139" t="s">
        <v>1490</v>
      </c>
    </row>
    <row r="469" spans="2:65" s="1" customFormat="1" hidden="1">
      <c r="B469" s="33"/>
      <c r="D469" s="141" t="s">
        <v>141</v>
      </c>
      <c r="F469" s="142" t="s">
        <v>708</v>
      </c>
      <c r="I469" s="143"/>
      <c r="L469" s="33"/>
      <c r="M469" s="144"/>
      <c r="T469" s="54"/>
      <c r="AT469" s="18" t="s">
        <v>141</v>
      </c>
      <c r="AU469" s="18" t="s">
        <v>139</v>
      </c>
    </row>
    <row r="470" spans="2:65" s="1" customFormat="1" ht="22.15" customHeight="1">
      <c r="B470" s="33"/>
      <c r="C470" s="128" t="s">
        <v>818</v>
      </c>
      <c r="D470" s="128" t="s">
        <v>133</v>
      </c>
      <c r="E470" s="129" t="s">
        <v>1210</v>
      </c>
      <c r="F470" s="130" t="s">
        <v>1211</v>
      </c>
      <c r="G470" s="131" t="s">
        <v>136</v>
      </c>
      <c r="H470" s="132">
        <v>4.55</v>
      </c>
      <c r="I470" s="133"/>
      <c r="J470" s="134">
        <f>ROUND(I470*H470,2)</f>
        <v>0</v>
      </c>
      <c r="K470" s="130" t="s">
        <v>137</v>
      </c>
      <c r="L470" s="33"/>
      <c r="M470" s="135" t="s">
        <v>19</v>
      </c>
      <c r="N470" s="136" t="s">
        <v>43</v>
      </c>
      <c r="P470" s="137">
        <f>O470*H470</f>
        <v>0</v>
      </c>
      <c r="Q470" s="137">
        <v>5.8799999999999998E-3</v>
      </c>
      <c r="R470" s="137">
        <f>Q470*H470</f>
        <v>2.6753999999999997E-2</v>
      </c>
      <c r="S470" s="137">
        <v>0</v>
      </c>
      <c r="T470" s="138">
        <f>S470*H470</f>
        <v>0</v>
      </c>
      <c r="AR470" s="139" t="s">
        <v>230</v>
      </c>
      <c r="AT470" s="139" t="s">
        <v>133</v>
      </c>
      <c r="AU470" s="139" t="s">
        <v>139</v>
      </c>
      <c r="AY470" s="18" t="s">
        <v>131</v>
      </c>
      <c r="BE470" s="140">
        <f>IF(N470="základní",J470,0)</f>
        <v>0</v>
      </c>
      <c r="BF470" s="140">
        <f>IF(N470="snížená",J470,0)</f>
        <v>0</v>
      </c>
      <c r="BG470" s="140">
        <f>IF(N470="zákl. přenesená",J470,0)</f>
        <v>0</v>
      </c>
      <c r="BH470" s="140">
        <f>IF(N470="sníž. přenesená",J470,0)</f>
        <v>0</v>
      </c>
      <c r="BI470" s="140">
        <f>IF(N470="nulová",J470,0)</f>
        <v>0</v>
      </c>
      <c r="BJ470" s="18" t="s">
        <v>139</v>
      </c>
      <c r="BK470" s="140">
        <f>ROUND(I470*H470,2)</f>
        <v>0</v>
      </c>
      <c r="BL470" s="18" t="s">
        <v>230</v>
      </c>
      <c r="BM470" s="139" t="s">
        <v>1491</v>
      </c>
    </row>
    <row r="471" spans="2:65" s="1" customFormat="1" hidden="1">
      <c r="B471" s="33"/>
      <c r="D471" s="141" t="s">
        <v>141</v>
      </c>
      <c r="F471" s="142" t="s">
        <v>1213</v>
      </c>
      <c r="I471" s="143"/>
      <c r="L471" s="33"/>
      <c r="M471" s="144"/>
      <c r="T471" s="54"/>
      <c r="AT471" s="18" t="s">
        <v>141</v>
      </c>
      <c r="AU471" s="18" t="s">
        <v>139</v>
      </c>
    </row>
    <row r="472" spans="2:65" s="1" customFormat="1" ht="30" customHeight="1">
      <c r="B472" s="33"/>
      <c r="C472" s="128" t="s">
        <v>825</v>
      </c>
      <c r="D472" s="128" t="s">
        <v>133</v>
      </c>
      <c r="E472" s="129" t="s">
        <v>710</v>
      </c>
      <c r="F472" s="130" t="s">
        <v>711</v>
      </c>
      <c r="G472" s="131" t="s">
        <v>136</v>
      </c>
      <c r="H472" s="132">
        <v>597</v>
      </c>
      <c r="I472" s="133"/>
      <c r="J472" s="134">
        <f>ROUND(I472*H472,2)</f>
        <v>0</v>
      </c>
      <c r="K472" s="130" t="s">
        <v>137</v>
      </c>
      <c r="L472" s="33"/>
      <c r="M472" s="135" t="s">
        <v>19</v>
      </c>
      <c r="N472" s="136" t="s">
        <v>43</v>
      </c>
      <c r="P472" s="137">
        <f>O472*H472</f>
        <v>0</v>
      </c>
      <c r="Q472" s="137">
        <v>6.6E-3</v>
      </c>
      <c r="R472" s="137">
        <f>Q472*H472</f>
        <v>3.9401999999999999</v>
      </c>
      <c r="S472" s="137">
        <v>0</v>
      </c>
      <c r="T472" s="138">
        <f>S472*H472</f>
        <v>0</v>
      </c>
      <c r="AR472" s="139" t="s">
        <v>230</v>
      </c>
      <c r="AT472" s="139" t="s">
        <v>133</v>
      </c>
      <c r="AU472" s="139" t="s">
        <v>139</v>
      </c>
      <c r="AY472" s="18" t="s">
        <v>131</v>
      </c>
      <c r="BE472" s="140">
        <f>IF(N472="základní",J472,0)</f>
        <v>0</v>
      </c>
      <c r="BF472" s="140">
        <f>IF(N472="snížená",J472,0)</f>
        <v>0</v>
      </c>
      <c r="BG472" s="140">
        <f>IF(N472="zákl. přenesená",J472,0)</f>
        <v>0</v>
      </c>
      <c r="BH472" s="140">
        <f>IF(N472="sníž. přenesená",J472,0)</f>
        <v>0</v>
      </c>
      <c r="BI472" s="140">
        <f>IF(N472="nulová",J472,0)</f>
        <v>0</v>
      </c>
      <c r="BJ472" s="18" t="s">
        <v>139</v>
      </c>
      <c r="BK472" s="140">
        <f>ROUND(I472*H472,2)</f>
        <v>0</v>
      </c>
      <c r="BL472" s="18" t="s">
        <v>230</v>
      </c>
      <c r="BM472" s="139" t="s">
        <v>1492</v>
      </c>
    </row>
    <row r="473" spans="2:65" s="1" customFormat="1" hidden="1">
      <c r="B473" s="33"/>
      <c r="D473" s="141" t="s">
        <v>141</v>
      </c>
      <c r="F473" s="142" t="s">
        <v>713</v>
      </c>
      <c r="I473" s="143"/>
      <c r="L473" s="33"/>
      <c r="M473" s="144"/>
      <c r="T473" s="54"/>
      <c r="AT473" s="18" t="s">
        <v>141</v>
      </c>
      <c r="AU473" s="18" t="s">
        <v>139</v>
      </c>
    </row>
    <row r="474" spans="2:65" s="1" customFormat="1" ht="22.15" customHeight="1">
      <c r="B474" s="33"/>
      <c r="C474" s="128" t="s">
        <v>829</v>
      </c>
      <c r="D474" s="128" t="s">
        <v>133</v>
      </c>
      <c r="E474" s="129" t="s">
        <v>715</v>
      </c>
      <c r="F474" s="130" t="s">
        <v>716</v>
      </c>
      <c r="G474" s="131" t="s">
        <v>239</v>
      </c>
      <c r="H474" s="132">
        <v>33.200000000000003</v>
      </c>
      <c r="I474" s="133"/>
      <c r="J474" s="134">
        <f>ROUND(I474*H474,2)</f>
        <v>0</v>
      </c>
      <c r="K474" s="130" t="s">
        <v>137</v>
      </c>
      <c r="L474" s="33"/>
      <c r="M474" s="135" t="s">
        <v>19</v>
      </c>
      <c r="N474" s="136" t="s">
        <v>43</v>
      </c>
      <c r="P474" s="137">
        <f>O474*H474</f>
        <v>0</v>
      </c>
      <c r="Q474" s="137">
        <v>2.9099999999999998E-3</v>
      </c>
      <c r="R474" s="137">
        <f>Q474*H474</f>
        <v>9.6612000000000003E-2</v>
      </c>
      <c r="S474" s="137">
        <v>0</v>
      </c>
      <c r="T474" s="138">
        <f>S474*H474</f>
        <v>0</v>
      </c>
      <c r="AR474" s="139" t="s">
        <v>230</v>
      </c>
      <c r="AT474" s="139" t="s">
        <v>133</v>
      </c>
      <c r="AU474" s="139" t="s">
        <v>139</v>
      </c>
      <c r="AY474" s="18" t="s">
        <v>131</v>
      </c>
      <c r="BE474" s="140">
        <f>IF(N474="základní",J474,0)</f>
        <v>0</v>
      </c>
      <c r="BF474" s="140">
        <f>IF(N474="snížená",J474,0)</f>
        <v>0</v>
      </c>
      <c r="BG474" s="140">
        <f>IF(N474="zákl. přenesená",J474,0)</f>
        <v>0</v>
      </c>
      <c r="BH474" s="140">
        <f>IF(N474="sníž. přenesená",J474,0)</f>
        <v>0</v>
      </c>
      <c r="BI474" s="140">
        <f>IF(N474="nulová",J474,0)</f>
        <v>0</v>
      </c>
      <c r="BJ474" s="18" t="s">
        <v>139</v>
      </c>
      <c r="BK474" s="140">
        <f>ROUND(I474*H474,2)</f>
        <v>0</v>
      </c>
      <c r="BL474" s="18" t="s">
        <v>230</v>
      </c>
      <c r="BM474" s="139" t="s">
        <v>1493</v>
      </c>
    </row>
    <row r="475" spans="2:65" s="1" customFormat="1" hidden="1">
      <c r="B475" s="33"/>
      <c r="D475" s="141" t="s">
        <v>141</v>
      </c>
      <c r="F475" s="142" t="s">
        <v>718</v>
      </c>
      <c r="I475" s="143"/>
      <c r="L475" s="33"/>
      <c r="M475" s="144"/>
      <c r="T475" s="54"/>
      <c r="AT475" s="18" t="s">
        <v>141</v>
      </c>
      <c r="AU475" s="18" t="s">
        <v>139</v>
      </c>
    </row>
    <row r="476" spans="2:65" s="1" customFormat="1" ht="22.15" customHeight="1">
      <c r="B476" s="33"/>
      <c r="C476" s="128" t="s">
        <v>833</v>
      </c>
      <c r="D476" s="128" t="s">
        <v>133</v>
      </c>
      <c r="E476" s="129" t="s">
        <v>720</v>
      </c>
      <c r="F476" s="130" t="s">
        <v>721</v>
      </c>
      <c r="G476" s="131" t="s">
        <v>239</v>
      </c>
      <c r="H476" s="132">
        <v>30.5</v>
      </c>
      <c r="I476" s="133"/>
      <c r="J476" s="134">
        <f>ROUND(I476*H476,2)</f>
        <v>0</v>
      </c>
      <c r="K476" s="130" t="s">
        <v>137</v>
      </c>
      <c r="L476" s="33"/>
      <c r="M476" s="135" t="s">
        <v>19</v>
      </c>
      <c r="N476" s="136" t="s">
        <v>43</v>
      </c>
      <c r="P476" s="137">
        <f>O476*H476</f>
        <v>0</v>
      </c>
      <c r="Q476" s="137">
        <v>2.9099999999999998E-3</v>
      </c>
      <c r="R476" s="137">
        <f>Q476*H476</f>
        <v>8.8755000000000001E-2</v>
      </c>
      <c r="S476" s="137">
        <v>0</v>
      </c>
      <c r="T476" s="138">
        <f>S476*H476</f>
        <v>0</v>
      </c>
      <c r="AR476" s="139" t="s">
        <v>230</v>
      </c>
      <c r="AT476" s="139" t="s">
        <v>133</v>
      </c>
      <c r="AU476" s="139" t="s">
        <v>139</v>
      </c>
      <c r="AY476" s="18" t="s">
        <v>131</v>
      </c>
      <c r="BE476" s="140">
        <f>IF(N476="základní",J476,0)</f>
        <v>0</v>
      </c>
      <c r="BF476" s="140">
        <f>IF(N476="snížená",J476,0)</f>
        <v>0</v>
      </c>
      <c r="BG476" s="140">
        <f>IF(N476="zákl. přenesená",J476,0)</f>
        <v>0</v>
      </c>
      <c r="BH476" s="140">
        <f>IF(N476="sníž. přenesená",J476,0)</f>
        <v>0</v>
      </c>
      <c r="BI476" s="140">
        <f>IF(N476="nulová",J476,0)</f>
        <v>0</v>
      </c>
      <c r="BJ476" s="18" t="s">
        <v>139</v>
      </c>
      <c r="BK476" s="140">
        <f>ROUND(I476*H476,2)</f>
        <v>0</v>
      </c>
      <c r="BL476" s="18" t="s">
        <v>230</v>
      </c>
      <c r="BM476" s="139" t="s">
        <v>1494</v>
      </c>
    </row>
    <row r="477" spans="2:65" s="1" customFormat="1" hidden="1">
      <c r="B477" s="33"/>
      <c r="D477" s="141" t="s">
        <v>141</v>
      </c>
      <c r="F477" s="142" t="s">
        <v>723</v>
      </c>
      <c r="I477" s="143"/>
      <c r="L477" s="33"/>
      <c r="M477" s="144"/>
      <c r="T477" s="54"/>
      <c r="AT477" s="18" t="s">
        <v>141</v>
      </c>
      <c r="AU477" s="18" t="s">
        <v>139</v>
      </c>
    </row>
    <row r="478" spans="2:65" s="12" customFormat="1">
      <c r="B478" s="145"/>
      <c r="D478" s="146" t="s">
        <v>143</v>
      </c>
      <c r="E478" s="147" t="s">
        <v>19</v>
      </c>
      <c r="F478" s="148" t="s">
        <v>1217</v>
      </c>
      <c r="H478" s="149">
        <v>30.5</v>
      </c>
      <c r="I478" s="150"/>
      <c r="L478" s="145"/>
      <c r="M478" s="151"/>
      <c r="T478" s="152"/>
      <c r="AT478" s="147" t="s">
        <v>143</v>
      </c>
      <c r="AU478" s="147" t="s">
        <v>139</v>
      </c>
      <c r="AV478" s="12" t="s">
        <v>139</v>
      </c>
      <c r="AW478" s="12" t="s">
        <v>32</v>
      </c>
      <c r="AX478" s="12" t="s">
        <v>79</v>
      </c>
      <c r="AY478" s="147" t="s">
        <v>131</v>
      </c>
    </row>
    <row r="479" spans="2:65" s="1" customFormat="1" ht="14.45" customHeight="1">
      <c r="B479" s="33"/>
      <c r="C479" s="128" t="s">
        <v>838</v>
      </c>
      <c r="D479" s="128" t="s">
        <v>133</v>
      </c>
      <c r="E479" s="129" t="s">
        <v>1218</v>
      </c>
      <c r="F479" s="130" t="s">
        <v>1219</v>
      </c>
      <c r="G479" s="131" t="s">
        <v>239</v>
      </c>
      <c r="H479" s="132">
        <v>6.31</v>
      </c>
      <c r="I479" s="133"/>
      <c r="J479" s="134">
        <f>ROUND(I479*H479,2)</f>
        <v>0</v>
      </c>
      <c r="K479" s="130" t="s">
        <v>137</v>
      </c>
      <c r="L479" s="33"/>
      <c r="M479" s="135" t="s">
        <v>19</v>
      </c>
      <c r="N479" s="136" t="s">
        <v>43</v>
      </c>
      <c r="P479" s="137">
        <f>O479*H479</f>
        <v>0</v>
      </c>
      <c r="Q479" s="137">
        <v>4.3400000000000001E-3</v>
      </c>
      <c r="R479" s="137">
        <f>Q479*H479</f>
        <v>2.7385400000000001E-2</v>
      </c>
      <c r="S479" s="137">
        <v>0</v>
      </c>
      <c r="T479" s="138">
        <f>S479*H479</f>
        <v>0</v>
      </c>
      <c r="AR479" s="139" t="s">
        <v>230</v>
      </c>
      <c r="AT479" s="139" t="s">
        <v>133</v>
      </c>
      <c r="AU479" s="139" t="s">
        <v>139</v>
      </c>
      <c r="AY479" s="18" t="s">
        <v>131</v>
      </c>
      <c r="BE479" s="140">
        <f>IF(N479="základní",J479,0)</f>
        <v>0</v>
      </c>
      <c r="BF479" s="140">
        <f>IF(N479="snížená",J479,0)</f>
        <v>0</v>
      </c>
      <c r="BG479" s="140">
        <f>IF(N479="zákl. přenesená",J479,0)</f>
        <v>0</v>
      </c>
      <c r="BH479" s="140">
        <f>IF(N479="sníž. přenesená",J479,0)</f>
        <v>0</v>
      </c>
      <c r="BI479" s="140">
        <f>IF(N479="nulová",J479,0)</f>
        <v>0</v>
      </c>
      <c r="BJ479" s="18" t="s">
        <v>139</v>
      </c>
      <c r="BK479" s="140">
        <f>ROUND(I479*H479,2)</f>
        <v>0</v>
      </c>
      <c r="BL479" s="18" t="s">
        <v>230</v>
      </c>
      <c r="BM479" s="139" t="s">
        <v>1495</v>
      </c>
    </row>
    <row r="480" spans="2:65" s="1" customFormat="1" hidden="1">
      <c r="B480" s="33"/>
      <c r="D480" s="141" t="s">
        <v>141</v>
      </c>
      <c r="F480" s="142" t="s">
        <v>1221</v>
      </c>
      <c r="I480" s="143"/>
      <c r="L480" s="33"/>
      <c r="M480" s="144"/>
      <c r="T480" s="54"/>
      <c r="AT480" s="18" t="s">
        <v>141</v>
      </c>
      <c r="AU480" s="18" t="s">
        <v>139</v>
      </c>
    </row>
    <row r="481" spans="2:65" s="1" customFormat="1" ht="22.15" customHeight="1">
      <c r="B481" s="33"/>
      <c r="C481" s="128" t="s">
        <v>843</v>
      </c>
      <c r="D481" s="128" t="s">
        <v>133</v>
      </c>
      <c r="E481" s="129" t="s">
        <v>725</v>
      </c>
      <c r="F481" s="130" t="s">
        <v>726</v>
      </c>
      <c r="G481" s="131" t="s">
        <v>239</v>
      </c>
      <c r="H481" s="132">
        <v>212.6</v>
      </c>
      <c r="I481" s="133"/>
      <c r="J481" s="134">
        <f>ROUND(I481*H481,2)</f>
        <v>0</v>
      </c>
      <c r="K481" s="130" t="s">
        <v>137</v>
      </c>
      <c r="L481" s="33"/>
      <c r="M481" s="135" t="s">
        <v>19</v>
      </c>
      <c r="N481" s="136" t="s">
        <v>43</v>
      </c>
      <c r="P481" s="137">
        <f>O481*H481</f>
        <v>0</v>
      </c>
      <c r="Q481" s="137">
        <v>2.14E-3</v>
      </c>
      <c r="R481" s="137">
        <f>Q481*H481</f>
        <v>0.45496399999999998</v>
      </c>
      <c r="S481" s="137">
        <v>0</v>
      </c>
      <c r="T481" s="138">
        <f>S481*H481</f>
        <v>0</v>
      </c>
      <c r="AR481" s="139" t="s">
        <v>230</v>
      </c>
      <c r="AT481" s="139" t="s">
        <v>133</v>
      </c>
      <c r="AU481" s="139" t="s">
        <v>139</v>
      </c>
      <c r="AY481" s="18" t="s">
        <v>131</v>
      </c>
      <c r="BE481" s="140">
        <f>IF(N481="základní",J481,0)</f>
        <v>0</v>
      </c>
      <c r="BF481" s="140">
        <f>IF(N481="snížená",J481,0)</f>
        <v>0</v>
      </c>
      <c r="BG481" s="140">
        <f>IF(N481="zákl. přenesená",J481,0)</f>
        <v>0</v>
      </c>
      <c r="BH481" s="140">
        <f>IF(N481="sníž. přenesená",J481,0)</f>
        <v>0</v>
      </c>
      <c r="BI481" s="140">
        <f>IF(N481="nulová",J481,0)</f>
        <v>0</v>
      </c>
      <c r="BJ481" s="18" t="s">
        <v>139</v>
      </c>
      <c r="BK481" s="140">
        <f>ROUND(I481*H481,2)</f>
        <v>0</v>
      </c>
      <c r="BL481" s="18" t="s">
        <v>230</v>
      </c>
      <c r="BM481" s="139" t="s">
        <v>1496</v>
      </c>
    </row>
    <row r="482" spans="2:65" s="1" customFormat="1" hidden="1">
      <c r="B482" s="33"/>
      <c r="D482" s="141" t="s">
        <v>141</v>
      </c>
      <c r="F482" s="142" t="s">
        <v>728</v>
      </c>
      <c r="I482" s="143"/>
      <c r="L482" s="33"/>
      <c r="M482" s="144"/>
      <c r="T482" s="54"/>
      <c r="AT482" s="18" t="s">
        <v>141</v>
      </c>
      <c r="AU482" s="18" t="s">
        <v>139</v>
      </c>
    </row>
    <row r="483" spans="2:65" s="1" customFormat="1" ht="22.15" customHeight="1">
      <c r="B483" s="33"/>
      <c r="C483" s="128" t="s">
        <v>847</v>
      </c>
      <c r="D483" s="128" t="s">
        <v>133</v>
      </c>
      <c r="E483" s="129" t="s">
        <v>730</v>
      </c>
      <c r="F483" s="130" t="s">
        <v>731</v>
      </c>
      <c r="G483" s="131" t="s">
        <v>410</v>
      </c>
      <c r="H483" s="132">
        <v>3</v>
      </c>
      <c r="I483" s="133"/>
      <c r="J483" s="134">
        <f>ROUND(I483*H483,2)</f>
        <v>0</v>
      </c>
      <c r="K483" s="130" t="s">
        <v>137</v>
      </c>
      <c r="L483" s="33"/>
      <c r="M483" s="135" t="s">
        <v>19</v>
      </c>
      <c r="N483" s="136" t="s">
        <v>43</v>
      </c>
      <c r="P483" s="137">
        <f>O483*H483</f>
        <v>0</v>
      </c>
      <c r="Q483" s="137">
        <v>3.6600000000000001E-3</v>
      </c>
      <c r="R483" s="137">
        <f>Q483*H483</f>
        <v>1.098E-2</v>
      </c>
      <c r="S483" s="137">
        <v>0</v>
      </c>
      <c r="T483" s="138">
        <f>S483*H483</f>
        <v>0</v>
      </c>
      <c r="AR483" s="139" t="s">
        <v>230</v>
      </c>
      <c r="AT483" s="139" t="s">
        <v>133</v>
      </c>
      <c r="AU483" s="139" t="s">
        <v>139</v>
      </c>
      <c r="AY483" s="18" t="s">
        <v>131</v>
      </c>
      <c r="BE483" s="140">
        <f>IF(N483="základní",J483,0)</f>
        <v>0</v>
      </c>
      <c r="BF483" s="140">
        <f>IF(N483="snížená",J483,0)</f>
        <v>0</v>
      </c>
      <c r="BG483" s="140">
        <f>IF(N483="zákl. přenesená",J483,0)</f>
        <v>0</v>
      </c>
      <c r="BH483" s="140">
        <f>IF(N483="sníž. přenesená",J483,0)</f>
        <v>0</v>
      </c>
      <c r="BI483" s="140">
        <f>IF(N483="nulová",J483,0)</f>
        <v>0</v>
      </c>
      <c r="BJ483" s="18" t="s">
        <v>139</v>
      </c>
      <c r="BK483" s="140">
        <f>ROUND(I483*H483,2)</f>
        <v>0</v>
      </c>
      <c r="BL483" s="18" t="s">
        <v>230</v>
      </c>
      <c r="BM483" s="139" t="s">
        <v>1497</v>
      </c>
    </row>
    <row r="484" spans="2:65" s="1" customFormat="1" hidden="1">
      <c r="B484" s="33"/>
      <c r="D484" s="141" t="s">
        <v>141</v>
      </c>
      <c r="F484" s="142" t="s">
        <v>733</v>
      </c>
      <c r="I484" s="143"/>
      <c r="L484" s="33"/>
      <c r="M484" s="144"/>
      <c r="T484" s="54"/>
      <c r="AT484" s="18" t="s">
        <v>141</v>
      </c>
      <c r="AU484" s="18" t="s">
        <v>139</v>
      </c>
    </row>
    <row r="485" spans="2:65" s="1" customFormat="1" ht="22.15" customHeight="1">
      <c r="B485" s="33"/>
      <c r="C485" s="128" t="s">
        <v>851</v>
      </c>
      <c r="D485" s="128" t="s">
        <v>133</v>
      </c>
      <c r="E485" s="129" t="s">
        <v>1224</v>
      </c>
      <c r="F485" s="130" t="s">
        <v>1225</v>
      </c>
      <c r="G485" s="131" t="s">
        <v>239</v>
      </c>
      <c r="H485" s="132">
        <v>1.7</v>
      </c>
      <c r="I485" s="133"/>
      <c r="J485" s="134">
        <f>ROUND(I485*H485,2)</f>
        <v>0</v>
      </c>
      <c r="K485" s="130" t="s">
        <v>137</v>
      </c>
      <c r="L485" s="33"/>
      <c r="M485" s="135" t="s">
        <v>19</v>
      </c>
      <c r="N485" s="136" t="s">
        <v>43</v>
      </c>
      <c r="P485" s="137">
        <f>O485*H485</f>
        <v>0</v>
      </c>
      <c r="Q485" s="137">
        <v>4.3800000000000002E-3</v>
      </c>
      <c r="R485" s="137">
        <f>Q485*H485</f>
        <v>7.4460000000000004E-3</v>
      </c>
      <c r="S485" s="137">
        <v>0</v>
      </c>
      <c r="T485" s="138">
        <f>S485*H485</f>
        <v>0</v>
      </c>
      <c r="AR485" s="139" t="s">
        <v>230</v>
      </c>
      <c r="AT485" s="139" t="s">
        <v>133</v>
      </c>
      <c r="AU485" s="139" t="s">
        <v>139</v>
      </c>
      <c r="AY485" s="18" t="s">
        <v>131</v>
      </c>
      <c r="BE485" s="140">
        <f>IF(N485="základní",J485,0)</f>
        <v>0</v>
      </c>
      <c r="BF485" s="140">
        <f>IF(N485="snížená",J485,0)</f>
        <v>0</v>
      </c>
      <c r="BG485" s="140">
        <f>IF(N485="zákl. přenesená",J485,0)</f>
        <v>0</v>
      </c>
      <c r="BH485" s="140">
        <f>IF(N485="sníž. přenesená",J485,0)</f>
        <v>0</v>
      </c>
      <c r="BI485" s="140">
        <f>IF(N485="nulová",J485,0)</f>
        <v>0</v>
      </c>
      <c r="BJ485" s="18" t="s">
        <v>139</v>
      </c>
      <c r="BK485" s="140">
        <f>ROUND(I485*H485,2)</f>
        <v>0</v>
      </c>
      <c r="BL485" s="18" t="s">
        <v>230</v>
      </c>
      <c r="BM485" s="139" t="s">
        <v>1498</v>
      </c>
    </row>
    <row r="486" spans="2:65" s="1" customFormat="1" hidden="1">
      <c r="B486" s="33"/>
      <c r="D486" s="141" t="s">
        <v>141</v>
      </c>
      <c r="F486" s="142" t="s">
        <v>1227</v>
      </c>
      <c r="I486" s="143"/>
      <c r="L486" s="33"/>
      <c r="M486" s="144"/>
      <c r="T486" s="54"/>
      <c r="AT486" s="18" t="s">
        <v>141</v>
      </c>
      <c r="AU486" s="18" t="s">
        <v>139</v>
      </c>
    </row>
    <row r="487" spans="2:65" s="1" customFormat="1" ht="22.15" customHeight="1">
      <c r="B487" s="33"/>
      <c r="C487" s="128" t="s">
        <v>856</v>
      </c>
      <c r="D487" s="128" t="s">
        <v>133</v>
      </c>
      <c r="E487" s="129" t="s">
        <v>735</v>
      </c>
      <c r="F487" s="130" t="s">
        <v>736</v>
      </c>
      <c r="G487" s="131" t="s">
        <v>239</v>
      </c>
      <c r="H487" s="132">
        <v>116.3</v>
      </c>
      <c r="I487" s="133"/>
      <c r="J487" s="134">
        <f>ROUND(I487*H487,2)</f>
        <v>0</v>
      </c>
      <c r="K487" s="130" t="s">
        <v>137</v>
      </c>
      <c r="L487" s="33"/>
      <c r="M487" s="135" t="s">
        <v>19</v>
      </c>
      <c r="N487" s="136" t="s">
        <v>43</v>
      </c>
      <c r="P487" s="137">
        <f>O487*H487</f>
        <v>0</v>
      </c>
      <c r="Q487" s="137">
        <v>4.2900000000000004E-3</v>
      </c>
      <c r="R487" s="137">
        <f>Q487*H487</f>
        <v>0.49892700000000001</v>
      </c>
      <c r="S487" s="137">
        <v>0</v>
      </c>
      <c r="T487" s="138">
        <f>S487*H487</f>
        <v>0</v>
      </c>
      <c r="AR487" s="139" t="s">
        <v>230</v>
      </c>
      <c r="AT487" s="139" t="s">
        <v>133</v>
      </c>
      <c r="AU487" s="139" t="s">
        <v>139</v>
      </c>
      <c r="AY487" s="18" t="s">
        <v>131</v>
      </c>
      <c r="BE487" s="140">
        <f>IF(N487="základní",J487,0)</f>
        <v>0</v>
      </c>
      <c r="BF487" s="140">
        <f>IF(N487="snížená",J487,0)</f>
        <v>0</v>
      </c>
      <c r="BG487" s="140">
        <f>IF(N487="zákl. přenesená",J487,0)</f>
        <v>0</v>
      </c>
      <c r="BH487" s="140">
        <f>IF(N487="sníž. přenesená",J487,0)</f>
        <v>0</v>
      </c>
      <c r="BI487" s="140">
        <f>IF(N487="nulová",J487,0)</f>
        <v>0</v>
      </c>
      <c r="BJ487" s="18" t="s">
        <v>139</v>
      </c>
      <c r="BK487" s="140">
        <f>ROUND(I487*H487,2)</f>
        <v>0</v>
      </c>
      <c r="BL487" s="18" t="s">
        <v>230</v>
      </c>
      <c r="BM487" s="139" t="s">
        <v>1499</v>
      </c>
    </row>
    <row r="488" spans="2:65" s="1" customFormat="1" hidden="1">
      <c r="B488" s="33"/>
      <c r="D488" s="141" t="s">
        <v>141</v>
      </c>
      <c r="F488" s="142" t="s">
        <v>738</v>
      </c>
      <c r="I488" s="143"/>
      <c r="L488" s="33"/>
      <c r="M488" s="144"/>
      <c r="T488" s="54"/>
      <c r="AT488" s="18" t="s">
        <v>141</v>
      </c>
      <c r="AU488" s="18" t="s">
        <v>139</v>
      </c>
    </row>
    <row r="489" spans="2:65" s="1" customFormat="1" ht="30" customHeight="1">
      <c r="B489" s="33"/>
      <c r="C489" s="128" t="s">
        <v>861</v>
      </c>
      <c r="D489" s="128" t="s">
        <v>133</v>
      </c>
      <c r="E489" s="129" t="s">
        <v>740</v>
      </c>
      <c r="F489" s="130" t="s">
        <v>741</v>
      </c>
      <c r="G489" s="131" t="s">
        <v>410</v>
      </c>
      <c r="H489" s="132">
        <v>4</v>
      </c>
      <c r="I489" s="133"/>
      <c r="J489" s="134">
        <f>ROUND(I489*H489,2)</f>
        <v>0</v>
      </c>
      <c r="K489" s="130" t="s">
        <v>137</v>
      </c>
      <c r="L489" s="33"/>
      <c r="M489" s="135" t="s">
        <v>19</v>
      </c>
      <c r="N489" s="136" t="s">
        <v>43</v>
      </c>
      <c r="P489" s="137">
        <f>O489*H489</f>
        <v>0</v>
      </c>
      <c r="Q489" s="137">
        <v>9.0799999999999995E-3</v>
      </c>
      <c r="R489" s="137">
        <f>Q489*H489</f>
        <v>3.6319999999999998E-2</v>
      </c>
      <c r="S489" s="137">
        <v>0</v>
      </c>
      <c r="T489" s="138">
        <f>S489*H489</f>
        <v>0</v>
      </c>
      <c r="AR489" s="139" t="s">
        <v>230</v>
      </c>
      <c r="AT489" s="139" t="s">
        <v>133</v>
      </c>
      <c r="AU489" s="139" t="s">
        <v>139</v>
      </c>
      <c r="AY489" s="18" t="s">
        <v>131</v>
      </c>
      <c r="BE489" s="140">
        <f>IF(N489="základní",J489,0)</f>
        <v>0</v>
      </c>
      <c r="BF489" s="140">
        <f>IF(N489="snížená",J489,0)</f>
        <v>0</v>
      </c>
      <c r="BG489" s="140">
        <f>IF(N489="zákl. přenesená",J489,0)</f>
        <v>0</v>
      </c>
      <c r="BH489" s="140">
        <f>IF(N489="sníž. přenesená",J489,0)</f>
        <v>0</v>
      </c>
      <c r="BI489" s="140">
        <f>IF(N489="nulová",J489,0)</f>
        <v>0</v>
      </c>
      <c r="BJ489" s="18" t="s">
        <v>139</v>
      </c>
      <c r="BK489" s="140">
        <f>ROUND(I489*H489,2)</f>
        <v>0</v>
      </c>
      <c r="BL489" s="18" t="s">
        <v>230</v>
      </c>
      <c r="BM489" s="139" t="s">
        <v>1500</v>
      </c>
    </row>
    <row r="490" spans="2:65" s="1" customFormat="1" hidden="1">
      <c r="B490" s="33"/>
      <c r="D490" s="141" t="s">
        <v>141</v>
      </c>
      <c r="F490" s="142" t="s">
        <v>743</v>
      </c>
      <c r="I490" s="143"/>
      <c r="L490" s="33"/>
      <c r="M490" s="144"/>
      <c r="T490" s="54"/>
      <c r="AT490" s="18" t="s">
        <v>141</v>
      </c>
      <c r="AU490" s="18" t="s">
        <v>139</v>
      </c>
    </row>
    <row r="491" spans="2:65" s="1" customFormat="1" ht="30" customHeight="1">
      <c r="B491" s="33"/>
      <c r="C491" s="128" t="s">
        <v>869</v>
      </c>
      <c r="D491" s="128" t="s">
        <v>133</v>
      </c>
      <c r="E491" s="129" t="s">
        <v>745</v>
      </c>
      <c r="F491" s="130" t="s">
        <v>746</v>
      </c>
      <c r="G491" s="131" t="s">
        <v>410</v>
      </c>
      <c r="H491" s="132">
        <v>3</v>
      </c>
      <c r="I491" s="133"/>
      <c r="J491" s="134">
        <f>ROUND(I491*H491,2)</f>
        <v>0</v>
      </c>
      <c r="K491" s="130" t="s">
        <v>137</v>
      </c>
      <c r="L491" s="33"/>
      <c r="M491" s="135" t="s">
        <v>19</v>
      </c>
      <c r="N491" s="136" t="s">
        <v>43</v>
      </c>
      <c r="P491" s="137">
        <f>O491*H491</f>
        <v>0</v>
      </c>
      <c r="Q491" s="137">
        <v>1.5679999999999999E-2</v>
      </c>
      <c r="R491" s="137">
        <f>Q491*H491</f>
        <v>4.7039999999999998E-2</v>
      </c>
      <c r="S491" s="137">
        <v>0</v>
      </c>
      <c r="T491" s="138">
        <f>S491*H491</f>
        <v>0</v>
      </c>
      <c r="AR491" s="139" t="s">
        <v>230</v>
      </c>
      <c r="AT491" s="139" t="s">
        <v>133</v>
      </c>
      <c r="AU491" s="139" t="s">
        <v>139</v>
      </c>
      <c r="AY491" s="18" t="s">
        <v>131</v>
      </c>
      <c r="BE491" s="140">
        <f>IF(N491="základní",J491,0)</f>
        <v>0</v>
      </c>
      <c r="BF491" s="140">
        <f>IF(N491="snížená",J491,0)</f>
        <v>0</v>
      </c>
      <c r="BG491" s="140">
        <f>IF(N491="zákl. přenesená",J491,0)</f>
        <v>0</v>
      </c>
      <c r="BH491" s="140">
        <f>IF(N491="sníž. přenesená",J491,0)</f>
        <v>0</v>
      </c>
      <c r="BI491" s="140">
        <f>IF(N491="nulová",J491,0)</f>
        <v>0</v>
      </c>
      <c r="BJ491" s="18" t="s">
        <v>139</v>
      </c>
      <c r="BK491" s="140">
        <f>ROUND(I491*H491,2)</f>
        <v>0</v>
      </c>
      <c r="BL491" s="18" t="s">
        <v>230</v>
      </c>
      <c r="BM491" s="139" t="s">
        <v>1501</v>
      </c>
    </row>
    <row r="492" spans="2:65" s="1" customFormat="1" hidden="1">
      <c r="B492" s="33"/>
      <c r="D492" s="141" t="s">
        <v>141</v>
      </c>
      <c r="F492" s="142" t="s">
        <v>748</v>
      </c>
      <c r="I492" s="143"/>
      <c r="L492" s="33"/>
      <c r="M492" s="144"/>
      <c r="T492" s="54"/>
      <c r="AT492" s="18" t="s">
        <v>141</v>
      </c>
      <c r="AU492" s="18" t="s">
        <v>139</v>
      </c>
    </row>
    <row r="493" spans="2:65" s="1" customFormat="1" ht="19.899999999999999" customHeight="1">
      <c r="B493" s="33"/>
      <c r="C493" s="128" t="s">
        <v>875</v>
      </c>
      <c r="D493" s="128" t="s">
        <v>133</v>
      </c>
      <c r="E493" s="129" t="s">
        <v>750</v>
      </c>
      <c r="F493" s="130" t="s">
        <v>751</v>
      </c>
      <c r="G493" s="131" t="s">
        <v>239</v>
      </c>
      <c r="H493" s="132">
        <v>106.3</v>
      </c>
      <c r="I493" s="133"/>
      <c r="J493" s="134">
        <f>ROUND(I493*H493,2)</f>
        <v>0</v>
      </c>
      <c r="K493" s="130" t="s">
        <v>137</v>
      </c>
      <c r="L493" s="33"/>
      <c r="M493" s="135" t="s">
        <v>19</v>
      </c>
      <c r="N493" s="136" t="s">
        <v>43</v>
      </c>
      <c r="P493" s="137">
        <f>O493*H493</f>
        <v>0</v>
      </c>
      <c r="Q493" s="137">
        <v>1.6900000000000001E-3</v>
      </c>
      <c r="R493" s="137">
        <f>Q493*H493</f>
        <v>0.179647</v>
      </c>
      <c r="S493" s="137">
        <v>0</v>
      </c>
      <c r="T493" s="138">
        <f>S493*H493</f>
        <v>0</v>
      </c>
      <c r="AR493" s="139" t="s">
        <v>230</v>
      </c>
      <c r="AT493" s="139" t="s">
        <v>133</v>
      </c>
      <c r="AU493" s="139" t="s">
        <v>139</v>
      </c>
      <c r="AY493" s="18" t="s">
        <v>131</v>
      </c>
      <c r="BE493" s="140">
        <f>IF(N493="základní",J493,0)</f>
        <v>0</v>
      </c>
      <c r="BF493" s="140">
        <f>IF(N493="snížená",J493,0)</f>
        <v>0</v>
      </c>
      <c r="BG493" s="140">
        <f>IF(N493="zákl. přenesená",J493,0)</f>
        <v>0</v>
      </c>
      <c r="BH493" s="140">
        <f>IF(N493="sníž. přenesená",J493,0)</f>
        <v>0</v>
      </c>
      <c r="BI493" s="140">
        <f>IF(N493="nulová",J493,0)</f>
        <v>0</v>
      </c>
      <c r="BJ493" s="18" t="s">
        <v>139</v>
      </c>
      <c r="BK493" s="140">
        <f>ROUND(I493*H493,2)</f>
        <v>0</v>
      </c>
      <c r="BL493" s="18" t="s">
        <v>230</v>
      </c>
      <c r="BM493" s="139" t="s">
        <v>1502</v>
      </c>
    </row>
    <row r="494" spans="2:65" s="1" customFormat="1" hidden="1">
      <c r="B494" s="33"/>
      <c r="D494" s="141" t="s">
        <v>141</v>
      </c>
      <c r="F494" s="142" t="s">
        <v>753</v>
      </c>
      <c r="I494" s="143"/>
      <c r="L494" s="33"/>
      <c r="M494" s="144"/>
      <c r="T494" s="54"/>
      <c r="AT494" s="18" t="s">
        <v>141</v>
      </c>
      <c r="AU494" s="18" t="s">
        <v>139</v>
      </c>
    </row>
    <row r="495" spans="2:65" s="1" customFormat="1" ht="22.15" customHeight="1">
      <c r="B495" s="33"/>
      <c r="C495" s="128" t="s">
        <v>884</v>
      </c>
      <c r="D495" s="128" t="s">
        <v>133</v>
      </c>
      <c r="E495" s="129" t="s">
        <v>755</v>
      </c>
      <c r="F495" s="130" t="s">
        <v>756</v>
      </c>
      <c r="G495" s="131" t="s">
        <v>410</v>
      </c>
      <c r="H495" s="132">
        <v>6</v>
      </c>
      <c r="I495" s="133"/>
      <c r="J495" s="134">
        <f>ROUND(I495*H495,2)</f>
        <v>0</v>
      </c>
      <c r="K495" s="130" t="s">
        <v>137</v>
      </c>
      <c r="L495" s="33"/>
      <c r="M495" s="135" t="s">
        <v>19</v>
      </c>
      <c r="N495" s="136" t="s">
        <v>43</v>
      </c>
      <c r="P495" s="137">
        <f>O495*H495</f>
        <v>0</v>
      </c>
      <c r="Q495" s="137">
        <v>2.5000000000000001E-4</v>
      </c>
      <c r="R495" s="137">
        <f>Q495*H495</f>
        <v>1.5E-3</v>
      </c>
      <c r="S495" s="137">
        <v>0</v>
      </c>
      <c r="T495" s="138">
        <f>S495*H495</f>
        <v>0</v>
      </c>
      <c r="AR495" s="139" t="s">
        <v>230</v>
      </c>
      <c r="AT495" s="139" t="s">
        <v>133</v>
      </c>
      <c r="AU495" s="139" t="s">
        <v>139</v>
      </c>
      <c r="AY495" s="18" t="s">
        <v>131</v>
      </c>
      <c r="BE495" s="140">
        <f>IF(N495="základní",J495,0)</f>
        <v>0</v>
      </c>
      <c r="BF495" s="140">
        <f>IF(N495="snížená",J495,0)</f>
        <v>0</v>
      </c>
      <c r="BG495" s="140">
        <f>IF(N495="zákl. přenesená",J495,0)</f>
        <v>0</v>
      </c>
      <c r="BH495" s="140">
        <f>IF(N495="sníž. přenesená",J495,0)</f>
        <v>0</v>
      </c>
      <c r="BI495" s="140">
        <f>IF(N495="nulová",J495,0)</f>
        <v>0</v>
      </c>
      <c r="BJ495" s="18" t="s">
        <v>139</v>
      </c>
      <c r="BK495" s="140">
        <f>ROUND(I495*H495,2)</f>
        <v>0</v>
      </c>
      <c r="BL495" s="18" t="s">
        <v>230</v>
      </c>
      <c r="BM495" s="139" t="s">
        <v>1503</v>
      </c>
    </row>
    <row r="496" spans="2:65" s="1" customFormat="1" hidden="1">
      <c r="B496" s="33"/>
      <c r="D496" s="141" t="s">
        <v>141</v>
      </c>
      <c r="F496" s="142" t="s">
        <v>758</v>
      </c>
      <c r="I496" s="143"/>
      <c r="L496" s="33"/>
      <c r="M496" s="144"/>
      <c r="T496" s="54"/>
      <c r="AT496" s="18" t="s">
        <v>141</v>
      </c>
      <c r="AU496" s="18" t="s">
        <v>139</v>
      </c>
    </row>
    <row r="497" spans="2:65" s="1" customFormat="1" ht="22.15" customHeight="1">
      <c r="B497" s="33"/>
      <c r="C497" s="128" t="s">
        <v>889</v>
      </c>
      <c r="D497" s="128" t="s">
        <v>133</v>
      </c>
      <c r="E497" s="129" t="s">
        <v>760</v>
      </c>
      <c r="F497" s="130" t="s">
        <v>761</v>
      </c>
      <c r="G497" s="131" t="s">
        <v>410</v>
      </c>
      <c r="H497" s="132">
        <v>6</v>
      </c>
      <c r="I497" s="133"/>
      <c r="J497" s="134">
        <f>ROUND(I497*H497,2)</f>
        <v>0</v>
      </c>
      <c r="K497" s="130" t="s">
        <v>137</v>
      </c>
      <c r="L497" s="33"/>
      <c r="M497" s="135" t="s">
        <v>19</v>
      </c>
      <c r="N497" s="136" t="s">
        <v>43</v>
      </c>
      <c r="P497" s="137">
        <f>O497*H497</f>
        <v>0</v>
      </c>
      <c r="Q497" s="137">
        <v>3.6000000000000002E-4</v>
      </c>
      <c r="R497" s="137">
        <f>Q497*H497</f>
        <v>2.16E-3</v>
      </c>
      <c r="S497" s="137">
        <v>0</v>
      </c>
      <c r="T497" s="138">
        <f>S497*H497</f>
        <v>0</v>
      </c>
      <c r="AR497" s="139" t="s">
        <v>230</v>
      </c>
      <c r="AT497" s="139" t="s">
        <v>133</v>
      </c>
      <c r="AU497" s="139" t="s">
        <v>139</v>
      </c>
      <c r="AY497" s="18" t="s">
        <v>131</v>
      </c>
      <c r="BE497" s="140">
        <f>IF(N497="základní",J497,0)</f>
        <v>0</v>
      </c>
      <c r="BF497" s="140">
        <f>IF(N497="snížená",J497,0)</f>
        <v>0</v>
      </c>
      <c r="BG497" s="140">
        <f>IF(N497="zákl. přenesená",J497,0)</f>
        <v>0</v>
      </c>
      <c r="BH497" s="140">
        <f>IF(N497="sníž. přenesená",J497,0)</f>
        <v>0</v>
      </c>
      <c r="BI497" s="140">
        <f>IF(N497="nulová",J497,0)</f>
        <v>0</v>
      </c>
      <c r="BJ497" s="18" t="s">
        <v>139</v>
      </c>
      <c r="BK497" s="140">
        <f>ROUND(I497*H497,2)</f>
        <v>0</v>
      </c>
      <c r="BL497" s="18" t="s">
        <v>230</v>
      </c>
      <c r="BM497" s="139" t="s">
        <v>1504</v>
      </c>
    </row>
    <row r="498" spans="2:65" s="1" customFormat="1" hidden="1">
      <c r="B498" s="33"/>
      <c r="D498" s="141" t="s">
        <v>141</v>
      </c>
      <c r="F498" s="142" t="s">
        <v>763</v>
      </c>
      <c r="I498" s="143"/>
      <c r="L498" s="33"/>
      <c r="M498" s="144"/>
      <c r="T498" s="54"/>
      <c r="AT498" s="18" t="s">
        <v>141</v>
      </c>
      <c r="AU498" s="18" t="s">
        <v>139</v>
      </c>
    </row>
    <row r="499" spans="2:65" s="1" customFormat="1" ht="19.899999999999999" customHeight="1">
      <c r="B499" s="33"/>
      <c r="C499" s="128" t="s">
        <v>896</v>
      </c>
      <c r="D499" s="128" t="s">
        <v>133</v>
      </c>
      <c r="E499" s="129" t="s">
        <v>765</v>
      </c>
      <c r="F499" s="130" t="s">
        <v>766</v>
      </c>
      <c r="G499" s="131" t="s">
        <v>239</v>
      </c>
      <c r="H499" s="132">
        <v>60.9</v>
      </c>
      <c r="I499" s="133"/>
      <c r="J499" s="134">
        <f>ROUND(I499*H499,2)</f>
        <v>0</v>
      </c>
      <c r="K499" s="130" t="s">
        <v>137</v>
      </c>
      <c r="L499" s="33"/>
      <c r="M499" s="135" t="s">
        <v>19</v>
      </c>
      <c r="N499" s="136" t="s">
        <v>43</v>
      </c>
      <c r="P499" s="137">
        <f>O499*H499</f>
        <v>0</v>
      </c>
      <c r="Q499" s="137">
        <v>2.0999999999999999E-3</v>
      </c>
      <c r="R499" s="137">
        <f>Q499*H499</f>
        <v>0.12788999999999998</v>
      </c>
      <c r="S499" s="137">
        <v>0</v>
      </c>
      <c r="T499" s="138">
        <f>S499*H499</f>
        <v>0</v>
      </c>
      <c r="AR499" s="139" t="s">
        <v>230</v>
      </c>
      <c r="AT499" s="139" t="s">
        <v>133</v>
      </c>
      <c r="AU499" s="139" t="s">
        <v>139</v>
      </c>
      <c r="AY499" s="18" t="s">
        <v>131</v>
      </c>
      <c r="BE499" s="140">
        <f>IF(N499="základní",J499,0)</f>
        <v>0</v>
      </c>
      <c r="BF499" s="140">
        <f>IF(N499="snížená",J499,0)</f>
        <v>0</v>
      </c>
      <c r="BG499" s="140">
        <f>IF(N499="zákl. přenesená",J499,0)</f>
        <v>0</v>
      </c>
      <c r="BH499" s="140">
        <f>IF(N499="sníž. přenesená",J499,0)</f>
        <v>0</v>
      </c>
      <c r="BI499" s="140">
        <f>IF(N499="nulová",J499,0)</f>
        <v>0</v>
      </c>
      <c r="BJ499" s="18" t="s">
        <v>139</v>
      </c>
      <c r="BK499" s="140">
        <f>ROUND(I499*H499,2)</f>
        <v>0</v>
      </c>
      <c r="BL499" s="18" t="s">
        <v>230</v>
      </c>
      <c r="BM499" s="139" t="s">
        <v>1505</v>
      </c>
    </row>
    <row r="500" spans="2:65" s="1" customFormat="1" hidden="1">
      <c r="B500" s="33"/>
      <c r="D500" s="141" t="s">
        <v>141</v>
      </c>
      <c r="F500" s="142" t="s">
        <v>768</v>
      </c>
      <c r="I500" s="143"/>
      <c r="L500" s="33"/>
      <c r="M500" s="144"/>
      <c r="T500" s="54"/>
      <c r="AT500" s="18" t="s">
        <v>141</v>
      </c>
      <c r="AU500" s="18" t="s">
        <v>139</v>
      </c>
    </row>
    <row r="501" spans="2:65" s="1" customFormat="1" ht="22.15" customHeight="1">
      <c r="B501" s="33"/>
      <c r="C501" s="128" t="s">
        <v>902</v>
      </c>
      <c r="D501" s="128" t="s">
        <v>133</v>
      </c>
      <c r="E501" s="129" t="s">
        <v>770</v>
      </c>
      <c r="F501" s="130" t="s">
        <v>771</v>
      </c>
      <c r="G501" s="131" t="s">
        <v>443</v>
      </c>
      <c r="H501" s="132">
        <v>5.5469999999999997</v>
      </c>
      <c r="I501" s="133"/>
      <c r="J501" s="134">
        <f>ROUND(I501*H501,2)</f>
        <v>0</v>
      </c>
      <c r="K501" s="130" t="s">
        <v>137</v>
      </c>
      <c r="L501" s="33"/>
      <c r="M501" s="135" t="s">
        <v>19</v>
      </c>
      <c r="N501" s="136" t="s">
        <v>43</v>
      </c>
      <c r="P501" s="137">
        <f>O501*H501</f>
        <v>0</v>
      </c>
      <c r="Q501" s="137">
        <v>0</v>
      </c>
      <c r="R501" s="137">
        <f>Q501*H501</f>
        <v>0</v>
      </c>
      <c r="S501" s="137">
        <v>0</v>
      </c>
      <c r="T501" s="138">
        <f>S501*H501</f>
        <v>0</v>
      </c>
      <c r="AR501" s="139" t="s">
        <v>230</v>
      </c>
      <c r="AT501" s="139" t="s">
        <v>133</v>
      </c>
      <c r="AU501" s="139" t="s">
        <v>139</v>
      </c>
      <c r="AY501" s="18" t="s">
        <v>131</v>
      </c>
      <c r="BE501" s="140">
        <f>IF(N501="základní",J501,0)</f>
        <v>0</v>
      </c>
      <c r="BF501" s="140">
        <f>IF(N501="snížená",J501,0)</f>
        <v>0</v>
      </c>
      <c r="BG501" s="140">
        <f>IF(N501="zákl. přenesená",J501,0)</f>
        <v>0</v>
      </c>
      <c r="BH501" s="140">
        <f>IF(N501="sníž. přenesená",J501,0)</f>
        <v>0</v>
      </c>
      <c r="BI501" s="140">
        <f>IF(N501="nulová",J501,0)</f>
        <v>0</v>
      </c>
      <c r="BJ501" s="18" t="s">
        <v>139</v>
      </c>
      <c r="BK501" s="140">
        <f>ROUND(I501*H501,2)</f>
        <v>0</v>
      </c>
      <c r="BL501" s="18" t="s">
        <v>230</v>
      </c>
      <c r="BM501" s="139" t="s">
        <v>1506</v>
      </c>
    </row>
    <row r="502" spans="2:65" s="1" customFormat="1" hidden="1">
      <c r="B502" s="33"/>
      <c r="D502" s="141" t="s">
        <v>141</v>
      </c>
      <c r="F502" s="142" t="s">
        <v>773</v>
      </c>
      <c r="I502" s="143"/>
      <c r="L502" s="33"/>
      <c r="M502" s="144"/>
      <c r="T502" s="54"/>
      <c r="AT502" s="18" t="s">
        <v>141</v>
      </c>
      <c r="AU502" s="18" t="s">
        <v>139</v>
      </c>
    </row>
    <row r="503" spans="2:65" s="11" customFormat="1" ht="22.9" customHeight="1">
      <c r="B503" s="116"/>
      <c r="D503" s="117" t="s">
        <v>70</v>
      </c>
      <c r="E503" s="126" t="s">
        <v>774</v>
      </c>
      <c r="F503" s="126" t="s">
        <v>775</v>
      </c>
      <c r="I503" s="119"/>
      <c r="J503" s="127">
        <f>BK503</f>
        <v>0</v>
      </c>
      <c r="L503" s="116"/>
      <c r="M503" s="121"/>
      <c r="P503" s="122">
        <f>SUM(P504:P515)</f>
        <v>0</v>
      </c>
      <c r="R503" s="122">
        <f>SUM(R504:R515)</f>
        <v>0.21044100000000002</v>
      </c>
      <c r="T503" s="123">
        <f>SUM(T504:T515)</f>
        <v>7.7609999999999998E-2</v>
      </c>
      <c r="AR503" s="117" t="s">
        <v>139</v>
      </c>
      <c r="AT503" s="124" t="s">
        <v>70</v>
      </c>
      <c r="AU503" s="124" t="s">
        <v>79</v>
      </c>
      <c r="AY503" s="117" t="s">
        <v>131</v>
      </c>
      <c r="BK503" s="125">
        <f>SUM(BK504:BK515)</f>
        <v>0</v>
      </c>
    </row>
    <row r="504" spans="2:65" s="1" customFormat="1" ht="14.45" customHeight="1">
      <c r="B504" s="33"/>
      <c r="C504" s="128" t="s">
        <v>907</v>
      </c>
      <c r="D504" s="128" t="s">
        <v>133</v>
      </c>
      <c r="E504" s="129" t="s">
        <v>777</v>
      </c>
      <c r="F504" s="130" t="s">
        <v>778</v>
      </c>
      <c r="G504" s="131" t="s">
        <v>239</v>
      </c>
      <c r="H504" s="132">
        <v>195</v>
      </c>
      <c r="I504" s="133"/>
      <c r="J504" s="134">
        <f>ROUND(I504*H504,2)</f>
        <v>0</v>
      </c>
      <c r="K504" s="130" t="s">
        <v>19</v>
      </c>
      <c r="L504" s="33"/>
      <c r="M504" s="135" t="s">
        <v>19</v>
      </c>
      <c r="N504" s="136" t="s">
        <v>43</v>
      </c>
      <c r="P504" s="137">
        <f>O504*H504</f>
        <v>0</v>
      </c>
      <c r="Q504" s="137">
        <v>0</v>
      </c>
      <c r="R504" s="137">
        <f>Q504*H504</f>
        <v>0</v>
      </c>
      <c r="S504" s="137">
        <v>0</v>
      </c>
      <c r="T504" s="138">
        <f>S504*H504</f>
        <v>0</v>
      </c>
      <c r="AR504" s="139" t="s">
        <v>230</v>
      </c>
      <c r="AT504" s="139" t="s">
        <v>133</v>
      </c>
      <c r="AU504" s="139" t="s">
        <v>139</v>
      </c>
      <c r="AY504" s="18" t="s">
        <v>131</v>
      </c>
      <c r="BE504" s="140">
        <f>IF(N504="základní",J504,0)</f>
        <v>0</v>
      </c>
      <c r="BF504" s="140">
        <f>IF(N504="snížená",J504,0)</f>
        <v>0</v>
      </c>
      <c r="BG504" s="140">
        <f>IF(N504="zákl. přenesená",J504,0)</f>
        <v>0</v>
      </c>
      <c r="BH504" s="140">
        <f>IF(N504="sníž. přenesená",J504,0)</f>
        <v>0</v>
      </c>
      <c r="BI504" s="140">
        <f>IF(N504="nulová",J504,0)</f>
        <v>0</v>
      </c>
      <c r="BJ504" s="18" t="s">
        <v>139</v>
      </c>
      <c r="BK504" s="140">
        <f>ROUND(I504*H504,2)</f>
        <v>0</v>
      </c>
      <c r="BL504" s="18" t="s">
        <v>230</v>
      </c>
      <c r="BM504" s="139" t="s">
        <v>1507</v>
      </c>
    </row>
    <row r="505" spans="2:65" s="12" customFormat="1">
      <c r="B505" s="145"/>
      <c r="D505" s="146" t="s">
        <v>143</v>
      </c>
      <c r="E505" s="147" t="s">
        <v>19</v>
      </c>
      <c r="F505" s="148" t="s">
        <v>1237</v>
      </c>
      <c r="H505" s="149">
        <v>195</v>
      </c>
      <c r="I505" s="150"/>
      <c r="L505" s="145"/>
      <c r="M505" s="151"/>
      <c r="T505" s="152"/>
      <c r="AT505" s="147" t="s">
        <v>143</v>
      </c>
      <c r="AU505" s="147" t="s">
        <v>139</v>
      </c>
      <c r="AV505" s="12" t="s">
        <v>139</v>
      </c>
      <c r="AW505" s="12" t="s">
        <v>32</v>
      </c>
      <c r="AX505" s="12" t="s">
        <v>79</v>
      </c>
      <c r="AY505" s="147" t="s">
        <v>131</v>
      </c>
    </row>
    <row r="506" spans="2:65" s="1" customFormat="1" ht="14.45" customHeight="1">
      <c r="B506" s="33"/>
      <c r="C506" s="153" t="s">
        <v>865</v>
      </c>
      <c r="D506" s="153" t="s">
        <v>166</v>
      </c>
      <c r="E506" s="154" t="s">
        <v>782</v>
      </c>
      <c r="F506" s="155" t="s">
        <v>783</v>
      </c>
      <c r="G506" s="156" t="s">
        <v>239</v>
      </c>
      <c r="H506" s="157">
        <v>214.5</v>
      </c>
      <c r="I506" s="158"/>
      <c r="J506" s="159">
        <f>ROUND(I506*H506,2)</f>
        <v>0</v>
      </c>
      <c r="K506" s="155" t="s">
        <v>137</v>
      </c>
      <c r="L506" s="160"/>
      <c r="M506" s="161" t="s">
        <v>19</v>
      </c>
      <c r="N506" s="162" t="s">
        <v>43</v>
      </c>
      <c r="P506" s="137">
        <f>O506*H506</f>
        <v>0</v>
      </c>
      <c r="Q506" s="137">
        <v>4.2999999999999999E-4</v>
      </c>
      <c r="R506" s="137">
        <f>Q506*H506</f>
        <v>9.2234999999999998E-2</v>
      </c>
      <c r="S506" s="137">
        <v>0</v>
      </c>
      <c r="T506" s="138">
        <f>S506*H506</f>
        <v>0</v>
      </c>
      <c r="AR506" s="139" t="s">
        <v>335</v>
      </c>
      <c r="AT506" s="139" t="s">
        <v>166</v>
      </c>
      <c r="AU506" s="139" t="s">
        <v>139</v>
      </c>
      <c r="AY506" s="18" t="s">
        <v>131</v>
      </c>
      <c r="BE506" s="140">
        <f>IF(N506="základní",J506,0)</f>
        <v>0</v>
      </c>
      <c r="BF506" s="140">
        <f>IF(N506="snížená",J506,0)</f>
        <v>0</v>
      </c>
      <c r="BG506" s="140">
        <f>IF(N506="zákl. přenesená",J506,0)</f>
        <v>0</v>
      </c>
      <c r="BH506" s="140">
        <f>IF(N506="sníž. přenesená",J506,0)</f>
        <v>0</v>
      </c>
      <c r="BI506" s="140">
        <f>IF(N506="nulová",J506,0)</f>
        <v>0</v>
      </c>
      <c r="BJ506" s="18" t="s">
        <v>139</v>
      </c>
      <c r="BK506" s="140">
        <f>ROUND(I506*H506,2)</f>
        <v>0</v>
      </c>
      <c r="BL506" s="18" t="s">
        <v>230</v>
      </c>
      <c r="BM506" s="139" t="s">
        <v>1508</v>
      </c>
    </row>
    <row r="507" spans="2:65" s="12" customFormat="1">
      <c r="B507" s="145"/>
      <c r="D507" s="146" t="s">
        <v>143</v>
      </c>
      <c r="F507" s="148" t="s">
        <v>1239</v>
      </c>
      <c r="H507" s="149">
        <v>214.5</v>
      </c>
      <c r="I507" s="150"/>
      <c r="L507" s="145"/>
      <c r="M507" s="151"/>
      <c r="T507" s="152"/>
      <c r="AT507" s="147" t="s">
        <v>143</v>
      </c>
      <c r="AU507" s="147" t="s">
        <v>139</v>
      </c>
      <c r="AV507" s="12" t="s">
        <v>139</v>
      </c>
      <c r="AW507" s="12" t="s">
        <v>4</v>
      </c>
      <c r="AX507" s="12" t="s">
        <v>79</v>
      </c>
      <c r="AY507" s="147" t="s">
        <v>131</v>
      </c>
    </row>
    <row r="508" spans="2:65" s="1" customFormat="1" ht="19.899999999999999" customHeight="1">
      <c r="B508" s="33"/>
      <c r="C508" s="128" t="s">
        <v>880</v>
      </c>
      <c r="D508" s="128" t="s">
        <v>133</v>
      </c>
      <c r="E508" s="129" t="s">
        <v>787</v>
      </c>
      <c r="F508" s="130" t="s">
        <v>788</v>
      </c>
      <c r="G508" s="131" t="s">
        <v>136</v>
      </c>
      <c r="H508" s="132">
        <v>597</v>
      </c>
      <c r="I508" s="133"/>
      <c r="J508" s="134">
        <f>ROUND(I508*H508,2)</f>
        <v>0</v>
      </c>
      <c r="K508" s="130" t="s">
        <v>137</v>
      </c>
      <c r="L508" s="33"/>
      <c r="M508" s="135" t="s">
        <v>19</v>
      </c>
      <c r="N508" s="136" t="s">
        <v>43</v>
      </c>
      <c r="P508" s="137">
        <f>O508*H508</f>
        <v>0</v>
      </c>
      <c r="Q508" s="137">
        <v>0</v>
      </c>
      <c r="R508" s="137">
        <f>Q508*H508</f>
        <v>0</v>
      </c>
      <c r="S508" s="137">
        <v>0</v>
      </c>
      <c r="T508" s="138">
        <f>S508*H508</f>
        <v>0</v>
      </c>
      <c r="AR508" s="139" t="s">
        <v>230</v>
      </c>
      <c r="AT508" s="139" t="s">
        <v>133</v>
      </c>
      <c r="AU508" s="139" t="s">
        <v>139</v>
      </c>
      <c r="AY508" s="18" t="s">
        <v>131</v>
      </c>
      <c r="BE508" s="140">
        <f>IF(N508="základní",J508,0)</f>
        <v>0</v>
      </c>
      <c r="BF508" s="140">
        <f>IF(N508="snížená",J508,0)</f>
        <v>0</v>
      </c>
      <c r="BG508" s="140">
        <f>IF(N508="zákl. přenesená",J508,0)</f>
        <v>0</v>
      </c>
      <c r="BH508" s="140">
        <f>IF(N508="sníž. přenesená",J508,0)</f>
        <v>0</v>
      </c>
      <c r="BI508" s="140">
        <f>IF(N508="nulová",J508,0)</f>
        <v>0</v>
      </c>
      <c r="BJ508" s="18" t="s">
        <v>139</v>
      </c>
      <c r="BK508" s="140">
        <f>ROUND(I508*H508,2)</f>
        <v>0</v>
      </c>
      <c r="BL508" s="18" t="s">
        <v>230</v>
      </c>
      <c r="BM508" s="139" t="s">
        <v>1509</v>
      </c>
    </row>
    <row r="509" spans="2:65" s="1" customFormat="1" hidden="1">
      <c r="B509" s="33"/>
      <c r="D509" s="141" t="s">
        <v>141</v>
      </c>
      <c r="F509" s="142" t="s">
        <v>790</v>
      </c>
      <c r="I509" s="143"/>
      <c r="L509" s="33"/>
      <c r="M509" s="144"/>
      <c r="T509" s="54"/>
      <c r="AT509" s="18" t="s">
        <v>141</v>
      </c>
      <c r="AU509" s="18" t="s">
        <v>139</v>
      </c>
    </row>
    <row r="510" spans="2:65" s="1" customFormat="1" ht="19.899999999999999" customHeight="1">
      <c r="B510" s="33"/>
      <c r="C510" s="153" t="s">
        <v>1246</v>
      </c>
      <c r="D510" s="153" t="s">
        <v>166</v>
      </c>
      <c r="E510" s="154" t="s">
        <v>792</v>
      </c>
      <c r="F510" s="155" t="s">
        <v>793</v>
      </c>
      <c r="G510" s="156" t="s">
        <v>136</v>
      </c>
      <c r="H510" s="157">
        <v>656.7</v>
      </c>
      <c r="I510" s="158"/>
      <c r="J510" s="159">
        <f>ROUND(I510*H510,2)</f>
        <v>0</v>
      </c>
      <c r="K510" s="155" t="s">
        <v>137</v>
      </c>
      <c r="L510" s="160"/>
      <c r="M510" s="161" t="s">
        <v>19</v>
      </c>
      <c r="N510" s="162" t="s">
        <v>43</v>
      </c>
      <c r="P510" s="137">
        <f>O510*H510</f>
        <v>0</v>
      </c>
      <c r="Q510" s="137">
        <v>1.8000000000000001E-4</v>
      </c>
      <c r="R510" s="137">
        <f>Q510*H510</f>
        <v>0.11820600000000002</v>
      </c>
      <c r="S510" s="137">
        <v>0</v>
      </c>
      <c r="T510" s="138">
        <f>S510*H510</f>
        <v>0</v>
      </c>
      <c r="AR510" s="139" t="s">
        <v>335</v>
      </c>
      <c r="AT510" s="139" t="s">
        <v>166</v>
      </c>
      <c r="AU510" s="139" t="s">
        <v>139</v>
      </c>
      <c r="AY510" s="18" t="s">
        <v>131</v>
      </c>
      <c r="BE510" s="140">
        <f>IF(N510="základní",J510,0)</f>
        <v>0</v>
      </c>
      <c r="BF510" s="140">
        <f>IF(N510="snížená",J510,0)</f>
        <v>0</v>
      </c>
      <c r="BG510" s="140">
        <f>IF(N510="zákl. přenesená",J510,0)</f>
        <v>0</v>
      </c>
      <c r="BH510" s="140">
        <f>IF(N510="sníž. přenesená",J510,0)</f>
        <v>0</v>
      </c>
      <c r="BI510" s="140">
        <f>IF(N510="nulová",J510,0)</f>
        <v>0</v>
      </c>
      <c r="BJ510" s="18" t="s">
        <v>139</v>
      </c>
      <c r="BK510" s="140">
        <f>ROUND(I510*H510,2)</f>
        <v>0</v>
      </c>
      <c r="BL510" s="18" t="s">
        <v>230</v>
      </c>
      <c r="BM510" s="139" t="s">
        <v>1510</v>
      </c>
    </row>
    <row r="511" spans="2:65" s="12" customFormat="1">
      <c r="B511" s="145"/>
      <c r="D511" s="146" t="s">
        <v>143</v>
      </c>
      <c r="F511" s="148" t="s">
        <v>1242</v>
      </c>
      <c r="H511" s="149">
        <v>656.7</v>
      </c>
      <c r="I511" s="150"/>
      <c r="L511" s="145"/>
      <c r="M511" s="151"/>
      <c r="T511" s="152"/>
      <c r="AT511" s="147" t="s">
        <v>143</v>
      </c>
      <c r="AU511" s="147" t="s">
        <v>139</v>
      </c>
      <c r="AV511" s="12" t="s">
        <v>139</v>
      </c>
      <c r="AW511" s="12" t="s">
        <v>4</v>
      </c>
      <c r="AX511" s="12" t="s">
        <v>79</v>
      </c>
      <c r="AY511" s="147" t="s">
        <v>131</v>
      </c>
    </row>
    <row r="512" spans="2:65" s="1" customFormat="1" ht="14.45" customHeight="1">
      <c r="B512" s="33"/>
      <c r="C512" s="128" t="s">
        <v>1248</v>
      </c>
      <c r="D512" s="128" t="s">
        <v>133</v>
      </c>
      <c r="E512" s="129" t="s">
        <v>797</v>
      </c>
      <c r="F512" s="130" t="s">
        <v>798</v>
      </c>
      <c r="G512" s="131" t="s">
        <v>136</v>
      </c>
      <c r="H512" s="132">
        <v>597</v>
      </c>
      <c r="I512" s="133"/>
      <c r="J512" s="134">
        <f>ROUND(I512*H512,2)</f>
        <v>0</v>
      </c>
      <c r="K512" s="130" t="s">
        <v>137</v>
      </c>
      <c r="L512" s="33"/>
      <c r="M512" s="135" t="s">
        <v>19</v>
      </c>
      <c r="N512" s="136" t="s">
        <v>43</v>
      </c>
      <c r="P512" s="137">
        <f>O512*H512</f>
        <v>0</v>
      </c>
      <c r="Q512" s="137">
        <v>0</v>
      </c>
      <c r="R512" s="137">
        <f>Q512*H512</f>
        <v>0</v>
      </c>
      <c r="S512" s="137">
        <v>1.2999999999999999E-4</v>
      </c>
      <c r="T512" s="138">
        <f>S512*H512</f>
        <v>7.7609999999999998E-2</v>
      </c>
      <c r="AR512" s="139" t="s">
        <v>230</v>
      </c>
      <c r="AT512" s="139" t="s">
        <v>133</v>
      </c>
      <c r="AU512" s="139" t="s">
        <v>139</v>
      </c>
      <c r="AY512" s="18" t="s">
        <v>131</v>
      </c>
      <c r="BE512" s="140">
        <f>IF(N512="základní",J512,0)</f>
        <v>0</v>
      </c>
      <c r="BF512" s="140">
        <f>IF(N512="snížená",J512,0)</f>
        <v>0</v>
      </c>
      <c r="BG512" s="140">
        <f>IF(N512="zákl. přenesená",J512,0)</f>
        <v>0</v>
      </c>
      <c r="BH512" s="140">
        <f>IF(N512="sníž. přenesená",J512,0)</f>
        <v>0</v>
      </c>
      <c r="BI512" s="140">
        <f>IF(N512="nulová",J512,0)</f>
        <v>0</v>
      </c>
      <c r="BJ512" s="18" t="s">
        <v>139</v>
      </c>
      <c r="BK512" s="140">
        <f>ROUND(I512*H512,2)</f>
        <v>0</v>
      </c>
      <c r="BL512" s="18" t="s">
        <v>230</v>
      </c>
      <c r="BM512" s="139" t="s">
        <v>1511</v>
      </c>
    </row>
    <row r="513" spans="2:65" s="1" customFormat="1" hidden="1">
      <c r="B513" s="33"/>
      <c r="D513" s="141" t="s">
        <v>141</v>
      </c>
      <c r="F513" s="142" t="s">
        <v>800</v>
      </c>
      <c r="I513" s="143"/>
      <c r="L513" s="33"/>
      <c r="M513" s="144"/>
      <c r="T513" s="54"/>
      <c r="AT513" s="18" t="s">
        <v>141</v>
      </c>
      <c r="AU513" s="18" t="s">
        <v>139</v>
      </c>
    </row>
    <row r="514" spans="2:65" s="1" customFormat="1" ht="22.15" customHeight="1">
      <c r="B514" s="33"/>
      <c r="C514" s="128" t="s">
        <v>1250</v>
      </c>
      <c r="D514" s="128" t="s">
        <v>133</v>
      </c>
      <c r="E514" s="129" t="s">
        <v>802</v>
      </c>
      <c r="F514" s="130" t="s">
        <v>803</v>
      </c>
      <c r="G514" s="131" t="s">
        <v>443</v>
      </c>
      <c r="H514" s="132">
        <v>0.21</v>
      </c>
      <c r="I514" s="133"/>
      <c r="J514" s="134">
        <f>ROUND(I514*H514,2)</f>
        <v>0</v>
      </c>
      <c r="K514" s="130" t="s">
        <v>137</v>
      </c>
      <c r="L514" s="33"/>
      <c r="M514" s="135" t="s">
        <v>19</v>
      </c>
      <c r="N514" s="136" t="s">
        <v>43</v>
      </c>
      <c r="P514" s="137">
        <f>O514*H514</f>
        <v>0</v>
      </c>
      <c r="Q514" s="137">
        <v>0</v>
      </c>
      <c r="R514" s="137">
        <f>Q514*H514</f>
        <v>0</v>
      </c>
      <c r="S514" s="137">
        <v>0</v>
      </c>
      <c r="T514" s="138">
        <f>S514*H514</f>
        <v>0</v>
      </c>
      <c r="AR514" s="139" t="s">
        <v>230</v>
      </c>
      <c r="AT514" s="139" t="s">
        <v>133</v>
      </c>
      <c r="AU514" s="139" t="s">
        <v>139</v>
      </c>
      <c r="AY514" s="18" t="s">
        <v>131</v>
      </c>
      <c r="BE514" s="140">
        <f>IF(N514="základní",J514,0)</f>
        <v>0</v>
      </c>
      <c r="BF514" s="140">
        <f>IF(N514="snížená",J514,0)</f>
        <v>0</v>
      </c>
      <c r="BG514" s="140">
        <f>IF(N514="zákl. přenesená",J514,0)</f>
        <v>0</v>
      </c>
      <c r="BH514" s="140">
        <f>IF(N514="sníž. přenesená",J514,0)</f>
        <v>0</v>
      </c>
      <c r="BI514" s="140">
        <f>IF(N514="nulová",J514,0)</f>
        <v>0</v>
      </c>
      <c r="BJ514" s="18" t="s">
        <v>139</v>
      </c>
      <c r="BK514" s="140">
        <f>ROUND(I514*H514,2)</f>
        <v>0</v>
      </c>
      <c r="BL514" s="18" t="s">
        <v>230</v>
      </c>
      <c r="BM514" s="139" t="s">
        <v>1512</v>
      </c>
    </row>
    <row r="515" spans="2:65" s="1" customFormat="1" hidden="1">
      <c r="B515" s="33"/>
      <c r="D515" s="141" t="s">
        <v>141</v>
      </c>
      <c r="F515" s="142" t="s">
        <v>805</v>
      </c>
      <c r="I515" s="143"/>
      <c r="L515" s="33"/>
      <c r="M515" s="144"/>
      <c r="T515" s="54"/>
      <c r="AT515" s="18" t="s">
        <v>141</v>
      </c>
      <c r="AU515" s="18" t="s">
        <v>139</v>
      </c>
    </row>
    <row r="516" spans="2:65" s="11" customFormat="1" ht="22.9" customHeight="1">
      <c r="B516" s="116"/>
      <c r="D516" s="117" t="s">
        <v>70</v>
      </c>
      <c r="E516" s="126" t="s">
        <v>806</v>
      </c>
      <c r="F516" s="126" t="s">
        <v>807</v>
      </c>
      <c r="I516" s="119"/>
      <c r="J516" s="127">
        <f>BK516</f>
        <v>0</v>
      </c>
      <c r="L516" s="116"/>
      <c r="M516" s="121"/>
      <c r="P516" s="122">
        <f>SUM(P517:P522)</f>
        <v>0</v>
      </c>
      <c r="R516" s="122">
        <f>SUM(R517:R522)</f>
        <v>0.10880999999999999</v>
      </c>
      <c r="T516" s="123">
        <f>SUM(T517:T522)</f>
        <v>0</v>
      </c>
      <c r="AR516" s="117" t="s">
        <v>139</v>
      </c>
      <c r="AT516" s="124" t="s">
        <v>70</v>
      </c>
      <c r="AU516" s="124" t="s">
        <v>79</v>
      </c>
      <c r="AY516" s="117" t="s">
        <v>131</v>
      </c>
      <c r="BK516" s="125">
        <f>SUM(BK517:BK522)</f>
        <v>0</v>
      </c>
    </row>
    <row r="517" spans="2:65" s="1" customFormat="1" ht="22.15" customHeight="1">
      <c r="B517" s="33"/>
      <c r="C517" s="128" t="s">
        <v>1254</v>
      </c>
      <c r="D517" s="128" t="s">
        <v>133</v>
      </c>
      <c r="E517" s="129" t="s">
        <v>809</v>
      </c>
      <c r="F517" s="130" t="s">
        <v>810</v>
      </c>
      <c r="G517" s="131" t="s">
        <v>410</v>
      </c>
      <c r="H517" s="132">
        <v>3</v>
      </c>
      <c r="I517" s="133"/>
      <c r="J517" s="134">
        <f>ROUND(I517*H517,2)</f>
        <v>0</v>
      </c>
      <c r="K517" s="130" t="s">
        <v>137</v>
      </c>
      <c r="L517" s="33"/>
      <c r="M517" s="135" t="s">
        <v>19</v>
      </c>
      <c r="N517" s="136" t="s">
        <v>43</v>
      </c>
      <c r="P517" s="137">
        <f>O517*H517</f>
        <v>0</v>
      </c>
      <c r="Q517" s="137">
        <v>2.7E-4</v>
      </c>
      <c r="R517" s="137">
        <f>Q517*H517</f>
        <v>8.0999999999999996E-4</v>
      </c>
      <c r="S517" s="137">
        <v>0</v>
      </c>
      <c r="T517" s="138">
        <f>S517*H517</f>
        <v>0</v>
      </c>
      <c r="AR517" s="139" t="s">
        <v>230</v>
      </c>
      <c r="AT517" s="139" t="s">
        <v>133</v>
      </c>
      <c r="AU517" s="139" t="s">
        <v>139</v>
      </c>
      <c r="AY517" s="18" t="s">
        <v>131</v>
      </c>
      <c r="BE517" s="140">
        <f>IF(N517="základní",J517,0)</f>
        <v>0</v>
      </c>
      <c r="BF517" s="140">
        <f>IF(N517="snížená",J517,0)</f>
        <v>0</v>
      </c>
      <c r="BG517" s="140">
        <f>IF(N517="zákl. přenesená",J517,0)</f>
        <v>0</v>
      </c>
      <c r="BH517" s="140">
        <f>IF(N517="sníž. přenesená",J517,0)</f>
        <v>0</v>
      </c>
      <c r="BI517" s="140">
        <f>IF(N517="nulová",J517,0)</f>
        <v>0</v>
      </c>
      <c r="BJ517" s="18" t="s">
        <v>139</v>
      </c>
      <c r="BK517" s="140">
        <f>ROUND(I517*H517,2)</f>
        <v>0</v>
      </c>
      <c r="BL517" s="18" t="s">
        <v>230</v>
      </c>
      <c r="BM517" s="139" t="s">
        <v>1513</v>
      </c>
    </row>
    <row r="518" spans="2:65" s="1" customFormat="1" hidden="1">
      <c r="B518" s="33"/>
      <c r="D518" s="141" t="s">
        <v>141</v>
      </c>
      <c r="F518" s="142" t="s">
        <v>812</v>
      </c>
      <c r="I518" s="143"/>
      <c r="L518" s="33"/>
      <c r="M518" s="144"/>
      <c r="T518" s="54"/>
      <c r="AT518" s="18" t="s">
        <v>141</v>
      </c>
      <c r="AU518" s="18" t="s">
        <v>139</v>
      </c>
    </row>
    <row r="519" spans="2:65" s="1" customFormat="1" ht="19.5">
      <c r="B519" s="33"/>
      <c r="D519" s="146" t="s">
        <v>210</v>
      </c>
      <c r="F519" s="176" t="s">
        <v>813</v>
      </c>
      <c r="I519" s="143"/>
      <c r="L519" s="33"/>
      <c r="M519" s="144"/>
      <c r="T519" s="54"/>
      <c r="AT519" s="18" t="s">
        <v>210</v>
      </c>
      <c r="AU519" s="18" t="s">
        <v>139</v>
      </c>
    </row>
    <row r="520" spans="2:65" s="1" customFormat="1" ht="14.45" customHeight="1">
      <c r="B520" s="33"/>
      <c r="C520" s="153" t="s">
        <v>1259</v>
      </c>
      <c r="D520" s="153" t="s">
        <v>166</v>
      </c>
      <c r="E520" s="154" t="s">
        <v>815</v>
      </c>
      <c r="F520" s="155" t="s">
        <v>816</v>
      </c>
      <c r="G520" s="156" t="s">
        <v>410</v>
      </c>
      <c r="H520" s="157">
        <v>3</v>
      </c>
      <c r="I520" s="158"/>
      <c r="J520" s="159">
        <f>ROUND(I520*H520,2)</f>
        <v>0</v>
      </c>
      <c r="K520" s="155" t="s">
        <v>19</v>
      </c>
      <c r="L520" s="160"/>
      <c r="M520" s="161" t="s">
        <v>19</v>
      </c>
      <c r="N520" s="162" t="s">
        <v>43</v>
      </c>
      <c r="P520" s="137">
        <f>O520*H520</f>
        <v>0</v>
      </c>
      <c r="Q520" s="137">
        <v>3.5999999999999997E-2</v>
      </c>
      <c r="R520" s="137">
        <f>Q520*H520</f>
        <v>0.10799999999999998</v>
      </c>
      <c r="S520" s="137">
        <v>0</v>
      </c>
      <c r="T520" s="138">
        <f>S520*H520</f>
        <v>0</v>
      </c>
      <c r="AR520" s="139" t="s">
        <v>335</v>
      </c>
      <c r="AT520" s="139" t="s">
        <v>166</v>
      </c>
      <c r="AU520" s="139" t="s">
        <v>139</v>
      </c>
      <c r="AY520" s="18" t="s">
        <v>131</v>
      </c>
      <c r="BE520" s="140">
        <f>IF(N520="základní",J520,0)</f>
        <v>0</v>
      </c>
      <c r="BF520" s="140">
        <f>IF(N520="snížená",J520,0)</f>
        <v>0</v>
      </c>
      <c r="BG520" s="140">
        <f>IF(N520="zákl. přenesená",J520,0)</f>
        <v>0</v>
      </c>
      <c r="BH520" s="140">
        <f>IF(N520="sníž. přenesená",J520,0)</f>
        <v>0</v>
      </c>
      <c r="BI520" s="140">
        <f>IF(N520="nulová",J520,0)</f>
        <v>0</v>
      </c>
      <c r="BJ520" s="18" t="s">
        <v>139</v>
      </c>
      <c r="BK520" s="140">
        <f>ROUND(I520*H520,2)</f>
        <v>0</v>
      </c>
      <c r="BL520" s="18" t="s">
        <v>230</v>
      </c>
      <c r="BM520" s="139" t="s">
        <v>1514</v>
      </c>
    </row>
    <row r="521" spans="2:65" s="1" customFormat="1" ht="22.15" customHeight="1">
      <c r="B521" s="33"/>
      <c r="C521" s="128" t="s">
        <v>1261</v>
      </c>
      <c r="D521" s="128" t="s">
        <v>133</v>
      </c>
      <c r="E521" s="129" t="s">
        <v>819</v>
      </c>
      <c r="F521" s="130" t="s">
        <v>820</v>
      </c>
      <c r="G521" s="131" t="s">
        <v>443</v>
      </c>
      <c r="H521" s="132">
        <v>0.109</v>
      </c>
      <c r="I521" s="133"/>
      <c r="J521" s="134">
        <f>ROUND(I521*H521,2)</f>
        <v>0</v>
      </c>
      <c r="K521" s="130" t="s">
        <v>137</v>
      </c>
      <c r="L521" s="33"/>
      <c r="M521" s="135" t="s">
        <v>19</v>
      </c>
      <c r="N521" s="136" t="s">
        <v>43</v>
      </c>
      <c r="P521" s="137">
        <f>O521*H521</f>
        <v>0</v>
      </c>
      <c r="Q521" s="137">
        <v>0</v>
      </c>
      <c r="R521" s="137">
        <f>Q521*H521</f>
        <v>0</v>
      </c>
      <c r="S521" s="137">
        <v>0</v>
      </c>
      <c r="T521" s="138">
        <f>S521*H521</f>
        <v>0</v>
      </c>
      <c r="AR521" s="139" t="s">
        <v>230</v>
      </c>
      <c r="AT521" s="139" t="s">
        <v>133</v>
      </c>
      <c r="AU521" s="139" t="s">
        <v>139</v>
      </c>
      <c r="AY521" s="18" t="s">
        <v>131</v>
      </c>
      <c r="BE521" s="140">
        <f>IF(N521="základní",J521,0)</f>
        <v>0</v>
      </c>
      <c r="BF521" s="140">
        <f>IF(N521="snížená",J521,0)</f>
        <v>0</v>
      </c>
      <c r="BG521" s="140">
        <f>IF(N521="zákl. přenesená",J521,0)</f>
        <v>0</v>
      </c>
      <c r="BH521" s="140">
        <f>IF(N521="sníž. přenesená",J521,0)</f>
        <v>0</v>
      </c>
      <c r="BI521" s="140">
        <f>IF(N521="nulová",J521,0)</f>
        <v>0</v>
      </c>
      <c r="BJ521" s="18" t="s">
        <v>139</v>
      </c>
      <c r="BK521" s="140">
        <f>ROUND(I521*H521,2)</f>
        <v>0</v>
      </c>
      <c r="BL521" s="18" t="s">
        <v>230</v>
      </c>
      <c r="BM521" s="139" t="s">
        <v>1515</v>
      </c>
    </row>
    <row r="522" spans="2:65" s="1" customFormat="1" hidden="1">
      <c r="B522" s="33"/>
      <c r="D522" s="141" t="s">
        <v>141</v>
      </c>
      <c r="F522" s="142" t="s">
        <v>822</v>
      </c>
      <c r="I522" s="143"/>
      <c r="L522" s="33"/>
      <c r="M522" s="144"/>
      <c r="T522" s="54"/>
      <c r="AT522" s="18" t="s">
        <v>141</v>
      </c>
      <c r="AU522" s="18" t="s">
        <v>139</v>
      </c>
    </row>
    <row r="523" spans="2:65" s="11" customFormat="1" ht="22.9" customHeight="1">
      <c r="B523" s="116"/>
      <c r="D523" s="117" t="s">
        <v>70</v>
      </c>
      <c r="E523" s="126" t="s">
        <v>823</v>
      </c>
      <c r="F523" s="126" t="s">
        <v>824</v>
      </c>
      <c r="I523" s="119"/>
      <c r="J523" s="127">
        <f>BK523</f>
        <v>0</v>
      </c>
      <c r="L523" s="116"/>
      <c r="M523" s="121"/>
      <c r="P523" s="122">
        <f>SUM(P524:P553)</f>
        <v>0</v>
      </c>
      <c r="R523" s="122">
        <f>SUM(R524:R553)</f>
        <v>0.10476800000000003</v>
      </c>
      <c r="T523" s="123">
        <f>SUM(T524:T553)</f>
        <v>1.8038000000000003</v>
      </c>
      <c r="AR523" s="117" t="s">
        <v>139</v>
      </c>
      <c r="AT523" s="124" t="s">
        <v>70</v>
      </c>
      <c r="AU523" s="124" t="s">
        <v>79</v>
      </c>
      <c r="AY523" s="117" t="s">
        <v>131</v>
      </c>
      <c r="BK523" s="125">
        <f>SUM(BK524:BK553)</f>
        <v>0</v>
      </c>
    </row>
    <row r="524" spans="2:65" s="1" customFormat="1" ht="14.45" customHeight="1">
      <c r="B524" s="33"/>
      <c r="C524" s="128" t="s">
        <v>1263</v>
      </c>
      <c r="D524" s="128" t="s">
        <v>133</v>
      </c>
      <c r="E524" s="129" t="s">
        <v>1251</v>
      </c>
      <c r="F524" s="130" t="s">
        <v>1252</v>
      </c>
      <c r="G524" s="131" t="s">
        <v>239</v>
      </c>
      <c r="H524" s="132">
        <v>0.4</v>
      </c>
      <c r="I524" s="133"/>
      <c r="J524" s="134">
        <f>ROUND(I524*H524,2)</f>
        <v>0</v>
      </c>
      <c r="K524" s="130" t="s">
        <v>19</v>
      </c>
      <c r="L524" s="33"/>
      <c r="M524" s="135" t="s">
        <v>19</v>
      </c>
      <c r="N524" s="136" t="s">
        <v>43</v>
      </c>
      <c r="P524" s="137">
        <f>O524*H524</f>
        <v>0</v>
      </c>
      <c r="Q524" s="137">
        <v>6.0000000000000002E-5</v>
      </c>
      <c r="R524" s="137">
        <f>Q524*H524</f>
        <v>2.4000000000000001E-5</v>
      </c>
      <c r="S524" s="137">
        <v>0</v>
      </c>
      <c r="T524" s="138">
        <f>S524*H524</f>
        <v>0</v>
      </c>
      <c r="AR524" s="139" t="s">
        <v>230</v>
      </c>
      <c r="AT524" s="139" t="s">
        <v>133</v>
      </c>
      <c r="AU524" s="139" t="s">
        <v>139</v>
      </c>
      <c r="AY524" s="18" t="s">
        <v>131</v>
      </c>
      <c r="BE524" s="140">
        <f>IF(N524="základní",J524,0)</f>
        <v>0</v>
      </c>
      <c r="BF524" s="140">
        <f>IF(N524="snížená",J524,0)</f>
        <v>0</v>
      </c>
      <c r="BG524" s="140">
        <f>IF(N524="zákl. přenesená",J524,0)</f>
        <v>0</v>
      </c>
      <c r="BH524" s="140">
        <f>IF(N524="sníž. přenesená",J524,0)</f>
        <v>0</v>
      </c>
      <c r="BI524" s="140">
        <f>IF(N524="nulová",J524,0)</f>
        <v>0</v>
      </c>
      <c r="BJ524" s="18" t="s">
        <v>139</v>
      </c>
      <c r="BK524" s="140">
        <f>ROUND(I524*H524,2)</f>
        <v>0</v>
      </c>
      <c r="BL524" s="18" t="s">
        <v>230</v>
      </c>
      <c r="BM524" s="139" t="s">
        <v>1516</v>
      </c>
    </row>
    <row r="525" spans="2:65" s="1" customFormat="1" ht="14.45" customHeight="1">
      <c r="B525" s="33"/>
      <c r="C525" s="128" t="s">
        <v>1268</v>
      </c>
      <c r="D525" s="128" t="s">
        <v>133</v>
      </c>
      <c r="E525" s="129" t="s">
        <v>1255</v>
      </c>
      <c r="F525" s="130" t="s">
        <v>1256</v>
      </c>
      <c r="G525" s="131" t="s">
        <v>239</v>
      </c>
      <c r="H525" s="132">
        <v>1.3</v>
      </c>
      <c r="I525" s="133"/>
      <c r="J525" s="134">
        <f>ROUND(I525*H525,2)</f>
        <v>0</v>
      </c>
      <c r="K525" s="130" t="s">
        <v>137</v>
      </c>
      <c r="L525" s="33"/>
      <c r="M525" s="135" t="s">
        <v>19</v>
      </c>
      <c r="N525" s="136" t="s">
        <v>43</v>
      </c>
      <c r="P525" s="137">
        <f>O525*H525</f>
        <v>0</v>
      </c>
      <c r="Q525" s="137">
        <v>0</v>
      </c>
      <c r="R525" s="137">
        <f>Q525*H525</f>
        <v>0</v>
      </c>
      <c r="S525" s="137">
        <v>1.6E-2</v>
      </c>
      <c r="T525" s="138">
        <f>S525*H525</f>
        <v>2.0800000000000003E-2</v>
      </c>
      <c r="AR525" s="139" t="s">
        <v>230</v>
      </c>
      <c r="AT525" s="139" t="s">
        <v>133</v>
      </c>
      <c r="AU525" s="139" t="s">
        <v>139</v>
      </c>
      <c r="AY525" s="18" t="s">
        <v>131</v>
      </c>
      <c r="BE525" s="140">
        <f>IF(N525="základní",J525,0)</f>
        <v>0</v>
      </c>
      <c r="BF525" s="140">
        <f>IF(N525="snížená",J525,0)</f>
        <v>0</v>
      </c>
      <c r="BG525" s="140">
        <f>IF(N525="zákl. přenesená",J525,0)</f>
        <v>0</v>
      </c>
      <c r="BH525" s="140">
        <f>IF(N525="sníž. přenesená",J525,0)</f>
        <v>0</v>
      </c>
      <c r="BI525" s="140">
        <f>IF(N525="nulová",J525,0)</f>
        <v>0</v>
      </c>
      <c r="BJ525" s="18" t="s">
        <v>139</v>
      </c>
      <c r="BK525" s="140">
        <f>ROUND(I525*H525,2)</f>
        <v>0</v>
      </c>
      <c r="BL525" s="18" t="s">
        <v>230</v>
      </c>
      <c r="BM525" s="139" t="s">
        <v>1517</v>
      </c>
    </row>
    <row r="526" spans="2:65" s="1" customFormat="1" hidden="1">
      <c r="B526" s="33"/>
      <c r="D526" s="141" t="s">
        <v>141</v>
      </c>
      <c r="F526" s="142" t="s">
        <v>1258</v>
      </c>
      <c r="I526" s="143"/>
      <c r="L526" s="33"/>
      <c r="M526" s="144"/>
      <c r="T526" s="54"/>
      <c r="AT526" s="18" t="s">
        <v>141</v>
      </c>
      <c r="AU526" s="18" t="s">
        <v>139</v>
      </c>
    </row>
    <row r="527" spans="2:65" s="1" customFormat="1" ht="14.45" customHeight="1">
      <c r="B527" s="33"/>
      <c r="C527" s="128" t="s">
        <v>1272</v>
      </c>
      <c r="D527" s="128" t="s">
        <v>133</v>
      </c>
      <c r="E527" s="129" t="s">
        <v>826</v>
      </c>
      <c r="F527" s="130" t="s">
        <v>827</v>
      </c>
      <c r="G527" s="131" t="s">
        <v>410</v>
      </c>
      <c r="H527" s="132">
        <v>4</v>
      </c>
      <c r="I527" s="133"/>
      <c r="J527" s="134">
        <f>ROUND(I527*H527,2)</f>
        <v>0</v>
      </c>
      <c r="K527" s="130" t="s">
        <v>19</v>
      </c>
      <c r="L527" s="33"/>
      <c r="M527" s="135" t="s">
        <v>19</v>
      </c>
      <c r="N527" s="136" t="s">
        <v>43</v>
      </c>
      <c r="P527" s="137">
        <f>O527*H527</f>
        <v>0</v>
      </c>
      <c r="Q527" s="137">
        <v>6.0000000000000001E-3</v>
      </c>
      <c r="R527" s="137">
        <f>Q527*H527</f>
        <v>2.4E-2</v>
      </c>
      <c r="S527" s="137">
        <v>0</v>
      </c>
      <c r="T527" s="138">
        <f>S527*H527</f>
        <v>0</v>
      </c>
      <c r="AR527" s="139" t="s">
        <v>230</v>
      </c>
      <c r="AT527" s="139" t="s">
        <v>133</v>
      </c>
      <c r="AU527" s="139" t="s">
        <v>139</v>
      </c>
      <c r="AY527" s="18" t="s">
        <v>131</v>
      </c>
      <c r="BE527" s="140">
        <f>IF(N527="základní",J527,0)</f>
        <v>0</v>
      </c>
      <c r="BF527" s="140">
        <f>IF(N527="snížená",J527,0)</f>
        <v>0</v>
      </c>
      <c r="BG527" s="140">
        <f>IF(N527="zákl. přenesená",J527,0)</f>
        <v>0</v>
      </c>
      <c r="BH527" s="140">
        <f>IF(N527="sníž. přenesená",J527,0)</f>
        <v>0</v>
      </c>
      <c r="BI527" s="140">
        <f>IF(N527="nulová",J527,0)</f>
        <v>0</v>
      </c>
      <c r="BJ527" s="18" t="s">
        <v>139</v>
      </c>
      <c r="BK527" s="140">
        <f>ROUND(I527*H527,2)</f>
        <v>0</v>
      </c>
      <c r="BL527" s="18" t="s">
        <v>230</v>
      </c>
      <c r="BM527" s="139" t="s">
        <v>1518</v>
      </c>
    </row>
    <row r="528" spans="2:65" s="1" customFormat="1" ht="14.45" customHeight="1">
      <c r="B528" s="33"/>
      <c r="C528" s="128" t="s">
        <v>1274</v>
      </c>
      <c r="D528" s="128" t="s">
        <v>133</v>
      </c>
      <c r="E528" s="129" t="s">
        <v>830</v>
      </c>
      <c r="F528" s="130" t="s">
        <v>831</v>
      </c>
      <c r="G528" s="131" t="s">
        <v>410</v>
      </c>
      <c r="H528" s="132">
        <v>4</v>
      </c>
      <c r="I528" s="133"/>
      <c r="J528" s="134">
        <f>ROUND(I528*H528,2)</f>
        <v>0</v>
      </c>
      <c r="K528" s="130" t="s">
        <v>19</v>
      </c>
      <c r="L528" s="33"/>
      <c r="M528" s="135" t="s">
        <v>19</v>
      </c>
      <c r="N528" s="136" t="s">
        <v>43</v>
      </c>
      <c r="P528" s="137">
        <f>O528*H528</f>
        <v>0</v>
      </c>
      <c r="Q528" s="137">
        <v>0</v>
      </c>
      <c r="R528" s="137">
        <f>Q528*H528</f>
        <v>0</v>
      </c>
      <c r="S528" s="137">
        <v>6.6000000000000003E-2</v>
      </c>
      <c r="T528" s="138">
        <f>S528*H528</f>
        <v>0.26400000000000001</v>
      </c>
      <c r="AR528" s="139" t="s">
        <v>230</v>
      </c>
      <c r="AT528" s="139" t="s">
        <v>133</v>
      </c>
      <c r="AU528" s="139" t="s">
        <v>139</v>
      </c>
      <c r="AY528" s="18" t="s">
        <v>131</v>
      </c>
      <c r="BE528" s="140">
        <f>IF(N528="základní",J528,0)</f>
        <v>0</v>
      </c>
      <c r="BF528" s="140">
        <f>IF(N528="snížená",J528,0)</f>
        <v>0</v>
      </c>
      <c r="BG528" s="140">
        <f>IF(N528="zákl. přenesená",J528,0)</f>
        <v>0</v>
      </c>
      <c r="BH528" s="140">
        <f>IF(N528="sníž. přenesená",J528,0)</f>
        <v>0</v>
      </c>
      <c r="BI528" s="140">
        <f>IF(N528="nulová",J528,0)</f>
        <v>0</v>
      </c>
      <c r="BJ528" s="18" t="s">
        <v>139</v>
      </c>
      <c r="BK528" s="140">
        <f>ROUND(I528*H528,2)</f>
        <v>0</v>
      </c>
      <c r="BL528" s="18" t="s">
        <v>230</v>
      </c>
      <c r="BM528" s="139" t="s">
        <v>1519</v>
      </c>
    </row>
    <row r="529" spans="2:65" s="1" customFormat="1" ht="14.45" customHeight="1">
      <c r="B529" s="33"/>
      <c r="C529" s="128" t="s">
        <v>1278</v>
      </c>
      <c r="D529" s="128" t="s">
        <v>133</v>
      </c>
      <c r="E529" s="129" t="s">
        <v>1264</v>
      </c>
      <c r="F529" s="130" t="s">
        <v>1265</v>
      </c>
      <c r="G529" s="131" t="s">
        <v>410</v>
      </c>
      <c r="H529" s="132">
        <v>1</v>
      </c>
      <c r="I529" s="133"/>
      <c r="J529" s="134">
        <f>ROUND(I529*H529,2)</f>
        <v>0</v>
      </c>
      <c r="K529" s="130" t="s">
        <v>137</v>
      </c>
      <c r="L529" s="33"/>
      <c r="M529" s="135" t="s">
        <v>19</v>
      </c>
      <c r="N529" s="136" t="s">
        <v>43</v>
      </c>
      <c r="P529" s="137">
        <f>O529*H529</f>
        <v>0</v>
      </c>
      <c r="Q529" s="137">
        <v>0</v>
      </c>
      <c r="R529" s="137">
        <f>Q529*H529</f>
        <v>0</v>
      </c>
      <c r="S529" s="137">
        <v>0</v>
      </c>
      <c r="T529" s="138">
        <f>S529*H529</f>
        <v>0</v>
      </c>
      <c r="AR529" s="139" t="s">
        <v>230</v>
      </c>
      <c r="AT529" s="139" t="s">
        <v>133</v>
      </c>
      <c r="AU529" s="139" t="s">
        <v>139</v>
      </c>
      <c r="AY529" s="18" t="s">
        <v>131</v>
      </c>
      <c r="BE529" s="140">
        <f>IF(N529="základní",J529,0)</f>
        <v>0</v>
      </c>
      <c r="BF529" s="140">
        <f>IF(N529="snížená",J529,0)</f>
        <v>0</v>
      </c>
      <c r="BG529" s="140">
        <f>IF(N529="zákl. přenesená",J529,0)</f>
        <v>0</v>
      </c>
      <c r="BH529" s="140">
        <f>IF(N529="sníž. přenesená",J529,0)</f>
        <v>0</v>
      </c>
      <c r="BI529" s="140">
        <f>IF(N529="nulová",J529,0)</f>
        <v>0</v>
      </c>
      <c r="BJ529" s="18" t="s">
        <v>139</v>
      </c>
      <c r="BK529" s="140">
        <f>ROUND(I529*H529,2)</f>
        <v>0</v>
      </c>
      <c r="BL529" s="18" t="s">
        <v>230</v>
      </c>
      <c r="BM529" s="139" t="s">
        <v>1520</v>
      </c>
    </row>
    <row r="530" spans="2:65" s="1" customFormat="1" hidden="1">
      <c r="B530" s="33"/>
      <c r="D530" s="141" t="s">
        <v>141</v>
      </c>
      <c r="F530" s="142" t="s">
        <v>1267</v>
      </c>
      <c r="I530" s="143"/>
      <c r="L530" s="33"/>
      <c r="M530" s="144"/>
      <c r="T530" s="54"/>
      <c r="AT530" s="18" t="s">
        <v>141</v>
      </c>
      <c r="AU530" s="18" t="s">
        <v>139</v>
      </c>
    </row>
    <row r="531" spans="2:65" s="1" customFormat="1" ht="14.45" customHeight="1">
      <c r="B531" s="33"/>
      <c r="C531" s="153" t="s">
        <v>1282</v>
      </c>
      <c r="D531" s="153" t="s">
        <v>166</v>
      </c>
      <c r="E531" s="154" t="s">
        <v>1269</v>
      </c>
      <c r="F531" s="155" t="s">
        <v>1270</v>
      </c>
      <c r="G531" s="156" t="s">
        <v>136</v>
      </c>
      <c r="H531" s="157">
        <v>2</v>
      </c>
      <c r="I531" s="158"/>
      <c r="J531" s="159">
        <f>ROUND(I531*H531,2)</f>
        <v>0</v>
      </c>
      <c r="K531" s="155" t="s">
        <v>137</v>
      </c>
      <c r="L531" s="160"/>
      <c r="M531" s="161" t="s">
        <v>19</v>
      </c>
      <c r="N531" s="162" t="s">
        <v>43</v>
      </c>
      <c r="P531" s="137">
        <f>O531*H531</f>
        <v>0</v>
      </c>
      <c r="Q531" s="137">
        <v>2.4230000000000002E-2</v>
      </c>
      <c r="R531" s="137">
        <f>Q531*H531</f>
        <v>4.8460000000000003E-2</v>
      </c>
      <c r="S531" s="137">
        <v>0</v>
      </c>
      <c r="T531" s="138">
        <f>S531*H531</f>
        <v>0</v>
      </c>
      <c r="AR531" s="139" t="s">
        <v>335</v>
      </c>
      <c r="AT531" s="139" t="s">
        <v>166</v>
      </c>
      <c r="AU531" s="139" t="s">
        <v>139</v>
      </c>
      <c r="AY531" s="18" t="s">
        <v>131</v>
      </c>
      <c r="BE531" s="140">
        <f>IF(N531="základní",J531,0)</f>
        <v>0</v>
      </c>
      <c r="BF531" s="140">
        <f>IF(N531="snížená",J531,0)</f>
        <v>0</v>
      </c>
      <c r="BG531" s="140">
        <f>IF(N531="zákl. přenesená",J531,0)</f>
        <v>0</v>
      </c>
      <c r="BH531" s="140">
        <f>IF(N531="sníž. přenesená",J531,0)</f>
        <v>0</v>
      </c>
      <c r="BI531" s="140">
        <f>IF(N531="nulová",J531,0)</f>
        <v>0</v>
      </c>
      <c r="BJ531" s="18" t="s">
        <v>139</v>
      </c>
      <c r="BK531" s="140">
        <f>ROUND(I531*H531,2)</f>
        <v>0</v>
      </c>
      <c r="BL531" s="18" t="s">
        <v>230</v>
      </c>
      <c r="BM531" s="139" t="s">
        <v>1521</v>
      </c>
    </row>
    <row r="532" spans="2:65" s="1" customFormat="1" ht="19.899999999999999" customHeight="1">
      <c r="B532" s="33"/>
      <c r="C532" s="128" t="s">
        <v>1287</v>
      </c>
      <c r="D532" s="128" t="s">
        <v>133</v>
      </c>
      <c r="E532" s="129" t="s">
        <v>834</v>
      </c>
      <c r="F532" s="130" t="s">
        <v>835</v>
      </c>
      <c r="G532" s="131" t="s">
        <v>410</v>
      </c>
      <c r="H532" s="132">
        <v>2</v>
      </c>
      <c r="I532" s="133"/>
      <c r="J532" s="134">
        <f>ROUND(I532*H532,2)</f>
        <v>0</v>
      </c>
      <c r="K532" s="130" t="s">
        <v>137</v>
      </c>
      <c r="L532" s="33"/>
      <c r="M532" s="135" t="s">
        <v>19</v>
      </c>
      <c r="N532" s="136" t="s">
        <v>43</v>
      </c>
      <c r="P532" s="137">
        <f>O532*H532</f>
        <v>0</v>
      </c>
      <c r="Q532" s="137">
        <v>0</v>
      </c>
      <c r="R532" s="137">
        <f>Q532*H532</f>
        <v>0</v>
      </c>
      <c r="S532" s="137">
        <v>0</v>
      </c>
      <c r="T532" s="138">
        <f>S532*H532</f>
        <v>0</v>
      </c>
      <c r="AR532" s="139" t="s">
        <v>230</v>
      </c>
      <c r="AT532" s="139" t="s">
        <v>133</v>
      </c>
      <c r="AU532" s="139" t="s">
        <v>139</v>
      </c>
      <c r="AY532" s="18" t="s">
        <v>131</v>
      </c>
      <c r="BE532" s="140">
        <f>IF(N532="základní",J532,0)</f>
        <v>0</v>
      </c>
      <c r="BF532" s="140">
        <f>IF(N532="snížená",J532,0)</f>
        <v>0</v>
      </c>
      <c r="BG532" s="140">
        <f>IF(N532="zákl. přenesená",J532,0)</f>
        <v>0</v>
      </c>
      <c r="BH532" s="140">
        <f>IF(N532="sníž. přenesená",J532,0)</f>
        <v>0</v>
      </c>
      <c r="BI532" s="140">
        <f>IF(N532="nulová",J532,0)</f>
        <v>0</v>
      </c>
      <c r="BJ532" s="18" t="s">
        <v>139</v>
      </c>
      <c r="BK532" s="140">
        <f>ROUND(I532*H532,2)</f>
        <v>0</v>
      </c>
      <c r="BL532" s="18" t="s">
        <v>230</v>
      </c>
      <c r="BM532" s="139" t="s">
        <v>1522</v>
      </c>
    </row>
    <row r="533" spans="2:65" s="1" customFormat="1" hidden="1">
      <c r="B533" s="33"/>
      <c r="D533" s="141" t="s">
        <v>141</v>
      </c>
      <c r="F533" s="142" t="s">
        <v>837</v>
      </c>
      <c r="I533" s="143"/>
      <c r="L533" s="33"/>
      <c r="M533" s="144"/>
      <c r="T533" s="54"/>
      <c r="AT533" s="18" t="s">
        <v>141</v>
      </c>
      <c r="AU533" s="18" t="s">
        <v>139</v>
      </c>
    </row>
    <row r="534" spans="2:65" s="1" customFormat="1" ht="14.45" customHeight="1">
      <c r="B534" s="33"/>
      <c r="C534" s="153" t="s">
        <v>1292</v>
      </c>
      <c r="D534" s="153" t="s">
        <v>166</v>
      </c>
      <c r="E534" s="154" t="s">
        <v>1275</v>
      </c>
      <c r="F534" s="155" t="s">
        <v>1276</v>
      </c>
      <c r="G534" s="156" t="s">
        <v>410</v>
      </c>
      <c r="H534" s="157">
        <v>1</v>
      </c>
      <c r="I534" s="158"/>
      <c r="J534" s="159">
        <f>ROUND(I534*H534,2)</f>
        <v>0</v>
      </c>
      <c r="K534" s="155" t="s">
        <v>137</v>
      </c>
      <c r="L534" s="160"/>
      <c r="M534" s="161" t="s">
        <v>19</v>
      </c>
      <c r="N534" s="162" t="s">
        <v>43</v>
      </c>
      <c r="P534" s="137">
        <f>O534*H534</f>
        <v>0</v>
      </c>
      <c r="Q534" s="137">
        <v>1.3600000000000001E-3</v>
      </c>
      <c r="R534" s="137">
        <f>Q534*H534</f>
        <v>1.3600000000000001E-3</v>
      </c>
      <c r="S534" s="137">
        <v>0</v>
      </c>
      <c r="T534" s="138">
        <f>S534*H534</f>
        <v>0</v>
      </c>
      <c r="AR534" s="139" t="s">
        <v>335</v>
      </c>
      <c r="AT534" s="139" t="s">
        <v>166</v>
      </c>
      <c r="AU534" s="139" t="s">
        <v>139</v>
      </c>
      <c r="AY534" s="18" t="s">
        <v>131</v>
      </c>
      <c r="BE534" s="140">
        <f>IF(N534="základní",J534,0)</f>
        <v>0</v>
      </c>
      <c r="BF534" s="140">
        <f>IF(N534="snížená",J534,0)</f>
        <v>0</v>
      </c>
      <c r="BG534" s="140">
        <f>IF(N534="zákl. přenesená",J534,0)</f>
        <v>0</v>
      </c>
      <c r="BH534" s="140">
        <f>IF(N534="sníž. přenesená",J534,0)</f>
        <v>0</v>
      </c>
      <c r="BI534" s="140">
        <f>IF(N534="nulová",J534,0)</f>
        <v>0</v>
      </c>
      <c r="BJ534" s="18" t="s">
        <v>139</v>
      </c>
      <c r="BK534" s="140">
        <f>ROUND(I534*H534,2)</f>
        <v>0</v>
      </c>
      <c r="BL534" s="18" t="s">
        <v>230</v>
      </c>
      <c r="BM534" s="139" t="s">
        <v>1523</v>
      </c>
    </row>
    <row r="535" spans="2:65" s="1" customFormat="1" ht="14.45" customHeight="1">
      <c r="B535" s="33"/>
      <c r="C535" s="153" t="s">
        <v>1297</v>
      </c>
      <c r="D535" s="153" t="s">
        <v>166</v>
      </c>
      <c r="E535" s="154" t="s">
        <v>1279</v>
      </c>
      <c r="F535" s="155" t="s">
        <v>1280</v>
      </c>
      <c r="G535" s="156" t="s">
        <v>410</v>
      </c>
      <c r="H535" s="157">
        <v>1</v>
      </c>
      <c r="I535" s="158"/>
      <c r="J535" s="159">
        <f>ROUND(I535*H535,2)</f>
        <v>0</v>
      </c>
      <c r="K535" s="155" t="s">
        <v>137</v>
      </c>
      <c r="L535" s="160"/>
      <c r="M535" s="161" t="s">
        <v>19</v>
      </c>
      <c r="N535" s="162" t="s">
        <v>43</v>
      </c>
      <c r="P535" s="137">
        <f>O535*H535</f>
        <v>0</v>
      </c>
      <c r="Q535" s="137">
        <v>2.0600000000000002E-3</v>
      </c>
      <c r="R535" s="137">
        <f>Q535*H535</f>
        <v>2.0600000000000002E-3</v>
      </c>
      <c r="S535" s="137">
        <v>0</v>
      </c>
      <c r="T535" s="138">
        <f>S535*H535</f>
        <v>0</v>
      </c>
      <c r="AR535" s="139" t="s">
        <v>335</v>
      </c>
      <c r="AT535" s="139" t="s">
        <v>166</v>
      </c>
      <c r="AU535" s="139" t="s">
        <v>139</v>
      </c>
      <c r="AY535" s="18" t="s">
        <v>131</v>
      </c>
      <c r="BE535" s="140">
        <f>IF(N535="základní",J535,0)</f>
        <v>0</v>
      </c>
      <c r="BF535" s="140">
        <f>IF(N535="snížená",J535,0)</f>
        <v>0</v>
      </c>
      <c r="BG535" s="140">
        <f>IF(N535="zákl. přenesená",J535,0)</f>
        <v>0</v>
      </c>
      <c r="BH535" s="140">
        <f>IF(N535="sníž. přenesená",J535,0)</f>
        <v>0</v>
      </c>
      <c r="BI535" s="140">
        <f>IF(N535="nulová",J535,0)</f>
        <v>0</v>
      </c>
      <c r="BJ535" s="18" t="s">
        <v>139</v>
      </c>
      <c r="BK535" s="140">
        <f>ROUND(I535*H535,2)</f>
        <v>0</v>
      </c>
      <c r="BL535" s="18" t="s">
        <v>230</v>
      </c>
      <c r="BM535" s="139" t="s">
        <v>1524</v>
      </c>
    </row>
    <row r="536" spans="2:65" s="1" customFormat="1" ht="14.45" customHeight="1">
      <c r="B536" s="33"/>
      <c r="C536" s="128" t="s">
        <v>1301</v>
      </c>
      <c r="D536" s="128" t="s">
        <v>133</v>
      </c>
      <c r="E536" s="129" t="s">
        <v>1283</v>
      </c>
      <c r="F536" s="130" t="s">
        <v>1284</v>
      </c>
      <c r="G536" s="131" t="s">
        <v>136</v>
      </c>
      <c r="H536" s="132">
        <v>3.4</v>
      </c>
      <c r="I536" s="133"/>
      <c r="J536" s="134">
        <f>ROUND(I536*H536,2)</f>
        <v>0</v>
      </c>
      <c r="K536" s="130" t="s">
        <v>137</v>
      </c>
      <c r="L536" s="33"/>
      <c r="M536" s="135" t="s">
        <v>19</v>
      </c>
      <c r="N536" s="136" t="s">
        <v>43</v>
      </c>
      <c r="P536" s="137">
        <f>O536*H536</f>
        <v>0</v>
      </c>
      <c r="Q536" s="137">
        <v>0</v>
      </c>
      <c r="R536" s="137">
        <f>Q536*H536</f>
        <v>0</v>
      </c>
      <c r="S536" s="137">
        <v>0.02</v>
      </c>
      <c r="T536" s="138">
        <f>S536*H536</f>
        <v>6.8000000000000005E-2</v>
      </c>
      <c r="AR536" s="139" t="s">
        <v>230</v>
      </c>
      <c r="AT536" s="139" t="s">
        <v>133</v>
      </c>
      <c r="AU536" s="139" t="s">
        <v>139</v>
      </c>
      <c r="AY536" s="18" t="s">
        <v>131</v>
      </c>
      <c r="BE536" s="140">
        <f>IF(N536="základní",J536,0)</f>
        <v>0</v>
      </c>
      <c r="BF536" s="140">
        <f>IF(N536="snížená",J536,0)</f>
        <v>0</v>
      </c>
      <c r="BG536" s="140">
        <f>IF(N536="zákl. přenesená",J536,0)</f>
        <v>0</v>
      </c>
      <c r="BH536" s="140">
        <f>IF(N536="sníž. přenesená",J536,0)</f>
        <v>0</v>
      </c>
      <c r="BI536" s="140">
        <f>IF(N536="nulová",J536,0)</f>
        <v>0</v>
      </c>
      <c r="BJ536" s="18" t="s">
        <v>139</v>
      </c>
      <c r="BK536" s="140">
        <f>ROUND(I536*H536,2)</f>
        <v>0</v>
      </c>
      <c r="BL536" s="18" t="s">
        <v>230</v>
      </c>
      <c r="BM536" s="139" t="s">
        <v>1525</v>
      </c>
    </row>
    <row r="537" spans="2:65" s="1" customFormat="1" hidden="1">
      <c r="B537" s="33"/>
      <c r="D537" s="141" t="s">
        <v>141</v>
      </c>
      <c r="F537" s="142" t="s">
        <v>1286</v>
      </c>
      <c r="I537" s="143"/>
      <c r="L537" s="33"/>
      <c r="M537" s="144"/>
      <c r="T537" s="54"/>
      <c r="AT537" s="18" t="s">
        <v>141</v>
      </c>
      <c r="AU537" s="18" t="s">
        <v>139</v>
      </c>
    </row>
    <row r="538" spans="2:65" s="1" customFormat="1" ht="14.45" customHeight="1">
      <c r="B538" s="33"/>
      <c r="C538" s="128" t="s">
        <v>1303</v>
      </c>
      <c r="D538" s="128" t="s">
        <v>133</v>
      </c>
      <c r="E538" s="129" t="s">
        <v>1288</v>
      </c>
      <c r="F538" s="130" t="s">
        <v>1289</v>
      </c>
      <c r="G538" s="131" t="s">
        <v>136</v>
      </c>
      <c r="H538" s="132">
        <v>3.4</v>
      </c>
      <c r="I538" s="133"/>
      <c r="J538" s="134">
        <f>ROUND(I538*H538,2)</f>
        <v>0</v>
      </c>
      <c r="K538" s="130" t="s">
        <v>137</v>
      </c>
      <c r="L538" s="33"/>
      <c r="M538" s="135" t="s">
        <v>19</v>
      </c>
      <c r="N538" s="136" t="s">
        <v>43</v>
      </c>
      <c r="P538" s="137">
        <f>O538*H538</f>
        <v>0</v>
      </c>
      <c r="Q538" s="137">
        <v>1.0000000000000001E-5</v>
      </c>
      <c r="R538" s="137">
        <f>Q538*H538</f>
        <v>3.4E-5</v>
      </c>
      <c r="S538" s="137">
        <v>0</v>
      </c>
      <c r="T538" s="138">
        <f>S538*H538</f>
        <v>0</v>
      </c>
      <c r="AR538" s="139" t="s">
        <v>230</v>
      </c>
      <c r="AT538" s="139" t="s">
        <v>133</v>
      </c>
      <c r="AU538" s="139" t="s">
        <v>139</v>
      </c>
      <c r="AY538" s="18" t="s">
        <v>131</v>
      </c>
      <c r="BE538" s="140">
        <f>IF(N538="základní",J538,0)</f>
        <v>0</v>
      </c>
      <c r="BF538" s="140">
        <f>IF(N538="snížená",J538,0)</f>
        <v>0</v>
      </c>
      <c r="BG538" s="140">
        <f>IF(N538="zákl. přenesená",J538,0)</f>
        <v>0</v>
      </c>
      <c r="BH538" s="140">
        <f>IF(N538="sníž. přenesená",J538,0)</f>
        <v>0</v>
      </c>
      <c r="BI538" s="140">
        <f>IF(N538="nulová",J538,0)</f>
        <v>0</v>
      </c>
      <c r="BJ538" s="18" t="s">
        <v>139</v>
      </c>
      <c r="BK538" s="140">
        <f>ROUND(I538*H538,2)</f>
        <v>0</v>
      </c>
      <c r="BL538" s="18" t="s">
        <v>230</v>
      </c>
      <c r="BM538" s="139" t="s">
        <v>1526</v>
      </c>
    </row>
    <row r="539" spans="2:65" s="1" customFormat="1" hidden="1">
      <c r="B539" s="33"/>
      <c r="D539" s="141" t="s">
        <v>141</v>
      </c>
      <c r="F539" s="142" t="s">
        <v>1291</v>
      </c>
      <c r="I539" s="143"/>
      <c r="L539" s="33"/>
      <c r="M539" s="144"/>
      <c r="T539" s="54"/>
      <c r="AT539" s="18" t="s">
        <v>141</v>
      </c>
      <c r="AU539" s="18" t="s">
        <v>139</v>
      </c>
    </row>
    <row r="540" spans="2:65" s="1" customFormat="1" ht="14.45" customHeight="1">
      <c r="B540" s="33"/>
      <c r="C540" s="128" t="s">
        <v>1308</v>
      </c>
      <c r="D540" s="128" t="s">
        <v>133</v>
      </c>
      <c r="E540" s="129" t="s">
        <v>1293</v>
      </c>
      <c r="F540" s="130" t="s">
        <v>1294</v>
      </c>
      <c r="G540" s="131" t="s">
        <v>410</v>
      </c>
      <c r="H540" s="132">
        <v>1</v>
      </c>
      <c r="I540" s="133"/>
      <c r="J540" s="134">
        <f>ROUND(I540*H540,2)</f>
        <v>0</v>
      </c>
      <c r="K540" s="130" t="s">
        <v>137</v>
      </c>
      <c r="L540" s="33"/>
      <c r="M540" s="135" t="s">
        <v>19</v>
      </c>
      <c r="N540" s="136" t="s">
        <v>43</v>
      </c>
      <c r="P540" s="137">
        <f>O540*H540</f>
        <v>0</v>
      </c>
      <c r="Q540" s="137">
        <v>0</v>
      </c>
      <c r="R540" s="137">
        <f>Q540*H540</f>
        <v>0</v>
      </c>
      <c r="S540" s="137">
        <v>0</v>
      </c>
      <c r="T540" s="138">
        <f>S540*H540</f>
        <v>0</v>
      </c>
      <c r="AR540" s="139" t="s">
        <v>230</v>
      </c>
      <c r="AT540" s="139" t="s">
        <v>133</v>
      </c>
      <c r="AU540" s="139" t="s">
        <v>139</v>
      </c>
      <c r="AY540" s="18" t="s">
        <v>131</v>
      </c>
      <c r="BE540" s="140">
        <f>IF(N540="základní",J540,0)</f>
        <v>0</v>
      </c>
      <c r="BF540" s="140">
        <f>IF(N540="snížená",J540,0)</f>
        <v>0</v>
      </c>
      <c r="BG540" s="140">
        <f>IF(N540="zákl. přenesená",J540,0)</f>
        <v>0</v>
      </c>
      <c r="BH540" s="140">
        <f>IF(N540="sníž. přenesená",J540,0)</f>
        <v>0</v>
      </c>
      <c r="BI540" s="140">
        <f>IF(N540="nulová",J540,0)</f>
        <v>0</v>
      </c>
      <c r="BJ540" s="18" t="s">
        <v>139</v>
      </c>
      <c r="BK540" s="140">
        <f>ROUND(I540*H540,2)</f>
        <v>0</v>
      </c>
      <c r="BL540" s="18" t="s">
        <v>230</v>
      </c>
      <c r="BM540" s="139" t="s">
        <v>1527</v>
      </c>
    </row>
    <row r="541" spans="2:65" s="1" customFormat="1" hidden="1">
      <c r="B541" s="33"/>
      <c r="D541" s="141" t="s">
        <v>141</v>
      </c>
      <c r="F541" s="142" t="s">
        <v>1296</v>
      </c>
      <c r="I541" s="143"/>
      <c r="L541" s="33"/>
      <c r="M541" s="144"/>
      <c r="T541" s="54"/>
      <c r="AT541" s="18" t="s">
        <v>141</v>
      </c>
      <c r="AU541" s="18" t="s">
        <v>139</v>
      </c>
    </row>
    <row r="542" spans="2:65" s="1" customFormat="1" ht="14.45" customHeight="1">
      <c r="B542" s="33"/>
      <c r="C542" s="153" t="s">
        <v>1311</v>
      </c>
      <c r="D542" s="153" t="s">
        <v>166</v>
      </c>
      <c r="E542" s="154" t="s">
        <v>1298</v>
      </c>
      <c r="F542" s="155" t="s">
        <v>1299</v>
      </c>
      <c r="G542" s="156" t="s">
        <v>410</v>
      </c>
      <c r="H542" s="157">
        <v>1</v>
      </c>
      <c r="I542" s="158"/>
      <c r="J542" s="159">
        <f>ROUND(I542*H542,2)</f>
        <v>0</v>
      </c>
      <c r="K542" s="155" t="s">
        <v>137</v>
      </c>
      <c r="L542" s="160"/>
      <c r="M542" s="161" t="s">
        <v>19</v>
      </c>
      <c r="N542" s="162" t="s">
        <v>43</v>
      </c>
      <c r="P542" s="137">
        <f>O542*H542</f>
        <v>0</v>
      </c>
      <c r="Q542" s="137">
        <v>2.8000000000000001E-2</v>
      </c>
      <c r="R542" s="137">
        <f>Q542*H542</f>
        <v>2.8000000000000001E-2</v>
      </c>
      <c r="S542" s="137">
        <v>0</v>
      </c>
      <c r="T542" s="138">
        <f>S542*H542</f>
        <v>0</v>
      </c>
      <c r="AR542" s="139" t="s">
        <v>335</v>
      </c>
      <c r="AT542" s="139" t="s">
        <v>166</v>
      </c>
      <c r="AU542" s="139" t="s">
        <v>139</v>
      </c>
      <c r="AY542" s="18" t="s">
        <v>131</v>
      </c>
      <c r="BE542" s="140">
        <f>IF(N542="základní",J542,0)</f>
        <v>0</v>
      </c>
      <c r="BF542" s="140">
        <f>IF(N542="snížená",J542,0)</f>
        <v>0</v>
      </c>
      <c r="BG542" s="140">
        <f>IF(N542="zákl. přenesená",J542,0)</f>
        <v>0</v>
      </c>
      <c r="BH542" s="140">
        <f>IF(N542="sníž. přenesená",J542,0)</f>
        <v>0</v>
      </c>
      <c r="BI542" s="140">
        <f>IF(N542="nulová",J542,0)</f>
        <v>0</v>
      </c>
      <c r="BJ542" s="18" t="s">
        <v>139</v>
      </c>
      <c r="BK542" s="140">
        <f>ROUND(I542*H542,2)</f>
        <v>0</v>
      </c>
      <c r="BL542" s="18" t="s">
        <v>230</v>
      </c>
      <c r="BM542" s="139" t="s">
        <v>1528</v>
      </c>
    </row>
    <row r="543" spans="2:65" s="1" customFormat="1" ht="14.45" customHeight="1">
      <c r="B543" s="33"/>
      <c r="C543" s="128" t="s">
        <v>1317</v>
      </c>
      <c r="D543" s="128" t="s">
        <v>133</v>
      </c>
      <c r="E543" s="129" t="s">
        <v>844</v>
      </c>
      <c r="F543" s="130" t="s">
        <v>845</v>
      </c>
      <c r="G543" s="131" t="s">
        <v>410</v>
      </c>
      <c r="H543" s="132">
        <v>3</v>
      </c>
      <c r="I543" s="133"/>
      <c r="J543" s="134">
        <f>ROUND(I543*H543,2)</f>
        <v>0</v>
      </c>
      <c r="K543" s="130" t="s">
        <v>19</v>
      </c>
      <c r="L543" s="33"/>
      <c r="M543" s="135" t="s">
        <v>19</v>
      </c>
      <c r="N543" s="136" t="s">
        <v>43</v>
      </c>
      <c r="P543" s="137">
        <f>O543*H543</f>
        <v>0</v>
      </c>
      <c r="Q543" s="137">
        <v>0</v>
      </c>
      <c r="R543" s="137">
        <f>Q543*H543</f>
        <v>0</v>
      </c>
      <c r="S543" s="137">
        <v>0</v>
      </c>
      <c r="T543" s="138">
        <f>S543*H543</f>
        <v>0</v>
      </c>
      <c r="AR543" s="139" t="s">
        <v>230</v>
      </c>
      <c r="AT543" s="139" t="s">
        <v>133</v>
      </c>
      <c r="AU543" s="139" t="s">
        <v>139</v>
      </c>
      <c r="AY543" s="18" t="s">
        <v>131</v>
      </c>
      <c r="BE543" s="140">
        <f>IF(N543="základní",J543,0)</f>
        <v>0</v>
      </c>
      <c r="BF543" s="140">
        <f>IF(N543="snížená",J543,0)</f>
        <v>0</v>
      </c>
      <c r="BG543" s="140">
        <f>IF(N543="zákl. přenesená",J543,0)</f>
        <v>0</v>
      </c>
      <c r="BH543" s="140">
        <f>IF(N543="sníž. přenesená",J543,0)</f>
        <v>0</v>
      </c>
      <c r="BI543" s="140">
        <f>IF(N543="nulová",J543,0)</f>
        <v>0</v>
      </c>
      <c r="BJ543" s="18" t="s">
        <v>139</v>
      </c>
      <c r="BK543" s="140">
        <f>ROUND(I543*H543,2)</f>
        <v>0</v>
      </c>
      <c r="BL543" s="18" t="s">
        <v>230</v>
      </c>
      <c r="BM543" s="139" t="s">
        <v>1529</v>
      </c>
    </row>
    <row r="544" spans="2:65" s="1" customFormat="1" ht="14.45" customHeight="1">
      <c r="B544" s="33"/>
      <c r="C544" s="128" t="s">
        <v>1319</v>
      </c>
      <c r="D544" s="128" t="s">
        <v>133</v>
      </c>
      <c r="E544" s="129" t="s">
        <v>1304</v>
      </c>
      <c r="F544" s="130" t="s">
        <v>1305</v>
      </c>
      <c r="G544" s="131" t="s">
        <v>410</v>
      </c>
      <c r="H544" s="132">
        <v>9</v>
      </c>
      <c r="I544" s="133"/>
      <c r="J544" s="134">
        <f>ROUND(I544*H544,2)</f>
        <v>0</v>
      </c>
      <c r="K544" s="130" t="s">
        <v>137</v>
      </c>
      <c r="L544" s="33"/>
      <c r="M544" s="135" t="s">
        <v>19</v>
      </c>
      <c r="N544" s="136" t="s">
        <v>43</v>
      </c>
      <c r="P544" s="137">
        <f>O544*H544</f>
        <v>0</v>
      </c>
      <c r="Q544" s="137">
        <v>0</v>
      </c>
      <c r="R544" s="137">
        <f>Q544*H544</f>
        <v>0</v>
      </c>
      <c r="S544" s="137">
        <v>3.0000000000000001E-3</v>
      </c>
      <c r="T544" s="138">
        <f>S544*H544</f>
        <v>2.7E-2</v>
      </c>
      <c r="AR544" s="139" t="s">
        <v>230</v>
      </c>
      <c r="AT544" s="139" t="s">
        <v>133</v>
      </c>
      <c r="AU544" s="139" t="s">
        <v>139</v>
      </c>
      <c r="AY544" s="18" t="s">
        <v>131</v>
      </c>
      <c r="BE544" s="140">
        <f>IF(N544="základní",J544,0)</f>
        <v>0</v>
      </c>
      <c r="BF544" s="140">
        <f>IF(N544="snížená",J544,0)</f>
        <v>0</v>
      </c>
      <c r="BG544" s="140">
        <f>IF(N544="zákl. přenesená",J544,0)</f>
        <v>0</v>
      </c>
      <c r="BH544" s="140">
        <f>IF(N544="sníž. přenesená",J544,0)</f>
        <v>0</v>
      </c>
      <c r="BI544" s="140">
        <f>IF(N544="nulová",J544,0)</f>
        <v>0</v>
      </c>
      <c r="BJ544" s="18" t="s">
        <v>139</v>
      </c>
      <c r="BK544" s="140">
        <f>ROUND(I544*H544,2)</f>
        <v>0</v>
      </c>
      <c r="BL544" s="18" t="s">
        <v>230</v>
      </c>
      <c r="BM544" s="139" t="s">
        <v>1530</v>
      </c>
    </row>
    <row r="545" spans="2:65" s="1" customFormat="1" hidden="1">
      <c r="B545" s="33"/>
      <c r="D545" s="141" t="s">
        <v>141</v>
      </c>
      <c r="F545" s="142" t="s">
        <v>1307</v>
      </c>
      <c r="I545" s="143"/>
      <c r="L545" s="33"/>
      <c r="M545" s="144"/>
      <c r="T545" s="54"/>
      <c r="AT545" s="18" t="s">
        <v>141</v>
      </c>
      <c r="AU545" s="18" t="s">
        <v>139</v>
      </c>
    </row>
    <row r="546" spans="2:65" s="1" customFormat="1" ht="14.45" customHeight="1">
      <c r="B546" s="33"/>
      <c r="C546" s="128" t="s">
        <v>1321</v>
      </c>
      <c r="D546" s="128" t="s">
        <v>133</v>
      </c>
      <c r="E546" s="129" t="s">
        <v>1309</v>
      </c>
      <c r="F546" s="130" t="s">
        <v>849</v>
      </c>
      <c r="G546" s="131" t="s">
        <v>410</v>
      </c>
      <c r="H546" s="132">
        <v>3</v>
      </c>
      <c r="I546" s="133"/>
      <c r="J546" s="134">
        <f>ROUND(I546*H546,2)</f>
        <v>0</v>
      </c>
      <c r="K546" s="130" t="s">
        <v>19</v>
      </c>
      <c r="L546" s="33"/>
      <c r="M546" s="135" t="s">
        <v>19</v>
      </c>
      <c r="N546" s="136" t="s">
        <v>43</v>
      </c>
      <c r="P546" s="137">
        <f>O546*H546</f>
        <v>0</v>
      </c>
      <c r="Q546" s="137">
        <v>0</v>
      </c>
      <c r="R546" s="137">
        <f>Q546*H546</f>
        <v>0</v>
      </c>
      <c r="S546" s="137">
        <v>3.0000000000000001E-3</v>
      </c>
      <c r="T546" s="138">
        <f>S546*H546</f>
        <v>9.0000000000000011E-3</v>
      </c>
      <c r="AR546" s="139" t="s">
        <v>230</v>
      </c>
      <c r="AT546" s="139" t="s">
        <v>133</v>
      </c>
      <c r="AU546" s="139" t="s">
        <v>139</v>
      </c>
      <c r="AY546" s="18" t="s">
        <v>131</v>
      </c>
      <c r="BE546" s="140">
        <f>IF(N546="základní",J546,0)</f>
        <v>0</v>
      </c>
      <c r="BF546" s="140">
        <f>IF(N546="snížená",J546,0)</f>
        <v>0</v>
      </c>
      <c r="BG546" s="140">
        <f>IF(N546="zákl. přenesená",J546,0)</f>
        <v>0</v>
      </c>
      <c r="BH546" s="140">
        <f>IF(N546="sníž. přenesená",J546,0)</f>
        <v>0</v>
      </c>
      <c r="BI546" s="140">
        <f>IF(N546="nulová",J546,0)</f>
        <v>0</v>
      </c>
      <c r="BJ546" s="18" t="s">
        <v>139</v>
      </c>
      <c r="BK546" s="140">
        <f>ROUND(I546*H546,2)</f>
        <v>0</v>
      </c>
      <c r="BL546" s="18" t="s">
        <v>230</v>
      </c>
      <c r="BM546" s="139" t="s">
        <v>1531</v>
      </c>
    </row>
    <row r="547" spans="2:65" s="1" customFormat="1" ht="14.45" customHeight="1">
      <c r="B547" s="33"/>
      <c r="C547" s="128" t="s">
        <v>1324</v>
      </c>
      <c r="D547" s="128" t="s">
        <v>133</v>
      </c>
      <c r="E547" s="129" t="s">
        <v>852</v>
      </c>
      <c r="F547" s="130" t="s">
        <v>853</v>
      </c>
      <c r="G547" s="131" t="s">
        <v>239</v>
      </c>
      <c r="H547" s="132">
        <v>32.200000000000003</v>
      </c>
      <c r="I547" s="133"/>
      <c r="J547" s="134">
        <f>ROUND(I547*H547,2)</f>
        <v>0</v>
      </c>
      <c r="K547" s="130" t="s">
        <v>137</v>
      </c>
      <c r="L547" s="33"/>
      <c r="M547" s="135" t="s">
        <v>19</v>
      </c>
      <c r="N547" s="136" t="s">
        <v>43</v>
      </c>
      <c r="P547" s="137">
        <f>O547*H547</f>
        <v>0</v>
      </c>
      <c r="Q547" s="137">
        <v>0</v>
      </c>
      <c r="R547" s="137">
        <f>Q547*H547</f>
        <v>0</v>
      </c>
      <c r="S547" s="137">
        <v>3.5000000000000003E-2</v>
      </c>
      <c r="T547" s="138">
        <f>S547*H547</f>
        <v>1.1270000000000002</v>
      </c>
      <c r="AR547" s="139" t="s">
        <v>230</v>
      </c>
      <c r="AT547" s="139" t="s">
        <v>133</v>
      </c>
      <c r="AU547" s="139" t="s">
        <v>139</v>
      </c>
      <c r="AY547" s="18" t="s">
        <v>131</v>
      </c>
      <c r="BE547" s="140">
        <f>IF(N547="základní",J547,0)</f>
        <v>0</v>
      </c>
      <c r="BF547" s="140">
        <f>IF(N547="snížená",J547,0)</f>
        <v>0</v>
      </c>
      <c r="BG547" s="140">
        <f>IF(N547="zákl. přenesená",J547,0)</f>
        <v>0</v>
      </c>
      <c r="BH547" s="140">
        <f>IF(N547="sníž. přenesená",J547,0)</f>
        <v>0</v>
      </c>
      <c r="BI547" s="140">
        <f>IF(N547="nulová",J547,0)</f>
        <v>0</v>
      </c>
      <c r="BJ547" s="18" t="s">
        <v>139</v>
      </c>
      <c r="BK547" s="140">
        <f>ROUND(I547*H547,2)</f>
        <v>0</v>
      </c>
      <c r="BL547" s="18" t="s">
        <v>230</v>
      </c>
      <c r="BM547" s="139" t="s">
        <v>1532</v>
      </c>
    </row>
    <row r="548" spans="2:65" s="1" customFormat="1" hidden="1">
      <c r="B548" s="33"/>
      <c r="D548" s="141" t="s">
        <v>141</v>
      </c>
      <c r="F548" s="142" t="s">
        <v>855</v>
      </c>
      <c r="I548" s="143"/>
      <c r="L548" s="33"/>
      <c r="M548" s="144"/>
      <c r="T548" s="54"/>
      <c r="AT548" s="18" t="s">
        <v>141</v>
      </c>
      <c r="AU548" s="18" t="s">
        <v>139</v>
      </c>
    </row>
    <row r="549" spans="2:65" s="1" customFormat="1" ht="19.899999999999999" customHeight="1">
      <c r="B549" s="33"/>
      <c r="C549" s="128" t="s">
        <v>1533</v>
      </c>
      <c r="D549" s="128" t="s">
        <v>133</v>
      </c>
      <c r="E549" s="129" t="s">
        <v>866</v>
      </c>
      <c r="F549" s="130" t="s">
        <v>867</v>
      </c>
      <c r="G549" s="131" t="s">
        <v>410</v>
      </c>
      <c r="H549" s="132">
        <v>4</v>
      </c>
      <c r="I549" s="133"/>
      <c r="J549" s="134">
        <f>ROUND(I549*H549,2)</f>
        <v>0</v>
      </c>
      <c r="K549" s="130" t="s">
        <v>19</v>
      </c>
      <c r="L549" s="33"/>
      <c r="M549" s="135" t="s">
        <v>19</v>
      </c>
      <c r="N549" s="136" t="s">
        <v>43</v>
      </c>
      <c r="P549" s="137">
        <f>O549*H549</f>
        <v>0</v>
      </c>
      <c r="Q549" s="137">
        <v>5.0000000000000002E-5</v>
      </c>
      <c r="R549" s="137">
        <f>Q549*H549</f>
        <v>2.0000000000000001E-4</v>
      </c>
      <c r="S549" s="137">
        <v>0</v>
      </c>
      <c r="T549" s="138">
        <f>S549*H549</f>
        <v>0</v>
      </c>
      <c r="AR549" s="139" t="s">
        <v>230</v>
      </c>
      <c r="AT549" s="139" t="s">
        <v>133</v>
      </c>
      <c r="AU549" s="139" t="s">
        <v>139</v>
      </c>
      <c r="AY549" s="18" t="s">
        <v>131</v>
      </c>
      <c r="BE549" s="140">
        <f>IF(N549="základní",J549,0)</f>
        <v>0</v>
      </c>
      <c r="BF549" s="140">
        <f>IF(N549="snížená",J549,0)</f>
        <v>0</v>
      </c>
      <c r="BG549" s="140">
        <f>IF(N549="zákl. přenesená",J549,0)</f>
        <v>0</v>
      </c>
      <c r="BH549" s="140">
        <f>IF(N549="sníž. přenesená",J549,0)</f>
        <v>0</v>
      </c>
      <c r="BI549" s="140">
        <f>IF(N549="nulová",J549,0)</f>
        <v>0</v>
      </c>
      <c r="BJ549" s="18" t="s">
        <v>139</v>
      </c>
      <c r="BK549" s="140">
        <f>ROUND(I549*H549,2)</f>
        <v>0</v>
      </c>
      <c r="BL549" s="18" t="s">
        <v>230</v>
      </c>
      <c r="BM549" s="139" t="s">
        <v>1534</v>
      </c>
    </row>
    <row r="550" spans="2:65" s="1" customFormat="1" ht="14.45" customHeight="1">
      <c r="B550" s="33"/>
      <c r="C550" s="128" t="s">
        <v>1535</v>
      </c>
      <c r="D550" s="128" t="s">
        <v>133</v>
      </c>
      <c r="E550" s="129" t="s">
        <v>881</v>
      </c>
      <c r="F550" s="130" t="s">
        <v>882</v>
      </c>
      <c r="G550" s="131" t="s">
        <v>239</v>
      </c>
      <c r="H550" s="132">
        <v>9.6</v>
      </c>
      <c r="I550" s="133"/>
      <c r="J550" s="134">
        <f>ROUND(I550*H550,2)</f>
        <v>0</v>
      </c>
      <c r="K550" s="130" t="s">
        <v>19</v>
      </c>
      <c r="L550" s="33"/>
      <c r="M550" s="135" t="s">
        <v>19</v>
      </c>
      <c r="N550" s="136" t="s">
        <v>43</v>
      </c>
      <c r="P550" s="137">
        <f>O550*H550</f>
        <v>0</v>
      </c>
      <c r="Q550" s="137">
        <v>0</v>
      </c>
      <c r="R550" s="137">
        <f>Q550*H550</f>
        <v>0</v>
      </c>
      <c r="S550" s="137">
        <v>0.03</v>
      </c>
      <c r="T550" s="138">
        <f>S550*H550</f>
        <v>0.28799999999999998</v>
      </c>
      <c r="AR550" s="139" t="s">
        <v>230</v>
      </c>
      <c r="AT550" s="139" t="s">
        <v>133</v>
      </c>
      <c r="AU550" s="139" t="s">
        <v>139</v>
      </c>
      <c r="AY550" s="18" t="s">
        <v>131</v>
      </c>
      <c r="BE550" s="140">
        <f>IF(N550="základní",J550,0)</f>
        <v>0</v>
      </c>
      <c r="BF550" s="140">
        <f>IF(N550="snížená",J550,0)</f>
        <v>0</v>
      </c>
      <c r="BG550" s="140">
        <f>IF(N550="zákl. přenesená",J550,0)</f>
        <v>0</v>
      </c>
      <c r="BH550" s="140">
        <f>IF(N550="sníž. přenesená",J550,0)</f>
        <v>0</v>
      </c>
      <c r="BI550" s="140">
        <f>IF(N550="nulová",J550,0)</f>
        <v>0</v>
      </c>
      <c r="BJ550" s="18" t="s">
        <v>139</v>
      </c>
      <c r="BK550" s="140">
        <f>ROUND(I550*H550,2)</f>
        <v>0</v>
      </c>
      <c r="BL550" s="18" t="s">
        <v>230</v>
      </c>
      <c r="BM550" s="139" t="s">
        <v>1536</v>
      </c>
    </row>
    <row r="551" spans="2:65" s="1" customFormat="1" ht="14.45" customHeight="1">
      <c r="B551" s="33"/>
      <c r="C551" s="128" t="s">
        <v>1326</v>
      </c>
      <c r="D551" s="128" t="s">
        <v>133</v>
      </c>
      <c r="E551" s="129" t="s">
        <v>885</v>
      </c>
      <c r="F551" s="130" t="s">
        <v>886</v>
      </c>
      <c r="G551" s="131" t="s">
        <v>887</v>
      </c>
      <c r="H551" s="132">
        <v>9</v>
      </c>
      <c r="I551" s="133"/>
      <c r="J551" s="134">
        <f>ROUND(I551*H551,2)</f>
        <v>0</v>
      </c>
      <c r="K551" s="130" t="s">
        <v>19</v>
      </c>
      <c r="L551" s="33"/>
      <c r="M551" s="135" t="s">
        <v>19</v>
      </c>
      <c r="N551" s="136" t="s">
        <v>43</v>
      </c>
      <c r="P551" s="137">
        <f>O551*H551</f>
        <v>0</v>
      </c>
      <c r="Q551" s="137">
        <v>6.9999999999999994E-5</v>
      </c>
      <c r="R551" s="137">
        <f>Q551*H551</f>
        <v>6.2999999999999992E-4</v>
      </c>
      <c r="S551" s="137">
        <v>0</v>
      </c>
      <c r="T551" s="138">
        <f>S551*H551</f>
        <v>0</v>
      </c>
      <c r="AR551" s="139" t="s">
        <v>230</v>
      </c>
      <c r="AT551" s="139" t="s">
        <v>133</v>
      </c>
      <c r="AU551" s="139" t="s">
        <v>139</v>
      </c>
      <c r="AY551" s="18" t="s">
        <v>131</v>
      </c>
      <c r="BE551" s="140">
        <f>IF(N551="základní",J551,0)</f>
        <v>0</v>
      </c>
      <c r="BF551" s="140">
        <f>IF(N551="snížená",J551,0)</f>
        <v>0</v>
      </c>
      <c r="BG551" s="140">
        <f>IF(N551="zákl. přenesená",J551,0)</f>
        <v>0</v>
      </c>
      <c r="BH551" s="140">
        <f>IF(N551="sníž. přenesená",J551,0)</f>
        <v>0</v>
      </c>
      <c r="BI551" s="140">
        <f>IF(N551="nulová",J551,0)</f>
        <v>0</v>
      </c>
      <c r="BJ551" s="18" t="s">
        <v>139</v>
      </c>
      <c r="BK551" s="140">
        <f>ROUND(I551*H551,2)</f>
        <v>0</v>
      </c>
      <c r="BL551" s="18" t="s">
        <v>230</v>
      </c>
      <c r="BM551" s="139" t="s">
        <v>1537</v>
      </c>
    </row>
    <row r="552" spans="2:65" s="1" customFormat="1" ht="22.15" customHeight="1">
      <c r="B552" s="33"/>
      <c r="C552" s="128" t="s">
        <v>942</v>
      </c>
      <c r="D552" s="128" t="s">
        <v>133</v>
      </c>
      <c r="E552" s="129" t="s">
        <v>890</v>
      </c>
      <c r="F552" s="130" t="s">
        <v>891</v>
      </c>
      <c r="G552" s="131" t="s">
        <v>443</v>
      </c>
      <c r="H552" s="132">
        <v>0.105</v>
      </c>
      <c r="I552" s="133"/>
      <c r="J552" s="134">
        <f>ROUND(I552*H552,2)</f>
        <v>0</v>
      </c>
      <c r="K552" s="130" t="s">
        <v>137</v>
      </c>
      <c r="L552" s="33"/>
      <c r="M552" s="135" t="s">
        <v>19</v>
      </c>
      <c r="N552" s="136" t="s">
        <v>43</v>
      </c>
      <c r="P552" s="137">
        <f>O552*H552</f>
        <v>0</v>
      </c>
      <c r="Q552" s="137">
        <v>0</v>
      </c>
      <c r="R552" s="137">
        <f>Q552*H552</f>
        <v>0</v>
      </c>
      <c r="S552" s="137">
        <v>0</v>
      </c>
      <c r="T552" s="138">
        <f>S552*H552</f>
        <v>0</v>
      </c>
      <c r="AR552" s="139" t="s">
        <v>230</v>
      </c>
      <c r="AT552" s="139" t="s">
        <v>133</v>
      </c>
      <c r="AU552" s="139" t="s">
        <v>139</v>
      </c>
      <c r="AY552" s="18" t="s">
        <v>131</v>
      </c>
      <c r="BE552" s="140">
        <f>IF(N552="základní",J552,0)</f>
        <v>0</v>
      </c>
      <c r="BF552" s="140">
        <f>IF(N552="snížená",J552,0)</f>
        <v>0</v>
      </c>
      <c r="BG552" s="140">
        <f>IF(N552="zákl. přenesená",J552,0)</f>
        <v>0</v>
      </c>
      <c r="BH552" s="140">
        <f>IF(N552="sníž. přenesená",J552,0)</f>
        <v>0</v>
      </c>
      <c r="BI552" s="140">
        <f>IF(N552="nulová",J552,0)</f>
        <v>0</v>
      </c>
      <c r="BJ552" s="18" t="s">
        <v>139</v>
      </c>
      <c r="BK552" s="140">
        <f>ROUND(I552*H552,2)</f>
        <v>0</v>
      </c>
      <c r="BL552" s="18" t="s">
        <v>230</v>
      </c>
      <c r="BM552" s="139" t="s">
        <v>1538</v>
      </c>
    </row>
    <row r="553" spans="2:65" s="1" customFormat="1" hidden="1">
      <c r="B553" s="33"/>
      <c r="D553" s="141" t="s">
        <v>141</v>
      </c>
      <c r="F553" s="142" t="s">
        <v>893</v>
      </c>
      <c r="I553" s="143"/>
      <c r="L553" s="33"/>
      <c r="M553" s="144"/>
      <c r="T553" s="54"/>
      <c r="AT553" s="18" t="s">
        <v>141</v>
      </c>
      <c r="AU553" s="18" t="s">
        <v>139</v>
      </c>
    </row>
    <row r="554" spans="2:65" s="11" customFormat="1" ht="22.9" customHeight="1">
      <c r="B554" s="116"/>
      <c r="D554" s="117" t="s">
        <v>70</v>
      </c>
      <c r="E554" s="126" t="s">
        <v>894</v>
      </c>
      <c r="F554" s="126" t="s">
        <v>895</v>
      </c>
      <c r="I554" s="119"/>
      <c r="J554" s="127">
        <f>BK554</f>
        <v>0</v>
      </c>
      <c r="L554" s="116"/>
      <c r="M554" s="121"/>
      <c r="P554" s="122">
        <f>SUM(P555:P561)</f>
        <v>0</v>
      </c>
      <c r="R554" s="122">
        <f>SUM(R555:R561)</f>
        <v>2.8927519999999998E-2</v>
      </c>
      <c r="T554" s="123">
        <f>SUM(T555:T561)</f>
        <v>0</v>
      </c>
      <c r="AR554" s="117" t="s">
        <v>139</v>
      </c>
      <c r="AT554" s="124" t="s">
        <v>70</v>
      </c>
      <c r="AU554" s="124" t="s">
        <v>79</v>
      </c>
      <c r="AY554" s="117" t="s">
        <v>131</v>
      </c>
      <c r="BK554" s="125">
        <f>SUM(BK555:BK561)</f>
        <v>0</v>
      </c>
    </row>
    <row r="555" spans="2:65" s="1" customFormat="1" ht="19.899999999999999" customHeight="1">
      <c r="B555" s="33"/>
      <c r="C555" s="128" t="s">
        <v>1313</v>
      </c>
      <c r="D555" s="128" t="s">
        <v>133</v>
      </c>
      <c r="E555" s="129" t="s">
        <v>897</v>
      </c>
      <c r="F555" s="130" t="s">
        <v>898</v>
      </c>
      <c r="G555" s="131" t="s">
        <v>136</v>
      </c>
      <c r="H555" s="132">
        <v>59.887999999999998</v>
      </c>
      <c r="I555" s="133"/>
      <c r="J555" s="134">
        <f>ROUND(I555*H555,2)</f>
        <v>0</v>
      </c>
      <c r="K555" s="130" t="s">
        <v>137</v>
      </c>
      <c r="L555" s="33"/>
      <c r="M555" s="135" t="s">
        <v>19</v>
      </c>
      <c r="N555" s="136" t="s">
        <v>43</v>
      </c>
      <c r="P555" s="137">
        <f>O555*H555</f>
        <v>0</v>
      </c>
      <c r="Q555" s="137">
        <v>6.9999999999999994E-5</v>
      </c>
      <c r="R555" s="137">
        <f>Q555*H555</f>
        <v>4.1921599999999995E-3</v>
      </c>
      <c r="S555" s="137">
        <v>0</v>
      </c>
      <c r="T555" s="138">
        <f>S555*H555</f>
        <v>0</v>
      </c>
      <c r="AR555" s="139" t="s">
        <v>230</v>
      </c>
      <c r="AT555" s="139" t="s">
        <v>133</v>
      </c>
      <c r="AU555" s="139" t="s">
        <v>139</v>
      </c>
      <c r="AY555" s="18" t="s">
        <v>131</v>
      </c>
      <c r="BE555" s="140">
        <f>IF(N555="základní",J555,0)</f>
        <v>0</v>
      </c>
      <c r="BF555" s="140">
        <f>IF(N555="snížená",J555,0)</f>
        <v>0</v>
      </c>
      <c r="BG555" s="140">
        <f>IF(N555="zákl. přenesená",J555,0)</f>
        <v>0</v>
      </c>
      <c r="BH555" s="140">
        <f>IF(N555="sníž. přenesená",J555,0)</f>
        <v>0</v>
      </c>
      <c r="BI555" s="140">
        <f>IF(N555="nulová",J555,0)</f>
        <v>0</v>
      </c>
      <c r="BJ555" s="18" t="s">
        <v>139</v>
      </c>
      <c r="BK555" s="140">
        <f>ROUND(I555*H555,2)</f>
        <v>0</v>
      </c>
      <c r="BL555" s="18" t="s">
        <v>230</v>
      </c>
      <c r="BM555" s="139" t="s">
        <v>1539</v>
      </c>
    </row>
    <row r="556" spans="2:65" s="1" customFormat="1" hidden="1">
      <c r="B556" s="33"/>
      <c r="D556" s="141" t="s">
        <v>141</v>
      </c>
      <c r="F556" s="142" t="s">
        <v>900</v>
      </c>
      <c r="I556" s="143"/>
      <c r="L556" s="33"/>
      <c r="M556" s="144"/>
      <c r="T556" s="54"/>
      <c r="AT556" s="18" t="s">
        <v>141</v>
      </c>
      <c r="AU556" s="18" t="s">
        <v>139</v>
      </c>
    </row>
    <row r="557" spans="2:65" s="12" customFormat="1">
      <c r="B557" s="145"/>
      <c r="D557" s="146" t="s">
        <v>143</v>
      </c>
      <c r="E557" s="147" t="s">
        <v>19</v>
      </c>
      <c r="F557" s="148" t="s">
        <v>1323</v>
      </c>
      <c r="H557" s="149">
        <v>59.887999999999998</v>
      </c>
      <c r="I557" s="150"/>
      <c r="L557" s="145"/>
      <c r="M557" s="151"/>
      <c r="T557" s="152"/>
      <c r="AT557" s="147" t="s">
        <v>143</v>
      </c>
      <c r="AU557" s="147" t="s">
        <v>139</v>
      </c>
      <c r="AV557" s="12" t="s">
        <v>139</v>
      </c>
      <c r="AW557" s="12" t="s">
        <v>32</v>
      </c>
      <c r="AX557" s="12" t="s">
        <v>79</v>
      </c>
      <c r="AY557" s="147" t="s">
        <v>131</v>
      </c>
    </row>
    <row r="558" spans="2:65" s="1" customFormat="1" ht="14.45" customHeight="1">
      <c r="B558" s="33"/>
      <c r="C558" s="128" t="s">
        <v>1315</v>
      </c>
      <c r="D558" s="128" t="s">
        <v>133</v>
      </c>
      <c r="E558" s="129" t="s">
        <v>903</v>
      </c>
      <c r="F558" s="130" t="s">
        <v>904</v>
      </c>
      <c r="G558" s="131" t="s">
        <v>136</v>
      </c>
      <c r="H558" s="132">
        <v>95.135999999999996</v>
      </c>
      <c r="I558" s="133"/>
      <c r="J558" s="134">
        <f>ROUND(I558*H558,2)</f>
        <v>0</v>
      </c>
      <c r="K558" s="130" t="s">
        <v>137</v>
      </c>
      <c r="L558" s="33"/>
      <c r="M558" s="135" t="s">
        <v>19</v>
      </c>
      <c r="N558" s="136" t="s">
        <v>43</v>
      </c>
      <c r="P558" s="137">
        <f>O558*H558</f>
        <v>0</v>
      </c>
      <c r="Q558" s="137">
        <v>1.3999999999999999E-4</v>
      </c>
      <c r="R558" s="137">
        <f>Q558*H558</f>
        <v>1.3319039999999999E-2</v>
      </c>
      <c r="S558" s="137">
        <v>0</v>
      </c>
      <c r="T558" s="138">
        <f>S558*H558</f>
        <v>0</v>
      </c>
      <c r="AR558" s="139" t="s">
        <v>230</v>
      </c>
      <c r="AT558" s="139" t="s">
        <v>133</v>
      </c>
      <c r="AU558" s="139" t="s">
        <v>139</v>
      </c>
      <c r="AY558" s="18" t="s">
        <v>131</v>
      </c>
      <c r="BE558" s="140">
        <f>IF(N558="základní",J558,0)</f>
        <v>0</v>
      </c>
      <c r="BF558" s="140">
        <f>IF(N558="snížená",J558,0)</f>
        <v>0</v>
      </c>
      <c r="BG558" s="140">
        <f>IF(N558="zákl. přenesená",J558,0)</f>
        <v>0</v>
      </c>
      <c r="BH558" s="140">
        <f>IF(N558="sníž. přenesená",J558,0)</f>
        <v>0</v>
      </c>
      <c r="BI558" s="140">
        <f>IF(N558="nulová",J558,0)</f>
        <v>0</v>
      </c>
      <c r="BJ558" s="18" t="s">
        <v>139</v>
      </c>
      <c r="BK558" s="140">
        <f>ROUND(I558*H558,2)</f>
        <v>0</v>
      </c>
      <c r="BL558" s="18" t="s">
        <v>230</v>
      </c>
      <c r="BM558" s="139" t="s">
        <v>1540</v>
      </c>
    </row>
    <row r="559" spans="2:65" s="1" customFormat="1" hidden="1">
      <c r="B559" s="33"/>
      <c r="D559" s="141" t="s">
        <v>141</v>
      </c>
      <c r="F559" s="142" t="s">
        <v>906</v>
      </c>
      <c r="I559" s="143"/>
      <c r="L559" s="33"/>
      <c r="M559" s="144"/>
      <c r="T559" s="54"/>
      <c r="AT559" s="18" t="s">
        <v>141</v>
      </c>
      <c r="AU559" s="18" t="s">
        <v>139</v>
      </c>
    </row>
    <row r="560" spans="2:65" s="1" customFormat="1" ht="14.45" customHeight="1">
      <c r="B560" s="33"/>
      <c r="C560" s="128" t="s">
        <v>1541</v>
      </c>
      <c r="D560" s="128" t="s">
        <v>133</v>
      </c>
      <c r="E560" s="129" t="s">
        <v>908</v>
      </c>
      <c r="F560" s="130" t="s">
        <v>909</v>
      </c>
      <c r="G560" s="131" t="s">
        <v>136</v>
      </c>
      <c r="H560" s="132">
        <v>95.135999999999996</v>
      </c>
      <c r="I560" s="133"/>
      <c r="J560" s="134">
        <f>ROUND(I560*H560,2)</f>
        <v>0</v>
      </c>
      <c r="K560" s="130" t="s">
        <v>137</v>
      </c>
      <c r="L560" s="33"/>
      <c r="M560" s="135" t="s">
        <v>19</v>
      </c>
      <c r="N560" s="136" t="s">
        <v>43</v>
      </c>
      <c r="P560" s="137">
        <f>O560*H560</f>
        <v>0</v>
      </c>
      <c r="Q560" s="137">
        <v>1.2E-4</v>
      </c>
      <c r="R560" s="137">
        <f>Q560*H560</f>
        <v>1.1416320000000001E-2</v>
      </c>
      <c r="S560" s="137">
        <v>0</v>
      </c>
      <c r="T560" s="138">
        <f>S560*H560</f>
        <v>0</v>
      </c>
      <c r="AR560" s="139" t="s">
        <v>230</v>
      </c>
      <c r="AT560" s="139" t="s">
        <v>133</v>
      </c>
      <c r="AU560" s="139" t="s">
        <v>139</v>
      </c>
      <c r="AY560" s="18" t="s">
        <v>131</v>
      </c>
      <c r="BE560" s="140">
        <f>IF(N560="základní",J560,0)</f>
        <v>0</v>
      </c>
      <c r="BF560" s="140">
        <f>IF(N560="snížená",J560,0)</f>
        <v>0</v>
      </c>
      <c r="BG560" s="140">
        <f>IF(N560="zákl. přenesená",J560,0)</f>
        <v>0</v>
      </c>
      <c r="BH560" s="140">
        <f>IF(N560="sníž. přenesená",J560,0)</f>
        <v>0</v>
      </c>
      <c r="BI560" s="140">
        <f>IF(N560="nulová",J560,0)</f>
        <v>0</v>
      </c>
      <c r="BJ560" s="18" t="s">
        <v>139</v>
      </c>
      <c r="BK560" s="140">
        <f>ROUND(I560*H560,2)</f>
        <v>0</v>
      </c>
      <c r="BL560" s="18" t="s">
        <v>230</v>
      </c>
      <c r="BM560" s="139" t="s">
        <v>1542</v>
      </c>
    </row>
    <row r="561" spans="2:47" s="1" customFormat="1" hidden="1">
      <c r="B561" s="33"/>
      <c r="D561" s="141" t="s">
        <v>141</v>
      </c>
      <c r="F561" s="142" t="s">
        <v>911</v>
      </c>
      <c r="I561" s="143"/>
      <c r="L561" s="33"/>
      <c r="M561" s="177"/>
      <c r="N561" s="178"/>
      <c r="O561" s="178"/>
      <c r="P561" s="178"/>
      <c r="Q561" s="178"/>
      <c r="R561" s="178"/>
      <c r="S561" s="178"/>
      <c r="T561" s="179"/>
      <c r="AT561" s="18" t="s">
        <v>141</v>
      </c>
      <c r="AU561" s="18" t="s">
        <v>139</v>
      </c>
    </row>
    <row r="562" spans="2:47" s="1" customFormat="1" ht="6.95" customHeight="1">
      <c r="B562" s="42"/>
      <c r="C562" s="43"/>
      <c r="D562" s="43"/>
      <c r="E562" s="43"/>
      <c r="F562" s="43"/>
      <c r="G562" s="43"/>
      <c r="H562" s="43"/>
      <c r="I562" s="43"/>
      <c r="J562" s="43"/>
      <c r="K562" s="43"/>
      <c r="L562" s="33"/>
    </row>
  </sheetData>
  <sheetProtection algorithmName="SHA-512" hashValue="d7mxiuWj8Btt0StEiG1psasBCYSdQTR7QIx0vPEgNZmF7d1drhqOFBuKLAjP6KJ3XRLjjuIKfw60HGGkfePGIQ==" saltValue="xuioURjVbxkse3v4oJpaJOhSgxbaGBAN9v1gj8VYbXNhy/HhY8CInsdaj52Mz4UTRI+CzvjlSmSDfTp/Rr6kaA==" spinCount="100000" sheet="1" objects="1" scenarios="1" formatColumns="0" formatRows="0" autoFilter="0"/>
  <autoFilter ref="C98:K561">
    <filterColumn colId="1">
      <filters blank="1">
        <filter val="D"/>
        <filter val="K"/>
        <filter val="M"/>
        <filter val="P"/>
        <filter val="VV"/>
      </filters>
    </filterColumn>
  </autoFilter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hyperlinks>
    <hyperlink ref="F103" r:id="rId1"/>
    <hyperlink ref="F106" r:id="rId2"/>
    <hyperlink ref="F109" r:id="rId3"/>
    <hyperlink ref="F111" r:id="rId4"/>
    <hyperlink ref="F113" r:id="rId5"/>
    <hyperlink ref="F117" r:id="rId6"/>
    <hyperlink ref="F121" r:id="rId7"/>
    <hyperlink ref="F127" r:id="rId8"/>
    <hyperlink ref="F141" r:id="rId9"/>
    <hyperlink ref="F182" r:id="rId10"/>
    <hyperlink ref="F203" r:id="rId11"/>
    <hyperlink ref="F233" r:id="rId12"/>
    <hyperlink ref="F238" r:id="rId13"/>
    <hyperlink ref="F246" r:id="rId14"/>
    <hyperlink ref="F249" r:id="rId15"/>
    <hyperlink ref="F252" r:id="rId16"/>
    <hyperlink ref="F255" r:id="rId17"/>
    <hyperlink ref="F258" r:id="rId18"/>
    <hyperlink ref="F260" r:id="rId19"/>
    <hyperlink ref="F263" r:id="rId20"/>
    <hyperlink ref="F267" r:id="rId21"/>
    <hyperlink ref="F271" r:id="rId22"/>
    <hyperlink ref="F274" r:id="rId23"/>
    <hyperlink ref="F277" r:id="rId24"/>
    <hyperlink ref="F280" r:id="rId25"/>
    <hyperlink ref="F282" r:id="rId26"/>
    <hyperlink ref="F285" r:id="rId27"/>
    <hyperlink ref="F288" r:id="rId28"/>
    <hyperlink ref="F290" r:id="rId29"/>
    <hyperlink ref="F293" r:id="rId30"/>
    <hyperlink ref="F296" r:id="rId31"/>
    <hyperlink ref="F298" r:id="rId32"/>
    <hyperlink ref="F301" r:id="rId33"/>
    <hyperlink ref="F304" r:id="rId34"/>
    <hyperlink ref="F307" r:id="rId35"/>
    <hyperlink ref="F310" r:id="rId36"/>
    <hyperlink ref="F318" r:id="rId37"/>
    <hyperlink ref="F321" r:id="rId38"/>
    <hyperlink ref="F324" r:id="rId39"/>
    <hyperlink ref="F327" r:id="rId40"/>
    <hyperlink ref="F330" r:id="rId41"/>
    <hyperlink ref="F333" r:id="rId42"/>
    <hyperlink ref="F336" r:id="rId43"/>
    <hyperlink ref="F338" r:id="rId44"/>
    <hyperlink ref="F340" r:id="rId45"/>
    <hyperlink ref="F342" r:id="rId46"/>
    <hyperlink ref="F344" r:id="rId47"/>
    <hyperlink ref="F347" r:id="rId48"/>
    <hyperlink ref="F349" r:id="rId49"/>
    <hyperlink ref="F351" r:id="rId50"/>
    <hyperlink ref="F354" r:id="rId51"/>
    <hyperlink ref="F357" r:id="rId52"/>
    <hyperlink ref="F361" r:id="rId53"/>
    <hyperlink ref="F365" r:id="rId54"/>
    <hyperlink ref="F374" r:id="rId55"/>
    <hyperlink ref="F376" r:id="rId56"/>
    <hyperlink ref="F379" r:id="rId57"/>
    <hyperlink ref="F389" r:id="rId58"/>
    <hyperlink ref="F392" r:id="rId59"/>
    <hyperlink ref="F395" r:id="rId60"/>
    <hyperlink ref="F397" r:id="rId61"/>
    <hyperlink ref="F399" r:id="rId62"/>
    <hyperlink ref="F402" r:id="rId63"/>
    <hyperlink ref="F405" r:id="rId64"/>
    <hyperlink ref="F408" r:id="rId65"/>
    <hyperlink ref="F411" r:id="rId66"/>
    <hyperlink ref="F413" r:id="rId67"/>
    <hyperlink ref="F415" r:id="rId68"/>
    <hyperlink ref="F422" r:id="rId69"/>
    <hyperlink ref="F424" r:id="rId70"/>
    <hyperlink ref="F426" r:id="rId71"/>
    <hyperlink ref="F428" r:id="rId72"/>
    <hyperlink ref="F431" r:id="rId73"/>
    <hyperlink ref="F434" r:id="rId74"/>
    <hyperlink ref="F436" r:id="rId75"/>
    <hyperlink ref="F441" r:id="rId76"/>
    <hyperlink ref="F443" r:id="rId77"/>
    <hyperlink ref="F446" r:id="rId78"/>
    <hyperlink ref="F448" r:id="rId79"/>
    <hyperlink ref="F450" r:id="rId80"/>
    <hyperlink ref="F452" r:id="rId81"/>
    <hyperlink ref="F454" r:id="rId82"/>
    <hyperlink ref="F456" r:id="rId83"/>
    <hyperlink ref="F458" r:id="rId84"/>
    <hyperlink ref="F460" r:id="rId85"/>
    <hyperlink ref="F462" r:id="rId86"/>
    <hyperlink ref="F465" r:id="rId87"/>
    <hyperlink ref="F467" r:id="rId88"/>
    <hyperlink ref="F469" r:id="rId89"/>
    <hyperlink ref="F471" r:id="rId90"/>
    <hyperlink ref="F473" r:id="rId91"/>
    <hyperlink ref="F475" r:id="rId92"/>
    <hyperlink ref="F477" r:id="rId93"/>
    <hyperlink ref="F480" r:id="rId94"/>
    <hyperlink ref="F482" r:id="rId95"/>
    <hyperlink ref="F484" r:id="rId96"/>
    <hyperlink ref="F486" r:id="rId97"/>
    <hyperlink ref="F488" r:id="rId98"/>
    <hyperlink ref="F490" r:id="rId99"/>
    <hyperlink ref="F492" r:id="rId100"/>
    <hyperlink ref="F494" r:id="rId101"/>
    <hyperlink ref="F496" r:id="rId102"/>
    <hyperlink ref="F498" r:id="rId103"/>
    <hyperlink ref="F500" r:id="rId104"/>
    <hyperlink ref="F502" r:id="rId105"/>
    <hyperlink ref="F509" r:id="rId106"/>
    <hyperlink ref="F513" r:id="rId107"/>
    <hyperlink ref="F515" r:id="rId108"/>
    <hyperlink ref="F518" r:id="rId109"/>
    <hyperlink ref="F522" r:id="rId110"/>
    <hyperlink ref="F526" r:id="rId111"/>
    <hyperlink ref="F530" r:id="rId112"/>
    <hyperlink ref="F533" r:id="rId113"/>
    <hyperlink ref="F537" r:id="rId114"/>
    <hyperlink ref="F539" r:id="rId115"/>
    <hyperlink ref="F541" r:id="rId116"/>
    <hyperlink ref="F545" r:id="rId117"/>
    <hyperlink ref="F548" r:id="rId118"/>
    <hyperlink ref="F553" r:id="rId119"/>
    <hyperlink ref="F556" r:id="rId120"/>
    <hyperlink ref="F559" r:id="rId121"/>
    <hyperlink ref="F561" r:id="rId12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2:BM104"/>
  <sheetViews>
    <sheetView showGridLines="0" workbookViewId="0">
      <selection activeCell="E18" sqref="E18:H18"/>
    </sheetView>
  </sheetViews>
  <sheetFormatPr defaultRowHeight="11.2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108" customWidth="1"/>
    <col min="7" max="7" width="8" customWidth="1"/>
    <col min="8" max="8" width="15" customWidth="1"/>
    <col min="9" max="9" width="16.83203125" customWidth="1"/>
    <col min="10" max="11" width="23.83203125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8" t="s">
        <v>88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</row>
    <row r="4" spans="2:46" ht="24.95" customHeight="1">
      <c r="B4" s="21"/>
      <c r="D4" s="22" t="s">
        <v>89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7" customHeight="1">
      <c r="B7" s="21"/>
      <c r="E7" s="309" t="str">
        <f>'Rekapitulace stavby'!K6</f>
        <v>Stavební úpravy – bytové domy č.p. 364, 366, 467, 468, 565, 566, 567, ul. Nerudova v Bohumíně</v>
      </c>
      <c r="F7" s="310"/>
      <c r="G7" s="310"/>
      <c r="H7" s="310"/>
      <c r="L7" s="21"/>
    </row>
    <row r="8" spans="2:46" s="1" customFormat="1" ht="12" customHeight="1">
      <c r="B8" s="33"/>
      <c r="D8" s="28" t="s">
        <v>90</v>
      </c>
      <c r="L8" s="33"/>
    </row>
    <row r="9" spans="2:46" s="1" customFormat="1" ht="15.6" customHeight="1">
      <c r="B9" s="33"/>
      <c r="E9" s="292" t="s">
        <v>1543</v>
      </c>
      <c r="F9" s="308"/>
      <c r="G9" s="308"/>
      <c r="H9" s="308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09.10.2023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">
        <v>19</v>
      </c>
      <c r="L14" s="33"/>
    </row>
    <row r="15" spans="2:46" s="1" customFormat="1" ht="18" customHeight="1">
      <c r="B15" s="33"/>
      <c r="E15" s="26" t="s">
        <v>26</v>
      </c>
      <c r="I15" s="28" t="s">
        <v>27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28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1" t="str">
        <f>'Rekapitulace stavby'!E14</f>
        <v>Vyplň údaj</v>
      </c>
      <c r="F18" s="282"/>
      <c r="G18" s="282"/>
      <c r="H18" s="282"/>
      <c r="I18" s="28" t="s">
        <v>27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30</v>
      </c>
      <c r="I20" s="28" t="s">
        <v>25</v>
      </c>
      <c r="J20" s="26" t="s">
        <v>19</v>
      </c>
      <c r="L20" s="33"/>
    </row>
    <row r="21" spans="2:12" s="1" customFormat="1" ht="18" customHeight="1">
      <c r="B21" s="33"/>
      <c r="E21" s="26" t="s">
        <v>31</v>
      </c>
      <c r="I21" s="28" t="s">
        <v>27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33</v>
      </c>
      <c r="I23" s="28" t="s">
        <v>25</v>
      </c>
      <c r="J23" s="26" t="s">
        <v>19</v>
      </c>
      <c r="L23" s="33"/>
    </row>
    <row r="24" spans="2:12" s="1" customFormat="1" ht="18" customHeight="1">
      <c r="B24" s="33"/>
      <c r="E24" s="26" t="s">
        <v>34</v>
      </c>
      <c r="I24" s="28" t="s">
        <v>27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4.45" customHeight="1">
      <c r="B27" s="87"/>
      <c r="E27" s="286" t="s">
        <v>19</v>
      </c>
      <c r="F27" s="286"/>
      <c r="G27" s="286"/>
      <c r="H27" s="286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37</v>
      </c>
      <c r="J30" s="64">
        <f>ROUND(J83,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9">
        <f>ROUND((SUM(BE83:BE103)),  2)</f>
        <v>0</v>
      </c>
      <c r="I33" s="90">
        <v>0.21</v>
      </c>
      <c r="J33" s="89">
        <f>ROUND(((SUM(BE83:BE103))*I33),  2)</f>
        <v>0</v>
      </c>
      <c r="L33" s="33"/>
    </row>
    <row r="34" spans="2:12" s="1" customFormat="1" ht="14.45" customHeight="1">
      <c r="B34" s="33"/>
      <c r="E34" s="28" t="s">
        <v>43</v>
      </c>
      <c r="F34" s="89">
        <f>ROUND((SUM(BF83:BF103)),  2)</f>
        <v>0</v>
      </c>
      <c r="I34" s="90">
        <v>0.15</v>
      </c>
      <c r="J34" s="89">
        <f>ROUND(((SUM(BF83:BF103))*I34),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9">
        <f>ROUND((SUM(BG83:BG103)),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9">
        <f>ROUND((SUM(BH83:BH103)),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9">
        <f>ROUND((SUM(BI83:BI103)),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94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7" customHeight="1">
      <c r="B48" s="33"/>
      <c r="E48" s="309" t="str">
        <f>E7</f>
        <v>Stavební úpravy – bytové domy č.p. 364, 366, 467, 468, 565, 566, 567, ul. Nerudova v Bohumíně</v>
      </c>
      <c r="F48" s="310"/>
      <c r="G48" s="310"/>
      <c r="H48" s="310"/>
      <c r="L48" s="33"/>
    </row>
    <row r="49" spans="2:47" s="1" customFormat="1" ht="12" customHeight="1">
      <c r="B49" s="33"/>
      <c r="C49" s="28" t="s">
        <v>90</v>
      </c>
      <c r="L49" s="33"/>
    </row>
    <row r="50" spans="2:47" s="1" customFormat="1" ht="15.6" customHeight="1">
      <c r="B50" s="33"/>
      <c r="E50" s="292" t="str">
        <f>E9</f>
        <v>VRN - VRN</v>
      </c>
      <c r="F50" s="308"/>
      <c r="G50" s="308"/>
      <c r="H50" s="308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ul. Nerudova</v>
      </c>
      <c r="I52" s="28" t="s">
        <v>23</v>
      </c>
      <c r="J52" s="50" t="str">
        <f>IF(J12="","",J12)</f>
        <v>09.10.2023</v>
      </c>
      <c r="L52" s="33"/>
    </row>
    <row r="53" spans="2:47" s="1" customFormat="1" ht="6.95" customHeight="1">
      <c r="B53" s="33"/>
      <c r="L53" s="33"/>
    </row>
    <row r="54" spans="2:47" s="1" customFormat="1" ht="15.6" customHeight="1">
      <c r="B54" s="33"/>
      <c r="C54" s="28" t="s">
        <v>24</v>
      </c>
      <c r="F54" s="26" t="str">
        <f>E15</f>
        <v>Město Bohumín</v>
      </c>
      <c r="I54" s="28" t="s">
        <v>30</v>
      </c>
      <c r="J54" s="31" t="str">
        <f>E21</f>
        <v>BENUTA PRO s.r.o.</v>
      </c>
      <c r="L54" s="33"/>
    </row>
    <row r="55" spans="2:47" s="1" customFormat="1" ht="15.6" customHeight="1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>Ing. T. Pacola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95</v>
      </c>
      <c r="D57" s="91"/>
      <c r="E57" s="91"/>
      <c r="F57" s="91"/>
      <c r="G57" s="91"/>
      <c r="H57" s="91"/>
      <c r="I57" s="91"/>
      <c r="J57" s="98" t="s">
        <v>96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69</v>
      </c>
      <c r="J59" s="64">
        <f>J83</f>
        <v>0</v>
      </c>
      <c r="L59" s="33"/>
      <c r="AU59" s="18" t="s">
        <v>97</v>
      </c>
    </row>
    <row r="60" spans="2:47" s="8" customFormat="1" ht="24.95" customHeight="1">
      <c r="B60" s="100"/>
      <c r="D60" s="101" t="s">
        <v>1544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9" customFormat="1" ht="19.899999999999999" customHeight="1">
      <c r="B61" s="104"/>
      <c r="D61" s="105" t="s">
        <v>1545</v>
      </c>
      <c r="E61" s="106"/>
      <c r="F61" s="106"/>
      <c r="G61" s="106"/>
      <c r="H61" s="106"/>
      <c r="I61" s="106"/>
      <c r="J61" s="107">
        <f>J85</f>
        <v>0</v>
      </c>
      <c r="L61" s="104"/>
    </row>
    <row r="62" spans="2:47" s="9" customFormat="1" ht="19.899999999999999" customHeight="1">
      <c r="B62" s="104"/>
      <c r="D62" s="105" t="s">
        <v>1546</v>
      </c>
      <c r="E62" s="106"/>
      <c r="F62" s="106"/>
      <c r="G62" s="106"/>
      <c r="H62" s="106"/>
      <c r="I62" s="106"/>
      <c r="J62" s="107">
        <f>J88</f>
        <v>0</v>
      </c>
      <c r="L62" s="104"/>
    </row>
    <row r="63" spans="2:47" s="9" customFormat="1" ht="19.899999999999999" customHeight="1">
      <c r="B63" s="104"/>
      <c r="D63" s="105" t="s">
        <v>1547</v>
      </c>
      <c r="E63" s="106"/>
      <c r="F63" s="106"/>
      <c r="G63" s="106"/>
      <c r="H63" s="106"/>
      <c r="I63" s="106"/>
      <c r="J63" s="107">
        <f>J102</f>
        <v>0</v>
      </c>
      <c r="L63" s="104"/>
    </row>
    <row r="64" spans="2:47" s="1" customFormat="1" ht="21.75" customHeight="1">
      <c r="B64" s="33"/>
      <c r="L64" s="33"/>
    </row>
    <row r="65" spans="2:12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>
      <c r="B70" s="33"/>
      <c r="C70" s="22" t="s">
        <v>116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8" t="s">
        <v>16</v>
      </c>
      <c r="L72" s="33"/>
    </row>
    <row r="73" spans="2:12" s="1" customFormat="1" ht="27" customHeight="1">
      <c r="B73" s="33"/>
      <c r="E73" s="309" t="str">
        <f>E7</f>
        <v>Stavební úpravy – bytové domy č.p. 364, 366, 467, 468, 565, 566, 567, ul. Nerudova v Bohumíně</v>
      </c>
      <c r="F73" s="310"/>
      <c r="G73" s="310"/>
      <c r="H73" s="310"/>
      <c r="L73" s="33"/>
    </row>
    <row r="74" spans="2:12" s="1" customFormat="1" ht="12" customHeight="1">
      <c r="B74" s="33"/>
      <c r="C74" s="28" t="s">
        <v>90</v>
      </c>
      <c r="L74" s="33"/>
    </row>
    <row r="75" spans="2:12" s="1" customFormat="1" ht="15.6" customHeight="1">
      <c r="B75" s="33"/>
      <c r="E75" s="292" t="str">
        <f>E9</f>
        <v>VRN - VRN</v>
      </c>
      <c r="F75" s="308"/>
      <c r="G75" s="308"/>
      <c r="H75" s="308"/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21</v>
      </c>
      <c r="F77" s="26" t="str">
        <f>F12</f>
        <v>ul. Nerudova</v>
      </c>
      <c r="I77" s="28" t="s">
        <v>23</v>
      </c>
      <c r="J77" s="50" t="str">
        <f>IF(J12="","",J12)</f>
        <v>09.10.2023</v>
      </c>
      <c r="L77" s="33"/>
    </row>
    <row r="78" spans="2:12" s="1" customFormat="1" ht="6.95" customHeight="1">
      <c r="B78" s="33"/>
      <c r="L78" s="33"/>
    </row>
    <row r="79" spans="2:12" s="1" customFormat="1" ht="15.6" customHeight="1">
      <c r="B79" s="33"/>
      <c r="C79" s="28" t="s">
        <v>24</v>
      </c>
      <c r="F79" s="26" t="str">
        <f>E15</f>
        <v>Město Bohumín</v>
      </c>
      <c r="I79" s="28" t="s">
        <v>30</v>
      </c>
      <c r="J79" s="31" t="str">
        <f>E21</f>
        <v>BENUTA PRO s.r.o.</v>
      </c>
      <c r="L79" s="33"/>
    </row>
    <row r="80" spans="2:12" s="1" customFormat="1" ht="15.6" customHeight="1">
      <c r="B80" s="33"/>
      <c r="C80" s="28" t="s">
        <v>28</v>
      </c>
      <c r="F80" s="26" t="str">
        <f>IF(E18="","",E18)</f>
        <v>Vyplň údaj</v>
      </c>
      <c r="I80" s="28" t="s">
        <v>33</v>
      </c>
      <c r="J80" s="31" t="str">
        <f>E24</f>
        <v>Ing. T. Pacola</v>
      </c>
      <c r="L80" s="33"/>
    </row>
    <row r="81" spans="2:65" s="1" customFormat="1" ht="10.35" customHeight="1">
      <c r="B81" s="33"/>
      <c r="L81" s="33"/>
    </row>
    <row r="82" spans="2:65" s="10" customFormat="1" ht="29.25" customHeight="1">
      <c r="B82" s="108"/>
      <c r="C82" s="109" t="s">
        <v>117</v>
      </c>
      <c r="D82" s="110" t="s">
        <v>56</v>
      </c>
      <c r="E82" s="110" t="s">
        <v>52</v>
      </c>
      <c r="F82" s="110" t="s">
        <v>53</v>
      </c>
      <c r="G82" s="110" t="s">
        <v>118</v>
      </c>
      <c r="H82" s="110" t="s">
        <v>119</v>
      </c>
      <c r="I82" s="110" t="s">
        <v>120</v>
      </c>
      <c r="J82" s="110" t="s">
        <v>96</v>
      </c>
      <c r="K82" s="111" t="s">
        <v>121</v>
      </c>
      <c r="L82" s="108"/>
      <c r="M82" s="57" t="s">
        <v>19</v>
      </c>
      <c r="N82" s="58" t="s">
        <v>41</v>
      </c>
      <c r="O82" s="58" t="s">
        <v>122</v>
      </c>
      <c r="P82" s="58" t="s">
        <v>123</v>
      </c>
      <c r="Q82" s="58" t="s">
        <v>124</v>
      </c>
      <c r="R82" s="58" t="s">
        <v>125</v>
      </c>
      <c r="S82" s="58" t="s">
        <v>126</v>
      </c>
      <c r="T82" s="59" t="s">
        <v>127</v>
      </c>
    </row>
    <row r="83" spans="2:65" s="1" customFormat="1" ht="22.9" customHeight="1">
      <c r="B83" s="33"/>
      <c r="C83" s="62" t="s">
        <v>128</v>
      </c>
      <c r="J83" s="112">
        <f>BK83</f>
        <v>0</v>
      </c>
      <c r="L83" s="33"/>
      <c r="M83" s="60"/>
      <c r="N83" s="51"/>
      <c r="O83" s="51"/>
      <c r="P83" s="113">
        <f>P84</f>
        <v>0</v>
      </c>
      <c r="Q83" s="51"/>
      <c r="R83" s="113">
        <f>R84</f>
        <v>0</v>
      </c>
      <c r="S83" s="51"/>
      <c r="T83" s="114">
        <f>T84</f>
        <v>0</v>
      </c>
      <c r="AT83" s="18" t="s">
        <v>70</v>
      </c>
      <c r="AU83" s="18" t="s">
        <v>97</v>
      </c>
      <c r="BK83" s="115">
        <f>BK84</f>
        <v>0</v>
      </c>
    </row>
    <row r="84" spans="2:65" s="11" customFormat="1" ht="25.9" customHeight="1">
      <c r="B84" s="116"/>
      <c r="D84" s="117" t="s">
        <v>70</v>
      </c>
      <c r="E84" s="118" t="s">
        <v>87</v>
      </c>
      <c r="F84" s="118" t="s">
        <v>1548</v>
      </c>
      <c r="I84" s="119"/>
      <c r="J84" s="120">
        <f>BK84</f>
        <v>0</v>
      </c>
      <c r="L84" s="116"/>
      <c r="M84" s="121"/>
      <c r="P84" s="122">
        <f>P85+P88+P102</f>
        <v>0</v>
      </c>
      <c r="R84" s="122">
        <f>R85+R88+R102</f>
        <v>0</v>
      </c>
      <c r="T84" s="123">
        <f>T85+T88+T102</f>
        <v>0</v>
      </c>
      <c r="AR84" s="117" t="s">
        <v>160</v>
      </c>
      <c r="AT84" s="124" t="s">
        <v>70</v>
      </c>
      <c r="AU84" s="124" t="s">
        <v>71</v>
      </c>
      <c r="AY84" s="117" t="s">
        <v>131</v>
      </c>
      <c r="BK84" s="125">
        <f>BK85+BK88+BK102</f>
        <v>0</v>
      </c>
    </row>
    <row r="85" spans="2:65" s="11" customFormat="1" ht="22.9" customHeight="1">
      <c r="B85" s="116"/>
      <c r="D85" s="117" t="s">
        <v>70</v>
      </c>
      <c r="E85" s="126" t="s">
        <v>1549</v>
      </c>
      <c r="F85" s="126" t="s">
        <v>1550</v>
      </c>
      <c r="I85" s="119"/>
      <c r="J85" s="127">
        <f>BK85</f>
        <v>0</v>
      </c>
      <c r="L85" s="116"/>
      <c r="M85" s="121"/>
      <c r="P85" s="122">
        <f>SUM(P86:P87)</f>
        <v>0</v>
      </c>
      <c r="R85" s="122">
        <f>SUM(R86:R87)</f>
        <v>0</v>
      </c>
      <c r="T85" s="123">
        <f>SUM(T86:T87)</f>
        <v>0</v>
      </c>
      <c r="AR85" s="117" t="s">
        <v>160</v>
      </c>
      <c r="AT85" s="124" t="s">
        <v>70</v>
      </c>
      <c r="AU85" s="124" t="s">
        <v>79</v>
      </c>
      <c r="AY85" s="117" t="s">
        <v>131</v>
      </c>
      <c r="BK85" s="125">
        <f>SUM(BK86:BK87)</f>
        <v>0</v>
      </c>
    </row>
    <row r="86" spans="2:65" s="1" customFormat="1" ht="14.45" customHeight="1">
      <c r="B86" s="33"/>
      <c r="C86" s="128" t="s">
        <v>79</v>
      </c>
      <c r="D86" s="128" t="s">
        <v>133</v>
      </c>
      <c r="E86" s="129" t="s">
        <v>1551</v>
      </c>
      <c r="F86" s="130" t="s">
        <v>1552</v>
      </c>
      <c r="G86" s="131" t="s">
        <v>1553</v>
      </c>
      <c r="H86" s="132">
        <v>1</v>
      </c>
      <c r="I86" s="133"/>
      <c r="J86" s="134">
        <f>ROUND(I86*H86,2)</f>
        <v>0</v>
      </c>
      <c r="K86" s="130" t="s">
        <v>137</v>
      </c>
      <c r="L86" s="33"/>
      <c r="M86" s="135" t="s">
        <v>19</v>
      </c>
      <c r="N86" s="136" t="s">
        <v>43</v>
      </c>
      <c r="P86" s="137">
        <f>O86*H86</f>
        <v>0</v>
      </c>
      <c r="Q86" s="137">
        <v>0</v>
      </c>
      <c r="R86" s="137">
        <f>Q86*H86</f>
        <v>0</v>
      </c>
      <c r="S86" s="137">
        <v>0</v>
      </c>
      <c r="T86" s="138">
        <f>S86*H86</f>
        <v>0</v>
      </c>
      <c r="AR86" s="139" t="s">
        <v>1554</v>
      </c>
      <c r="AT86" s="139" t="s">
        <v>133</v>
      </c>
      <c r="AU86" s="139" t="s">
        <v>139</v>
      </c>
      <c r="AY86" s="18" t="s">
        <v>131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8" t="s">
        <v>139</v>
      </c>
      <c r="BK86" s="140">
        <f>ROUND(I86*H86,2)</f>
        <v>0</v>
      </c>
      <c r="BL86" s="18" t="s">
        <v>1554</v>
      </c>
      <c r="BM86" s="139" t="s">
        <v>1555</v>
      </c>
    </row>
    <row r="87" spans="2:65" s="1" customFormat="1" hidden="1">
      <c r="B87" s="33"/>
      <c r="D87" s="141" t="s">
        <v>141</v>
      </c>
      <c r="F87" s="142" t="s">
        <v>1556</v>
      </c>
      <c r="I87" s="143"/>
      <c r="L87" s="33"/>
      <c r="M87" s="144"/>
      <c r="T87" s="54"/>
      <c r="AT87" s="18" t="s">
        <v>141</v>
      </c>
      <c r="AU87" s="18" t="s">
        <v>139</v>
      </c>
    </row>
    <row r="88" spans="2:65" s="11" customFormat="1" ht="22.9" customHeight="1">
      <c r="B88" s="116"/>
      <c r="D88" s="117" t="s">
        <v>70</v>
      </c>
      <c r="E88" s="126" t="s">
        <v>1557</v>
      </c>
      <c r="F88" s="126" t="s">
        <v>1558</v>
      </c>
      <c r="I88" s="119"/>
      <c r="J88" s="127">
        <f>BK88</f>
        <v>0</v>
      </c>
      <c r="L88" s="116"/>
      <c r="M88" s="121"/>
      <c r="P88" s="122">
        <f>SUM(P89:P101)</f>
        <v>0</v>
      </c>
      <c r="R88" s="122">
        <f>SUM(R89:R101)</f>
        <v>0</v>
      </c>
      <c r="T88" s="123">
        <f>SUM(T89:T101)</f>
        <v>0</v>
      </c>
      <c r="AR88" s="117" t="s">
        <v>160</v>
      </c>
      <c r="AT88" s="124" t="s">
        <v>70</v>
      </c>
      <c r="AU88" s="124" t="s">
        <v>79</v>
      </c>
      <c r="AY88" s="117" t="s">
        <v>131</v>
      </c>
      <c r="BK88" s="125">
        <f>SUM(BK89:BK101)</f>
        <v>0</v>
      </c>
    </row>
    <row r="89" spans="2:65" s="1" customFormat="1" ht="14.45" customHeight="1">
      <c r="B89" s="33"/>
      <c r="C89" s="128" t="s">
        <v>139</v>
      </c>
      <c r="D89" s="128" t="s">
        <v>133</v>
      </c>
      <c r="E89" s="129" t="s">
        <v>1559</v>
      </c>
      <c r="F89" s="130" t="s">
        <v>1558</v>
      </c>
      <c r="G89" s="131" t="s">
        <v>1553</v>
      </c>
      <c r="H89" s="132">
        <v>1</v>
      </c>
      <c r="I89" s="133"/>
      <c r="J89" s="134">
        <f>ROUND(I89*H89,2)</f>
        <v>0</v>
      </c>
      <c r="K89" s="130" t="s">
        <v>534</v>
      </c>
      <c r="L89" s="33"/>
      <c r="M89" s="135" t="s">
        <v>19</v>
      </c>
      <c r="N89" s="136" t="s">
        <v>43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1554</v>
      </c>
      <c r="AT89" s="139" t="s">
        <v>133</v>
      </c>
      <c r="AU89" s="139" t="s">
        <v>139</v>
      </c>
      <c r="AY89" s="18" t="s">
        <v>131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139</v>
      </c>
      <c r="BK89" s="140">
        <f>ROUND(I89*H89,2)</f>
        <v>0</v>
      </c>
      <c r="BL89" s="18" t="s">
        <v>1554</v>
      </c>
      <c r="BM89" s="139" t="s">
        <v>1560</v>
      </c>
    </row>
    <row r="90" spans="2:65" s="1" customFormat="1" ht="78">
      <c r="B90" s="33"/>
      <c r="D90" s="146" t="s">
        <v>210</v>
      </c>
      <c r="F90" s="176" t="s">
        <v>1561</v>
      </c>
      <c r="I90" s="143"/>
      <c r="L90" s="33"/>
      <c r="M90" s="144"/>
      <c r="T90" s="54"/>
      <c r="AT90" s="18" t="s">
        <v>210</v>
      </c>
      <c r="AU90" s="18" t="s">
        <v>139</v>
      </c>
    </row>
    <row r="91" spans="2:65" s="1" customFormat="1" ht="14.45" customHeight="1">
      <c r="B91" s="33"/>
      <c r="C91" s="128" t="s">
        <v>151</v>
      </c>
      <c r="D91" s="128" t="s">
        <v>133</v>
      </c>
      <c r="E91" s="129" t="s">
        <v>1562</v>
      </c>
      <c r="F91" s="130" t="s">
        <v>1563</v>
      </c>
      <c r="G91" s="131" t="s">
        <v>1553</v>
      </c>
      <c r="H91" s="132">
        <v>1</v>
      </c>
      <c r="I91" s="133"/>
      <c r="J91" s="134">
        <f>ROUND(I91*H91,2)</f>
        <v>0</v>
      </c>
      <c r="K91" s="130" t="s">
        <v>534</v>
      </c>
      <c r="L91" s="33"/>
      <c r="M91" s="135" t="s">
        <v>19</v>
      </c>
      <c r="N91" s="136" t="s">
        <v>43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1554</v>
      </c>
      <c r="AT91" s="139" t="s">
        <v>133</v>
      </c>
      <c r="AU91" s="139" t="s">
        <v>139</v>
      </c>
      <c r="AY91" s="18" t="s">
        <v>131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139</v>
      </c>
      <c r="BK91" s="140">
        <f>ROUND(I91*H91,2)</f>
        <v>0</v>
      </c>
      <c r="BL91" s="18" t="s">
        <v>1554</v>
      </c>
      <c r="BM91" s="139" t="s">
        <v>1564</v>
      </c>
    </row>
    <row r="92" spans="2:65" s="1" customFormat="1" ht="14.45" customHeight="1">
      <c r="B92" s="33"/>
      <c r="C92" s="128" t="s">
        <v>138</v>
      </c>
      <c r="D92" s="128" t="s">
        <v>133</v>
      </c>
      <c r="E92" s="129" t="s">
        <v>1565</v>
      </c>
      <c r="F92" s="130" t="s">
        <v>1566</v>
      </c>
      <c r="G92" s="131" t="s">
        <v>1553</v>
      </c>
      <c r="H92" s="132">
        <v>1</v>
      </c>
      <c r="I92" s="133"/>
      <c r="J92" s="134">
        <f>ROUND(I92*H92,2)</f>
        <v>0</v>
      </c>
      <c r="K92" s="130" t="s">
        <v>137</v>
      </c>
      <c r="L92" s="33"/>
      <c r="M92" s="135" t="s">
        <v>19</v>
      </c>
      <c r="N92" s="136" t="s">
        <v>43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1554</v>
      </c>
      <c r="AT92" s="139" t="s">
        <v>133</v>
      </c>
      <c r="AU92" s="139" t="s">
        <v>139</v>
      </c>
      <c r="AY92" s="18" t="s">
        <v>131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139</v>
      </c>
      <c r="BK92" s="140">
        <f>ROUND(I92*H92,2)</f>
        <v>0</v>
      </c>
      <c r="BL92" s="18" t="s">
        <v>1554</v>
      </c>
      <c r="BM92" s="139" t="s">
        <v>1567</v>
      </c>
    </row>
    <row r="93" spans="2:65" s="1" customFormat="1" hidden="1">
      <c r="B93" s="33"/>
      <c r="D93" s="141" t="s">
        <v>141</v>
      </c>
      <c r="F93" s="142" t="s">
        <v>1568</v>
      </c>
      <c r="I93" s="143"/>
      <c r="L93" s="33"/>
      <c r="M93" s="144"/>
      <c r="T93" s="54"/>
      <c r="AT93" s="18" t="s">
        <v>141</v>
      </c>
      <c r="AU93" s="18" t="s">
        <v>139</v>
      </c>
    </row>
    <row r="94" spans="2:65" s="1" customFormat="1" ht="14.45" customHeight="1">
      <c r="B94" s="33"/>
      <c r="C94" s="128" t="s">
        <v>160</v>
      </c>
      <c r="D94" s="128" t="s">
        <v>133</v>
      </c>
      <c r="E94" s="129" t="s">
        <v>1569</v>
      </c>
      <c r="F94" s="130" t="s">
        <v>1570</v>
      </c>
      <c r="G94" s="131" t="s">
        <v>1553</v>
      </c>
      <c r="H94" s="132">
        <v>1</v>
      </c>
      <c r="I94" s="133"/>
      <c r="J94" s="134">
        <f>ROUND(I94*H94,2)</f>
        <v>0</v>
      </c>
      <c r="K94" s="130" t="s">
        <v>137</v>
      </c>
      <c r="L94" s="33"/>
      <c r="M94" s="135" t="s">
        <v>19</v>
      </c>
      <c r="N94" s="136" t="s">
        <v>43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1554</v>
      </c>
      <c r="AT94" s="139" t="s">
        <v>133</v>
      </c>
      <c r="AU94" s="139" t="s">
        <v>139</v>
      </c>
      <c r="AY94" s="18" t="s">
        <v>131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139</v>
      </c>
      <c r="BK94" s="140">
        <f>ROUND(I94*H94,2)</f>
        <v>0</v>
      </c>
      <c r="BL94" s="18" t="s">
        <v>1554</v>
      </c>
      <c r="BM94" s="139" t="s">
        <v>1571</v>
      </c>
    </row>
    <row r="95" spans="2:65" s="1" customFormat="1" hidden="1">
      <c r="B95" s="33"/>
      <c r="D95" s="141" t="s">
        <v>141</v>
      </c>
      <c r="F95" s="142" t="s">
        <v>1572</v>
      </c>
      <c r="I95" s="143"/>
      <c r="L95" s="33"/>
      <c r="M95" s="144"/>
      <c r="T95" s="54"/>
      <c r="AT95" s="18" t="s">
        <v>141</v>
      </c>
      <c r="AU95" s="18" t="s">
        <v>139</v>
      </c>
    </row>
    <row r="96" spans="2:65" s="1" customFormat="1" ht="14.45" customHeight="1">
      <c r="B96" s="33"/>
      <c r="C96" s="128" t="s">
        <v>165</v>
      </c>
      <c r="D96" s="128" t="s">
        <v>133</v>
      </c>
      <c r="E96" s="129" t="s">
        <v>1573</v>
      </c>
      <c r="F96" s="130" t="s">
        <v>1574</v>
      </c>
      <c r="G96" s="131" t="s">
        <v>1553</v>
      </c>
      <c r="H96" s="132">
        <v>1</v>
      </c>
      <c r="I96" s="133"/>
      <c r="J96" s="134">
        <f>ROUND(I96*H96,2)</f>
        <v>0</v>
      </c>
      <c r="K96" s="130" t="s">
        <v>137</v>
      </c>
      <c r="L96" s="33"/>
      <c r="M96" s="135" t="s">
        <v>19</v>
      </c>
      <c r="N96" s="136" t="s">
        <v>43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1554</v>
      </c>
      <c r="AT96" s="139" t="s">
        <v>133</v>
      </c>
      <c r="AU96" s="139" t="s">
        <v>139</v>
      </c>
      <c r="AY96" s="18" t="s">
        <v>131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139</v>
      </c>
      <c r="BK96" s="140">
        <f>ROUND(I96*H96,2)</f>
        <v>0</v>
      </c>
      <c r="BL96" s="18" t="s">
        <v>1554</v>
      </c>
      <c r="BM96" s="139" t="s">
        <v>1575</v>
      </c>
    </row>
    <row r="97" spans="2:65" s="1" customFormat="1" hidden="1">
      <c r="B97" s="33"/>
      <c r="D97" s="141" t="s">
        <v>141</v>
      </c>
      <c r="F97" s="142" t="s">
        <v>1576</v>
      </c>
      <c r="I97" s="143"/>
      <c r="L97" s="33"/>
      <c r="M97" s="144"/>
      <c r="T97" s="54"/>
      <c r="AT97" s="18" t="s">
        <v>141</v>
      </c>
      <c r="AU97" s="18" t="s">
        <v>139</v>
      </c>
    </row>
    <row r="98" spans="2:65" s="1" customFormat="1" ht="14.45" customHeight="1">
      <c r="B98" s="33"/>
      <c r="C98" s="128" t="s">
        <v>173</v>
      </c>
      <c r="D98" s="128" t="s">
        <v>133</v>
      </c>
      <c r="E98" s="129" t="s">
        <v>1577</v>
      </c>
      <c r="F98" s="130" t="s">
        <v>1578</v>
      </c>
      <c r="G98" s="131" t="s">
        <v>1553</v>
      </c>
      <c r="H98" s="132">
        <v>1</v>
      </c>
      <c r="I98" s="133"/>
      <c r="J98" s="134">
        <f>ROUND(I98*H98,2)</f>
        <v>0</v>
      </c>
      <c r="K98" s="130" t="s">
        <v>137</v>
      </c>
      <c r="L98" s="33"/>
      <c r="M98" s="135" t="s">
        <v>19</v>
      </c>
      <c r="N98" s="136" t="s">
        <v>43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1554</v>
      </c>
      <c r="AT98" s="139" t="s">
        <v>133</v>
      </c>
      <c r="AU98" s="139" t="s">
        <v>139</v>
      </c>
      <c r="AY98" s="18" t="s">
        <v>131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139</v>
      </c>
      <c r="BK98" s="140">
        <f>ROUND(I98*H98,2)</f>
        <v>0</v>
      </c>
      <c r="BL98" s="18" t="s">
        <v>1554</v>
      </c>
      <c r="BM98" s="139" t="s">
        <v>1579</v>
      </c>
    </row>
    <row r="99" spans="2:65" s="1" customFormat="1" hidden="1">
      <c r="B99" s="33"/>
      <c r="D99" s="141" t="s">
        <v>141</v>
      </c>
      <c r="F99" s="142" t="s">
        <v>1580</v>
      </c>
      <c r="I99" s="143"/>
      <c r="L99" s="33"/>
      <c r="M99" s="144"/>
      <c r="T99" s="54"/>
      <c r="AT99" s="18" t="s">
        <v>141</v>
      </c>
      <c r="AU99" s="18" t="s">
        <v>139</v>
      </c>
    </row>
    <row r="100" spans="2:65" s="1" customFormat="1" ht="97.5">
      <c r="B100" s="33"/>
      <c r="D100" s="146" t="s">
        <v>210</v>
      </c>
      <c r="F100" s="176" t="s">
        <v>1581</v>
      </c>
      <c r="I100" s="143"/>
      <c r="L100" s="33"/>
      <c r="M100" s="144"/>
      <c r="T100" s="54"/>
      <c r="AT100" s="18" t="s">
        <v>210</v>
      </c>
      <c r="AU100" s="18" t="s">
        <v>139</v>
      </c>
    </row>
    <row r="101" spans="2:65" s="1" customFormat="1" ht="14.45" customHeight="1">
      <c r="B101" s="33"/>
      <c r="C101" s="128" t="s">
        <v>170</v>
      </c>
      <c r="D101" s="128" t="s">
        <v>133</v>
      </c>
      <c r="E101" s="129" t="s">
        <v>1582</v>
      </c>
      <c r="F101" s="130" t="s">
        <v>1583</v>
      </c>
      <c r="G101" s="131" t="s">
        <v>1553</v>
      </c>
      <c r="H101" s="132">
        <v>1</v>
      </c>
      <c r="I101" s="133"/>
      <c r="J101" s="134">
        <f>ROUND(I101*H101,2)</f>
        <v>0</v>
      </c>
      <c r="K101" s="130" t="s">
        <v>534</v>
      </c>
      <c r="L101" s="33"/>
      <c r="M101" s="135" t="s">
        <v>19</v>
      </c>
      <c r="N101" s="136" t="s">
        <v>43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1554</v>
      </c>
      <c r="AT101" s="139" t="s">
        <v>133</v>
      </c>
      <c r="AU101" s="139" t="s">
        <v>139</v>
      </c>
      <c r="AY101" s="18" t="s">
        <v>131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139</v>
      </c>
      <c r="BK101" s="140">
        <f>ROUND(I101*H101,2)</f>
        <v>0</v>
      </c>
      <c r="BL101" s="18" t="s">
        <v>1554</v>
      </c>
      <c r="BM101" s="139" t="s">
        <v>1584</v>
      </c>
    </row>
    <row r="102" spans="2:65" s="11" customFormat="1" ht="22.9" customHeight="1">
      <c r="B102" s="116"/>
      <c r="D102" s="117" t="s">
        <v>70</v>
      </c>
      <c r="E102" s="126" t="s">
        <v>1585</v>
      </c>
      <c r="F102" s="126" t="s">
        <v>1586</v>
      </c>
      <c r="I102" s="119"/>
      <c r="J102" s="127">
        <f>BK102</f>
        <v>0</v>
      </c>
      <c r="L102" s="116"/>
      <c r="M102" s="121"/>
      <c r="P102" s="122">
        <f>P103</f>
        <v>0</v>
      </c>
      <c r="R102" s="122">
        <f>R103</f>
        <v>0</v>
      </c>
      <c r="T102" s="123">
        <f>T103</f>
        <v>0</v>
      </c>
      <c r="AR102" s="117" t="s">
        <v>160</v>
      </c>
      <c r="AT102" s="124" t="s">
        <v>70</v>
      </c>
      <c r="AU102" s="124" t="s">
        <v>79</v>
      </c>
      <c r="AY102" s="117" t="s">
        <v>131</v>
      </c>
      <c r="BK102" s="125">
        <f>BK103</f>
        <v>0</v>
      </c>
    </row>
    <row r="103" spans="2:65" s="1" customFormat="1" ht="14.45" customHeight="1">
      <c r="B103" s="33"/>
      <c r="C103" s="128" t="s">
        <v>182</v>
      </c>
      <c r="D103" s="128" t="s">
        <v>133</v>
      </c>
      <c r="E103" s="129" t="s">
        <v>1587</v>
      </c>
      <c r="F103" s="130" t="s">
        <v>1588</v>
      </c>
      <c r="G103" s="131" t="s">
        <v>1553</v>
      </c>
      <c r="H103" s="132">
        <v>1</v>
      </c>
      <c r="I103" s="133"/>
      <c r="J103" s="134">
        <f>ROUND(I103*H103,2)</f>
        <v>0</v>
      </c>
      <c r="K103" s="130" t="s">
        <v>19</v>
      </c>
      <c r="L103" s="33"/>
      <c r="M103" s="187" t="s">
        <v>19</v>
      </c>
      <c r="N103" s="188" t="s">
        <v>43</v>
      </c>
      <c r="O103" s="178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AR103" s="139" t="s">
        <v>1554</v>
      </c>
      <c r="AT103" s="139" t="s">
        <v>133</v>
      </c>
      <c r="AU103" s="139" t="s">
        <v>139</v>
      </c>
      <c r="AY103" s="18" t="s">
        <v>131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139</v>
      </c>
      <c r="BK103" s="140">
        <f>ROUND(I103*H103,2)</f>
        <v>0</v>
      </c>
      <c r="BL103" s="18" t="s">
        <v>1554</v>
      </c>
      <c r="BM103" s="139" t="s">
        <v>1589</v>
      </c>
    </row>
    <row r="104" spans="2:65" s="1" customFormat="1" ht="6.95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3"/>
    </row>
  </sheetData>
  <sheetProtection algorithmName="SHA-512" hashValue="tIZCW1tDSTcLDUUnhe/PeAia2e9KBDLNb44m2Hr3aa2cDl0iIetco//+m9ivxQuFWYrbCsgMrhVA8et32I46vw==" saltValue="KYIZFcXzy/OnCNF5H0K8WBYV1LOvafZzBtDkAdibVI/TvxLPUsAMVq3YJowpz5W+bRe+3DyMr2OiyGfM+DM4Uw==" spinCount="100000" sheet="1" objects="1" scenarios="1" formatColumns="0" formatRows="0" autoFilter="0"/>
  <autoFilter ref="C82:K103">
    <filterColumn colId="1">
      <filters blank="1">
        <filter val="D"/>
        <filter val="K"/>
        <filter val="P"/>
      </filters>
    </filterColumn>
  </autoFilter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93" r:id="rId2"/>
    <hyperlink ref="F95" r:id="rId3"/>
    <hyperlink ref="F97" r:id="rId4"/>
    <hyperlink ref="F99" r:id="rId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91" customWidth="1"/>
    <col min="2" max="2" width="1.6640625" style="191" customWidth="1"/>
    <col min="3" max="4" width="5" style="191" customWidth="1"/>
    <col min="5" max="5" width="11.6640625" style="191" customWidth="1"/>
    <col min="6" max="6" width="9.1640625" style="191" customWidth="1"/>
    <col min="7" max="7" width="5" style="191" customWidth="1"/>
    <col min="8" max="8" width="77.83203125" style="191" customWidth="1"/>
    <col min="9" max="10" width="20" style="191" customWidth="1"/>
    <col min="11" max="11" width="1.6640625" style="191" customWidth="1"/>
  </cols>
  <sheetData>
    <row r="1" spans="2:11" customFormat="1" ht="37.5" customHeight="1"/>
    <row r="2" spans="2:11" customFormat="1" ht="7.5" customHeight="1">
      <c r="B2" s="192"/>
      <c r="C2" s="193"/>
      <c r="D2" s="193"/>
      <c r="E2" s="193"/>
      <c r="F2" s="193"/>
      <c r="G2" s="193"/>
      <c r="H2" s="193"/>
      <c r="I2" s="193"/>
      <c r="J2" s="193"/>
      <c r="K2" s="194"/>
    </row>
    <row r="3" spans="2:11" s="16" customFormat="1" ht="45" customHeight="1">
      <c r="B3" s="195"/>
      <c r="C3" s="313" t="s">
        <v>1590</v>
      </c>
      <c r="D3" s="313"/>
      <c r="E3" s="313"/>
      <c r="F3" s="313"/>
      <c r="G3" s="313"/>
      <c r="H3" s="313"/>
      <c r="I3" s="313"/>
      <c r="J3" s="313"/>
      <c r="K3" s="196"/>
    </row>
    <row r="4" spans="2:11" customFormat="1" ht="25.5" customHeight="1">
      <c r="B4" s="197"/>
      <c r="C4" s="314" t="s">
        <v>1591</v>
      </c>
      <c r="D4" s="314"/>
      <c r="E4" s="314"/>
      <c r="F4" s="314"/>
      <c r="G4" s="314"/>
      <c r="H4" s="314"/>
      <c r="I4" s="314"/>
      <c r="J4" s="314"/>
      <c r="K4" s="198"/>
    </row>
    <row r="5" spans="2:11" customFormat="1" ht="5.25" customHeight="1">
      <c r="B5" s="197"/>
      <c r="C5" s="199"/>
      <c r="D5" s="199"/>
      <c r="E5" s="199"/>
      <c r="F5" s="199"/>
      <c r="G5" s="199"/>
      <c r="H5" s="199"/>
      <c r="I5" s="199"/>
      <c r="J5" s="199"/>
      <c r="K5" s="198"/>
    </row>
    <row r="6" spans="2:11" customFormat="1" ht="15" customHeight="1">
      <c r="B6" s="197"/>
      <c r="C6" s="312" t="s">
        <v>1592</v>
      </c>
      <c r="D6" s="312"/>
      <c r="E6" s="312"/>
      <c r="F6" s="312"/>
      <c r="G6" s="312"/>
      <c r="H6" s="312"/>
      <c r="I6" s="312"/>
      <c r="J6" s="312"/>
      <c r="K6" s="198"/>
    </row>
    <row r="7" spans="2:11" customFormat="1" ht="15" customHeight="1">
      <c r="B7" s="201"/>
      <c r="C7" s="312" t="s">
        <v>1593</v>
      </c>
      <c r="D7" s="312"/>
      <c r="E7" s="312"/>
      <c r="F7" s="312"/>
      <c r="G7" s="312"/>
      <c r="H7" s="312"/>
      <c r="I7" s="312"/>
      <c r="J7" s="312"/>
      <c r="K7" s="198"/>
    </row>
    <row r="8" spans="2:11" customFormat="1" ht="12.75" customHeight="1">
      <c r="B8" s="201"/>
      <c r="C8" s="200"/>
      <c r="D8" s="200"/>
      <c r="E8" s="200"/>
      <c r="F8" s="200"/>
      <c r="G8" s="200"/>
      <c r="H8" s="200"/>
      <c r="I8" s="200"/>
      <c r="J8" s="200"/>
      <c r="K8" s="198"/>
    </row>
    <row r="9" spans="2:11" customFormat="1" ht="15" customHeight="1">
      <c r="B9" s="201"/>
      <c r="C9" s="312" t="s">
        <v>1594</v>
      </c>
      <c r="D9" s="312"/>
      <c r="E9" s="312"/>
      <c r="F9" s="312"/>
      <c r="G9" s="312"/>
      <c r="H9" s="312"/>
      <c r="I9" s="312"/>
      <c r="J9" s="312"/>
      <c r="K9" s="198"/>
    </row>
    <row r="10" spans="2:11" customFormat="1" ht="15" customHeight="1">
      <c r="B10" s="201"/>
      <c r="C10" s="200"/>
      <c r="D10" s="312" t="s">
        <v>1595</v>
      </c>
      <c r="E10" s="312"/>
      <c r="F10" s="312"/>
      <c r="G10" s="312"/>
      <c r="H10" s="312"/>
      <c r="I10" s="312"/>
      <c r="J10" s="312"/>
      <c r="K10" s="198"/>
    </row>
    <row r="11" spans="2:11" customFormat="1" ht="15" customHeight="1">
      <c r="B11" s="201"/>
      <c r="C11" s="202"/>
      <c r="D11" s="312" t="s">
        <v>1596</v>
      </c>
      <c r="E11" s="312"/>
      <c r="F11" s="312"/>
      <c r="G11" s="312"/>
      <c r="H11" s="312"/>
      <c r="I11" s="312"/>
      <c r="J11" s="312"/>
      <c r="K11" s="198"/>
    </row>
    <row r="12" spans="2:11" customFormat="1" ht="15" customHeight="1">
      <c r="B12" s="201"/>
      <c r="C12" s="202"/>
      <c r="D12" s="200"/>
      <c r="E12" s="200"/>
      <c r="F12" s="200"/>
      <c r="G12" s="200"/>
      <c r="H12" s="200"/>
      <c r="I12" s="200"/>
      <c r="J12" s="200"/>
      <c r="K12" s="198"/>
    </row>
    <row r="13" spans="2:11" customFormat="1" ht="15" customHeight="1">
      <c r="B13" s="201"/>
      <c r="C13" s="202"/>
      <c r="D13" s="203" t="s">
        <v>1597</v>
      </c>
      <c r="E13" s="200"/>
      <c r="F13" s="200"/>
      <c r="G13" s="200"/>
      <c r="H13" s="200"/>
      <c r="I13" s="200"/>
      <c r="J13" s="200"/>
      <c r="K13" s="198"/>
    </row>
    <row r="14" spans="2:11" customFormat="1" ht="12.75" customHeight="1">
      <c r="B14" s="201"/>
      <c r="C14" s="202"/>
      <c r="D14" s="202"/>
      <c r="E14" s="202"/>
      <c r="F14" s="202"/>
      <c r="G14" s="202"/>
      <c r="H14" s="202"/>
      <c r="I14" s="202"/>
      <c r="J14" s="202"/>
      <c r="K14" s="198"/>
    </row>
    <row r="15" spans="2:11" customFormat="1" ht="15" customHeight="1">
      <c r="B15" s="201"/>
      <c r="C15" s="202"/>
      <c r="D15" s="312" t="s">
        <v>1598</v>
      </c>
      <c r="E15" s="312"/>
      <c r="F15" s="312"/>
      <c r="G15" s="312"/>
      <c r="H15" s="312"/>
      <c r="I15" s="312"/>
      <c r="J15" s="312"/>
      <c r="K15" s="198"/>
    </row>
    <row r="16" spans="2:11" customFormat="1" ht="15" customHeight="1">
      <c r="B16" s="201"/>
      <c r="C16" s="202"/>
      <c r="D16" s="312" t="s">
        <v>1599</v>
      </c>
      <c r="E16" s="312"/>
      <c r="F16" s="312"/>
      <c r="G16" s="312"/>
      <c r="H16" s="312"/>
      <c r="I16" s="312"/>
      <c r="J16" s="312"/>
      <c r="K16" s="198"/>
    </row>
    <row r="17" spans="2:11" customFormat="1" ht="15" customHeight="1">
      <c r="B17" s="201"/>
      <c r="C17" s="202"/>
      <c r="D17" s="312" t="s">
        <v>1600</v>
      </c>
      <c r="E17" s="312"/>
      <c r="F17" s="312"/>
      <c r="G17" s="312"/>
      <c r="H17" s="312"/>
      <c r="I17" s="312"/>
      <c r="J17" s="312"/>
      <c r="K17" s="198"/>
    </row>
    <row r="18" spans="2:11" customFormat="1" ht="15" customHeight="1">
      <c r="B18" s="201"/>
      <c r="C18" s="202"/>
      <c r="D18" s="202"/>
      <c r="E18" s="204" t="s">
        <v>78</v>
      </c>
      <c r="F18" s="312" t="s">
        <v>1601</v>
      </c>
      <c r="G18" s="312"/>
      <c r="H18" s="312"/>
      <c r="I18" s="312"/>
      <c r="J18" s="312"/>
      <c r="K18" s="198"/>
    </row>
    <row r="19" spans="2:11" customFormat="1" ht="15" customHeight="1">
      <c r="B19" s="201"/>
      <c r="C19" s="202"/>
      <c r="D19" s="202"/>
      <c r="E19" s="204" t="s">
        <v>1602</v>
      </c>
      <c r="F19" s="312" t="s">
        <v>1603</v>
      </c>
      <c r="G19" s="312"/>
      <c r="H19" s="312"/>
      <c r="I19" s="312"/>
      <c r="J19" s="312"/>
      <c r="K19" s="198"/>
    </row>
    <row r="20" spans="2:11" customFormat="1" ht="15" customHeight="1">
      <c r="B20" s="201"/>
      <c r="C20" s="202"/>
      <c r="D20" s="202"/>
      <c r="E20" s="204" t="s">
        <v>1604</v>
      </c>
      <c r="F20" s="312" t="s">
        <v>1605</v>
      </c>
      <c r="G20" s="312"/>
      <c r="H20" s="312"/>
      <c r="I20" s="312"/>
      <c r="J20" s="312"/>
      <c r="K20" s="198"/>
    </row>
    <row r="21" spans="2:11" customFormat="1" ht="15" customHeight="1">
      <c r="B21" s="201"/>
      <c r="C21" s="202"/>
      <c r="D21" s="202"/>
      <c r="E21" s="204" t="s">
        <v>1606</v>
      </c>
      <c r="F21" s="312" t="s">
        <v>1607</v>
      </c>
      <c r="G21" s="312"/>
      <c r="H21" s="312"/>
      <c r="I21" s="312"/>
      <c r="J21" s="312"/>
      <c r="K21" s="198"/>
    </row>
    <row r="22" spans="2:11" customFormat="1" ht="15" customHeight="1">
      <c r="B22" s="201"/>
      <c r="C22" s="202"/>
      <c r="D22" s="202"/>
      <c r="E22" s="204" t="s">
        <v>1608</v>
      </c>
      <c r="F22" s="312" t="s">
        <v>1609</v>
      </c>
      <c r="G22" s="312"/>
      <c r="H22" s="312"/>
      <c r="I22" s="312"/>
      <c r="J22" s="312"/>
      <c r="K22" s="198"/>
    </row>
    <row r="23" spans="2:11" customFormat="1" ht="15" customHeight="1">
      <c r="B23" s="201"/>
      <c r="C23" s="202"/>
      <c r="D23" s="202"/>
      <c r="E23" s="204" t="s">
        <v>1610</v>
      </c>
      <c r="F23" s="312" t="s">
        <v>1611</v>
      </c>
      <c r="G23" s="312"/>
      <c r="H23" s="312"/>
      <c r="I23" s="312"/>
      <c r="J23" s="312"/>
      <c r="K23" s="198"/>
    </row>
    <row r="24" spans="2:11" customFormat="1" ht="12.75" customHeight="1">
      <c r="B24" s="201"/>
      <c r="C24" s="202"/>
      <c r="D24" s="202"/>
      <c r="E24" s="202"/>
      <c r="F24" s="202"/>
      <c r="G24" s="202"/>
      <c r="H24" s="202"/>
      <c r="I24" s="202"/>
      <c r="J24" s="202"/>
      <c r="K24" s="198"/>
    </row>
    <row r="25" spans="2:11" customFormat="1" ht="15" customHeight="1">
      <c r="B25" s="201"/>
      <c r="C25" s="312" t="s">
        <v>1612</v>
      </c>
      <c r="D25" s="312"/>
      <c r="E25" s="312"/>
      <c r="F25" s="312"/>
      <c r="G25" s="312"/>
      <c r="H25" s="312"/>
      <c r="I25" s="312"/>
      <c r="J25" s="312"/>
      <c r="K25" s="198"/>
    </row>
    <row r="26" spans="2:11" customFormat="1" ht="15" customHeight="1">
      <c r="B26" s="201"/>
      <c r="C26" s="312" t="s">
        <v>1613</v>
      </c>
      <c r="D26" s="312"/>
      <c r="E26" s="312"/>
      <c r="F26" s="312"/>
      <c r="G26" s="312"/>
      <c r="H26" s="312"/>
      <c r="I26" s="312"/>
      <c r="J26" s="312"/>
      <c r="K26" s="198"/>
    </row>
    <row r="27" spans="2:11" customFormat="1" ht="15" customHeight="1">
      <c r="B27" s="201"/>
      <c r="C27" s="200"/>
      <c r="D27" s="312" t="s">
        <v>1614</v>
      </c>
      <c r="E27" s="312"/>
      <c r="F27" s="312"/>
      <c r="G27" s="312"/>
      <c r="H27" s="312"/>
      <c r="I27" s="312"/>
      <c r="J27" s="312"/>
      <c r="K27" s="198"/>
    </row>
    <row r="28" spans="2:11" customFormat="1" ht="15" customHeight="1">
      <c r="B28" s="201"/>
      <c r="C28" s="202"/>
      <c r="D28" s="312" t="s">
        <v>1615</v>
      </c>
      <c r="E28" s="312"/>
      <c r="F28" s="312"/>
      <c r="G28" s="312"/>
      <c r="H28" s="312"/>
      <c r="I28" s="312"/>
      <c r="J28" s="312"/>
      <c r="K28" s="198"/>
    </row>
    <row r="29" spans="2:11" customFormat="1" ht="12.75" customHeight="1">
      <c r="B29" s="201"/>
      <c r="C29" s="202"/>
      <c r="D29" s="202"/>
      <c r="E29" s="202"/>
      <c r="F29" s="202"/>
      <c r="G29" s="202"/>
      <c r="H29" s="202"/>
      <c r="I29" s="202"/>
      <c r="J29" s="202"/>
      <c r="K29" s="198"/>
    </row>
    <row r="30" spans="2:11" customFormat="1" ht="15" customHeight="1">
      <c r="B30" s="201"/>
      <c r="C30" s="202"/>
      <c r="D30" s="312" t="s">
        <v>1616</v>
      </c>
      <c r="E30" s="312"/>
      <c r="F30" s="312"/>
      <c r="G30" s="312"/>
      <c r="H30" s="312"/>
      <c r="I30" s="312"/>
      <c r="J30" s="312"/>
      <c r="K30" s="198"/>
    </row>
    <row r="31" spans="2:11" customFormat="1" ht="15" customHeight="1">
      <c r="B31" s="201"/>
      <c r="C31" s="202"/>
      <c r="D31" s="312" t="s">
        <v>1617</v>
      </c>
      <c r="E31" s="312"/>
      <c r="F31" s="312"/>
      <c r="G31" s="312"/>
      <c r="H31" s="312"/>
      <c r="I31" s="312"/>
      <c r="J31" s="312"/>
      <c r="K31" s="198"/>
    </row>
    <row r="32" spans="2:11" customFormat="1" ht="12.75" customHeight="1">
      <c r="B32" s="201"/>
      <c r="C32" s="202"/>
      <c r="D32" s="202"/>
      <c r="E32" s="202"/>
      <c r="F32" s="202"/>
      <c r="G32" s="202"/>
      <c r="H32" s="202"/>
      <c r="I32" s="202"/>
      <c r="J32" s="202"/>
      <c r="K32" s="198"/>
    </row>
    <row r="33" spans="2:11" customFormat="1" ht="15" customHeight="1">
      <c r="B33" s="201"/>
      <c r="C33" s="202"/>
      <c r="D33" s="312" t="s">
        <v>1618</v>
      </c>
      <c r="E33" s="312"/>
      <c r="F33" s="312"/>
      <c r="G33" s="312"/>
      <c r="H33" s="312"/>
      <c r="I33" s="312"/>
      <c r="J33" s="312"/>
      <c r="K33" s="198"/>
    </row>
    <row r="34" spans="2:11" customFormat="1" ht="15" customHeight="1">
      <c r="B34" s="201"/>
      <c r="C34" s="202"/>
      <c r="D34" s="312" t="s">
        <v>1619</v>
      </c>
      <c r="E34" s="312"/>
      <c r="F34" s="312"/>
      <c r="G34" s="312"/>
      <c r="H34" s="312"/>
      <c r="I34" s="312"/>
      <c r="J34" s="312"/>
      <c r="K34" s="198"/>
    </row>
    <row r="35" spans="2:11" customFormat="1" ht="15" customHeight="1">
      <c r="B35" s="201"/>
      <c r="C35" s="202"/>
      <c r="D35" s="312" t="s">
        <v>1620</v>
      </c>
      <c r="E35" s="312"/>
      <c r="F35" s="312"/>
      <c r="G35" s="312"/>
      <c r="H35" s="312"/>
      <c r="I35" s="312"/>
      <c r="J35" s="312"/>
      <c r="K35" s="198"/>
    </row>
    <row r="36" spans="2:11" customFormat="1" ht="15" customHeight="1">
      <c r="B36" s="201"/>
      <c r="C36" s="202"/>
      <c r="D36" s="200"/>
      <c r="E36" s="203" t="s">
        <v>117</v>
      </c>
      <c r="F36" s="200"/>
      <c r="G36" s="312" t="s">
        <v>1621</v>
      </c>
      <c r="H36" s="312"/>
      <c r="I36" s="312"/>
      <c r="J36" s="312"/>
      <c r="K36" s="198"/>
    </row>
    <row r="37" spans="2:11" customFormat="1" ht="30.75" customHeight="1">
      <c r="B37" s="201"/>
      <c r="C37" s="202"/>
      <c r="D37" s="200"/>
      <c r="E37" s="203" t="s">
        <v>1622</v>
      </c>
      <c r="F37" s="200"/>
      <c r="G37" s="312" t="s">
        <v>1623</v>
      </c>
      <c r="H37" s="312"/>
      <c r="I37" s="312"/>
      <c r="J37" s="312"/>
      <c r="K37" s="198"/>
    </row>
    <row r="38" spans="2:11" customFormat="1" ht="15" customHeight="1">
      <c r="B38" s="201"/>
      <c r="C38" s="202"/>
      <c r="D38" s="200"/>
      <c r="E38" s="203" t="s">
        <v>52</v>
      </c>
      <c r="F38" s="200"/>
      <c r="G38" s="312" t="s">
        <v>1624</v>
      </c>
      <c r="H38" s="312"/>
      <c r="I38" s="312"/>
      <c r="J38" s="312"/>
      <c r="K38" s="198"/>
    </row>
    <row r="39" spans="2:11" customFormat="1" ht="15" customHeight="1">
      <c r="B39" s="201"/>
      <c r="C39" s="202"/>
      <c r="D39" s="200"/>
      <c r="E39" s="203" t="s">
        <v>53</v>
      </c>
      <c r="F39" s="200"/>
      <c r="G39" s="312" t="s">
        <v>1625</v>
      </c>
      <c r="H39" s="312"/>
      <c r="I39" s="312"/>
      <c r="J39" s="312"/>
      <c r="K39" s="198"/>
    </row>
    <row r="40" spans="2:11" customFormat="1" ht="15" customHeight="1">
      <c r="B40" s="201"/>
      <c r="C40" s="202"/>
      <c r="D40" s="200"/>
      <c r="E40" s="203" t="s">
        <v>118</v>
      </c>
      <c r="F40" s="200"/>
      <c r="G40" s="312" t="s">
        <v>1626</v>
      </c>
      <c r="H40" s="312"/>
      <c r="I40" s="312"/>
      <c r="J40" s="312"/>
      <c r="K40" s="198"/>
    </row>
    <row r="41" spans="2:11" customFormat="1" ht="15" customHeight="1">
      <c r="B41" s="201"/>
      <c r="C41" s="202"/>
      <c r="D41" s="200"/>
      <c r="E41" s="203" t="s">
        <v>119</v>
      </c>
      <c r="F41" s="200"/>
      <c r="G41" s="312" t="s">
        <v>1627</v>
      </c>
      <c r="H41" s="312"/>
      <c r="I41" s="312"/>
      <c r="J41" s="312"/>
      <c r="K41" s="198"/>
    </row>
    <row r="42" spans="2:11" customFormat="1" ht="15" customHeight="1">
      <c r="B42" s="201"/>
      <c r="C42" s="202"/>
      <c r="D42" s="200"/>
      <c r="E42" s="203" t="s">
        <v>1628</v>
      </c>
      <c r="F42" s="200"/>
      <c r="G42" s="312" t="s">
        <v>1629</v>
      </c>
      <c r="H42" s="312"/>
      <c r="I42" s="312"/>
      <c r="J42" s="312"/>
      <c r="K42" s="198"/>
    </row>
    <row r="43" spans="2:11" customFormat="1" ht="15" customHeight="1">
      <c r="B43" s="201"/>
      <c r="C43" s="202"/>
      <c r="D43" s="200"/>
      <c r="E43" s="203"/>
      <c r="F43" s="200"/>
      <c r="G43" s="312" t="s">
        <v>1630</v>
      </c>
      <c r="H43" s="312"/>
      <c r="I43" s="312"/>
      <c r="J43" s="312"/>
      <c r="K43" s="198"/>
    </row>
    <row r="44" spans="2:11" customFormat="1" ht="15" customHeight="1">
      <c r="B44" s="201"/>
      <c r="C44" s="202"/>
      <c r="D44" s="200"/>
      <c r="E44" s="203" t="s">
        <v>1631</v>
      </c>
      <c r="F44" s="200"/>
      <c r="G44" s="312" t="s">
        <v>1632</v>
      </c>
      <c r="H44" s="312"/>
      <c r="I44" s="312"/>
      <c r="J44" s="312"/>
      <c r="K44" s="198"/>
    </row>
    <row r="45" spans="2:11" customFormat="1" ht="15" customHeight="1">
      <c r="B45" s="201"/>
      <c r="C45" s="202"/>
      <c r="D45" s="200"/>
      <c r="E45" s="203" t="s">
        <v>121</v>
      </c>
      <c r="F45" s="200"/>
      <c r="G45" s="312" t="s">
        <v>1633</v>
      </c>
      <c r="H45" s="312"/>
      <c r="I45" s="312"/>
      <c r="J45" s="312"/>
      <c r="K45" s="198"/>
    </row>
    <row r="46" spans="2:11" customFormat="1" ht="12.75" customHeight="1">
      <c r="B46" s="201"/>
      <c r="C46" s="202"/>
      <c r="D46" s="200"/>
      <c r="E46" s="200"/>
      <c r="F46" s="200"/>
      <c r="G46" s="200"/>
      <c r="H46" s="200"/>
      <c r="I46" s="200"/>
      <c r="J46" s="200"/>
      <c r="K46" s="198"/>
    </row>
    <row r="47" spans="2:11" customFormat="1" ht="15" customHeight="1">
      <c r="B47" s="201"/>
      <c r="C47" s="202"/>
      <c r="D47" s="312" t="s">
        <v>1634</v>
      </c>
      <c r="E47" s="312"/>
      <c r="F47" s="312"/>
      <c r="G47" s="312"/>
      <c r="H47" s="312"/>
      <c r="I47" s="312"/>
      <c r="J47" s="312"/>
      <c r="K47" s="198"/>
    </row>
    <row r="48" spans="2:11" customFormat="1" ht="15" customHeight="1">
      <c r="B48" s="201"/>
      <c r="C48" s="202"/>
      <c r="D48" s="202"/>
      <c r="E48" s="312" t="s">
        <v>1635</v>
      </c>
      <c r="F48" s="312"/>
      <c r="G48" s="312"/>
      <c r="H48" s="312"/>
      <c r="I48" s="312"/>
      <c r="J48" s="312"/>
      <c r="K48" s="198"/>
    </row>
    <row r="49" spans="2:11" customFormat="1" ht="15" customHeight="1">
      <c r="B49" s="201"/>
      <c r="C49" s="202"/>
      <c r="D49" s="202"/>
      <c r="E49" s="312" t="s">
        <v>1636</v>
      </c>
      <c r="F49" s="312"/>
      <c r="G49" s="312"/>
      <c r="H49" s="312"/>
      <c r="I49" s="312"/>
      <c r="J49" s="312"/>
      <c r="K49" s="198"/>
    </row>
    <row r="50" spans="2:11" customFormat="1" ht="15" customHeight="1">
      <c r="B50" s="201"/>
      <c r="C50" s="202"/>
      <c r="D50" s="202"/>
      <c r="E50" s="312" t="s">
        <v>1637</v>
      </c>
      <c r="F50" s="312"/>
      <c r="G50" s="312"/>
      <c r="H50" s="312"/>
      <c r="I50" s="312"/>
      <c r="J50" s="312"/>
      <c r="K50" s="198"/>
    </row>
    <row r="51" spans="2:11" customFormat="1" ht="15" customHeight="1">
      <c r="B51" s="201"/>
      <c r="C51" s="202"/>
      <c r="D51" s="312" t="s">
        <v>1638</v>
      </c>
      <c r="E51" s="312"/>
      <c r="F51" s="312"/>
      <c r="G51" s="312"/>
      <c r="H51" s="312"/>
      <c r="I51" s="312"/>
      <c r="J51" s="312"/>
      <c r="K51" s="198"/>
    </row>
    <row r="52" spans="2:11" customFormat="1" ht="25.5" customHeight="1">
      <c r="B52" s="197"/>
      <c r="C52" s="314" t="s">
        <v>1639</v>
      </c>
      <c r="D52" s="314"/>
      <c r="E52" s="314"/>
      <c r="F52" s="314"/>
      <c r="G52" s="314"/>
      <c r="H52" s="314"/>
      <c r="I52" s="314"/>
      <c r="J52" s="314"/>
      <c r="K52" s="198"/>
    </row>
    <row r="53" spans="2:11" customFormat="1" ht="5.25" customHeight="1">
      <c r="B53" s="197"/>
      <c r="C53" s="199"/>
      <c r="D53" s="199"/>
      <c r="E53" s="199"/>
      <c r="F53" s="199"/>
      <c r="G53" s="199"/>
      <c r="H53" s="199"/>
      <c r="I53" s="199"/>
      <c r="J53" s="199"/>
      <c r="K53" s="198"/>
    </row>
    <row r="54" spans="2:11" customFormat="1" ht="15" customHeight="1">
      <c r="B54" s="197"/>
      <c r="C54" s="312" t="s">
        <v>1640</v>
      </c>
      <c r="D54" s="312"/>
      <c r="E54" s="312"/>
      <c r="F54" s="312"/>
      <c r="G54" s="312"/>
      <c r="H54" s="312"/>
      <c r="I54" s="312"/>
      <c r="J54" s="312"/>
      <c r="K54" s="198"/>
    </row>
    <row r="55" spans="2:11" customFormat="1" ht="15" customHeight="1">
      <c r="B55" s="197"/>
      <c r="C55" s="312" t="s">
        <v>1641</v>
      </c>
      <c r="D55" s="312"/>
      <c r="E55" s="312"/>
      <c r="F55" s="312"/>
      <c r="G55" s="312"/>
      <c r="H55" s="312"/>
      <c r="I55" s="312"/>
      <c r="J55" s="312"/>
      <c r="K55" s="198"/>
    </row>
    <row r="56" spans="2:11" customFormat="1" ht="12.75" customHeight="1">
      <c r="B56" s="197"/>
      <c r="C56" s="200"/>
      <c r="D56" s="200"/>
      <c r="E56" s="200"/>
      <c r="F56" s="200"/>
      <c r="G56" s="200"/>
      <c r="H56" s="200"/>
      <c r="I56" s="200"/>
      <c r="J56" s="200"/>
      <c r="K56" s="198"/>
    </row>
    <row r="57" spans="2:11" customFormat="1" ht="15" customHeight="1">
      <c r="B57" s="197"/>
      <c r="C57" s="312" t="s">
        <v>1642</v>
      </c>
      <c r="D57" s="312"/>
      <c r="E57" s="312"/>
      <c r="F57" s="312"/>
      <c r="G57" s="312"/>
      <c r="H57" s="312"/>
      <c r="I57" s="312"/>
      <c r="J57" s="312"/>
      <c r="K57" s="198"/>
    </row>
    <row r="58" spans="2:11" customFormat="1" ht="15" customHeight="1">
      <c r="B58" s="197"/>
      <c r="C58" s="202"/>
      <c r="D58" s="312" t="s">
        <v>1643</v>
      </c>
      <c r="E58" s="312"/>
      <c r="F58" s="312"/>
      <c r="G58" s="312"/>
      <c r="H58" s="312"/>
      <c r="I58" s="312"/>
      <c r="J58" s="312"/>
      <c r="K58" s="198"/>
    </row>
    <row r="59" spans="2:11" customFormat="1" ht="15" customHeight="1">
      <c r="B59" s="197"/>
      <c r="C59" s="202"/>
      <c r="D59" s="312" t="s">
        <v>1644</v>
      </c>
      <c r="E59" s="312"/>
      <c r="F59" s="312"/>
      <c r="G59" s="312"/>
      <c r="H59" s="312"/>
      <c r="I59" s="312"/>
      <c r="J59" s="312"/>
      <c r="K59" s="198"/>
    </row>
    <row r="60" spans="2:11" customFormat="1" ht="15" customHeight="1">
      <c r="B60" s="197"/>
      <c r="C60" s="202"/>
      <c r="D60" s="312" t="s">
        <v>1645</v>
      </c>
      <c r="E60" s="312"/>
      <c r="F60" s="312"/>
      <c r="G60" s="312"/>
      <c r="H60" s="312"/>
      <c r="I60" s="312"/>
      <c r="J60" s="312"/>
      <c r="K60" s="198"/>
    </row>
    <row r="61" spans="2:11" customFormat="1" ht="15" customHeight="1">
      <c r="B61" s="197"/>
      <c r="C61" s="202"/>
      <c r="D61" s="312" t="s">
        <v>1646</v>
      </c>
      <c r="E61" s="312"/>
      <c r="F61" s="312"/>
      <c r="G61" s="312"/>
      <c r="H61" s="312"/>
      <c r="I61" s="312"/>
      <c r="J61" s="312"/>
      <c r="K61" s="198"/>
    </row>
    <row r="62" spans="2:11" customFormat="1" ht="15" customHeight="1">
      <c r="B62" s="197"/>
      <c r="C62" s="202"/>
      <c r="D62" s="316" t="s">
        <v>1647</v>
      </c>
      <c r="E62" s="316"/>
      <c r="F62" s="316"/>
      <c r="G62" s="316"/>
      <c r="H62" s="316"/>
      <c r="I62" s="316"/>
      <c r="J62" s="316"/>
      <c r="K62" s="198"/>
    </row>
    <row r="63" spans="2:11" customFormat="1" ht="15" customHeight="1">
      <c r="B63" s="197"/>
      <c r="C63" s="202"/>
      <c r="D63" s="312" t="s">
        <v>1648</v>
      </c>
      <c r="E63" s="312"/>
      <c r="F63" s="312"/>
      <c r="G63" s="312"/>
      <c r="H63" s="312"/>
      <c r="I63" s="312"/>
      <c r="J63" s="312"/>
      <c r="K63" s="198"/>
    </row>
    <row r="64" spans="2:11" customFormat="1" ht="12.75" customHeight="1">
      <c r="B64" s="197"/>
      <c r="C64" s="202"/>
      <c r="D64" s="202"/>
      <c r="E64" s="205"/>
      <c r="F64" s="202"/>
      <c r="G64" s="202"/>
      <c r="H64" s="202"/>
      <c r="I64" s="202"/>
      <c r="J64" s="202"/>
      <c r="K64" s="198"/>
    </row>
    <row r="65" spans="2:11" customFormat="1" ht="15" customHeight="1">
      <c r="B65" s="197"/>
      <c r="C65" s="202"/>
      <c r="D65" s="312" t="s">
        <v>1649</v>
      </c>
      <c r="E65" s="312"/>
      <c r="F65" s="312"/>
      <c r="G65" s="312"/>
      <c r="H65" s="312"/>
      <c r="I65" s="312"/>
      <c r="J65" s="312"/>
      <c r="K65" s="198"/>
    </row>
    <row r="66" spans="2:11" customFormat="1" ht="15" customHeight="1">
      <c r="B66" s="197"/>
      <c r="C66" s="202"/>
      <c r="D66" s="316" t="s">
        <v>1650</v>
      </c>
      <c r="E66" s="316"/>
      <c r="F66" s="316"/>
      <c r="G66" s="316"/>
      <c r="H66" s="316"/>
      <c r="I66" s="316"/>
      <c r="J66" s="316"/>
      <c r="K66" s="198"/>
    </row>
    <row r="67" spans="2:11" customFormat="1" ht="15" customHeight="1">
      <c r="B67" s="197"/>
      <c r="C67" s="202"/>
      <c r="D67" s="312" t="s">
        <v>1651</v>
      </c>
      <c r="E67" s="312"/>
      <c r="F67" s="312"/>
      <c r="G67" s="312"/>
      <c r="H67" s="312"/>
      <c r="I67" s="312"/>
      <c r="J67" s="312"/>
      <c r="K67" s="198"/>
    </row>
    <row r="68" spans="2:11" customFormat="1" ht="15" customHeight="1">
      <c r="B68" s="197"/>
      <c r="C68" s="202"/>
      <c r="D68" s="312" t="s">
        <v>1652</v>
      </c>
      <c r="E68" s="312"/>
      <c r="F68" s="312"/>
      <c r="G68" s="312"/>
      <c r="H68" s="312"/>
      <c r="I68" s="312"/>
      <c r="J68" s="312"/>
      <c r="K68" s="198"/>
    </row>
    <row r="69" spans="2:11" customFormat="1" ht="15" customHeight="1">
      <c r="B69" s="197"/>
      <c r="C69" s="202"/>
      <c r="D69" s="312" t="s">
        <v>1653</v>
      </c>
      <c r="E69" s="312"/>
      <c r="F69" s="312"/>
      <c r="G69" s="312"/>
      <c r="H69" s="312"/>
      <c r="I69" s="312"/>
      <c r="J69" s="312"/>
      <c r="K69" s="198"/>
    </row>
    <row r="70" spans="2:11" customFormat="1" ht="15" customHeight="1">
      <c r="B70" s="197"/>
      <c r="C70" s="202"/>
      <c r="D70" s="312" t="s">
        <v>1654</v>
      </c>
      <c r="E70" s="312"/>
      <c r="F70" s="312"/>
      <c r="G70" s="312"/>
      <c r="H70" s="312"/>
      <c r="I70" s="312"/>
      <c r="J70" s="312"/>
      <c r="K70" s="198"/>
    </row>
    <row r="71" spans="2:11" customFormat="1" ht="12.75" customHeight="1">
      <c r="B71" s="206"/>
      <c r="C71" s="207"/>
      <c r="D71" s="207"/>
      <c r="E71" s="207"/>
      <c r="F71" s="207"/>
      <c r="G71" s="207"/>
      <c r="H71" s="207"/>
      <c r="I71" s="207"/>
      <c r="J71" s="207"/>
      <c r="K71" s="208"/>
    </row>
    <row r="72" spans="2:11" customFormat="1" ht="18.75" customHeight="1">
      <c r="B72" s="209"/>
      <c r="C72" s="209"/>
      <c r="D72" s="209"/>
      <c r="E72" s="209"/>
      <c r="F72" s="209"/>
      <c r="G72" s="209"/>
      <c r="H72" s="209"/>
      <c r="I72" s="209"/>
      <c r="J72" s="209"/>
      <c r="K72" s="210"/>
    </row>
    <row r="73" spans="2:11" customFormat="1" ht="18.75" customHeight="1">
      <c r="B73" s="210"/>
      <c r="C73" s="210"/>
      <c r="D73" s="210"/>
      <c r="E73" s="210"/>
      <c r="F73" s="210"/>
      <c r="G73" s="210"/>
      <c r="H73" s="210"/>
      <c r="I73" s="210"/>
      <c r="J73" s="210"/>
      <c r="K73" s="210"/>
    </row>
    <row r="74" spans="2:11" customFormat="1" ht="7.5" customHeight="1">
      <c r="B74" s="211"/>
      <c r="C74" s="212"/>
      <c r="D74" s="212"/>
      <c r="E74" s="212"/>
      <c r="F74" s="212"/>
      <c r="G74" s="212"/>
      <c r="H74" s="212"/>
      <c r="I74" s="212"/>
      <c r="J74" s="212"/>
      <c r="K74" s="213"/>
    </row>
    <row r="75" spans="2:11" customFormat="1" ht="45" customHeight="1">
      <c r="B75" s="214"/>
      <c r="C75" s="315" t="s">
        <v>1655</v>
      </c>
      <c r="D75" s="315"/>
      <c r="E75" s="315"/>
      <c r="F75" s="315"/>
      <c r="G75" s="315"/>
      <c r="H75" s="315"/>
      <c r="I75" s="315"/>
      <c r="J75" s="315"/>
      <c r="K75" s="215"/>
    </row>
    <row r="76" spans="2:11" customFormat="1" ht="17.25" customHeight="1">
      <c r="B76" s="214"/>
      <c r="C76" s="216" t="s">
        <v>1656</v>
      </c>
      <c r="D76" s="216"/>
      <c r="E76" s="216"/>
      <c r="F76" s="216" t="s">
        <v>1657</v>
      </c>
      <c r="G76" s="217"/>
      <c r="H76" s="216" t="s">
        <v>53</v>
      </c>
      <c r="I76" s="216" t="s">
        <v>56</v>
      </c>
      <c r="J76" s="216" t="s">
        <v>1658</v>
      </c>
      <c r="K76" s="215"/>
    </row>
    <row r="77" spans="2:11" customFormat="1" ht="17.25" customHeight="1">
      <c r="B77" s="214"/>
      <c r="C77" s="218" t="s">
        <v>1659</v>
      </c>
      <c r="D77" s="218"/>
      <c r="E77" s="218"/>
      <c r="F77" s="219" t="s">
        <v>1660</v>
      </c>
      <c r="G77" s="220"/>
      <c r="H77" s="218"/>
      <c r="I77" s="218"/>
      <c r="J77" s="218" t="s">
        <v>1661</v>
      </c>
      <c r="K77" s="215"/>
    </row>
    <row r="78" spans="2:11" customFormat="1" ht="5.25" customHeight="1">
      <c r="B78" s="214"/>
      <c r="C78" s="221"/>
      <c r="D78" s="221"/>
      <c r="E78" s="221"/>
      <c r="F78" s="221"/>
      <c r="G78" s="222"/>
      <c r="H78" s="221"/>
      <c r="I78" s="221"/>
      <c r="J78" s="221"/>
      <c r="K78" s="215"/>
    </row>
    <row r="79" spans="2:11" customFormat="1" ht="15" customHeight="1">
      <c r="B79" s="214"/>
      <c r="C79" s="203" t="s">
        <v>52</v>
      </c>
      <c r="D79" s="223"/>
      <c r="E79" s="223"/>
      <c r="F79" s="224" t="s">
        <v>1662</v>
      </c>
      <c r="G79" s="225"/>
      <c r="H79" s="203" t="s">
        <v>1663</v>
      </c>
      <c r="I79" s="203" t="s">
        <v>1664</v>
      </c>
      <c r="J79" s="203">
        <v>20</v>
      </c>
      <c r="K79" s="215"/>
    </row>
    <row r="80" spans="2:11" customFormat="1" ht="15" customHeight="1">
      <c r="B80" s="214"/>
      <c r="C80" s="203" t="s">
        <v>1665</v>
      </c>
      <c r="D80" s="203"/>
      <c r="E80" s="203"/>
      <c r="F80" s="224" t="s">
        <v>1662</v>
      </c>
      <c r="G80" s="225"/>
      <c r="H80" s="203" t="s">
        <v>1666</v>
      </c>
      <c r="I80" s="203" t="s">
        <v>1664</v>
      </c>
      <c r="J80" s="203">
        <v>120</v>
      </c>
      <c r="K80" s="215"/>
    </row>
    <row r="81" spans="2:11" customFormat="1" ht="15" customHeight="1">
      <c r="B81" s="226"/>
      <c r="C81" s="203" t="s">
        <v>1667</v>
      </c>
      <c r="D81" s="203"/>
      <c r="E81" s="203"/>
      <c r="F81" s="224" t="s">
        <v>1668</v>
      </c>
      <c r="G81" s="225"/>
      <c r="H81" s="203" t="s">
        <v>1669</v>
      </c>
      <c r="I81" s="203" t="s">
        <v>1664</v>
      </c>
      <c r="J81" s="203">
        <v>50</v>
      </c>
      <c r="K81" s="215"/>
    </row>
    <row r="82" spans="2:11" customFormat="1" ht="15" customHeight="1">
      <c r="B82" s="226"/>
      <c r="C82" s="203" t="s">
        <v>1670</v>
      </c>
      <c r="D82" s="203"/>
      <c r="E82" s="203"/>
      <c r="F82" s="224" t="s">
        <v>1662</v>
      </c>
      <c r="G82" s="225"/>
      <c r="H82" s="203" t="s">
        <v>1671</v>
      </c>
      <c r="I82" s="203" t="s">
        <v>1672</v>
      </c>
      <c r="J82" s="203"/>
      <c r="K82" s="215"/>
    </row>
    <row r="83" spans="2:11" customFormat="1" ht="15" customHeight="1">
      <c r="B83" s="226"/>
      <c r="C83" s="203" t="s">
        <v>1673</v>
      </c>
      <c r="D83" s="203"/>
      <c r="E83" s="203"/>
      <c r="F83" s="224" t="s">
        <v>1668</v>
      </c>
      <c r="G83" s="203"/>
      <c r="H83" s="203" t="s">
        <v>1674</v>
      </c>
      <c r="I83" s="203" t="s">
        <v>1664</v>
      </c>
      <c r="J83" s="203">
        <v>15</v>
      </c>
      <c r="K83" s="215"/>
    </row>
    <row r="84" spans="2:11" customFormat="1" ht="15" customHeight="1">
      <c r="B84" s="226"/>
      <c r="C84" s="203" t="s">
        <v>1675</v>
      </c>
      <c r="D84" s="203"/>
      <c r="E84" s="203"/>
      <c r="F84" s="224" t="s">
        <v>1668</v>
      </c>
      <c r="G84" s="203"/>
      <c r="H84" s="203" t="s">
        <v>1676</v>
      </c>
      <c r="I84" s="203" t="s">
        <v>1664</v>
      </c>
      <c r="J84" s="203">
        <v>15</v>
      </c>
      <c r="K84" s="215"/>
    </row>
    <row r="85" spans="2:11" customFormat="1" ht="15" customHeight="1">
      <c r="B85" s="226"/>
      <c r="C85" s="203" t="s">
        <v>1677</v>
      </c>
      <c r="D85" s="203"/>
      <c r="E85" s="203"/>
      <c r="F85" s="224" t="s">
        <v>1668</v>
      </c>
      <c r="G85" s="203"/>
      <c r="H85" s="203" t="s">
        <v>1678</v>
      </c>
      <c r="I85" s="203" t="s">
        <v>1664</v>
      </c>
      <c r="J85" s="203">
        <v>20</v>
      </c>
      <c r="K85" s="215"/>
    </row>
    <row r="86" spans="2:11" customFormat="1" ht="15" customHeight="1">
      <c r="B86" s="226"/>
      <c r="C86" s="203" t="s">
        <v>1679</v>
      </c>
      <c r="D86" s="203"/>
      <c r="E86" s="203"/>
      <c r="F86" s="224" t="s">
        <v>1668</v>
      </c>
      <c r="G86" s="203"/>
      <c r="H86" s="203" t="s">
        <v>1680</v>
      </c>
      <c r="I86" s="203" t="s">
        <v>1664</v>
      </c>
      <c r="J86" s="203">
        <v>20</v>
      </c>
      <c r="K86" s="215"/>
    </row>
    <row r="87" spans="2:11" customFormat="1" ht="15" customHeight="1">
      <c r="B87" s="226"/>
      <c r="C87" s="203" t="s">
        <v>1681</v>
      </c>
      <c r="D87" s="203"/>
      <c r="E87" s="203"/>
      <c r="F87" s="224" t="s">
        <v>1668</v>
      </c>
      <c r="G87" s="225"/>
      <c r="H87" s="203" t="s">
        <v>1682</v>
      </c>
      <c r="I87" s="203" t="s">
        <v>1664</v>
      </c>
      <c r="J87" s="203">
        <v>50</v>
      </c>
      <c r="K87" s="215"/>
    </row>
    <row r="88" spans="2:11" customFormat="1" ht="15" customHeight="1">
      <c r="B88" s="226"/>
      <c r="C88" s="203" t="s">
        <v>1683</v>
      </c>
      <c r="D88" s="203"/>
      <c r="E88" s="203"/>
      <c r="F88" s="224" t="s">
        <v>1668</v>
      </c>
      <c r="G88" s="225"/>
      <c r="H88" s="203" t="s">
        <v>1684</v>
      </c>
      <c r="I88" s="203" t="s">
        <v>1664</v>
      </c>
      <c r="J88" s="203">
        <v>20</v>
      </c>
      <c r="K88" s="215"/>
    </row>
    <row r="89" spans="2:11" customFormat="1" ht="15" customHeight="1">
      <c r="B89" s="226"/>
      <c r="C89" s="203" t="s">
        <v>1685</v>
      </c>
      <c r="D89" s="203"/>
      <c r="E89" s="203"/>
      <c r="F89" s="224" t="s">
        <v>1668</v>
      </c>
      <c r="G89" s="225"/>
      <c r="H89" s="203" t="s">
        <v>1686</v>
      </c>
      <c r="I89" s="203" t="s">
        <v>1664</v>
      </c>
      <c r="J89" s="203">
        <v>20</v>
      </c>
      <c r="K89" s="215"/>
    </row>
    <row r="90" spans="2:11" customFormat="1" ht="15" customHeight="1">
      <c r="B90" s="226"/>
      <c r="C90" s="203" t="s">
        <v>1687</v>
      </c>
      <c r="D90" s="203"/>
      <c r="E90" s="203"/>
      <c r="F90" s="224" t="s">
        <v>1668</v>
      </c>
      <c r="G90" s="225"/>
      <c r="H90" s="203" t="s">
        <v>1688</v>
      </c>
      <c r="I90" s="203" t="s">
        <v>1664</v>
      </c>
      <c r="J90" s="203">
        <v>50</v>
      </c>
      <c r="K90" s="215"/>
    </row>
    <row r="91" spans="2:11" customFormat="1" ht="15" customHeight="1">
      <c r="B91" s="226"/>
      <c r="C91" s="203" t="s">
        <v>1689</v>
      </c>
      <c r="D91" s="203"/>
      <c r="E91" s="203"/>
      <c r="F91" s="224" t="s">
        <v>1668</v>
      </c>
      <c r="G91" s="225"/>
      <c r="H91" s="203" t="s">
        <v>1689</v>
      </c>
      <c r="I91" s="203" t="s">
        <v>1664</v>
      </c>
      <c r="J91" s="203">
        <v>50</v>
      </c>
      <c r="K91" s="215"/>
    </row>
    <row r="92" spans="2:11" customFormat="1" ht="15" customHeight="1">
      <c r="B92" s="226"/>
      <c r="C92" s="203" t="s">
        <v>1690</v>
      </c>
      <c r="D92" s="203"/>
      <c r="E92" s="203"/>
      <c r="F92" s="224" t="s">
        <v>1668</v>
      </c>
      <c r="G92" s="225"/>
      <c r="H92" s="203" t="s">
        <v>1691</v>
      </c>
      <c r="I92" s="203" t="s">
        <v>1664</v>
      </c>
      <c r="J92" s="203">
        <v>255</v>
      </c>
      <c r="K92" s="215"/>
    </row>
    <row r="93" spans="2:11" customFormat="1" ht="15" customHeight="1">
      <c r="B93" s="226"/>
      <c r="C93" s="203" t="s">
        <v>1692</v>
      </c>
      <c r="D93" s="203"/>
      <c r="E93" s="203"/>
      <c r="F93" s="224" t="s">
        <v>1662</v>
      </c>
      <c r="G93" s="225"/>
      <c r="H93" s="203" t="s">
        <v>1693</v>
      </c>
      <c r="I93" s="203" t="s">
        <v>1694</v>
      </c>
      <c r="J93" s="203"/>
      <c r="K93" s="215"/>
    </row>
    <row r="94" spans="2:11" customFormat="1" ht="15" customHeight="1">
      <c r="B94" s="226"/>
      <c r="C94" s="203" t="s">
        <v>1695</v>
      </c>
      <c r="D94" s="203"/>
      <c r="E94" s="203"/>
      <c r="F94" s="224" t="s">
        <v>1662</v>
      </c>
      <c r="G94" s="225"/>
      <c r="H94" s="203" t="s">
        <v>1696</v>
      </c>
      <c r="I94" s="203" t="s">
        <v>1697</v>
      </c>
      <c r="J94" s="203"/>
      <c r="K94" s="215"/>
    </row>
    <row r="95" spans="2:11" customFormat="1" ht="15" customHeight="1">
      <c r="B95" s="226"/>
      <c r="C95" s="203" t="s">
        <v>1698</v>
      </c>
      <c r="D95" s="203"/>
      <c r="E95" s="203"/>
      <c r="F95" s="224" t="s">
        <v>1662</v>
      </c>
      <c r="G95" s="225"/>
      <c r="H95" s="203" t="s">
        <v>1698</v>
      </c>
      <c r="I95" s="203" t="s">
        <v>1697</v>
      </c>
      <c r="J95" s="203"/>
      <c r="K95" s="215"/>
    </row>
    <row r="96" spans="2:11" customFormat="1" ht="15" customHeight="1">
      <c r="B96" s="226"/>
      <c r="C96" s="203" t="s">
        <v>37</v>
      </c>
      <c r="D96" s="203"/>
      <c r="E96" s="203"/>
      <c r="F96" s="224" t="s">
        <v>1662</v>
      </c>
      <c r="G96" s="225"/>
      <c r="H96" s="203" t="s">
        <v>1699</v>
      </c>
      <c r="I96" s="203" t="s">
        <v>1697</v>
      </c>
      <c r="J96" s="203"/>
      <c r="K96" s="215"/>
    </row>
    <row r="97" spans="2:11" customFormat="1" ht="15" customHeight="1">
      <c r="B97" s="226"/>
      <c r="C97" s="203" t="s">
        <v>47</v>
      </c>
      <c r="D97" s="203"/>
      <c r="E97" s="203"/>
      <c r="F97" s="224" t="s">
        <v>1662</v>
      </c>
      <c r="G97" s="225"/>
      <c r="H97" s="203" t="s">
        <v>1700</v>
      </c>
      <c r="I97" s="203" t="s">
        <v>1697</v>
      </c>
      <c r="J97" s="203"/>
      <c r="K97" s="215"/>
    </row>
    <row r="98" spans="2:11" customFormat="1" ht="15" customHeight="1">
      <c r="B98" s="227"/>
      <c r="C98" s="228"/>
      <c r="D98" s="228"/>
      <c r="E98" s="228"/>
      <c r="F98" s="228"/>
      <c r="G98" s="228"/>
      <c r="H98" s="228"/>
      <c r="I98" s="228"/>
      <c r="J98" s="228"/>
      <c r="K98" s="229"/>
    </row>
    <row r="99" spans="2:11" customFormat="1" ht="18.75" customHeight="1">
      <c r="B99" s="230"/>
      <c r="C99" s="231"/>
      <c r="D99" s="231"/>
      <c r="E99" s="231"/>
      <c r="F99" s="231"/>
      <c r="G99" s="231"/>
      <c r="H99" s="231"/>
      <c r="I99" s="231"/>
      <c r="J99" s="231"/>
      <c r="K99" s="230"/>
    </row>
    <row r="100" spans="2:11" customFormat="1" ht="18.75" customHeight="1"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</row>
    <row r="101" spans="2:11" customFormat="1" ht="7.5" customHeight="1">
      <c r="B101" s="211"/>
      <c r="C101" s="212"/>
      <c r="D101" s="212"/>
      <c r="E101" s="212"/>
      <c r="F101" s="212"/>
      <c r="G101" s="212"/>
      <c r="H101" s="212"/>
      <c r="I101" s="212"/>
      <c r="J101" s="212"/>
      <c r="K101" s="213"/>
    </row>
    <row r="102" spans="2:11" customFormat="1" ht="45" customHeight="1">
      <c r="B102" s="214"/>
      <c r="C102" s="315" t="s">
        <v>1701</v>
      </c>
      <c r="D102" s="315"/>
      <c r="E102" s="315"/>
      <c r="F102" s="315"/>
      <c r="G102" s="315"/>
      <c r="H102" s="315"/>
      <c r="I102" s="315"/>
      <c r="J102" s="315"/>
      <c r="K102" s="215"/>
    </row>
    <row r="103" spans="2:11" customFormat="1" ht="17.25" customHeight="1">
      <c r="B103" s="214"/>
      <c r="C103" s="216" t="s">
        <v>1656</v>
      </c>
      <c r="D103" s="216"/>
      <c r="E103" s="216"/>
      <c r="F103" s="216" t="s">
        <v>1657</v>
      </c>
      <c r="G103" s="217"/>
      <c r="H103" s="216" t="s">
        <v>53</v>
      </c>
      <c r="I103" s="216" t="s">
        <v>56</v>
      </c>
      <c r="J103" s="216" t="s">
        <v>1658</v>
      </c>
      <c r="K103" s="215"/>
    </row>
    <row r="104" spans="2:11" customFormat="1" ht="17.25" customHeight="1">
      <c r="B104" s="214"/>
      <c r="C104" s="218" t="s">
        <v>1659</v>
      </c>
      <c r="D104" s="218"/>
      <c r="E104" s="218"/>
      <c r="F104" s="219" t="s">
        <v>1660</v>
      </c>
      <c r="G104" s="220"/>
      <c r="H104" s="218"/>
      <c r="I104" s="218"/>
      <c r="J104" s="218" t="s">
        <v>1661</v>
      </c>
      <c r="K104" s="215"/>
    </row>
    <row r="105" spans="2:11" customFormat="1" ht="5.25" customHeight="1">
      <c r="B105" s="214"/>
      <c r="C105" s="216"/>
      <c r="D105" s="216"/>
      <c r="E105" s="216"/>
      <c r="F105" s="216"/>
      <c r="G105" s="232"/>
      <c r="H105" s="216"/>
      <c r="I105" s="216"/>
      <c r="J105" s="216"/>
      <c r="K105" s="215"/>
    </row>
    <row r="106" spans="2:11" customFormat="1" ht="15" customHeight="1">
      <c r="B106" s="214"/>
      <c r="C106" s="203" t="s">
        <v>52</v>
      </c>
      <c r="D106" s="223"/>
      <c r="E106" s="223"/>
      <c r="F106" s="224" t="s">
        <v>1662</v>
      </c>
      <c r="G106" s="203"/>
      <c r="H106" s="203" t="s">
        <v>1702</v>
      </c>
      <c r="I106" s="203" t="s">
        <v>1664</v>
      </c>
      <c r="J106" s="203">
        <v>20</v>
      </c>
      <c r="K106" s="215"/>
    </row>
    <row r="107" spans="2:11" customFormat="1" ht="15" customHeight="1">
      <c r="B107" s="214"/>
      <c r="C107" s="203" t="s">
        <v>1665</v>
      </c>
      <c r="D107" s="203"/>
      <c r="E107" s="203"/>
      <c r="F107" s="224" t="s">
        <v>1662</v>
      </c>
      <c r="G107" s="203"/>
      <c r="H107" s="203" t="s">
        <v>1702</v>
      </c>
      <c r="I107" s="203" t="s">
        <v>1664</v>
      </c>
      <c r="J107" s="203">
        <v>120</v>
      </c>
      <c r="K107" s="215"/>
    </row>
    <row r="108" spans="2:11" customFormat="1" ht="15" customHeight="1">
      <c r="B108" s="226"/>
      <c r="C108" s="203" t="s">
        <v>1667</v>
      </c>
      <c r="D108" s="203"/>
      <c r="E108" s="203"/>
      <c r="F108" s="224" t="s">
        <v>1668</v>
      </c>
      <c r="G108" s="203"/>
      <c r="H108" s="203" t="s">
        <v>1702</v>
      </c>
      <c r="I108" s="203" t="s">
        <v>1664</v>
      </c>
      <c r="J108" s="203">
        <v>50</v>
      </c>
      <c r="K108" s="215"/>
    </row>
    <row r="109" spans="2:11" customFormat="1" ht="15" customHeight="1">
      <c r="B109" s="226"/>
      <c r="C109" s="203" t="s">
        <v>1670</v>
      </c>
      <c r="D109" s="203"/>
      <c r="E109" s="203"/>
      <c r="F109" s="224" t="s">
        <v>1662</v>
      </c>
      <c r="G109" s="203"/>
      <c r="H109" s="203" t="s">
        <v>1702</v>
      </c>
      <c r="I109" s="203" t="s">
        <v>1672</v>
      </c>
      <c r="J109" s="203"/>
      <c r="K109" s="215"/>
    </row>
    <row r="110" spans="2:11" customFormat="1" ht="15" customHeight="1">
      <c r="B110" s="226"/>
      <c r="C110" s="203" t="s">
        <v>1681</v>
      </c>
      <c r="D110" s="203"/>
      <c r="E110" s="203"/>
      <c r="F110" s="224" t="s">
        <v>1668</v>
      </c>
      <c r="G110" s="203"/>
      <c r="H110" s="203" t="s">
        <v>1702</v>
      </c>
      <c r="I110" s="203" t="s">
        <v>1664</v>
      </c>
      <c r="J110" s="203">
        <v>50</v>
      </c>
      <c r="K110" s="215"/>
    </row>
    <row r="111" spans="2:11" customFormat="1" ht="15" customHeight="1">
      <c r="B111" s="226"/>
      <c r="C111" s="203" t="s">
        <v>1689</v>
      </c>
      <c r="D111" s="203"/>
      <c r="E111" s="203"/>
      <c r="F111" s="224" t="s">
        <v>1668</v>
      </c>
      <c r="G111" s="203"/>
      <c r="H111" s="203" t="s">
        <v>1702</v>
      </c>
      <c r="I111" s="203" t="s">
        <v>1664</v>
      </c>
      <c r="J111" s="203">
        <v>50</v>
      </c>
      <c r="K111" s="215"/>
    </row>
    <row r="112" spans="2:11" customFormat="1" ht="15" customHeight="1">
      <c r="B112" s="226"/>
      <c r="C112" s="203" t="s">
        <v>1687</v>
      </c>
      <c r="D112" s="203"/>
      <c r="E112" s="203"/>
      <c r="F112" s="224" t="s">
        <v>1668</v>
      </c>
      <c r="G112" s="203"/>
      <c r="H112" s="203" t="s">
        <v>1702</v>
      </c>
      <c r="I112" s="203" t="s">
        <v>1664</v>
      </c>
      <c r="J112" s="203">
        <v>50</v>
      </c>
      <c r="K112" s="215"/>
    </row>
    <row r="113" spans="2:11" customFormat="1" ht="15" customHeight="1">
      <c r="B113" s="226"/>
      <c r="C113" s="203" t="s">
        <v>52</v>
      </c>
      <c r="D113" s="203"/>
      <c r="E113" s="203"/>
      <c r="F113" s="224" t="s">
        <v>1662</v>
      </c>
      <c r="G113" s="203"/>
      <c r="H113" s="203" t="s">
        <v>1703</v>
      </c>
      <c r="I113" s="203" t="s">
        <v>1664</v>
      </c>
      <c r="J113" s="203">
        <v>20</v>
      </c>
      <c r="K113" s="215"/>
    </row>
    <row r="114" spans="2:11" customFormat="1" ht="15" customHeight="1">
      <c r="B114" s="226"/>
      <c r="C114" s="203" t="s">
        <v>1704</v>
      </c>
      <c r="D114" s="203"/>
      <c r="E114" s="203"/>
      <c r="F114" s="224" t="s">
        <v>1662</v>
      </c>
      <c r="G114" s="203"/>
      <c r="H114" s="203" t="s">
        <v>1705</v>
      </c>
      <c r="I114" s="203" t="s">
        <v>1664</v>
      </c>
      <c r="J114" s="203">
        <v>120</v>
      </c>
      <c r="K114" s="215"/>
    </row>
    <row r="115" spans="2:11" customFormat="1" ht="15" customHeight="1">
      <c r="B115" s="226"/>
      <c r="C115" s="203" t="s">
        <v>37</v>
      </c>
      <c r="D115" s="203"/>
      <c r="E115" s="203"/>
      <c r="F115" s="224" t="s">
        <v>1662</v>
      </c>
      <c r="G115" s="203"/>
      <c r="H115" s="203" t="s">
        <v>1706</v>
      </c>
      <c r="I115" s="203" t="s">
        <v>1697</v>
      </c>
      <c r="J115" s="203"/>
      <c r="K115" s="215"/>
    </row>
    <row r="116" spans="2:11" customFormat="1" ht="15" customHeight="1">
      <c r="B116" s="226"/>
      <c r="C116" s="203" t="s">
        <v>47</v>
      </c>
      <c r="D116" s="203"/>
      <c r="E116" s="203"/>
      <c r="F116" s="224" t="s">
        <v>1662</v>
      </c>
      <c r="G116" s="203"/>
      <c r="H116" s="203" t="s">
        <v>1707</v>
      </c>
      <c r="I116" s="203" t="s">
        <v>1697</v>
      </c>
      <c r="J116" s="203"/>
      <c r="K116" s="215"/>
    </row>
    <row r="117" spans="2:11" customFormat="1" ht="15" customHeight="1">
      <c r="B117" s="226"/>
      <c r="C117" s="203" t="s">
        <v>56</v>
      </c>
      <c r="D117" s="203"/>
      <c r="E117" s="203"/>
      <c r="F117" s="224" t="s">
        <v>1662</v>
      </c>
      <c r="G117" s="203"/>
      <c r="H117" s="203" t="s">
        <v>1708</v>
      </c>
      <c r="I117" s="203" t="s">
        <v>1709</v>
      </c>
      <c r="J117" s="203"/>
      <c r="K117" s="215"/>
    </row>
    <row r="118" spans="2:11" customFormat="1" ht="15" customHeight="1">
      <c r="B118" s="227"/>
      <c r="C118" s="233"/>
      <c r="D118" s="233"/>
      <c r="E118" s="233"/>
      <c r="F118" s="233"/>
      <c r="G118" s="233"/>
      <c r="H118" s="233"/>
      <c r="I118" s="233"/>
      <c r="J118" s="233"/>
      <c r="K118" s="229"/>
    </row>
    <row r="119" spans="2:11" customFormat="1" ht="18.75" customHeight="1">
      <c r="B119" s="234"/>
      <c r="C119" s="235"/>
      <c r="D119" s="235"/>
      <c r="E119" s="235"/>
      <c r="F119" s="236"/>
      <c r="G119" s="235"/>
      <c r="H119" s="235"/>
      <c r="I119" s="235"/>
      <c r="J119" s="235"/>
      <c r="K119" s="234"/>
    </row>
    <row r="120" spans="2:11" customFormat="1" ht="18.75" customHeight="1"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</row>
    <row r="121" spans="2:11" customFormat="1" ht="7.5" customHeight="1">
      <c r="B121" s="237"/>
      <c r="C121" s="238"/>
      <c r="D121" s="238"/>
      <c r="E121" s="238"/>
      <c r="F121" s="238"/>
      <c r="G121" s="238"/>
      <c r="H121" s="238"/>
      <c r="I121" s="238"/>
      <c r="J121" s="238"/>
      <c r="K121" s="239"/>
    </row>
    <row r="122" spans="2:11" customFormat="1" ht="45" customHeight="1">
      <c r="B122" s="240"/>
      <c r="C122" s="313" t="s">
        <v>1710</v>
      </c>
      <c r="D122" s="313"/>
      <c r="E122" s="313"/>
      <c r="F122" s="313"/>
      <c r="G122" s="313"/>
      <c r="H122" s="313"/>
      <c r="I122" s="313"/>
      <c r="J122" s="313"/>
      <c r="K122" s="241"/>
    </row>
    <row r="123" spans="2:11" customFormat="1" ht="17.25" customHeight="1">
      <c r="B123" s="242"/>
      <c r="C123" s="216" t="s">
        <v>1656</v>
      </c>
      <c r="D123" s="216"/>
      <c r="E123" s="216"/>
      <c r="F123" s="216" t="s">
        <v>1657</v>
      </c>
      <c r="G123" s="217"/>
      <c r="H123" s="216" t="s">
        <v>53</v>
      </c>
      <c r="I123" s="216" t="s">
        <v>56</v>
      </c>
      <c r="J123" s="216" t="s">
        <v>1658</v>
      </c>
      <c r="K123" s="243"/>
    </row>
    <row r="124" spans="2:11" customFormat="1" ht="17.25" customHeight="1">
      <c r="B124" s="242"/>
      <c r="C124" s="218" t="s">
        <v>1659</v>
      </c>
      <c r="D124" s="218"/>
      <c r="E124" s="218"/>
      <c r="F124" s="219" t="s">
        <v>1660</v>
      </c>
      <c r="G124" s="220"/>
      <c r="H124" s="218"/>
      <c r="I124" s="218"/>
      <c r="J124" s="218" t="s">
        <v>1661</v>
      </c>
      <c r="K124" s="243"/>
    </row>
    <row r="125" spans="2:11" customFormat="1" ht="5.25" customHeight="1">
      <c r="B125" s="244"/>
      <c r="C125" s="221"/>
      <c r="D125" s="221"/>
      <c r="E125" s="221"/>
      <c r="F125" s="221"/>
      <c r="G125" s="245"/>
      <c r="H125" s="221"/>
      <c r="I125" s="221"/>
      <c r="J125" s="221"/>
      <c r="K125" s="246"/>
    </row>
    <row r="126" spans="2:11" customFormat="1" ht="15" customHeight="1">
      <c r="B126" s="244"/>
      <c r="C126" s="203" t="s">
        <v>1665</v>
      </c>
      <c r="D126" s="223"/>
      <c r="E126" s="223"/>
      <c r="F126" s="224" t="s">
        <v>1662</v>
      </c>
      <c r="G126" s="203"/>
      <c r="H126" s="203" t="s">
        <v>1702</v>
      </c>
      <c r="I126" s="203" t="s">
        <v>1664</v>
      </c>
      <c r="J126" s="203">
        <v>120</v>
      </c>
      <c r="K126" s="247"/>
    </row>
    <row r="127" spans="2:11" customFormat="1" ht="15" customHeight="1">
      <c r="B127" s="244"/>
      <c r="C127" s="203" t="s">
        <v>1711</v>
      </c>
      <c r="D127" s="203"/>
      <c r="E127" s="203"/>
      <c r="F127" s="224" t="s">
        <v>1662</v>
      </c>
      <c r="G127" s="203"/>
      <c r="H127" s="203" t="s">
        <v>1712</v>
      </c>
      <c r="I127" s="203" t="s">
        <v>1664</v>
      </c>
      <c r="J127" s="203" t="s">
        <v>1713</v>
      </c>
      <c r="K127" s="247"/>
    </row>
    <row r="128" spans="2:11" customFormat="1" ht="15" customHeight="1">
      <c r="B128" s="244"/>
      <c r="C128" s="203" t="s">
        <v>1610</v>
      </c>
      <c r="D128" s="203"/>
      <c r="E128" s="203"/>
      <c r="F128" s="224" t="s">
        <v>1662</v>
      </c>
      <c r="G128" s="203"/>
      <c r="H128" s="203" t="s">
        <v>1714</v>
      </c>
      <c r="I128" s="203" t="s">
        <v>1664</v>
      </c>
      <c r="J128" s="203" t="s">
        <v>1713</v>
      </c>
      <c r="K128" s="247"/>
    </row>
    <row r="129" spans="2:11" customFormat="1" ht="15" customHeight="1">
      <c r="B129" s="244"/>
      <c r="C129" s="203" t="s">
        <v>1673</v>
      </c>
      <c r="D129" s="203"/>
      <c r="E129" s="203"/>
      <c r="F129" s="224" t="s">
        <v>1668</v>
      </c>
      <c r="G129" s="203"/>
      <c r="H129" s="203" t="s">
        <v>1674</v>
      </c>
      <c r="I129" s="203" t="s">
        <v>1664</v>
      </c>
      <c r="J129" s="203">
        <v>15</v>
      </c>
      <c r="K129" s="247"/>
    </row>
    <row r="130" spans="2:11" customFormat="1" ht="15" customHeight="1">
      <c r="B130" s="244"/>
      <c r="C130" s="203" t="s">
        <v>1675</v>
      </c>
      <c r="D130" s="203"/>
      <c r="E130" s="203"/>
      <c r="F130" s="224" t="s">
        <v>1668</v>
      </c>
      <c r="G130" s="203"/>
      <c r="H130" s="203" t="s">
        <v>1676</v>
      </c>
      <c r="I130" s="203" t="s">
        <v>1664</v>
      </c>
      <c r="J130" s="203">
        <v>15</v>
      </c>
      <c r="K130" s="247"/>
    </row>
    <row r="131" spans="2:11" customFormat="1" ht="15" customHeight="1">
      <c r="B131" s="244"/>
      <c r="C131" s="203" t="s">
        <v>1677</v>
      </c>
      <c r="D131" s="203"/>
      <c r="E131" s="203"/>
      <c r="F131" s="224" t="s">
        <v>1668</v>
      </c>
      <c r="G131" s="203"/>
      <c r="H131" s="203" t="s">
        <v>1678</v>
      </c>
      <c r="I131" s="203" t="s">
        <v>1664</v>
      </c>
      <c r="J131" s="203">
        <v>20</v>
      </c>
      <c r="K131" s="247"/>
    </row>
    <row r="132" spans="2:11" customFormat="1" ht="15" customHeight="1">
      <c r="B132" s="244"/>
      <c r="C132" s="203" t="s">
        <v>1679</v>
      </c>
      <c r="D132" s="203"/>
      <c r="E132" s="203"/>
      <c r="F132" s="224" t="s">
        <v>1668</v>
      </c>
      <c r="G132" s="203"/>
      <c r="H132" s="203" t="s">
        <v>1680</v>
      </c>
      <c r="I132" s="203" t="s">
        <v>1664</v>
      </c>
      <c r="J132" s="203">
        <v>20</v>
      </c>
      <c r="K132" s="247"/>
    </row>
    <row r="133" spans="2:11" customFormat="1" ht="15" customHeight="1">
      <c r="B133" s="244"/>
      <c r="C133" s="203" t="s">
        <v>1667</v>
      </c>
      <c r="D133" s="203"/>
      <c r="E133" s="203"/>
      <c r="F133" s="224" t="s">
        <v>1668</v>
      </c>
      <c r="G133" s="203"/>
      <c r="H133" s="203" t="s">
        <v>1702</v>
      </c>
      <c r="I133" s="203" t="s">
        <v>1664</v>
      </c>
      <c r="J133" s="203">
        <v>50</v>
      </c>
      <c r="K133" s="247"/>
    </row>
    <row r="134" spans="2:11" customFormat="1" ht="15" customHeight="1">
      <c r="B134" s="244"/>
      <c r="C134" s="203" t="s">
        <v>1681</v>
      </c>
      <c r="D134" s="203"/>
      <c r="E134" s="203"/>
      <c r="F134" s="224" t="s">
        <v>1668</v>
      </c>
      <c r="G134" s="203"/>
      <c r="H134" s="203" t="s">
        <v>1702</v>
      </c>
      <c r="I134" s="203" t="s">
        <v>1664</v>
      </c>
      <c r="J134" s="203">
        <v>50</v>
      </c>
      <c r="K134" s="247"/>
    </row>
    <row r="135" spans="2:11" customFormat="1" ht="15" customHeight="1">
      <c r="B135" s="244"/>
      <c r="C135" s="203" t="s">
        <v>1687</v>
      </c>
      <c r="D135" s="203"/>
      <c r="E135" s="203"/>
      <c r="F135" s="224" t="s">
        <v>1668</v>
      </c>
      <c r="G135" s="203"/>
      <c r="H135" s="203" t="s">
        <v>1702</v>
      </c>
      <c r="I135" s="203" t="s">
        <v>1664</v>
      </c>
      <c r="J135" s="203">
        <v>50</v>
      </c>
      <c r="K135" s="247"/>
    </row>
    <row r="136" spans="2:11" customFormat="1" ht="15" customHeight="1">
      <c r="B136" s="244"/>
      <c r="C136" s="203" t="s">
        <v>1689</v>
      </c>
      <c r="D136" s="203"/>
      <c r="E136" s="203"/>
      <c r="F136" s="224" t="s">
        <v>1668</v>
      </c>
      <c r="G136" s="203"/>
      <c r="H136" s="203" t="s">
        <v>1702</v>
      </c>
      <c r="I136" s="203" t="s">
        <v>1664</v>
      </c>
      <c r="J136" s="203">
        <v>50</v>
      </c>
      <c r="K136" s="247"/>
    </row>
    <row r="137" spans="2:11" customFormat="1" ht="15" customHeight="1">
      <c r="B137" s="244"/>
      <c r="C137" s="203" t="s">
        <v>1690</v>
      </c>
      <c r="D137" s="203"/>
      <c r="E137" s="203"/>
      <c r="F137" s="224" t="s">
        <v>1668</v>
      </c>
      <c r="G137" s="203"/>
      <c r="H137" s="203" t="s">
        <v>1715</v>
      </c>
      <c r="I137" s="203" t="s">
        <v>1664</v>
      </c>
      <c r="J137" s="203">
        <v>255</v>
      </c>
      <c r="K137" s="247"/>
    </row>
    <row r="138" spans="2:11" customFormat="1" ht="15" customHeight="1">
      <c r="B138" s="244"/>
      <c r="C138" s="203" t="s">
        <v>1692</v>
      </c>
      <c r="D138" s="203"/>
      <c r="E138" s="203"/>
      <c r="F138" s="224" t="s">
        <v>1662</v>
      </c>
      <c r="G138" s="203"/>
      <c r="H138" s="203" t="s">
        <v>1716</v>
      </c>
      <c r="I138" s="203" t="s">
        <v>1694</v>
      </c>
      <c r="J138" s="203"/>
      <c r="K138" s="247"/>
    </row>
    <row r="139" spans="2:11" customFormat="1" ht="15" customHeight="1">
      <c r="B139" s="244"/>
      <c r="C139" s="203" t="s">
        <v>1695</v>
      </c>
      <c r="D139" s="203"/>
      <c r="E139" s="203"/>
      <c r="F139" s="224" t="s">
        <v>1662</v>
      </c>
      <c r="G139" s="203"/>
      <c r="H139" s="203" t="s">
        <v>1717</v>
      </c>
      <c r="I139" s="203" t="s">
        <v>1697</v>
      </c>
      <c r="J139" s="203"/>
      <c r="K139" s="247"/>
    </row>
    <row r="140" spans="2:11" customFormat="1" ht="15" customHeight="1">
      <c r="B140" s="244"/>
      <c r="C140" s="203" t="s">
        <v>1698</v>
      </c>
      <c r="D140" s="203"/>
      <c r="E140" s="203"/>
      <c r="F140" s="224" t="s">
        <v>1662</v>
      </c>
      <c r="G140" s="203"/>
      <c r="H140" s="203" t="s">
        <v>1698</v>
      </c>
      <c r="I140" s="203" t="s">
        <v>1697</v>
      </c>
      <c r="J140" s="203"/>
      <c r="K140" s="247"/>
    </row>
    <row r="141" spans="2:11" customFormat="1" ht="15" customHeight="1">
      <c r="B141" s="244"/>
      <c r="C141" s="203" t="s">
        <v>37</v>
      </c>
      <c r="D141" s="203"/>
      <c r="E141" s="203"/>
      <c r="F141" s="224" t="s">
        <v>1662</v>
      </c>
      <c r="G141" s="203"/>
      <c r="H141" s="203" t="s">
        <v>1718</v>
      </c>
      <c r="I141" s="203" t="s">
        <v>1697</v>
      </c>
      <c r="J141" s="203"/>
      <c r="K141" s="247"/>
    </row>
    <row r="142" spans="2:11" customFormat="1" ht="15" customHeight="1">
      <c r="B142" s="244"/>
      <c r="C142" s="203" t="s">
        <v>1719</v>
      </c>
      <c r="D142" s="203"/>
      <c r="E142" s="203"/>
      <c r="F142" s="224" t="s">
        <v>1662</v>
      </c>
      <c r="G142" s="203"/>
      <c r="H142" s="203" t="s">
        <v>1720</v>
      </c>
      <c r="I142" s="203" t="s">
        <v>1697</v>
      </c>
      <c r="J142" s="203"/>
      <c r="K142" s="247"/>
    </row>
    <row r="143" spans="2:11" customFormat="1" ht="15" customHeight="1">
      <c r="B143" s="248"/>
      <c r="C143" s="249"/>
      <c r="D143" s="249"/>
      <c r="E143" s="249"/>
      <c r="F143" s="249"/>
      <c r="G143" s="249"/>
      <c r="H143" s="249"/>
      <c r="I143" s="249"/>
      <c r="J143" s="249"/>
      <c r="K143" s="250"/>
    </row>
    <row r="144" spans="2:11" customFormat="1" ht="18.75" customHeight="1">
      <c r="B144" s="235"/>
      <c r="C144" s="235"/>
      <c r="D144" s="235"/>
      <c r="E144" s="235"/>
      <c r="F144" s="236"/>
      <c r="G144" s="235"/>
      <c r="H144" s="235"/>
      <c r="I144" s="235"/>
      <c r="J144" s="235"/>
      <c r="K144" s="235"/>
    </row>
    <row r="145" spans="2:11" customFormat="1" ht="18.75" customHeight="1"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</row>
    <row r="146" spans="2:11" customFormat="1" ht="7.5" customHeight="1">
      <c r="B146" s="211"/>
      <c r="C146" s="212"/>
      <c r="D146" s="212"/>
      <c r="E146" s="212"/>
      <c r="F146" s="212"/>
      <c r="G146" s="212"/>
      <c r="H146" s="212"/>
      <c r="I146" s="212"/>
      <c r="J146" s="212"/>
      <c r="K146" s="213"/>
    </row>
    <row r="147" spans="2:11" customFormat="1" ht="45" customHeight="1">
      <c r="B147" s="214"/>
      <c r="C147" s="315" t="s">
        <v>1721</v>
      </c>
      <c r="D147" s="315"/>
      <c r="E147" s="315"/>
      <c r="F147" s="315"/>
      <c r="G147" s="315"/>
      <c r="H147" s="315"/>
      <c r="I147" s="315"/>
      <c r="J147" s="315"/>
      <c r="K147" s="215"/>
    </row>
    <row r="148" spans="2:11" customFormat="1" ht="17.25" customHeight="1">
      <c r="B148" s="214"/>
      <c r="C148" s="216" t="s">
        <v>1656</v>
      </c>
      <c r="D148" s="216"/>
      <c r="E148" s="216"/>
      <c r="F148" s="216" t="s">
        <v>1657</v>
      </c>
      <c r="G148" s="217"/>
      <c r="H148" s="216" t="s">
        <v>53</v>
      </c>
      <c r="I148" s="216" t="s">
        <v>56</v>
      </c>
      <c r="J148" s="216" t="s">
        <v>1658</v>
      </c>
      <c r="K148" s="215"/>
    </row>
    <row r="149" spans="2:11" customFormat="1" ht="17.25" customHeight="1">
      <c r="B149" s="214"/>
      <c r="C149" s="218" t="s">
        <v>1659</v>
      </c>
      <c r="D149" s="218"/>
      <c r="E149" s="218"/>
      <c r="F149" s="219" t="s">
        <v>1660</v>
      </c>
      <c r="G149" s="220"/>
      <c r="H149" s="218"/>
      <c r="I149" s="218"/>
      <c r="J149" s="218" t="s">
        <v>1661</v>
      </c>
      <c r="K149" s="215"/>
    </row>
    <row r="150" spans="2:11" customFormat="1" ht="5.25" customHeight="1">
      <c r="B150" s="226"/>
      <c r="C150" s="221"/>
      <c r="D150" s="221"/>
      <c r="E150" s="221"/>
      <c r="F150" s="221"/>
      <c r="G150" s="222"/>
      <c r="H150" s="221"/>
      <c r="I150" s="221"/>
      <c r="J150" s="221"/>
      <c r="K150" s="247"/>
    </row>
    <row r="151" spans="2:11" customFormat="1" ht="15" customHeight="1">
      <c r="B151" s="226"/>
      <c r="C151" s="251" t="s">
        <v>1665</v>
      </c>
      <c r="D151" s="203"/>
      <c r="E151" s="203"/>
      <c r="F151" s="252" t="s">
        <v>1662</v>
      </c>
      <c r="G151" s="203"/>
      <c r="H151" s="251" t="s">
        <v>1702</v>
      </c>
      <c r="I151" s="251" t="s">
        <v>1664</v>
      </c>
      <c r="J151" s="251">
        <v>120</v>
      </c>
      <c r="K151" s="247"/>
    </row>
    <row r="152" spans="2:11" customFormat="1" ht="15" customHeight="1">
      <c r="B152" s="226"/>
      <c r="C152" s="251" t="s">
        <v>1711</v>
      </c>
      <c r="D152" s="203"/>
      <c r="E152" s="203"/>
      <c r="F152" s="252" t="s">
        <v>1662</v>
      </c>
      <c r="G152" s="203"/>
      <c r="H152" s="251" t="s">
        <v>1722</v>
      </c>
      <c r="I152" s="251" t="s">
        <v>1664</v>
      </c>
      <c r="J152" s="251" t="s">
        <v>1713</v>
      </c>
      <c r="K152" s="247"/>
    </row>
    <row r="153" spans="2:11" customFormat="1" ht="15" customHeight="1">
      <c r="B153" s="226"/>
      <c r="C153" s="251" t="s">
        <v>1610</v>
      </c>
      <c r="D153" s="203"/>
      <c r="E153" s="203"/>
      <c r="F153" s="252" t="s">
        <v>1662</v>
      </c>
      <c r="G153" s="203"/>
      <c r="H153" s="251" t="s">
        <v>1723</v>
      </c>
      <c r="I153" s="251" t="s">
        <v>1664</v>
      </c>
      <c r="J153" s="251" t="s">
        <v>1713</v>
      </c>
      <c r="K153" s="247"/>
    </row>
    <row r="154" spans="2:11" customFormat="1" ht="15" customHeight="1">
      <c r="B154" s="226"/>
      <c r="C154" s="251" t="s">
        <v>1667</v>
      </c>
      <c r="D154" s="203"/>
      <c r="E154" s="203"/>
      <c r="F154" s="252" t="s">
        <v>1668</v>
      </c>
      <c r="G154" s="203"/>
      <c r="H154" s="251" t="s">
        <v>1702</v>
      </c>
      <c r="I154" s="251" t="s">
        <v>1664</v>
      </c>
      <c r="J154" s="251">
        <v>50</v>
      </c>
      <c r="K154" s="247"/>
    </row>
    <row r="155" spans="2:11" customFormat="1" ht="15" customHeight="1">
      <c r="B155" s="226"/>
      <c r="C155" s="251" t="s">
        <v>1670</v>
      </c>
      <c r="D155" s="203"/>
      <c r="E155" s="203"/>
      <c r="F155" s="252" t="s">
        <v>1662</v>
      </c>
      <c r="G155" s="203"/>
      <c r="H155" s="251" t="s">
        <v>1702</v>
      </c>
      <c r="I155" s="251" t="s">
        <v>1672</v>
      </c>
      <c r="J155" s="251"/>
      <c r="K155" s="247"/>
    </row>
    <row r="156" spans="2:11" customFormat="1" ht="15" customHeight="1">
      <c r="B156" s="226"/>
      <c r="C156" s="251" t="s">
        <v>1681</v>
      </c>
      <c r="D156" s="203"/>
      <c r="E156" s="203"/>
      <c r="F156" s="252" t="s">
        <v>1668</v>
      </c>
      <c r="G156" s="203"/>
      <c r="H156" s="251" t="s">
        <v>1702</v>
      </c>
      <c r="I156" s="251" t="s">
        <v>1664</v>
      </c>
      <c r="J156" s="251">
        <v>50</v>
      </c>
      <c r="K156" s="247"/>
    </row>
    <row r="157" spans="2:11" customFormat="1" ht="15" customHeight="1">
      <c r="B157" s="226"/>
      <c r="C157" s="251" t="s">
        <v>1689</v>
      </c>
      <c r="D157" s="203"/>
      <c r="E157" s="203"/>
      <c r="F157" s="252" t="s">
        <v>1668</v>
      </c>
      <c r="G157" s="203"/>
      <c r="H157" s="251" t="s">
        <v>1702</v>
      </c>
      <c r="I157" s="251" t="s">
        <v>1664</v>
      </c>
      <c r="J157" s="251">
        <v>50</v>
      </c>
      <c r="K157" s="247"/>
    </row>
    <row r="158" spans="2:11" customFormat="1" ht="15" customHeight="1">
      <c r="B158" s="226"/>
      <c r="C158" s="251" t="s">
        <v>1687</v>
      </c>
      <c r="D158" s="203"/>
      <c r="E158" s="203"/>
      <c r="F158" s="252" t="s">
        <v>1668</v>
      </c>
      <c r="G158" s="203"/>
      <c r="H158" s="251" t="s">
        <v>1702</v>
      </c>
      <c r="I158" s="251" t="s">
        <v>1664</v>
      </c>
      <c r="J158" s="251">
        <v>50</v>
      </c>
      <c r="K158" s="247"/>
    </row>
    <row r="159" spans="2:11" customFormat="1" ht="15" customHeight="1">
      <c r="B159" s="226"/>
      <c r="C159" s="251" t="s">
        <v>95</v>
      </c>
      <c r="D159" s="203"/>
      <c r="E159" s="203"/>
      <c r="F159" s="252" t="s">
        <v>1662</v>
      </c>
      <c r="G159" s="203"/>
      <c r="H159" s="251" t="s">
        <v>1724</v>
      </c>
      <c r="I159" s="251" t="s">
        <v>1664</v>
      </c>
      <c r="J159" s="251" t="s">
        <v>1725</v>
      </c>
      <c r="K159" s="247"/>
    </row>
    <row r="160" spans="2:11" customFormat="1" ht="15" customHeight="1">
      <c r="B160" s="226"/>
      <c r="C160" s="251" t="s">
        <v>1726</v>
      </c>
      <c r="D160" s="203"/>
      <c r="E160" s="203"/>
      <c r="F160" s="252" t="s">
        <v>1662</v>
      </c>
      <c r="G160" s="203"/>
      <c r="H160" s="251" t="s">
        <v>1727</v>
      </c>
      <c r="I160" s="251" t="s">
        <v>1697</v>
      </c>
      <c r="J160" s="251"/>
      <c r="K160" s="247"/>
    </row>
    <row r="161" spans="2:11" customFormat="1" ht="15" customHeight="1">
      <c r="B161" s="253"/>
      <c r="C161" s="233"/>
      <c r="D161" s="233"/>
      <c r="E161" s="233"/>
      <c r="F161" s="233"/>
      <c r="G161" s="233"/>
      <c r="H161" s="233"/>
      <c r="I161" s="233"/>
      <c r="J161" s="233"/>
      <c r="K161" s="254"/>
    </row>
    <row r="162" spans="2:11" customFormat="1" ht="18.75" customHeight="1">
      <c r="B162" s="235"/>
      <c r="C162" s="245"/>
      <c r="D162" s="245"/>
      <c r="E162" s="245"/>
      <c r="F162" s="255"/>
      <c r="G162" s="245"/>
      <c r="H162" s="245"/>
      <c r="I162" s="245"/>
      <c r="J162" s="245"/>
      <c r="K162" s="235"/>
    </row>
    <row r="163" spans="2:11" customFormat="1" ht="18.75" customHeight="1"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</row>
    <row r="164" spans="2:11" customFormat="1" ht="7.5" customHeight="1">
      <c r="B164" s="192"/>
      <c r="C164" s="193"/>
      <c r="D164" s="193"/>
      <c r="E164" s="193"/>
      <c r="F164" s="193"/>
      <c r="G164" s="193"/>
      <c r="H164" s="193"/>
      <c r="I164" s="193"/>
      <c r="J164" s="193"/>
      <c r="K164" s="194"/>
    </row>
    <row r="165" spans="2:11" customFormat="1" ht="45" customHeight="1">
      <c r="B165" s="195"/>
      <c r="C165" s="313" t="s">
        <v>1728</v>
      </c>
      <c r="D165" s="313"/>
      <c r="E165" s="313"/>
      <c r="F165" s="313"/>
      <c r="G165" s="313"/>
      <c r="H165" s="313"/>
      <c r="I165" s="313"/>
      <c r="J165" s="313"/>
      <c r="K165" s="196"/>
    </row>
    <row r="166" spans="2:11" customFormat="1" ht="17.25" customHeight="1">
      <c r="B166" s="195"/>
      <c r="C166" s="216" t="s">
        <v>1656</v>
      </c>
      <c r="D166" s="216"/>
      <c r="E166" s="216"/>
      <c r="F166" s="216" t="s">
        <v>1657</v>
      </c>
      <c r="G166" s="256"/>
      <c r="H166" s="257" t="s">
        <v>53</v>
      </c>
      <c r="I166" s="257" t="s">
        <v>56</v>
      </c>
      <c r="J166" s="216" t="s">
        <v>1658</v>
      </c>
      <c r="K166" s="196"/>
    </row>
    <row r="167" spans="2:11" customFormat="1" ht="17.25" customHeight="1">
      <c r="B167" s="197"/>
      <c r="C167" s="218" t="s">
        <v>1659</v>
      </c>
      <c r="D167" s="218"/>
      <c r="E167" s="218"/>
      <c r="F167" s="219" t="s">
        <v>1660</v>
      </c>
      <c r="G167" s="258"/>
      <c r="H167" s="259"/>
      <c r="I167" s="259"/>
      <c r="J167" s="218" t="s">
        <v>1661</v>
      </c>
      <c r="K167" s="198"/>
    </row>
    <row r="168" spans="2:11" customFormat="1" ht="5.25" customHeight="1">
      <c r="B168" s="226"/>
      <c r="C168" s="221"/>
      <c r="D168" s="221"/>
      <c r="E168" s="221"/>
      <c r="F168" s="221"/>
      <c r="G168" s="222"/>
      <c r="H168" s="221"/>
      <c r="I168" s="221"/>
      <c r="J168" s="221"/>
      <c r="K168" s="247"/>
    </row>
    <row r="169" spans="2:11" customFormat="1" ht="15" customHeight="1">
      <c r="B169" s="226"/>
      <c r="C169" s="203" t="s">
        <v>1665</v>
      </c>
      <c r="D169" s="203"/>
      <c r="E169" s="203"/>
      <c r="F169" s="224" t="s">
        <v>1662</v>
      </c>
      <c r="G169" s="203"/>
      <c r="H169" s="203" t="s">
        <v>1702</v>
      </c>
      <c r="I169" s="203" t="s">
        <v>1664</v>
      </c>
      <c r="J169" s="203">
        <v>120</v>
      </c>
      <c r="K169" s="247"/>
    </row>
    <row r="170" spans="2:11" customFormat="1" ht="15" customHeight="1">
      <c r="B170" s="226"/>
      <c r="C170" s="203" t="s">
        <v>1711</v>
      </c>
      <c r="D170" s="203"/>
      <c r="E170" s="203"/>
      <c r="F170" s="224" t="s">
        <v>1662</v>
      </c>
      <c r="G170" s="203"/>
      <c r="H170" s="203" t="s">
        <v>1712</v>
      </c>
      <c r="I170" s="203" t="s">
        <v>1664</v>
      </c>
      <c r="J170" s="203" t="s">
        <v>1713</v>
      </c>
      <c r="K170" s="247"/>
    </row>
    <row r="171" spans="2:11" customFormat="1" ht="15" customHeight="1">
      <c r="B171" s="226"/>
      <c r="C171" s="203" t="s">
        <v>1610</v>
      </c>
      <c r="D171" s="203"/>
      <c r="E171" s="203"/>
      <c r="F171" s="224" t="s">
        <v>1662</v>
      </c>
      <c r="G171" s="203"/>
      <c r="H171" s="203" t="s">
        <v>1729</v>
      </c>
      <c r="I171" s="203" t="s">
        <v>1664</v>
      </c>
      <c r="J171" s="203" t="s">
        <v>1713</v>
      </c>
      <c r="K171" s="247"/>
    </row>
    <row r="172" spans="2:11" customFormat="1" ht="15" customHeight="1">
      <c r="B172" s="226"/>
      <c r="C172" s="203" t="s">
        <v>1667</v>
      </c>
      <c r="D172" s="203"/>
      <c r="E172" s="203"/>
      <c r="F172" s="224" t="s">
        <v>1668</v>
      </c>
      <c r="G172" s="203"/>
      <c r="H172" s="203" t="s">
        <v>1729</v>
      </c>
      <c r="I172" s="203" t="s">
        <v>1664</v>
      </c>
      <c r="J172" s="203">
        <v>50</v>
      </c>
      <c r="K172" s="247"/>
    </row>
    <row r="173" spans="2:11" customFormat="1" ht="15" customHeight="1">
      <c r="B173" s="226"/>
      <c r="C173" s="203" t="s">
        <v>1670</v>
      </c>
      <c r="D173" s="203"/>
      <c r="E173" s="203"/>
      <c r="F173" s="224" t="s">
        <v>1662</v>
      </c>
      <c r="G173" s="203"/>
      <c r="H173" s="203" t="s">
        <v>1729</v>
      </c>
      <c r="I173" s="203" t="s">
        <v>1672</v>
      </c>
      <c r="J173" s="203"/>
      <c r="K173" s="247"/>
    </row>
    <row r="174" spans="2:11" customFormat="1" ht="15" customHeight="1">
      <c r="B174" s="226"/>
      <c r="C174" s="203" t="s">
        <v>1681</v>
      </c>
      <c r="D174" s="203"/>
      <c r="E174" s="203"/>
      <c r="F174" s="224" t="s">
        <v>1668</v>
      </c>
      <c r="G174" s="203"/>
      <c r="H174" s="203" t="s">
        <v>1729</v>
      </c>
      <c r="I174" s="203" t="s">
        <v>1664</v>
      </c>
      <c r="J174" s="203">
        <v>50</v>
      </c>
      <c r="K174" s="247"/>
    </row>
    <row r="175" spans="2:11" customFormat="1" ht="15" customHeight="1">
      <c r="B175" s="226"/>
      <c r="C175" s="203" t="s">
        <v>1689</v>
      </c>
      <c r="D175" s="203"/>
      <c r="E175" s="203"/>
      <c r="F175" s="224" t="s">
        <v>1668</v>
      </c>
      <c r="G175" s="203"/>
      <c r="H175" s="203" t="s">
        <v>1729</v>
      </c>
      <c r="I175" s="203" t="s">
        <v>1664</v>
      </c>
      <c r="J175" s="203">
        <v>50</v>
      </c>
      <c r="K175" s="247"/>
    </row>
    <row r="176" spans="2:11" customFormat="1" ht="15" customHeight="1">
      <c r="B176" s="226"/>
      <c r="C176" s="203" t="s">
        <v>1687</v>
      </c>
      <c r="D176" s="203"/>
      <c r="E176" s="203"/>
      <c r="F176" s="224" t="s">
        <v>1668</v>
      </c>
      <c r="G176" s="203"/>
      <c r="H176" s="203" t="s">
        <v>1729</v>
      </c>
      <c r="I176" s="203" t="s">
        <v>1664</v>
      </c>
      <c r="J176" s="203">
        <v>50</v>
      </c>
      <c r="K176" s="247"/>
    </row>
    <row r="177" spans="2:11" customFormat="1" ht="15" customHeight="1">
      <c r="B177" s="226"/>
      <c r="C177" s="203" t="s">
        <v>117</v>
      </c>
      <c r="D177" s="203"/>
      <c r="E177" s="203"/>
      <c r="F177" s="224" t="s">
        <v>1662</v>
      </c>
      <c r="G177" s="203"/>
      <c r="H177" s="203" t="s">
        <v>1730</v>
      </c>
      <c r="I177" s="203" t="s">
        <v>1731</v>
      </c>
      <c r="J177" s="203"/>
      <c r="K177" s="247"/>
    </row>
    <row r="178" spans="2:11" customFormat="1" ht="15" customHeight="1">
      <c r="B178" s="226"/>
      <c r="C178" s="203" t="s">
        <v>56</v>
      </c>
      <c r="D178" s="203"/>
      <c r="E178" s="203"/>
      <c r="F178" s="224" t="s">
        <v>1662</v>
      </c>
      <c r="G178" s="203"/>
      <c r="H178" s="203" t="s">
        <v>1732</v>
      </c>
      <c r="I178" s="203" t="s">
        <v>1733</v>
      </c>
      <c r="J178" s="203">
        <v>1</v>
      </c>
      <c r="K178" s="247"/>
    </row>
    <row r="179" spans="2:11" customFormat="1" ht="15" customHeight="1">
      <c r="B179" s="226"/>
      <c r="C179" s="203" t="s">
        <v>52</v>
      </c>
      <c r="D179" s="203"/>
      <c r="E179" s="203"/>
      <c r="F179" s="224" t="s">
        <v>1662</v>
      </c>
      <c r="G179" s="203"/>
      <c r="H179" s="203" t="s">
        <v>1734</v>
      </c>
      <c r="I179" s="203" t="s">
        <v>1664</v>
      </c>
      <c r="J179" s="203">
        <v>20</v>
      </c>
      <c r="K179" s="247"/>
    </row>
    <row r="180" spans="2:11" customFormat="1" ht="15" customHeight="1">
      <c r="B180" s="226"/>
      <c r="C180" s="203" t="s">
        <v>53</v>
      </c>
      <c r="D180" s="203"/>
      <c r="E180" s="203"/>
      <c r="F180" s="224" t="s">
        <v>1662</v>
      </c>
      <c r="G180" s="203"/>
      <c r="H180" s="203" t="s">
        <v>1735</v>
      </c>
      <c r="I180" s="203" t="s">
        <v>1664</v>
      </c>
      <c r="J180" s="203">
        <v>255</v>
      </c>
      <c r="K180" s="247"/>
    </row>
    <row r="181" spans="2:11" customFormat="1" ht="15" customHeight="1">
      <c r="B181" s="226"/>
      <c r="C181" s="203" t="s">
        <v>118</v>
      </c>
      <c r="D181" s="203"/>
      <c r="E181" s="203"/>
      <c r="F181" s="224" t="s">
        <v>1662</v>
      </c>
      <c r="G181" s="203"/>
      <c r="H181" s="203" t="s">
        <v>1626</v>
      </c>
      <c r="I181" s="203" t="s">
        <v>1664</v>
      </c>
      <c r="J181" s="203">
        <v>10</v>
      </c>
      <c r="K181" s="247"/>
    </row>
    <row r="182" spans="2:11" customFormat="1" ht="15" customHeight="1">
      <c r="B182" s="226"/>
      <c r="C182" s="203" t="s">
        <v>119</v>
      </c>
      <c r="D182" s="203"/>
      <c r="E182" s="203"/>
      <c r="F182" s="224" t="s">
        <v>1662</v>
      </c>
      <c r="G182" s="203"/>
      <c r="H182" s="203" t="s">
        <v>1736</v>
      </c>
      <c r="I182" s="203" t="s">
        <v>1697</v>
      </c>
      <c r="J182" s="203"/>
      <c r="K182" s="247"/>
    </row>
    <row r="183" spans="2:11" customFormat="1" ht="15" customHeight="1">
      <c r="B183" s="226"/>
      <c r="C183" s="203" t="s">
        <v>1737</v>
      </c>
      <c r="D183" s="203"/>
      <c r="E183" s="203"/>
      <c r="F183" s="224" t="s">
        <v>1662</v>
      </c>
      <c r="G183" s="203"/>
      <c r="H183" s="203" t="s">
        <v>1738</v>
      </c>
      <c r="I183" s="203" t="s">
        <v>1697</v>
      </c>
      <c r="J183" s="203"/>
      <c r="K183" s="247"/>
    </row>
    <row r="184" spans="2:11" customFormat="1" ht="15" customHeight="1">
      <c r="B184" s="226"/>
      <c r="C184" s="203" t="s">
        <v>1726</v>
      </c>
      <c r="D184" s="203"/>
      <c r="E184" s="203"/>
      <c r="F184" s="224" t="s">
        <v>1662</v>
      </c>
      <c r="G184" s="203"/>
      <c r="H184" s="203" t="s">
        <v>1739</v>
      </c>
      <c r="I184" s="203" t="s">
        <v>1697</v>
      </c>
      <c r="J184" s="203"/>
      <c r="K184" s="247"/>
    </row>
    <row r="185" spans="2:11" customFormat="1" ht="15" customHeight="1">
      <c r="B185" s="226"/>
      <c r="C185" s="203" t="s">
        <v>121</v>
      </c>
      <c r="D185" s="203"/>
      <c r="E185" s="203"/>
      <c r="F185" s="224" t="s">
        <v>1668</v>
      </c>
      <c r="G185" s="203"/>
      <c r="H185" s="203" t="s">
        <v>1740</v>
      </c>
      <c r="I185" s="203" t="s">
        <v>1664</v>
      </c>
      <c r="J185" s="203">
        <v>50</v>
      </c>
      <c r="K185" s="247"/>
    </row>
    <row r="186" spans="2:11" customFormat="1" ht="15" customHeight="1">
      <c r="B186" s="226"/>
      <c r="C186" s="203" t="s">
        <v>1741</v>
      </c>
      <c r="D186" s="203"/>
      <c r="E186" s="203"/>
      <c r="F186" s="224" t="s">
        <v>1668</v>
      </c>
      <c r="G186" s="203"/>
      <c r="H186" s="203" t="s">
        <v>1742</v>
      </c>
      <c r="I186" s="203" t="s">
        <v>1743</v>
      </c>
      <c r="J186" s="203"/>
      <c r="K186" s="247"/>
    </row>
    <row r="187" spans="2:11" customFormat="1" ht="15" customHeight="1">
      <c r="B187" s="226"/>
      <c r="C187" s="203" t="s">
        <v>1744</v>
      </c>
      <c r="D187" s="203"/>
      <c r="E187" s="203"/>
      <c r="F187" s="224" t="s">
        <v>1668</v>
      </c>
      <c r="G187" s="203"/>
      <c r="H187" s="203" t="s">
        <v>1745</v>
      </c>
      <c r="I187" s="203" t="s">
        <v>1743</v>
      </c>
      <c r="J187" s="203"/>
      <c r="K187" s="247"/>
    </row>
    <row r="188" spans="2:11" customFormat="1" ht="15" customHeight="1">
      <c r="B188" s="226"/>
      <c r="C188" s="203" t="s">
        <v>1746</v>
      </c>
      <c r="D188" s="203"/>
      <c r="E188" s="203"/>
      <c r="F188" s="224" t="s">
        <v>1668</v>
      </c>
      <c r="G188" s="203"/>
      <c r="H188" s="203" t="s">
        <v>1747</v>
      </c>
      <c r="I188" s="203" t="s">
        <v>1743</v>
      </c>
      <c r="J188" s="203"/>
      <c r="K188" s="247"/>
    </row>
    <row r="189" spans="2:11" customFormat="1" ht="15" customHeight="1">
      <c r="B189" s="226"/>
      <c r="C189" s="260" t="s">
        <v>1748</v>
      </c>
      <c r="D189" s="203"/>
      <c r="E189" s="203"/>
      <c r="F189" s="224" t="s">
        <v>1668</v>
      </c>
      <c r="G189" s="203"/>
      <c r="H189" s="203" t="s">
        <v>1749</v>
      </c>
      <c r="I189" s="203" t="s">
        <v>1750</v>
      </c>
      <c r="J189" s="261" t="s">
        <v>1751</v>
      </c>
      <c r="K189" s="247"/>
    </row>
    <row r="190" spans="2:11" customFormat="1" ht="15" customHeight="1">
      <c r="B190" s="226"/>
      <c r="C190" s="260" t="s">
        <v>41</v>
      </c>
      <c r="D190" s="203"/>
      <c r="E190" s="203"/>
      <c r="F190" s="224" t="s">
        <v>1662</v>
      </c>
      <c r="G190" s="203"/>
      <c r="H190" s="200" t="s">
        <v>1752</v>
      </c>
      <c r="I190" s="203" t="s">
        <v>1753</v>
      </c>
      <c r="J190" s="203"/>
      <c r="K190" s="247"/>
    </row>
    <row r="191" spans="2:11" customFormat="1" ht="15" customHeight="1">
      <c r="B191" s="226"/>
      <c r="C191" s="260" t="s">
        <v>1754</v>
      </c>
      <c r="D191" s="203"/>
      <c r="E191" s="203"/>
      <c r="F191" s="224" t="s">
        <v>1662</v>
      </c>
      <c r="G191" s="203"/>
      <c r="H191" s="203" t="s">
        <v>1755</v>
      </c>
      <c r="I191" s="203" t="s">
        <v>1697</v>
      </c>
      <c r="J191" s="203"/>
      <c r="K191" s="247"/>
    </row>
    <row r="192" spans="2:11" customFormat="1" ht="15" customHeight="1">
      <c r="B192" s="226"/>
      <c r="C192" s="260" t="s">
        <v>1756</v>
      </c>
      <c r="D192" s="203"/>
      <c r="E192" s="203"/>
      <c r="F192" s="224" t="s">
        <v>1662</v>
      </c>
      <c r="G192" s="203"/>
      <c r="H192" s="203" t="s">
        <v>1757</v>
      </c>
      <c r="I192" s="203" t="s">
        <v>1697</v>
      </c>
      <c r="J192" s="203"/>
      <c r="K192" s="247"/>
    </row>
    <row r="193" spans="2:11" customFormat="1" ht="15" customHeight="1">
      <c r="B193" s="226"/>
      <c r="C193" s="260" t="s">
        <v>1758</v>
      </c>
      <c r="D193" s="203"/>
      <c r="E193" s="203"/>
      <c r="F193" s="224" t="s">
        <v>1668</v>
      </c>
      <c r="G193" s="203"/>
      <c r="H193" s="203" t="s">
        <v>1759</v>
      </c>
      <c r="I193" s="203" t="s">
        <v>1697</v>
      </c>
      <c r="J193" s="203"/>
      <c r="K193" s="247"/>
    </row>
    <row r="194" spans="2:11" customFormat="1" ht="15" customHeight="1">
      <c r="B194" s="253"/>
      <c r="C194" s="262"/>
      <c r="D194" s="233"/>
      <c r="E194" s="233"/>
      <c r="F194" s="233"/>
      <c r="G194" s="233"/>
      <c r="H194" s="233"/>
      <c r="I194" s="233"/>
      <c r="J194" s="233"/>
      <c r="K194" s="254"/>
    </row>
    <row r="195" spans="2:11" customFormat="1" ht="18.75" customHeight="1">
      <c r="B195" s="235"/>
      <c r="C195" s="245"/>
      <c r="D195" s="245"/>
      <c r="E195" s="245"/>
      <c r="F195" s="255"/>
      <c r="G195" s="245"/>
      <c r="H195" s="245"/>
      <c r="I195" s="245"/>
      <c r="J195" s="245"/>
      <c r="K195" s="235"/>
    </row>
    <row r="196" spans="2:11" customFormat="1" ht="18.75" customHeight="1">
      <c r="B196" s="235"/>
      <c r="C196" s="245"/>
      <c r="D196" s="245"/>
      <c r="E196" s="245"/>
      <c r="F196" s="255"/>
      <c r="G196" s="245"/>
      <c r="H196" s="245"/>
      <c r="I196" s="245"/>
      <c r="J196" s="245"/>
      <c r="K196" s="235"/>
    </row>
    <row r="197" spans="2:11" customFormat="1" ht="18.75" customHeight="1"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</row>
    <row r="198" spans="2:11" customFormat="1" ht="13.5">
      <c r="B198" s="192"/>
      <c r="C198" s="193"/>
      <c r="D198" s="193"/>
      <c r="E198" s="193"/>
      <c r="F198" s="193"/>
      <c r="G198" s="193"/>
      <c r="H198" s="193"/>
      <c r="I198" s="193"/>
      <c r="J198" s="193"/>
      <c r="K198" s="194"/>
    </row>
    <row r="199" spans="2:11" customFormat="1" ht="21">
      <c r="B199" s="195"/>
      <c r="C199" s="313" t="s">
        <v>1760</v>
      </c>
      <c r="D199" s="313"/>
      <c r="E199" s="313"/>
      <c r="F199" s="313"/>
      <c r="G199" s="313"/>
      <c r="H199" s="313"/>
      <c r="I199" s="313"/>
      <c r="J199" s="313"/>
      <c r="K199" s="196"/>
    </row>
    <row r="200" spans="2:11" customFormat="1" ht="25.5" customHeight="1">
      <c r="B200" s="195"/>
      <c r="C200" s="263" t="s">
        <v>1761</v>
      </c>
      <c r="D200" s="263"/>
      <c r="E200" s="263"/>
      <c r="F200" s="263" t="s">
        <v>1762</v>
      </c>
      <c r="G200" s="264"/>
      <c r="H200" s="319" t="s">
        <v>1763</v>
      </c>
      <c r="I200" s="319"/>
      <c r="J200" s="319"/>
      <c r="K200" s="196"/>
    </row>
    <row r="201" spans="2:11" customFormat="1" ht="5.25" customHeight="1">
      <c r="B201" s="226"/>
      <c r="C201" s="221"/>
      <c r="D201" s="221"/>
      <c r="E201" s="221"/>
      <c r="F201" s="221"/>
      <c r="G201" s="245"/>
      <c r="H201" s="221"/>
      <c r="I201" s="221"/>
      <c r="J201" s="221"/>
      <c r="K201" s="247"/>
    </row>
    <row r="202" spans="2:11" customFormat="1" ht="15" customHeight="1">
      <c r="B202" s="226"/>
      <c r="C202" s="203" t="s">
        <v>1753</v>
      </c>
      <c r="D202" s="203"/>
      <c r="E202" s="203"/>
      <c r="F202" s="224" t="s">
        <v>42</v>
      </c>
      <c r="G202" s="203"/>
      <c r="H202" s="318" t="s">
        <v>1764</v>
      </c>
      <c r="I202" s="318"/>
      <c r="J202" s="318"/>
      <c r="K202" s="247"/>
    </row>
    <row r="203" spans="2:11" customFormat="1" ht="15" customHeight="1">
      <c r="B203" s="226"/>
      <c r="C203" s="203"/>
      <c r="D203" s="203"/>
      <c r="E203" s="203"/>
      <c r="F203" s="224" t="s">
        <v>43</v>
      </c>
      <c r="G203" s="203"/>
      <c r="H203" s="318" t="s">
        <v>1765</v>
      </c>
      <c r="I203" s="318"/>
      <c r="J203" s="318"/>
      <c r="K203" s="247"/>
    </row>
    <row r="204" spans="2:11" customFormat="1" ht="15" customHeight="1">
      <c r="B204" s="226"/>
      <c r="C204" s="203"/>
      <c r="D204" s="203"/>
      <c r="E204" s="203"/>
      <c r="F204" s="224" t="s">
        <v>46</v>
      </c>
      <c r="G204" s="203"/>
      <c r="H204" s="318" t="s">
        <v>1766</v>
      </c>
      <c r="I204" s="318"/>
      <c r="J204" s="318"/>
      <c r="K204" s="247"/>
    </row>
    <row r="205" spans="2:11" customFormat="1" ht="15" customHeight="1">
      <c r="B205" s="226"/>
      <c r="C205" s="203"/>
      <c r="D205" s="203"/>
      <c r="E205" s="203"/>
      <c r="F205" s="224" t="s">
        <v>44</v>
      </c>
      <c r="G205" s="203"/>
      <c r="H205" s="318" t="s">
        <v>1767</v>
      </c>
      <c r="I205" s="318"/>
      <c r="J205" s="318"/>
      <c r="K205" s="247"/>
    </row>
    <row r="206" spans="2:11" customFormat="1" ht="15" customHeight="1">
      <c r="B206" s="226"/>
      <c r="C206" s="203"/>
      <c r="D206" s="203"/>
      <c r="E206" s="203"/>
      <c r="F206" s="224" t="s">
        <v>45</v>
      </c>
      <c r="G206" s="203"/>
      <c r="H206" s="318" t="s">
        <v>1768</v>
      </c>
      <c r="I206" s="318"/>
      <c r="J206" s="318"/>
      <c r="K206" s="247"/>
    </row>
    <row r="207" spans="2:11" customFormat="1" ht="15" customHeight="1">
      <c r="B207" s="226"/>
      <c r="C207" s="203"/>
      <c r="D207" s="203"/>
      <c r="E207" s="203"/>
      <c r="F207" s="224"/>
      <c r="G207" s="203"/>
      <c r="H207" s="203"/>
      <c r="I207" s="203"/>
      <c r="J207" s="203"/>
      <c r="K207" s="247"/>
    </row>
    <row r="208" spans="2:11" customFormat="1" ht="15" customHeight="1">
      <c r="B208" s="226"/>
      <c r="C208" s="203" t="s">
        <v>1709</v>
      </c>
      <c r="D208" s="203"/>
      <c r="E208" s="203"/>
      <c r="F208" s="224" t="s">
        <v>78</v>
      </c>
      <c r="G208" s="203"/>
      <c r="H208" s="318" t="s">
        <v>1769</v>
      </c>
      <c r="I208" s="318"/>
      <c r="J208" s="318"/>
      <c r="K208" s="247"/>
    </row>
    <row r="209" spans="2:11" customFormat="1" ht="15" customHeight="1">
      <c r="B209" s="226"/>
      <c r="C209" s="203"/>
      <c r="D209" s="203"/>
      <c r="E209" s="203"/>
      <c r="F209" s="224" t="s">
        <v>1604</v>
      </c>
      <c r="G209" s="203"/>
      <c r="H209" s="318" t="s">
        <v>1605</v>
      </c>
      <c r="I209" s="318"/>
      <c r="J209" s="318"/>
      <c r="K209" s="247"/>
    </row>
    <row r="210" spans="2:11" customFormat="1" ht="15" customHeight="1">
      <c r="B210" s="226"/>
      <c r="C210" s="203"/>
      <c r="D210" s="203"/>
      <c r="E210" s="203"/>
      <c r="F210" s="224" t="s">
        <v>1602</v>
      </c>
      <c r="G210" s="203"/>
      <c r="H210" s="318" t="s">
        <v>1770</v>
      </c>
      <c r="I210" s="318"/>
      <c r="J210" s="318"/>
      <c r="K210" s="247"/>
    </row>
    <row r="211" spans="2:11" customFormat="1" ht="15" customHeight="1">
      <c r="B211" s="265"/>
      <c r="C211" s="203"/>
      <c r="D211" s="203"/>
      <c r="E211" s="203"/>
      <c r="F211" s="224" t="s">
        <v>1606</v>
      </c>
      <c r="G211" s="260"/>
      <c r="H211" s="317" t="s">
        <v>1607</v>
      </c>
      <c r="I211" s="317"/>
      <c r="J211" s="317"/>
      <c r="K211" s="266"/>
    </row>
    <row r="212" spans="2:11" customFormat="1" ht="15" customHeight="1">
      <c r="B212" s="265"/>
      <c r="C212" s="203"/>
      <c r="D212" s="203"/>
      <c r="E212" s="203"/>
      <c r="F212" s="224" t="s">
        <v>1608</v>
      </c>
      <c r="G212" s="260"/>
      <c r="H212" s="317" t="s">
        <v>1771</v>
      </c>
      <c r="I212" s="317"/>
      <c r="J212" s="317"/>
      <c r="K212" s="266"/>
    </row>
    <row r="213" spans="2:11" customFormat="1" ht="15" customHeight="1">
      <c r="B213" s="265"/>
      <c r="C213" s="203"/>
      <c r="D213" s="203"/>
      <c r="E213" s="203"/>
      <c r="F213" s="224"/>
      <c r="G213" s="260"/>
      <c r="H213" s="251"/>
      <c r="I213" s="251"/>
      <c r="J213" s="251"/>
      <c r="K213" s="266"/>
    </row>
    <row r="214" spans="2:11" customFormat="1" ht="15" customHeight="1">
      <c r="B214" s="265"/>
      <c r="C214" s="203" t="s">
        <v>1733</v>
      </c>
      <c r="D214" s="203"/>
      <c r="E214" s="203"/>
      <c r="F214" s="224">
        <v>1</v>
      </c>
      <c r="G214" s="260"/>
      <c r="H214" s="317" t="s">
        <v>1772</v>
      </c>
      <c r="I214" s="317"/>
      <c r="J214" s="317"/>
      <c r="K214" s="266"/>
    </row>
    <row r="215" spans="2:11" customFormat="1" ht="15" customHeight="1">
      <c r="B215" s="265"/>
      <c r="C215" s="203"/>
      <c r="D215" s="203"/>
      <c r="E215" s="203"/>
      <c r="F215" s="224">
        <v>2</v>
      </c>
      <c r="G215" s="260"/>
      <c r="H215" s="317" t="s">
        <v>1773</v>
      </c>
      <c r="I215" s="317"/>
      <c r="J215" s="317"/>
      <c r="K215" s="266"/>
    </row>
    <row r="216" spans="2:11" customFormat="1" ht="15" customHeight="1">
      <c r="B216" s="265"/>
      <c r="C216" s="203"/>
      <c r="D216" s="203"/>
      <c r="E216" s="203"/>
      <c r="F216" s="224">
        <v>3</v>
      </c>
      <c r="G216" s="260"/>
      <c r="H216" s="317" t="s">
        <v>1774</v>
      </c>
      <c r="I216" s="317"/>
      <c r="J216" s="317"/>
      <c r="K216" s="266"/>
    </row>
    <row r="217" spans="2:11" customFormat="1" ht="15" customHeight="1">
      <c r="B217" s="265"/>
      <c r="C217" s="203"/>
      <c r="D217" s="203"/>
      <c r="E217" s="203"/>
      <c r="F217" s="224">
        <v>4</v>
      </c>
      <c r="G217" s="260"/>
      <c r="H217" s="317" t="s">
        <v>1775</v>
      </c>
      <c r="I217" s="317"/>
      <c r="J217" s="317"/>
      <c r="K217" s="266"/>
    </row>
    <row r="218" spans="2:11" customFormat="1" ht="12.75" customHeight="1">
      <c r="B218" s="267"/>
      <c r="C218" s="268"/>
      <c r="D218" s="268"/>
      <c r="E218" s="268"/>
      <c r="F218" s="268"/>
      <c r="G218" s="268"/>
      <c r="H218" s="268"/>
      <c r="I218" s="268"/>
      <c r="J218" s="268"/>
      <c r="K218" s="269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SO 1 - č.p. 565-566-567</vt:lpstr>
      <vt:lpstr>SO 2 - č.p. 364-366</vt:lpstr>
      <vt:lpstr>SO 3 - č.p. 467-468</vt:lpstr>
      <vt:lpstr>VRN - VRN</vt:lpstr>
      <vt:lpstr>Pokyny pro vyplnění</vt:lpstr>
      <vt:lpstr>'Rekapitulace stavby'!Názvy_tisku</vt:lpstr>
      <vt:lpstr>'SO 1 - č.p. 565-566-567'!Názvy_tisku</vt:lpstr>
      <vt:lpstr>'SO 2 - č.p. 364-366'!Názvy_tisku</vt:lpstr>
      <vt:lpstr>'SO 3 - č.p. 467-468'!Názvy_tisku</vt:lpstr>
      <vt:lpstr>'VRN - VRN'!Názvy_tisku</vt:lpstr>
      <vt:lpstr>'Pokyny pro vyplnění'!Oblast_tisku</vt:lpstr>
      <vt:lpstr>'Rekapitulace stavby'!Oblast_tisku</vt:lpstr>
      <vt:lpstr>'SO 1 - č.p. 565-566-567'!Oblast_tisku</vt:lpstr>
      <vt:lpstr>'SO 2 - č.p. 364-366'!Oblast_tisku</vt:lpstr>
      <vt:lpstr>'SO 3 - č.p. 467-468'!Oblast_tisku</vt:lpstr>
      <vt:lpstr>'VRN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Tomáš-NTB\Tomáš</dc:creator>
  <cp:lastModifiedBy>Prokešová Adriana</cp:lastModifiedBy>
  <dcterms:created xsi:type="dcterms:W3CDTF">2023-07-28T07:17:35Z</dcterms:created>
  <dcterms:modified xsi:type="dcterms:W3CDTF">2023-10-13T09:39:10Z</dcterms:modified>
</cp:coreProperties>
</file>