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50" activeTab="2"/>
  </bookViews>
  <sheets>
    <sheet name="Rekapitulace stavby" sheetId="1" r:id="rId1"/>
    <sheet name="00 - 00 - Ostatní a vedle..." sheetId="2" r:id="rId2"/>
    <sheet name="SO - SO- Lávka přes Lutyňku" sheetId="3" r:id="rId3"/>
  </sheets>
  <definedNames>
    <definedName name="_xlnm._FilterDatabase" localSheetId="1" hidden="1">'00 - 00 - Ostatní a vedle...'!$C$121:$K$173</definedName>
    <definedName name="_xlnm._FilterDatabase" localSheetId="2" hidden="1">'SO - SO- Lávka přes Lutyňku'!$C$127:$K$408</definedName>
    <definedName name="_xlnm.Print_Area" localSheetId="1">'00 - 00 - Ostatní a vedle...'!$C$4:$J$76,'00 - 00 - Ostatní a vedle...'!$C$109:$K$173</definedName>
    <definedName name="_xlnm.Print_Area" localSheetId="0">'Rekapitulace stavby'!$D$4:$AO$76,'Rekapitulace stavby'!$C$82:$AQ$97</definedName>
    <definedName name="_xlnm.Print_Area" localSheetId="2">'SO - SO- Lávka přes Lutyňku'!$C$4:$J$76,'SO - SO- Lávka přes Lutyňku'!$C$115:$K$408</definedName>
    <definedName name="_xlnm.Print_Titles" localSheetId="0">'Rekapitulace stavby'!$92:$92</definedName>
    <definedName name="_xlnm.Print_Titles" localSheetId="1">'00 - 00 - Ostatní a vedle...'!$121:$121</definedName>
    <definedName name="_xlnm.Print_Titles" localSheetId="2">'SO - SO- Lávka přes Lutyňku'!$127:$127</definedName>
  </definedNames>
  <calcPr calcId="162913"/>
</workbook>
</file>

<file path=xl/sharedStrings.xml><?xml version="1.0" encoding="utf-8"?>
<sst xmlns="http://schemas.openxmlformats.org/spreadsheetml/2006/main" count="3970" uniqueCount="698">
  <si>
    <t>Export Komplet</t>
  </si>
  <si>
    <t/>
  </si>
  <si>
    <t>2.0</t>
  </si>
  <si>
    <t>ZAMOK</t>
  </si>
  <si>
    <t>False</t>
  </si>
  <si>
    <t>{b3bd7eb3-e3b2-4beb-971c-16799f813f89}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</si>
  <si>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</si>
  <si>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</si>
  <si>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</si>
  <si>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</si>
  <si>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</si>
  <si>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</si>
  <si>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</si>
  <si>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</si>
  <si>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BOH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</si>
  <si>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</si>
  <si>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</si>
  <si>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Lávka přes Lutyňku v Bohumíně</t>
  </si>
  <si>
    <t>KSO:</t>
  </si>
  <si>
    <t>CC-CZ:</t>
  </si>
  <si>
    <t>Místo:</t>
  </si>
  <si>
    <t>Bohumín</t>
  </si>
  <si>
    <t>Datum:</t>
  </si>
  <si>
    <t>22. 8. 2022</t>
  </si>
  <si>
    <t>Zadavatel:</t>
  </si>
  <si>
    <t>IČ:</t>
  </si>
  <si>
    <t>00297569</t>
  </si>
  <si>
    <t>Město Bohumín</t>
  </si>
  <si>
    <t>DIČ:</t>
  </si>
  <si>
    <t>CZ00297569</t>
  </si>
  <si>
    <t>Uchazeč:</t>
  </si>
  <si>
    <t>Vyplň údaj</t>
  </si>
  <si>
    <t>Projektant:</t>
  </si>
  <si>
    <t>27764613</t>
  </si>
  <si>
    <t>Ing. Pavel Kurečka MOSTY s.r.o.</t>
  </si>
  <si>
    <t>CZ27764613</t>
  </si>
  <si>
    <t>True</t>
  </si>
  <si>
    <t>Zpracovatel:</t>
  </si>
  <si>
    <t>Ing. Kurečková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</si>
  <si>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</si>
  <si>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</si>
  <si>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</si>
  <si>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</si>
  <si>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</si>
  <si>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</si>
  <si>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</si>
  <si>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</si>
  <si>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</si>
  <si>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</si>
  <si>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</si>
  <si>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</si>
  <si>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</si>
  <si>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</si>
  <si>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</si>
  <si>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</si>
  <si>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</si>
  <si>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</si>
  <si>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</si>
  <si>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</si>
  <si>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</si>
  <si>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</si>
  <si>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</si>
  <si>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</si>
  <si>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</si>
  <si>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</si>
  <si>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</si>
  <si>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</si>
  <si>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</si>
  <si>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</si>
  <si>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</si>
  <si>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</si>
  <si>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</si>
  <si>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</si>
  <si>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</si>
  <si>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</si>
  <si>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</si>
  <si>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</si>
  <si>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</si>
  <si>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</si>
  <si>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</si>
  <si>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</si>
  <si>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</si>
  <si>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</si>
  <si>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</si>
  <si>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</si>
  <si>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</t>
  </si>
  <si>
    <t>00 - Ostatní a vedlejší náklady</t>
  </si>
  <si>
    <t>VON</t>
  </si>
  <si>
    <t>1</t>
  </si>
  <si>
    <t>{02508f75-b163-4a58-bfbe-98864705b88f}</t>
  </si>
  <si>
    <t>2</t>
  </si>
  <si>
    <t>SO</t>
  </si>
  <si>
    <t>SO- Lávka přes Lutyňku</t>
  </si>
  <si>
    <t>STA</t>
  </si>
  <si>
    <t>{6857fd0a-dabc-46ae-98c5-f059f1775a0e}</t>
  </si>
  <si>
    <t>KRYCÍ LIST SOUPISU PRACÍ</t>
  </si>
  <si>
    <t>Objekt:</t>
  </si>
  <si>
    <t>00 - 00 - Ostatní a vedlejší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</si>
  <si>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</si>
  <si>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</si>
  <si>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</si>
  <si>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</si>
  <si>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</si>
  <si>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</si>
  <si>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</si>
  <si>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</si>
  <si>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</si>
  <si>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</si>
  <si>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</si>
  <si>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</si>
  <si>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</si>
  <si>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</si>
  <si>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</si>
  <si>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</si>
  <si>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</si>
  <si>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</si>
  <si>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</si>
  <si>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</si>
  <si>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</si>
  <si>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</si>
  <si>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</si>
  <si>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</si>
  <si>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</si>
  <si>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</si>
  <si>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</si>
  <si>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</si>
  <si>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</si>
  <si>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</si>
  <si>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</si>
  <si>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012203000</t>
  </si>
  <si>
    <t>Geodetické práce při provádění stavby</t>
  </si>
  <si>
    <t>soubor</t>
  </si>
  <si>
    <t>CS ÚRS 2022 02</t>
  </si>
  <si>
    <t>1024</t>
  </si>
  <si>
    <t>842792392</t>
  </si>
  <si>
    <t>VV</t>
  </si>
  <si>
    <t>vytyčení konstrukcí</t>
  </si>
  <si>
    <t>012303000</t>
  </si>
  <si>
    <t>Geodetické práce po výstavbě</t>
  </si>
  <si>
    <t>-677177482</t>
  </si>
  <si>
    <t>zaměření skutečného provedení stavby</t>
  </si>
  <si>
    <t>geometrický plán pro zřízení VB 2 ks</t>
  </si>
  <si>
    <t>3</t>
  </si>
  <si>
    <t>013203000</t>
  </si>
  <si>
    <t>Dokumentace stavby bez rozlišení</t>
  </si>
  <si>
    <t>1647354422</t>
  </si>
  <si>
    <t>průběžná fotodokumentace stavby, souhrn předat na CD</t>
  </si>
  <si>
    <t>4</t>
  </si>
  <si>
    <t>013244000</t>
  </si>
  <si>
    <t>Dokumentace realizační</t>
  </si>
  <si>
    <t>1969213720</t>
  </si>
  <si>
    <t>Realizační a dílenská dokumentace</t>
  </si>
  <si>
    <t>Výkres výztuže pilot, opěr a další</t>
  </si>
  <si>
    <t>Dílenská dokumentace ocelové nosné konstrukce, zábradlí a detailů</t>
  </si>
  <si>
    <t>013254000</t>
  </si>
  <si>
    <t>Dokumentace skutečného provedení stavby</t>
  </si>
  <si>
    <t>-2113271255</t>
  </si>
  <si>
    <t>tištěná a digitální</t>
  </si>
  <si>
    <t>VRN2</t>
  </si>
  <si>
    <t>Příprava staveniště</t>
  </si>
  <si>
    <t>6</t>
  </si>
  <si>
    <t>021103000</t>
  </si>
  <si>
    <t>Zabezpečení přírodních hodnot na místě - norná stěna</t>
  </si>
  <si>
    <t>1273848089</t>
  </si>
  <si>
    <t>norná stěna pro případ havárie</t>
  </si>
  <si>
    <t>7</t>
  </si>
  <si>
    <t>024003005</t>
  </si>
  <si>
    <t>Stěhování zvířat</t>
  </si>
  <si>
    <t>-1447864069</t>
  </si>
  <si>
    <t>Záchranný odlov a trasfer ryb podle požadavku Českého rybářského svazu</t>
  </si>
  <si>
    <t>VRN3</t>
  </si>
  <si>
    <t>Zařízení staveniště</t>
  </si>
  <si>
    <t>8</t>
  </si>
  <si>
    <t>030001000</t>
  </si>
  <si>
    <t>-1352766589</t>
  </si>
  <si>
    <t>zřízení, provoz a odstranění zařízení staveniště včetně připojení na media a včetně oplocení</t>
  </si>
  <si>
    <t>9</t>
  </si>
  <si>
    <t>034503000</t>
  </si>
  <si>
    <t>Informační tabule na staveništi</t>
  </si>
  <si>
    <t>kus</t>
  </si>
  <si>
    <t>-977523401</t>
  </si>
  <si>
    <t xml:space="preserve">označení stavby cedulí (název stavby, délka realizace, jméno stavbyvedoucího, tel. kontakt)   </t>
  </si>
  <si>
    <t>VRN4</t>
  </si>
  <si>
    <t>Inženýrská činnost</t>
  </si>
  <si>
    <t>10</t>
  </si>
  <si>
    <t>0429031R</t>
  </si>
  <si>
    <t xml:space="preserve">Mostní list   </t>
  </si>
  <si>
    <t>vlastní</t>
  </si>
  <si>
    <t>-1110644551</t>
  </si>
  <si>
    <t>Zpracování mostního listu dle ČSN 73 6220</t>
  </si>
  <si>
    <t>11</t>
  </si>
  <si>
    <t>0429032R</t>
  </si>
  <si>
    <t>První hlavní prohlídka</t>
  </si>
  <si>
    <t>948943112</t>
  </si>
  <si>
    <t xml:space="preserve">Provedení 1. hlavní prohlídky lávky včetně zpracování protokolu </t>
  </si>
  <si>
    <t>12</t>
  </si>
  <si>
    <t>04290343R</t>
  </si>
  <si>
    <t>Havarijní a povodňový plán</t>
  </si>
  <si>
    <t>651560576</t>
  </si>
  <si>
    <t>včetně projednání s Povodím Odry a podáním žádosti na vodoprávní úřad</t>
  </si>
  <si>
    <t>13</t>
  </si>
  <si>
    <t>043103000</t>
  </si>
  <si>
    <t>Zkoušky bez rozlišení</t>
  </si>
  <si>
    <t>-1223081216</t>
  </si>
  <si>
    <t>kontrolní zkoušky materiálů a konstrukcí - únosnost podloží, zhutnění, beton</t>
  </si>
  <si>
    <t>VRN7</t>
  </si>
  <si>
    <t>Provozní vlivy</t>
  </si>
  <si>
    <t>14</t>
  </si>
  <si>
    <t>072002000</t>
  </si>
  <si>
    <t>Silniční provoz - čištění komunikací</t>
  </si>
  <si>
    <t>1136988411</t>
  </si>
  <si>
    <t>čištění komunikací znečištěných vozidly stavby</t>
  </si>
  <si>
    <t>SO - SO- Lávka přes Lutyňku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</si>
  <si>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</si>
  <si>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</si>
  <si>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</si>
  <si>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</si>
  <si>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</si>
  <si>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</si>
  <si>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</si>
  <si>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</si>
  <si>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</si>
  <si>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</si>
  <si>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</si>
  <si>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</si>
  <si>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HSV</t>
  </si>
  <si>
    <t>Práce a dodávky HSV</t>
  </si>
  <si>
    <t>Zemní práce</t>
  </si>
  <si>
    <t>111212315</t>
  </si>
  <si>
    <t>Odstranění náletů přes 100 do 500 m2 v přes 1 m v rovině nebo svahu do 1:5 včetně likvidace</t>
  </si>
  <si>
    <t>m2</t>
  </si>
  <si>
    <t>513839480</t>
  </si>
  <si>
    <t xml:space="preserve">Vykácení invazivních rostlin - křídlatky, netýkavky a dalších </t>
  </si>
  <si>
    <t>na ploše rampy na pravém břehu Lutyňky</t>
  </si>
  <si>
    <t>40,0*5,0</t>
  </si>
  <si>
    <t>112251223</t>
  </si>
  <si>
    <t>Odstranění pařezů na svahu přes 1:2 do 1:1 odfrézováním hl přes 0,2 do 0,5 m</t>
  </si>
  <si>
    <t>207909587</t>
  </si>
  <si>
    <t>shnilý pařez v břehu Lutyňky</t>
  </si>
  <si>
    <t>pařez po skáceném stromu</t>
  </si>
  <si>
    <t>Součet</t>
  </si>
  <si>
    <t>115101202</t>
  </si>
  <si>
    <t>Čerpání vody na dopravní výšku do 10 m průměrný přítok přes 500 do 1 000 l/min</t>
  </si>
  <si>
    <t>hod</t>
  </si>
  <si>
    <t>-2068648839</t>
  </si>
  <si>
    <t>čerpání z vrtů pro piloty</t>
  </si>
  <si>
    <t>24</t>
  </si>
  <si>
    <t>čerpání při provádění opevnění</t>
  </si>
  <si>
    <t>5*24</t>
  </si>
  <si>
    <t>115101302</t>
  </si>
  <si>
    <t>Pohotovost čerpací soupravy pro dopravní výšku do 10 m přítok přes 500 do 1 000 l/min</t>
  </si>
  <si>
    <t>den</t>
  </si>
  <si>
    <t>2099101846</t>
  </si>
  <si>
    <t>122251103</t>
  </si>
  <si>
    <t>Odkopávky a prokopávky nezapažené v hornině třídy těžitelnosti I skupiny 3 objem do 100 m3 strojně</t>
  </si>
  <si>
    <t>m3</t>
  </si>
  <si>
    <t>-1502461228</t>
  </si>
  <si>
    <t>Odkopávky pro rampy</t>
  </si>
  <si>
    <t>0,4*4,0*(19,4+17,0)</t>
  </si>
  <si>
    <t>0,57*4,0</t>
  </si>
  <si>
    <t>2,6*4,0</t>
  </si>
  <si>
    <t>0,4*4,0*5,85</t>
  </si>
  <si>
    <t>31,0*0,4</t>
  </si>
  <si>
    <t>124153100</t>
  </si>
  <si>
    <t>Vykopávky pro koryta vodotečí v hornině třídy těžitelnosti I skupiny 1 a 2 objem do 100 m3 strojně</t>
  </si>
  <si>
    <t>529515186</t>
  </si>
  <si>
    <t>Odstranění zemních hrázek</t>
  </si>
  <si>
    <t xml:space="preserve">30,0*1,2*0,5*1,25 </t>
  </si>
  <si>
    <t>124153101</t>
  </si>
  <si>
    <t>Vykopávky pro koryta vodotečí v hornině třídy těžitelnosti I skupiny 1 a 2 objem do 1000 m3 strojně</t>
  </si>
  <si>
    <t>-1747552090</t>
  </si>
  <si>
    <t>Výkopy pro opevnění</t>
  </si>
  <si>
    <t>Patky</t>
  </si>
  <si>
    <t>0,8*0,5*(22,20+29,7)+ (2,0+2,0+13,32)*0,8*0,6</t>
  </si>
  <si>
    <t>Rovnanina</t>
  </si>
  <si>
    <t xml:space="preserve">0,5*(1,2*5,83*13,32+1,2*2,0*2,7+1,2*2,0*3,5 ) </t>
  </si>
  <si>
    <t>Dlažba</t>
  </si>
  <si>
    <t xml:space="preserve">0,35*1,2*(16,0+6,5+22,5+8,5)+0,35*1,2*(32,9+11,8+34,0) </t>
  </si>
  <si>
    <t>Matrace</t>
  </si>
  <si>
    <t xml:space="preserve">0,3*19,0*0,25 </t>
  </si>
  <si>
    <t>124253119</t>
  </si>
  <si>
    <t>Příplatek k vykopávkám pro koryta vodotečí v hornině třídy těžitelnosti I skupiny 3 v tekoucí vodě při LTM</t>
  </si>
  <si>
    <t>-1786197781</t>
  </si>
  <si>
    <t xml:space="preserve">0,8*0,5*(22,20+29,7)+ (2,0+2,0+13,32)*0,8*0,6  </t>
  </si>
  <si>
    <t>131251103</t>
  </si>
  <si>
    <t>Hloubení jam nezapažených v hornině třídy těžitelnosti I skupiny 3 objem do 100 m3 strojně</t>
  </si>
  <si>
    <t>90287792</t>
  </si>
  <si>
    <t>výkopy pro opěry</t>
  </si>
  <si>
    <t>4,5*5,0+4,1*2,5+4,3*6,0+0,6*1,75</t>
  </si>
  <si>
    <t>162751117</t>
  </si>
  <si>
    <t>Vodorovné přemístění přes 9 000 do 10000 m výkopku/sypaniny z horniny třídy těžitelnosti I skupiny 1 až 3</t>
  </si>
  <si>
    <t>-1229879233</t>
  </si>
  <si>
    <t>298,811</t>
  </si>
  <si>
    <t>167151111</t>
  </si>
  <si>
    <t>Nakládání výkopku z hornin třídy těžitelnosti I skupiny 1 až 3 přes 100 m3</t>
  </si>
  <si>
    <t>-1111092069</t>
  </si>
  <si>
    <t>Naložení zeminy z výkopů pro odsvoz na skládku</t>
  </si>
  <si>
    <t>92,68+140,056+59,6</t>
  </si>
  <si>
    <t>zemina z vrtů pro piloty</t>
  </si>
  <si>
    <t>4*8,95*3,14*0,48*0,48/4</t>
  </si>
  <si>
    <t>171151111</t>
  </si>
  <si>
    <t>Uložení sypaniny z hornin nesoudržných sypkých do násypů zhutněných strojně</t>
  </si>
  <si>
    <t>-572741107</t>
  </si>
  <si>
    <t>tělěsa ramp</t>
  </si>
  <si>
    <t xml:space="preserve">0,5*1,7*1,6+0,5*2,6*4,0+0,5*1,7*1,6+0,5*10,95*4,0 </t>
  </si>
  <si>
    <t>M</t>
  </si>
  <si>
    <t>58344171</t>
  </si>
  <si>
    <t>štěrkodrť frakce 0/32</t>
  </si>
  <si>
    <t>t</t>
  </si>
  <si>
    <t>-2057627464</t>
  </si>
  <si>
    <t>29,82*2,0</t>
  </si>
  <si>
    <t>171153101</t>
  </si>
  <si>
    <t>Zemní hrázky melioračních kanálů z horniny třídy těžitelnosti I a II skupiny 1 až 4</t>
  </si>
  <si>
    <t>1323803783</t>
  </si>
  <si>
    <t>Zřízení zemních hrázek - použije se vhodná zemina z výkopů</t>
  </si>
  <si>
    <t>171201221</t>
  </si>
  <si>
    <t>Poplatek za uložení na skládce (skládkovné) zeminy a kamení kód odpadu 17 05 04</t>
  </si>
  <si>
    <t>-74958158</t>
  </si>
  <si>
    <t>298,811*2,0</t>
  </si>
  <si>
    <t>16</t>
  </si>
  <si>
    <t>174101101</t>
  </si>
  <si>
    <t>Zásyp jam, šachet rýh nebo kolem objektů sypaninou se zhutněním</t>
  </si>
  <si>
    <t>420471579</t>
  </si>
  <si>
    <t>Zásyp na líci opěr a křídel a násypy kolem spodní stavby – svahové kužely</t>
  </si>
  <si>
    <t>2*(0,3*3,3 + 1,0*3,3) + 4*1*1,5</t>
  </si>
  <si>
    <t>17</t>
  </si>
  <si>
    <t>R584</t>
  </si>
  <si>
    <t>zemina vhodná do násypu a zásypu včetně dovozu</t>
  </si>
  <si>
    <t>485013292</t>
  </si>
  <si>
    <t>18</t>
  </si>
  <si>
    <t>174211101</t>
  </si>
  <si>
    <t>Zásyp jam, šachet rýh nebo kolem objektů sypaninou bez zhutnění ručně</t>
  </si>
  <si>
    <t>-833424574</t>
  </si>
  <si>
    <t>Zásyp pilot štěrkodrtí v délce hluchého vrtání</t>
  </si>
  <si>
    <t>4*0,65* 3,14*0,48*0,48/4</t>
  </si>
  <si>
    <t>19</t>
  </si>
  <si>
    <t>58344229</t>
  </si>
  <si>
    <t>štěrkodrť frakce 0/125</t>
  </si>
  <si>
    <t>-1660362765</t>
  </si>
  <si>
    <t>0,47*2,0</t>
  </si>
  <si>
    <t>20</t>
  </si>
  <si>
    <t>181111123</t>
  </si>
  <si>
    <t>Plošná úprava terénu do 500 m2 zemina skupiny 1 až 4 nerovnosti přes 100 do 150 mm ve svahu přes 1:2 do 1:1</t>
  </si>
  <si>
    <t>548014864</t>
  </si>
  <si>
    <t>Srovnání dotčených ploch</t>
  </si>
  <si>
    <t>1,5*(47,7+29,7+20,1+29,6)</t>
  </si>
  <si>
    <t>181351103</t>
  </si>
  <si>
    <t>Rozprostření ornice tl vrstvy do 200 mm pl přes 100 do 500 m2 v rovině nebo ve svahu do 1:5 strojně</t>
  </si>
  <si>
    <t>707098778</t>
  </si>
  <si>
    <t>Ohumusování v tl. 0,15 m a osetí svahových kuželů</t>
  </si>
  <si>
    <t xml:space="preserve">1,3*(47,7+29,7+20,1+29,6) </t>
  </si>
  <si>
    <t>22</t>
  </si>
  <si>
    <t>R585</t>
  </si>
  <si>
    <t>ornice včetně dovozu</t>
  </si>
  <si>
    <t>-255851507</t>
  </si>
  <si>
    <t>165,23*0,15</t>
  </si>
  <si>
    <t>23</t>
  </si>
  <si>
    <t>181411122</t>
  </si>
  <si>
    <t>Založení lučního trávníku výsevem pl do 1000 m2 ve svahu přes 1:5 do 1:2</t>
  </si>
  <si>
    <t>-1948491235</t>
  </si>
  <si>
    <t>Osetí dotčených ploch</t>
  </si>
  <si>
    <t>00572474</t>
  </si>
  <si>
    <t>osivo směs travní krajinná-svahová</t>
  </si>
  <si>
    <t>kg</t>
  </si>
  <si>
    <t>1168734184</t>
  </si>
  <si>
    <t>190,65*0,025 'Přepočtené koeficientem množství</t>
  </si>
  <si>
    <t>Zakládání</t>
  </si>
  <si>
    <t>25</t>
  </si>
  <si>
    <t>212791111</t>
  </si>
  <si>
    <t>Odvodnění mostní opěry - žlab úložného prahu z plastových trub DN 75</t>
  </si>
  <si>
    <t>m</t>
  </si>
  <si>
    <t>-146528194</t>
  </si>
  <si>
    <t>žlábek na úložném prahu</t>
  </si>
  <si>
    <t>2*2,50</t>
  </si>
  <si>
    <t>přesah</t>
  </si>
  <si>
    <t>2*0,25</t>
  </si>
  <si>
    <t>26</t>
  </si>
  <si>
    <t>212792211</t>
  </si>
  <si>
    <t>Odvodnění mostní opěry - drenážní flexibilní plastové potrubí DN 100</t>
  </si>
  <si>
    <t>-1861417431</t>
  </si>
  <si>
    <t>odvodnění rubu opěr</t>
  </si>
  <si>
    <t xml:space="preserve">2*(2*1,8 + 1,4 + 1,3 + 3,0) </t>
  </si>
  <si>
    <t>27</t>
  </si>
  <si>
    <t>212972112</t>
  </si>
  <si>
    <t>Opláštění drenážních trub filtrační textilií DN 100</t>
  </si>
  <si>
    <t>1127537916</t>
  </si>
  <si>
    <t>28</t>
  </si>
  <si>
    <t>213311151</t>
  </si>
  <si>
    <t>Polštáře zhutněné pod základy ze štěrkodrti 8-32</t>
  </si>
  <si>
    <t>-1347795480</t>
  </si>
  <si>
    <t>Roznášecí polštář ze ŠD fr. 8-32 tl. 100mm pod betonovou šablonu</t>
  </si>
  <si>
    <t>2*2,25*3,70*0,10</t>
  </si>
  <si>
    <t>29</t>
  </si>
  <si>
    <t>226211613</t>
  </si>
  <si>
    <t>Vrty velkoprofilové svislé zapažené D přes 450 do 550 mm hl od 0 do 10 m hornina III</t>
  </si>
  <si>
    <t>-852108027</t>
  </si>
  <si>
    <t>Vrty pro piloty prům. 480mm</t>
  </si>
  <si>
    <t>4*8,95</t>
  </si>
  <si>
    <t>30</t>
  </si>
  <si>
    <t>231212112</t>
  </si>
  <si>
    <t>Zřízení pilot svislých zapažených D přes 450 do 650 mm hl od 0 do 10 m s vytažením pažnic z betonu železového</t>
  </si>
  <si>
    <t>-1624778416</t>
  </si>
  <si>
    <t>31</t>
  </si>
  <si>
    <t>58933333</t>
  </si>
  <si>
    <t>beton C 30/37 XC2, XA1</t>
  </si>
  <si>
    <t>590240277</t>
  </si>
  <si>
    <t>4*8,3*3,14*0,48*0,48/4</t>
  </si>
  <si>
    <t>32</t>
  </si>
  <si>
    <t>231611114</t>
  </si>
  <si>
    <t>Výztuž pilot betonovaných do země ocel z betonářské oceli 10 505</t>
  </si>
  <si>
    <t>1266292634</t>
  </si>
  <si>
    <t>dle realizační dokumentace</t>
  </si>
  <si>
    <t>1,5</t>
  </si>
  <si>
    <t>Svislé a kompletní konstrukce</t>
  </si>
  <si>
    <t>33</t>
  </si>
  <si>
    <t>326214611</t>
  </si>
  <si>
    <t>Zdivo LTM z gabionových matrací dvouzákrutová síť pozinkovaná vyplněná lomovým kamenem</t>
  </si>
  <si>
    <t>91412977</t>
  </si>
  <si>
    <t>Drátokamenné matrace, tl. 0,25 m</t>
  </si>
  <si>
    <t>4ks 1500x2000 mm, 2 ks 1000x1500 mm, 1ks 1000x2000 mm</t>
  </si>
  <si>
    <t>4*1,5*2,0*0,25+2*1,0*1,5*0,25+1*1,0*2,0*0,25</t>
  </si>
  <si>
    <t>34</t>
  </si>
  <si>
    <t>334323118</t>
  </si>
  <si>
    <t>Mostní opěry a úložné prahy ze ŽB C 30/37</t>
  </si>
  <si>
    <t>-243301949</t>
  </si>
  <si>
    <t>opěry, křídla a úložné bloky</t>
  </si>
  <si>
    <t>2*(0,67*0,3+1,05*1,3)*2,5</t>
  </si>
  <si>
    <t>3*1,69*0,45</t>
  </si>
  <si>
    <t>1,87*0,45</t>
  </si>
  <si>
    <t>35</t>
  </si>
  <si>
    <t>334352111</t>
  </si>
  <si>
    <t>Bednění mostních křídel a závěrných zídek ze systémového bednění s výplní z překližek - zřízení</t>
  </si>
  <si>
    <t>151632820</t>
  </si>
  <si>
    <t>2*((2*1,05*1,3 + 1,3*2,5 + 2*0,67*0,3 + 0,67*2,5 + 1,92*1,6) + (2*2*1,69 + 2*2,42*0,45) + (3*0,12*0,3 + 3*0,12*0,36))</t>
  </si>
  <si>
    <t>36</t>
  </si>
  <si>
    <t>334352211</t>
  </si>
  <si>
    <t>Bednění mostních křídel a závěrných zídek ze systémového bednění s výplní z překližek - odstranění</t>
  </si>
  <si>
    <t>1813843897</t>
  </si>
  <si>
    <t>37</t>
  </si>
  <si>
    <t>334361216</t>
  </si>
  <si>
    <t>Výztuž dříků opěr z betonářské oceli 10 505</t>
  </si>
  <si>
    <t>-1344294860</t>
  </si>
  <si>
    <t>1,8</t>
  </si>
  <si>
    <t>případná výztuž šablony pro piloty</t>
  </si>
  <si>
    <t>0,1</t>
  </si>
  <si>
    <t>Vodorovné konstrukce</t>
  </si>
  <si>
    <t>38</t>
  </si>
  <si>
    <t>423175111</t>
  </si>
  <si>
    <t>Montáž OK s podélnými nosníky ortotropní mostovka š do 2,4 m, v do 3,0 m most 1 pole rozpětí do 13 m</t>
  </si>
  <si>
    <t>-1716190108</t>
  </si>
  <si>
    <t>Montáž ocelové nosné konstrukce a zábradlí na NK</t>
  </si>
  <si>
    <t>Osazení vcelku, montáž zábradlí</t>
  </si>
  <si>
    <t>Výpočet hmotnosti viz výkaz výměr</t>
  </si>
  <si>
    <t>4,27</t>
  </si>
  <si>
    <t>39</t>
  </si>
  <si>
    <t>13010R</t>
  </si>
  <si>
    <t>svařovaná ocelová konstrukce S235</t>
  </si>
  <si>
    <t>-969136063</t>
  </si>
  <si>
    <t>ocelová nosná konstrukce včetně zábradlí na NK</t>
  </si>
  <si>
    <t>40</t>
  </si>
  <si>
    <t>428992111</t>
  </si>
  <si>
    <t>Osazení mostního ložiska elastomerového zatížení do 400 kN</t>
  </si>
  <si>
    <t>280517182</t>
  </si>
  <si>
    <t>41</t>
  </si>
  <si>
    <t>24771R</t>
  </si>
  <si>
    <t xml:space="preserve">Ložisko elastomerové 100x100x28 mm </t>
  </si>
  <si>
    <t>-1507888637</t>
  </si>
  <si>
    <t>42</t>
  </si>
  <si>
    <t>451313521</t>
  </si>
  <si>
    <t>Podkladní vrstva z betonu prostého se zvýšenými nároky na prostředí pod dlažbu tl přes 100 do 150 mm</t>
  </si>
  <si>
    <t>-767143158</t>
  </si>
  <si>
    <t>Podklad tl. 150 mm pod dlažbu</t>
  </si>
  <si>
    <t xml:space="preserve">1,2*(16,0+6,5+22,5+8,5)+1,2*(32,9+11,8+34,0) </t>
  </si>
  <si>
    <t>43</t>
  </si>
  <si>
    <t>451315124</t>
  </si>
  <si>
    <t>Podkladní nebo výplňová vrstva z betonu C 12/15 tl do 150 mm</t>
  </si>
  <si>
    <t>2051925737</t>
  </si>
  <si>
    <t>Betonová šablona pro vrtání pilot C12/15 tl. 0,15 m</t>
  </si>
  <si>
    <t>2*1,65*3,1</t>
  </si>
  <si>
    <t>Podkladní beton pod opěrami</t>
  </si>
  <si>
    <t>2*2,0*3,45</t>
  </si>
  <si>
    <t>44</t>
  </si>
  <si>
    <t>451351111</t>
  </si>
  <si>
    <t>Bednění podkladní vrtací šablony základu z hranolů a prken hloubky do 300 mm - zřízení</t>
  </si>
  <si>
    <t>1862582566</t>
  </si>
  <si>
    <t xml:space="preserve">2*(2*3,1 + 2*1,65 + 2*4*0,52)*0,15 </t>
  </si>
  <si>
    <t>45</t>
  </si>
  <si>
    <t>451351211</t>
  </si>
  <si>
    <t>Bednění podkladní vrtací šablony základu z hranolů a prken hloubky do 300 mm - odstranění</t>
  </si>
  <si>
    <t>1316889306</t>
  </si>
  <si>
    <t>2*(2*3,1 + 2*1,65 + 2*4*0,52)*0,15</t>
  </si>
  <si>
    <t>46</t>
  </si>
  <si>
    <t>451475121</t>
  </si>
  <si>
    <t>Podkladní vrstva plastbetonová samonivelační první vrstva tl 10 mm</t>
  </si>
  <si>
    <t>-1663018090</t>
  </si>
  <si>
    <t>Podlití ložisek plastmaltou v tl. 20 mm + zalití kotevních trnů</t>
  </si>
  <si>
    <t>6*0,2*0,2 + 0,02</t>
  </si>
  <si>
    <t>47</t>
  </si>
  <si>
    <t>451475122</t>
  </si>
  <si>
    <t>Podkladní vrstva plastbetonová samonivelační každá další vrstva tl 10 mm</t>
  </si>
  <si>
    <t>313805183</t>
  </si>
  <si>
    <t>48</t>
  </si>
  <si>
    <t>452471101</t>
  </si>
  <si>
    <t>Podkladní vrstva z modifikované malty cementové tl do 10 mm</t>
  </si>
  <si>
    <t>1203244063</t>
  </si>
  <si>
    <t>Podlití kotevních desek zábradlí na křídlech plastmaltou</t>
  </si>
  <si>
    <t>8*0,2*0,2</t>
  </si>
  <si>
    <t>49</t>
  </si>
  <si>
    <t>458501112</t>
  </si>
  <si>
    <t>Výplňové klíny za opěrou z kameniva drceného hutněného po vrstvách</t>
  </si>
  <si>
    <t>579203342</t>
  </si>
  <si>
    <t>přechodový klín – ŠD fr. 0-32</t>
  </si>
  <si>
    <t>2*1,70*1,60*1,35</t>
  </si>
  <si>
    <t>50</t>
  </si>
  <si>
    <t>461211111</t>
  </si>
  <si>
    <t>Patka z lomového kamene na maltu cementovou průřez do 0,40 m2</t>
  </si>
  <si>
    <t>-124061964</t>
  </si>
  <si>
    <t>Podélná patka š. 0,5 m, hl. 0,8 m, kamenná prolitá betonem C20/25-XF3</t>
  </si>
  <si>
    <t>Hmotnost kamene min. 250 kg</t>
  </si>
  <si>
    <t xml:space="preserve">0,8*0,5*(22,20+29,7) </t>
  </si>
  <si>
    <t>51</t>
  </si>
  <si>
    <t>461211711</t>
  </si>
  <si>
    <t>Patka z lomového kamene pro dlažbu na sucho bez výplně spár</t>
  </si>
  <si>
    <t>-132680129</t>
  </si>
  <si>
    <t>Zapuštěná záhozová patka z lomového kamene</t>
  </si>
  <si>
    <t>(2,0+2,0+13,32)*0,8*0,6</t>
  </si>
  <si>
    <t>52</t>
  </si>
  <si>
    <t>463211153</t>
  </si>
  <si>
    <t>Rovnanina objemu přes 3 m3 z lomového kamene tříděného hmotnosti přes 200 do 500 kg s urovnáním líce</t>
  </si>
  <si>
    <t>1259172100</t>
  </si>
  <si>
    <t xml:space="preserve">Kamenná rovnanina s urovnaným lícem </t>
  </si>
  <si>
    <t>Hmotnost kamene min. 250 kg, tl. cca. 0,5 m</t>
  </si>
  <si>
    <t>1,2*5,83*13,32+1,2*2,0*2,7+1,2*2,0*3,5</t>
  </si>
  <si>
    <t>53</t>
  </si>
  <si>
    <t>465511521</t>
  </si>
  <si>
    <t>Dlažba z lomového kamene do malty s vyplněním spár maltou a vyspárováním pl přes 20 m2 tl 200 mm</t>
  </si>
  <si>
    <t>667589100</t>
  </si>
  <si>
    <t>Komunikace pozemní</t>
  </si>
  <si>
    <t>54</t>
  </si>
  <si>
    <t>564762111</t>
  </si>
  <si>
    <t>Podklad z vibrovaného štěrku VŠ tl 200 mm</t>
  </si>
  <si>
    <t>215967513</t>
  </si>
  <si>
    <t>rampy</t>
  </si>
  <si>
    <t>23,8</t>
  </si>
  <si>
    <t>2,2*29,8+1,6*1,7+1,86*1,7</t>
  </si>
  <si>
    <t xml:space="preserve">2,2*20,5+9,8 </t>
  </si>
  <si>
    <t>55</t>
  </si>
  <si>
    <t>564861111</t>
  </si>
  <si>
    <t>Podklad ze štěrkodrtě ŠD plochy přes 100 m2 tl 200 mm</t>
  </si>
  <si>
    <t>-244046202</t>
  </si>
  <si>
    <t>39,2</t>
  </si>
  <si>
    <t>2,8*29,8+1,6*1,7+1,86*1,7+2,8*20,5</t>
  </si>
  <si>
    <t>15,1</t>
  </si>
  <si>
    <t>56</t>
  </si>
  <si>
    <t>569851111</t>
  </si>
  <si>
    <t>Zpevnění krajnic štěrkodrtí tl 150 mm</t>
  </si>
  <si>
    <t>526848176</t>
  </si>
  <si>
    <t xml:space="preserve">0,5*(47,7+29,7+20,1+29,6) </t>
  </si>
  <si>
    <t>57</t>
  </si>
  <si>
    <t>569903311</t>
  </si>
  <si>
    <t>Zřízení zemních krajnic se zhutněním</t>
  </si>
  <si>
    <t>-1855483915</t>
  </si>
  <si>
    <t>Krajnice ramp</t>
  </si>
  <si>
    <t xml:space="preserve">0,42*0,24*(47,7+29,7)+0,7*20,1+0,42*0,24*29,6 </t>
  </si>
  <si>
    <t>58</t>
  </si>
  <si>
    <t>-2144667244</t>
  </si>
  <si>
    <t>Úpravy povrchů, podlahy a osazování výplní</t>
  </si>
  <si>
    <t>59</t>
  </si>
  <si>
    <t>628611131</t>
  </si>
  <si>
    <t>Nátěr betonu mostu akrylátový 2x ochranný pružný OS-C</t>
  </si>
  <si>
    <t>1652397634</t>
  </si>
  <si>
    <t xml:space="preserve">ochranný hydrofobní sjednocující protikarbonatační nátěr </t>
  </si>
  <si>
    <t>beton na styku se vzduchem</t>
  </si>
  <si>
    <t>2*(2,5*(0,6+0,75+0,67+0,30))</t>
  </si>
  <si>
    <t>2*2*1,7*0,45</t>
  </si>
  <si>
    <t>2*2*1,23</t>
  </si>
  <si>
    <t>60</t>
  </si>
  <si>
    <t>628613511</t>
  </si>
  <si>
    <t>Ochranný nátěr OK mostů - základní a podkladní epoxidový, vrchní PU, tl. min 280 µm</t>
  </si>
  <si>
    <t>605177639</t>
  </si>
  <si>
    <t xml:space="preserve">PKO ocelové nosné konstrukce lávky dle přílohy 19.B.P5 TKP 19B - tl. 350 µm   </t>
  </si>
  <si>
    <t>výpočet nátěrové plochy viz výkaz výměr</t>
  </si>
  <si>
    <t>130,17</t>
  </si>
  <si>
    <t>Ostatní konstrukce a práce, bourání</t>
  </si>
  <si>
    <t>61</t>
  </si>
  <si>
    <t>911121111</t>
  </si>
  <si>
    <t>Montáž zábradlí ocelového přichyceného vruty do betonového podkladu</t>
  </si>
  <si>
    <t>-1476288228</t>
  </si>
  <si>
    <t>Zábradlí na opěrách</t>
  </si>
  <si>
    <t>4*2,0</t>
  </si>
  <si>
    <t>62</t>
  </si>
  <si>
    <t>R316866</t>
  </si>
  <si>
    <t>mostní zábradlí včetně povrchové úpravy</t>
  </si>
  <si>
    <t>1360186368</t>
  </si>
  <si>
    <t>ocelové zábradlí v. 1,30 m se svislou výplní, včetně povrchové úpravy (zinkování ponorem s nátěrem)</t>
  </si>
  <si>
    <t>63</t>
  </si>
  <si>
    <t>912111111</t>
  </si>
  <si>
    <t>Montáž zábrany parkovací sloupku v do 800 mm zabetonovaného</t>
  </si>
  <si>
    <t>-1687260349</t>
  </si>
  <si>
    <t>64</t>
  </si>
  <si>
    <t>74910177</t>
  </si>
  <si>
    <t>sloupek parkovací pevný 60x60x800mm Zn základní k zabetonování</t>
  </si>
  <si>
    <t>766856748</t>
  </si>
  <si>
    <t>65</t>
  </si>
  <si>
    <t>914112111</t>
  </si>
  <si>
    <t>Tabulka s označením evidenčního čísla mostu</t>
  </si>
  <si>
    <t>-1232636201</t>
  </si>
  <si>
    <t xml:space="preserve">Evidenční číslo lávky včetně sloupku </t>
  </si>
  <si>
    <t>66</t>
  </si>
  <si>
    <t>919726124</t>
  </si>
  <si>
    <t>Geotextilie pro ochranu, separaci a filtraci netkaná měrná hm přes 500 do 800 g/m2</t>
  </si>
  <si>
    <t>1591186335</t>
  </si>
  <si>
    <t>ochrana nátěrů opěr pod úrovní terénu</t>
  </si>
  <si>
    <t>2*1,92*1,6+4*1,0+2*0,8*2,5+4*1,31+4*1,69+4*0,45*(0,54+1,88)</t>
  </si>
  <si>
    <t>seperační geotextilie pod násypy ramp</t>
  </si>
  <si>
    <t xml:space="preserve">(0,25+3,0+0,25)*(27,5+9,5)+(0,25+4,2+0,25)*(4,03+12,65)+39,8+16,9 </t>
  </si>
  <si>
    <t>67</t>
  </si>
  <si>
    <t>931994171</t>
  </si>
  <si>
    <t>Těsnění pracovní spáry betonové konstrukce asfaltovým izolačním pásem š do 500 mm</t>
  </si>
  <si>
    <t>1340819622</t>
  </si>
  <si>
    <t>Izolace pracovních spár z rubu</t>
  </si>
  <si>
    <t xml:space="preserve">2*(1,6+2*(1,28+0,2)) </t>
  </si>
  <si>
    <t>68</t>
  </si>
  <si>
    <t>9361R</t>
  </si>
  <si>
    <t>Pochozí rošt z kompozitu</t>
  </si>
  <si>
    <t>-1219640431</t>
  </si>
  <si>
    <t>dodávka a montáž</t>
  </si>
  <si>
    <t>výška 40 mm, světlost ok max. 15 mm</t>
  </si>
  <si>
    <t>13,56*2,0</t>
  </si>
  <si>
    <t>69</t>
  </si>
  <si>
    <t>936942211</t>
  </si>
  <si>
    <t>Zhotovení tabulky s letopočtem opravy mostu vložením šablony do bednění</t>
  </si>
  <si>
    <t>1596168989</t>
  </si>
  <si>
    <t>70</t>
  </si>
  <si>
    <t>961041211</t>
  </si>
  <si>
    <t>Bourání mostních základů z betonu prostého</t>
  </si>
  <si>
    <t>-900962060</t>
  </si>
  <si>
    <t>Demolice šablony pro piloty</t>
  </si>
  <si>
    <t xml:space="preserve">2*1,65*3,1*0,15 </t>
  </si>
  <si>
    <t>71</t>
  </si>
  <si>
    <t>977151111</t>
  </si>
  <si>
    <t>Jádrové vrty diamantovými korunkami do stavebních materiálů D do 35 mm</t>
  </si>
  <si>
    <t>63147665</t>
  </si>
  <si>
    <t>vrty D24 mm  hl. 80 mm pro kotvení ložisek</t>
  </si>
  <si>
    <t>2*6*0,08</t>
  </si>
  <si>
    <t>vrty D24 mm hl. 300 mm pro kotvení nosné konstrukce</t>
  </si>
  <si>
    <t>2*4*0,3</t>
  </si>
  <si>
    <t>72</t>
  </si>
  <si>
    <t>R9361112</t>
  </si>
  <si>
    <t>Drobné doplňkové konstrukce kovové včetně PKO</t>
  </si>
  <si>
    <t>-738651411</t>
  </si>
  <si>
    <t>Zámečnické výrobky – zajištění nosné konstrukce proti nadnesení a posunutí</t>
  </si>
  <si>
    <t>200</t>
  </si>
  <si>
    <t>L100x100x6 na hranách závěrných zídek</t>
  </si>
  <si>
    <t>2*2,5*10,5*1,1</t>
  </si>
  <si>
    <t>Šrouby pro upevnění odnímatelného zábradlí - 40 ks, odhad hmotnosti</t>
  </si>
  <si>
    <t>997</t>
  </si>
  <si>
    <t>Přesun sutě</t>
  </si>
  <si>
    <t>73</t>
  </si>
  <si>
    <t>997211511</t>
  </si>
  <si>
    <t>Vodorovná doprava suti po suchu na vzdálenost do 1 km</t>
  </si>
  <si>
    <t>1395926926</t>
  </si>
  <si>
    <t>3,529</t>
  </si>
  <si>
    <t>74</t>
  </si>
  <si>
    <t>997211519</t>
  </si>
  <si>
    <t>Příplatek ZKD 1 km u vodorovné dopravy suti</t>
  </si>
  <si>
    <t>1183342511</t>
  </si>
  <si>
    <t>3,529*9 'Přepočtené koeficientem množství</t>
  </si>
  <si>
    <t>75</t>
  </si>
  <si>
    <t>997211612</t>
  </si>
  <si>
    <t>Nakládání vybouraných hmot na dopravní prostředky pro vodorovnou dopravu</t>
  </si>
  <si>
    <t>-167718253</t>
  </si>
  <si>
    <t>betonová šablona pro piloty</t>
  </si>
  <si>
    <t>2*1,65*3,1*0,15*2,3</t>
  </si>
  <si>
    <t>76</t>
  </si>
  <si>
    <t>997221615</t>
  </si>
  <si>
    <t>Poplatek za uložení na skládce (skládkovné) stavebního odpadu betonového kód odpadu 17 01 01</t>
  </si>
  <si>
    <t>-702814634</t>
  </si>
  <si>
    <t>998</t>
  </si>
  <si>
    <t>Přesun hmot</t>
  </si>
  <si>
    <t>77</t>
  </si>
  <si>
    <t>998212111</t>
  </si>
  <si>
    <t>Přesun hmot pro mosty zděné, monolitické betonové nebo ocelové v do 20 m</t>
  </si>
  <si>
    <t>124864151</t>
  </si>
  <si>
    <t>PSV</t>
  </si>
  <si>
    <t>Práce a dodávky PSV</t>
  </si>
  <si>
    <t>711</t>
  </si>
  <si>
    <t>Izolace proti vodě, vlhkosti a plynům</t>
  </si>
  <si>
    <t>78</t>
  </si>
  <si>
    <t>711112002</t>
  </si>
  <si>
    <t>Provedení izolace proti zemní vlhkosti svislé za studena lakem asfaltovým</t>
  </si>
  <si>
    <t>1653442946</t>
  </si>
  <si>
    <t>3 vrstvy nátěrů</t>
  </si>
  <si>
    <t>30,5*3 'Přepočtené koeficientem množství</t>
  </si>
  <si>
    <t>79</t>
  </si>
  <si>
    <t>R1116</t>
  </si>
  <si>
    <t xml:space="preserve">1 x Alp + 2x Aln   </t>
  </si>
  <si>
    <t>752599264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</si>
</sst>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0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0" fillId="0" borderId="0" xfId="0"/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workbookViewId="0" topLeftCell="A88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hidden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82" t="s">
        <v>14</v>
      </c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2"/>
      <c r="AL5" s="22"/>
      <c r="AM5" s="22"/>
      <c r="AN5" s="22"/>
      <c r="AO5" s="22"/>
      <c r="AP5" s="22"/>
      <c r="AQ5" s="22"/>
      <c r="AR5" s="20"/>
      <c r="BE5" s="279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84" t="s">
        <v>17</v>
      </c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2"/>
      <c r="AL6" s="22"/>
      <c r="AM6" s="22"/>
      <c r="AN6" s="22"/>
      <c r="AO6" s="22"/>
      <c r="AP6" s="22"/>
      <c r="AQ6" s="22"/>
      <c r="AR6" s="20"/>
      <c r="BE6" s="280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80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80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80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280"/>
      <c r="BS10" s="17" t="s">
        <v>6</v>
      </c>
    </row>
    <row r="11" spans="2:71" s="1" customFormat="1" ht="18.4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29</v>
      </c>
      <c r="AO11" s="22"/>
      <c r="AP11" s="22"/>
      <c r="AQ11" s="22"/>
      <c r="AR11" s="20"/>
      <c r="BE11" s="280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80"/>
      <c r="BS12" s="17" t="s">
        <v>6</v>
      </c>
    </row>
    <row r="13" spans="2:71" s="1" customFormat="1" ht="12" customHeight="1">
      <c r="B13" s="21"/>
      <c r="C13" s="22"/>
      <c r="D13" s="29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31</v>
      </c>
      <c r="AO13" s="22"/>
      <c r="AP13" s="22"/>
      <c r="AQ13" s="22"/>
      <c r="AR13" s="20"/>
      <c r="BE13" s="280"/>
      <c r="BS13" s="17" t="s">
        <v>6</v>
      </c>
    </row>
    <row r="14" spans="2:71" ht="12.75">
      <c r="B14" s="21"/>
      <c r="C14" s="22"/>
      <c r="D14" s="22"/>
      <c r="E14" s="285" t="s">
        <v>31</v>
      </c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9" t="s">
        <v>28</v>
      </c>
      <c r="AL14" s="22"/>
      <c r="AM14" s="22"/>
      <c r="AN14" s="31" t="s">
        <v>31</v>
      </c>
      <c r="AO14" s="22"/>
      <c r="AP14" s="22"/>
      <c r="AQ14" s="22"/>
      <c r="AR14" s="20"/>
      <c r="BE14" s="280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80"/>
      <c r="BS15" s="17" t="s">
        <v>4</v>
      </c>
    </row>
    <row r="16" spans="2:71" s="1" customFormat="1" ht="12" customHeight="1">
      <c r="B16" s="21"/>
      <c r="C16" s="22"/>
      <c r="D16" s="29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33</v>
      </c>
      <c r="AO16" s="22"/>
      <c r="AP16" s="22"/>
      <c r="AQ16" s="22"/>
      <c r="AR16" s="20"/>
      <c r="BE16" s="280"/>
      <c r="BS16" s="17" t="s">
        <v>4</v>
      </c>
    </row>
    <row r="17" spans="2:71" s="1" customFormat="1" ht="18.4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35</v>
      </c>
      <c r="AO17" s="22"/>
      <c r="AP17" s="22"/>
      <c r="AQ17" s="22"/>
      <c r="AR17" s="20"/>
      <c r="BE17" s="280"/>
      <c r="BS17" s="17" t="s">
        <v>36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80"/>
      <c r="BS18" s="17" t="s">
        <v>6</v>
      </c>
    </row>
    <row r="19" spans="2:71" s="1" customFormat="1" ht="12" customHeight="1">
      <c r="B19" s="21"/>
      <c r="C19" s="22"/>
      <c r="D19" s="29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80"/>
      <c r="BS19" s="17" t="s">
        <v>6</v>
      </c>
    </row>
    <row r="20" spans="2:71" s="1" customFormat="1" ht="18.4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280"/>
      <c r="BS20" s="17" t="s">
        <v>36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80"/>
    </row>
    <row r="22" spans="2:57" s="1" customFormat="1" ht="12" customHeight="1">
      <c r="B22" s="21"/>
      <c r="C22" s="22"/>
      <c r="D22" s="29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80"/>
    </row>
    <row r="23" spans="2:57" s="1" customFormat="1" ht="14.45" customHeight="1">
      <c r="B23" s="21"/>
      <c r="C23" s="22"/>
      <c r="D23" s="22"/>
      <c r="E23" s="287" t="s">
        <v>1</v>
      </c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2"/>
      <c r="AP23" s="22"/>
      <c r="AQ23" s="22"/>
      <c r="AR23" s="20"/>
      <c r="BE23" s="280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80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80"/>
    </row>
    <row r="26" spans="1:57" s="2" customFormat="1" ht="25.9" customHeight="1">
      <c r="A26" s="34"/>
      <c r="B26" s="35"/>
      <c r="C26" s="36"/>
      <c r="D26" s="37" t="s">
        <v>40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88">
        <f>ROUND(AG94,2)</f>
        <v>0</v>
      </c>
      <c r="AL26" s="289"/>
      <c r="AM26" s="289"/>
      <c r="AN26" s="289"/>
      <c r="AO26" s="289"/>
      <c r="AP26" s="36"/>
      <c r="AQ26" s="36"/>
      <c r="AR26" s="39"/>
      <c r="BE26" s="280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80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90" t="s">
        <v>41</v>
      </c>
      <c r="M28" s="290"/>
      <c r="N28" s="290"/>
      <c r="O28" s="290"/>
      <c r="P28" s="290"/>
      <c r="Q28" s="36"/>
      <c r="R28" s="36"/>
      <c r="S28" s="36"/>
      <c r="T28" s="36"/>
      <c r="U28" s="36"/>
      <c r="V28" s="36"/>
      <c r="W28" s="290" t="s">
        <v>42</v>
      </c>
      <c r="X28" s="290"/>
      <c r="Y28" s="290"/>
      <c r="Z28" s="290"/>
      <c r="AA28" s="290"/>
      <c r="AB28" s="290"/>
      <c r="AC28" s="290"/>
      <c r="AD28" s="290"/>
      <c r="AE28" s="290"/>
      <c r="AF28" s="36"/>
      <c r="AG28" s="36"/>
      <c r="AH28" s="36"/>
      <c r="AI28" s="36"/>
      <c r="AJ28" s="36"/>
      <c r="AK28" s="290" t="s">
        <v>43</v>
      </c>
      <c r="AL28" s="290"/>
      <c r="AM28" s="290"/>
      <c r="AN28" s="290"/>
      <c r="AO28" s="290"/>
      <c r="AP28" s="36"/>
      <c r="AQ28" s="36"/>
      <c r="AR28" s="39"/>
      <c r="BE28" s="280"/>
    </row>
    <row r="29" spans="2:57" s="3" customFormat="1" ht="14.45" customHeight="1">
      <c r="B29" s="40"/>
      <c r="C29" s="41"/>
      <c r="D29" s="29" t="s">
        <v>44</v>
      </c>
      <c r="E29" s="41"/>
      <c r="F29" s="29" t="s">
        <v>45</v>
      </c>
      <c r="G29" s="41"/>
      <c r="H29" s="41"/>
      <c r="I29" s="41"/>
      <c r="J29" s="41"/>
      <c r="K29" s="41"/>
      <c r="L29" s="274">
        <v>0.21</v>
      </c>
      <c r="M29" s="273"/>
      <c r="N29" s="273"/>
      <c r="O29" s="273"/>
      <c r="P29" s="273"/>
      <c r="Q29" s="41"/>
      <c r="R29" s="41"/>
      <c r="S29" s="41"/>
      <c r="T29" s="41"/>
      <c r="U29" s="41"/>
      <c r="V29" s="41"/>
      <c r="W29" s="272">
        <f>ROUND(AZ94,2)</f>
        <v>0</v>
      </c>
      <c r="X29" s="273"/>
      <c r="Y29" s="273"/>
      <c r="Z29" s="273"/>
      <c r="AA29" s="273"/>
      <c r="AB29" s="273"/>
      <c r="AC29" s="273"/>
      <c r="AD29" s="273"/>
      <c r="AE29" s="273"/>
      <c r="AF29" s="41"/>
      <c r="AG29" s="41"/>
      <c r="AH29" s="41"/>
      <c r="AI29" s="41"/>
      <c r="AJ29" s="41"/>
      <c r="AK29" s="272">
        <f>ROUND(AV94,2)</f>
        <v>0</v>
      </c>
      <c r="AL29" s="273"/>
      <c r="AM29" s="273"/>
      <c r="AN29" s="273"/>
      <c r="AO29" s="273"/>
      <c r="AP29" s="41"/>
      <c r="AQ29" s="41"/>
      <c r="AR29" s="42"/>
      <c r="BE29" s="281"/>
    </row>
    <row r="30" spans="2:57" s="3" customFormat="1" ht="14.45" customHeight="1">
      <c r="B30" s="40"/>
      <c r="C30" s="41"/>
      <c r="D30" s="41"/>
      <c r="E30" s="41"/>
      <c r="F30" s="29" t="s">
        <v>46</v>
      </c>
      <c r="G30" s="41"/>
      <c r="H30" s="41"/>
      <c r="I30" s="41"/>
      <c r="J30" s="41"/>
      <c r="K30" s="41"/>
      <c r="L30" s="274">
        <v>0.15</v>
      </c>
      <c r="M30" s="273"/>
      <c r="N30" s="273"/>
      <c r="O30" s="273"/>
      <c r="P30" s="273"/>
      <c r="Q30" s="41"/>
      <c r="R30" s="41"/>
      <c r="S30" s="41"/>
      <c r="T30" s="41"/>
      <c r="U30" s="41"/>
      <c r="V30" s="41"/>
      <c r="W30" s="272">
        <f>ROUND(BA94,2)</f>
        <v>0</v>
      </c>
      <c r="X30" s="273"/>
      <c r="Y30" s="273"/>
      <c r="Z30" s="273"/>
      <c r="AA30" s="273"/>
      <c r="AB30" s="273"/>
      <c r="AC30" s="273"/>
      <c r="AD30" s="273"/>
      <c r="AE30" s="273"/>
      <c r="AF30" s="41"/>
      <c r="AG30" s="41"/>
      <c r="AH30" s="41"/>
      <c r="AI30" s="41"/>
      <c r="AJ30" s="41"/>
      <c r="AK30" s="272">
        <f>ROUND(AW94,2)</f>
        <v>0</v>
      </c>
      <c r="AL30" s="273"/>
      <c r="AM30" s="273"/>
      <c r="AN30" s="273"/>
      <c r="AO30" s="273"/>
      <c r="AP30" s="41"/>
      <c r="AQ30" s="41"/>
      <c r="AR30" s="42"/>
      <c r="BE30" s="281"/>
    </row>
    <row r="31" spans="2:57" s="3" customFormat="1" ht="14.45" customHeight="1" hidden="1">
      <c r="B31" s="40"/>
      <c r="C31" s="41"/>
      <c r="D31" s="41"/>
      <c r="E31" s="41"/>
      <c r="F31" s="29" t="s">
        <v>47</v>
      </c>
      <c r="G31" s="41"/>
      <c r="H31" s="41"/>
      <c r="I31" s="41"/>
      <c r="J31" s="41"/>
      <c r="K31" s="41"/>
      <c r="L31" s="274">
        <v>0.21</v>
      </c>
      <c r="M31" s="273"/>
      <c r="N31" s="273"/>
      <c r="O31" s="273"/>
      <c r="P31" s="273"/>
      <c r="Q31" s="41"/>
      <c r="R31" s="41"/>
      <c r="S31" s="41"/>
      <c r="T31" s="41"/>
      <c r="U31" s="41"/>
      <c r="V31" s="41"/>
      <c r="W31" s="272">
        <f>ROUND(BB94,2)</f>
        <v>0</v>
      </c>
      <c r="X31" s="273"/>
      <c r="Y31" s="273"/>
      <c r="Z31" s="273"/>
      <c r="AA31" s="273"/>
      <c r="AB31" s="273"/>
      <c r="AC31" s="273"/>
      <c r="AD31" s="273"/>
      <c r="AE31" s="273"/>
      <c r="AF31" s="41"/>
      <c r="AG31" s="41"/>
      <c r="AH31" s="41"/>
      <c r="AI31" s="41"/>
      <c r="AJ31" s="41"/>
      <c r="AK31" s="272">
        <v>0</v>
      </c>
      <c r="AL31" s="273"/>
      <c r="AM31" s="273"/>
      <c r="AN31" s="273"/>
      <c r="AO31" s="273"/>
      <c r="AP31" s="41"/>
      <c r="AQ31" s="41"/>
      <c r="AR31" s="42"/>
      <c r="BE31" s="281"/>
    </row>
    <row r="32" spans="2:57" s="3" customFormat="1" ht="14.45" customHeight="1" hidden="1">
      <c r="B32" s="40"/>
      <c r="C32" s="41"/>
      <c r="D32" s="41"/>
      <c r="E32" s="41"/>
      <c r="F32" s="29" t="s">
        <v>48</v>
      </c>
      <c r="G32" s="41"/>
      <c r="H32" s="41"/>
      <c r="I32" s="41"/>
      <c r="J32" s="41"/>
      <c r="K32" s="41"/>
      <c r="L32" s="274">
        <v>0.15</v>
      </c>
      <c r="M32" s="273"/>
      <c r="N32" s="273"/>
      <c r="O32" s="273"/>
      <c r="P32" s="273"/>
      <c r="Q32" s="41"/>
      <c r="R32" s="41"/>
      <c r="S32" s="41"/>
      <c r="T32" s="41"/>
      <c r="U32" s="41"/>
      <c r="V32" s="41"/>
      <c r="W32" s="272">
        <f>ROUND(BC94,2)</f>
        <v>0</v>
      </c>
      <c r="X32" s="273"/>
      <c r="Y32" s="273"/>
      <c r="Z32" s="273"/>
      <c r="AA32" s="273"/>
      <c r="AB32" s="273"/>
      <c r="AC32" s="273"/>
      <c r="AD32" s="273"/>
      <c r="AE32" s="273"/>
      <c r="AF32" s="41"/>
      <c r="AG32" s="41"/>
      <c r="AH32" s="41"/>
      <c r="AI32" s="41"/>
      <c r="AJ32" s="41"/>
      <c r="AK32" s="272">
        <v>0</v>
      </c>
      <c r="AL32" s="273"/>
      <c r="AM32" s="273"/>
      <c r="AN32" s="273"/>
      <c r="AO32" s="273"/>
      <c r="AP32" s="41"/>
      <c r="AQ32" s="41"/>
      <c r="AR32" s="42"/>
      <c r="BE32" s="281"/>
    </row>
    <row r="33" spans="2:57" s="3" customFormat="1" ht="14.45" customHeight="1" hidden="1">
      <c r="B33" s="40"/>
      <c r="C33" s="41"/>
      <c r="D33" s="41"/>
      <c r="E33" s="41"/>
      <c r="F33" s="29" t="s">
        <v>49</v>
      </c>
      <c r="G33" s="41"/>
      <c r="H33" s="41"/>
      <c r="I33" s="41"/>
      <c r="J33" s="41"/>
      <c r="K33" s="41"/>
      <c r="L33" s="274">
        <v>0</v>
      </c>
      <c r="M33" s="273"/>
      <c r="N33" s="273"/>
      <c r="O33" s="273"/>
      <c r="P33" s="273"/>
      <c r="Q33" s="41"/>
      <c r="R33" s="41"/>
      <c r="S33" s="41"/>
      <c r="T33" s="41"/>
      <c r="U33" s="41"/>
      <c r="V33" s="41"/>
      <c r="W33" s="272">
        <f>ROUND(BD94,2)</f>
        <v>0</v>
      </c>
      <c r="X33" s="273"/>
      <c r="Y33" s="273"/>
      <c r="Z33" s="273"/>
      <c r="AA33" s="273"/>
      <c r="AB33" s="273"/>
      <c r="AC33" s="273"/>
      <c r="AD33" s="273"/>
      <c r="AE33" s="273"/>
      <c r="AF33" s="41"/>
      <c r="AG33" s="41"/>
      <c r="AH33" s="41"/>
      <c r="AI33" s="41"/>
      <c r="AJ33" s="41"/>
      <c r="AK33" s="272">
        <v>0</v>
      </c>
      <c r="AL33" s="273"/>
      <c r="AM33" s="273"/>
      <c r="AN33" s="273"/>
      <c r="AO33" s="273"/>
      <c r="AP33" s="41"/>
      <c r="AQ33" s="41"/>
      <c r="AR33" s="42"/>
      <c r="BE33" s="281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80"/>
    </row>
    <row r="35" spans="1:57" s="2" customFormat="1" ht="25.9" customHeight="1">
      <c r="A35" s="34"/>
      <c r="B35" s="35"/>
      <c r="C35" s="43"/>
      <c r="D35" s="44" t="s">
        <v>50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51</v>
      </c>
      <c r="U35" s="45"/>
      <c r="V35" s="45"/>
      <c r="W35" s="45"/>
      <c r="X35" s="275" t="s">
        <v>52</v>
      </c>
      <c r="Y35" s="276"/>
      <c r="Z35" s="276"/>
      <c r="AA35" s="276"/>
      <c r="AB35" s="276"/>
      <c r="AC35" s="45"/>
      <c r="AD35" s="45"/>
      <c r="AE35" s="45"/>
      <c r="AF35" s="45"/>
      <c r="AG35" s="45"/>
      <c r="AH35" s="45"/>
      <c r="AI35" s="45"/>
      <c r="AJ35" s="45"/>
      <c r="AK35" s="277">
        <f>SUM(AK26:AK33)</f>
        <v>0</v>
      </c>
      <c r="AL35" s="276"/>
      <c r="AM35" s="276"/>
      <c r="AN35" s="276"/>
      <c r="AO35" s="278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53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54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55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56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55</v>
      </c>
      <c r="AI60" s="38"/>
      <c r="AJ60" s="38"/>
      <c r="AK60" s="38"/>
      <c r="AL60" s="38"/>
      <c r="AM60" s="52" t="s">
        <v>56</v>
      </c>
      <c r="AN60" s="38"/>
      <c r="AO60" s="38"/>
      <c r="AP60" s="36"/>
      <c r="AQ60" s="36"/>
      <c r="AR60" s="39"/>
      <c r="BE60" s="34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57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58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55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56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55</v>
      </c>
      <c r="AI75" s="38"/>
      <c r="AJ75" s="38"/>
      <c r="AK75" s="38"/>
      <c r="AL75" s="38"/>
      <c r="AM75" s="52" t="s">
        <v>56</v>
      </c>
      <c r="AN75" s="38"/>
      <c r="AO75" s="38"/>
      <c r="AP75" s="36"/>
      <c r="AQ75" s="36"/>
      <c r="AR75" s="39"/>
      <c r="BE75" s="34"/>
    </row>
    <row r="76" spans="1:57" s="2" customFormat="1" ht="1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59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BOH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61" t="str">
        <f>K6</f>
        <v>Lávka přes Lutyňku v Bohumíně</v>
      </c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262"/>
      <c r="AK85" s="63"/>
      <c r="AL85" s="63"/>
      <c r="AM85" s="63"/>
      <c r="AN85" s="63"/>
      <c r="AO85" s="63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Bohumín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63" t="str">
        <f>IF(AN8="","",AN8)</f>
        <v>22. 8. 2022</v>
      </c>
      <c r="AN87" s="263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6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Město Bohumín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32</v>
      </c>
      <c r="AJ89" s="36"/>
      <c r="AK89" s="36"/>
      <c r="AL89" s="36"/>
      <c r="AM89" s="264" t="str">
        <f>IF(E17="","",E17)</f>
        <v>Ing. Pavel Kurečka MOSTY s.r.o.</v>
      </c>
      <c r="AN89" s="265"/>
      <c r="AO89" s="265"/>
      <c r="AP89" s="265"/>
      <c r="AQ89" s="36"/>
      <c r="AR89" s="39"/>
      <c r="AS89" s="266" t="s">
        <v>60</v>
      </c>
      <c r="AT89" s="267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6" customHeight="1">
      <c r="A90" s="34"/>
      <c r="B90" s="35"/>
      <c r="C90" s="29" t="s">
        <v>30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37</v>
      </c>
      <c r="AJ90" s="36"/>
      <c r="AK90" s="36"/>
      <c r="AL90" s="36"/>
      <c r="AM90" s="264" t="str">
        <f>IF(E20="","",E20)</f>
        <v>Ing. Kurečková</v>
      </c>
      <c r="AN90" s="265"/>
      <c r="AO90" s="265"/>
      <c r="AP90" s="265"/>
      <c r="AQ90" s="36"/>
      <c r="AR90" s="39"/>
      <c r="AS90" s="268"/>
      <c r="AT90" s="269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70"/>
      <c r="AT91" s="271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56" t="s">
        <v>61</v>
      </c>
      <c r="D92" s="257"/>
      <c r="E92" s="257"/>
      <c r="F92" s="257"/>
      <c r="G92" s="257"/>
      <c r="H92" s="73"/>
      <c r="I92" s="258" t="s">
        <v>62</v>
      </c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7"/>
      <c r="X92" s="257"/>
      <c r="Y92" s="257"/>
      <c r="Z92" s="257"/>
      <c r="AA92" s="257"/>
      <c r="AB92" s="257"/>
      <c r="AC92" s="257"/>
      <c r="AD92" s="257"/>
      <c r="AE92" s="257"/>
      <c r="AF92" s="257"/>
      <c r="AG92" s="259" t="s">
        <v>63</v>
      </c>
      <c r="AH92" s="257"/>
      <c r="AI92" s="257"/>
      <c r="AJ92" s="257"/>
      <c r="AK92" s="257"/>
      <c r="AL92" s="257"/>
      <c r="AM92" s="257"/>
      <c r="AN92" s="258" t="s">
        <v>64</v>
      </c>
      <c r="AO92" s="257"/>
      <c r="AP92" s="260"/>
      <c r="AQ92" s="74" t="s">
        <v>65</v>
      </c>
      <c r="AR92" s="39"/>
      <c r="AS92" s="75" t="s">
        <v>66</v>
      </c>
      <c r="AT92" s="76" t="s">
        <v>67</v>
      </c>
      <c r="AU92" s="76" t="s">
        <v>68</v>
      </c>
      <c r="AV92" s="76" t="s">
        <v>69</v>
      </c>
      <c r="AW92" s="76" t="s">
        <v>70</v>
      </c>
      <c r="AX92" s="76" t="s">
        <v>71</v>
      </c>
      <c r="AY92" s="76" t="s">
        <v>72</v>
      </c>
      <c r="AZ92" s="76" t="s">
        <v>73</v>
      </c>
      <c r="BA92" s="76" t="s">
        <v>74</v>
      </c>
      <c r="BB92" s="76" t="s">
        <v>75</v>
      </c>
      <c r="BC92" s="76" t="s">
        <v>76</v>
      </c>
      <c r="BD92" s="77" t="s">
        <v>77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78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54">
        <f>ROUND(SUM(AG95:AG96),2)</f>
        <v>0</v>
      </c>
      <c r="AH94" s="254"/>
      <c r="AI94" s="254"/>
      <c r="AJ94" s="254"/>
      <c r="AK94" s="254"/>
      <c r="AL94" s="254"/>
      <c r="AM94" s="254"/>
      <c r="AN94" s="255">
        <f>SUM(AG94,AT94)</f>
        <v>0</v>
      </c>
      <c r="AO94" s="255"/>
      <c r="AP94" s="255"/>
      <c r="AQ94" s="85" t="s">
        <v>1</v>
      </c>
      <c r="AR94" s="86"/>
      <c r="AS94" s="87">
        <f>ROUND(SUM(AS95:AS96),2)</f>
        <v>0</v>
      </c>
      <c r="AT94" s="88">
        <f>ROUND(SUM(AV94:AW94),2)</f>
        <v>0</v>
      </c>
      <c r="AU94" s="89">
        <f>ROUND(SUM(AU95:AU96),5)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ROUND(SUM(AZ95:AZ96),2)</f>
        <v>0</v>
      </c>
      <c r="BA94" s="88">
        <f>ROUND(SUM(BA95:BA96),2)</f>
        <v>0</v>
      </c>
      <c r="BB94" s="88">
        <f>ROUND(SUM(BB95:BB96),2)</f>
        <v>0</v>
      </c>
      <c r="BC94" s="88">
        <f>ROUND(SUM(BC95:BC96),2)</f>
        <v>0</v>
      </c>
      <c r="BD94" s="90">
        <f>ROUND(SUM(BD95:BD96),2)</f>
        <v>0</v>
      </c>
      <c r="BS94" s="91" t="s">
        <v>79</v>
      </c>
      <c r="BT94" s="91" t="s">
        <v>80</v>
      </c>
      <c r="BU94" s="92" t="s">
        <v>81</v>
      </c>
      <c r="BV94" s="91" t="s">
        <v>82</v>
      </c>
      <c r="BW94" s="91" t="s">
        <v>5</v>
      </c>
      <c r="BX94" s="91" t="s">
        <v>83</v>
      </c>
      <c r="CL94" s="91" t="s">
        <v>1</v>
      </c>
    </row>
    <row r="95" spans="1:91" s="7" customFormat="1" ht="14.45" customHeight="1">
      <c r="A95" s="93" t="s">
        <v>84</v>
      </c>
      <c r="B95" s="94"/>
      <c r="C95" s="95"/>
      <c r="D95" s="253" t="s">
        <v>85</v>
      </c>
      <c r="E95" s="253"/>
      <c r="F95" s="253"/>
      <c r="G95" s="253"/>
      <c r="H95" s="253"/>
      <c r="I95" s="96"/>
      <c r="J95" s="253" t="s">
        <v>86</v>
      </c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253"/>
      <c r="V95" s="253"/>
      <c r="W95" s="253"/>
      <c r="X95" s="253"/>
      <c r="Y95" s="253"/>
      <c r="Z95" s="253"/>
      <c r="AA95" s="253"/>
      <c r="AB95" s="253"/>
      <c r="AC95" s="253"/>
      <c r="AD95" s="253"/>
      <c r="AE95" s="253"/>
      <c r="AF95" s="253"/>
      <c r="AG95" s="251">
        <f>'00 - 00 - Ostatní a vedle...'!J30</f>
        <v>0</v>
      </c>
      <c r="AH95" s="252"/>
      <c r="AI95" s="252"/>
      <c r="AJ95" s="252"/>
      <c r="AK95" s="252"/>
      <c r="AL95" s="252"/>
      <c r="AM95" s="252"/>
      <c r="AN95" s="251">
        <f>SUM(AG95,AT95)</f>
        <v>0</v>
      </c>
      <c r="AO95" s="252"/>
      <c r="AP95" s="252"/>
      <c r="AQ95" s="97" t="s">
        <v>87</v>
      </c>
      <c r="AR95" s="98"/>
      <c r="AS95" s="99">
        <v>0</v>
      </c>
      <c r="AT95" s="100">
        <f>ROUND(SUM(AV95:AW95),2)</f>
        <v>0</v>
      </c>
      <c r="AU95" s="101">
        <f>'00 - 00 - Ostatní a vedle...'!P122</f>
        <v>0</v>
      </c>
      <c r="AV95" s="100">
        <f>'00 - 00 - Ostatní a vedle...'!J33</f>
        <v>0</v>
      </c>
      <c r="AW95" s="100">
        <f>'00 - 00 - Ostatní a vedle...'!J34</f>
        <v>0</v>
      </c>
      <c r="AX95" s="100">
        <f>'00 - 00 - Ostatní a vedle...'!J35</f>
        <v>0</v>
      </c>
      <c r="AY95" s="100">
        <f>'00 - 00 - Ostatní a vedle...'!J36</f>
        <v>0</v>
      </c>
      <c r="AZ95" s="100">
        <f>'00 - 00 - Ostatní a vedle...'!F33</f>
        <v>0</v>
      </c>
      <c r="BA95" s="100">
        <f>'00 - 00 - Ostatní a vedle...'!F34</f>
        <v>0</v>
      </c>
      <c r="BB95" s="100">
        <f>'00 - 00 - Ostatní a vedle...'!F35</f>
        <v>0</v>
      </c>
      <c r="BC95" s="100">
        <f>'00 - 00 - Ostatní a vedle...'!F36</f>
        <v>0</v>
      </c>
      <c r="BD95" s="102">
        <f>'00 - 00 - Ostatní a vedle...'!F37</f>
        <v>0</v>
      </c>
      <c r="BT95" s="103" t="s">
        <v>88</v>
      </c>
      <c r="BV95" s="103" t="s">
        <v>82</v>
      </c>
      <c r="BW95" s="103" t="s">
        <v>89</v>
      </c>
      <c r="BX95" s="103" t="s">
        <v>5</v>
      </c>
      <c r="CL95" s="103" t="s">
        <v>1</v>
      </c>
      <c r="CM95" s="103" t="s">
        <v>90</v>
      </c>
    </row>
    <row r="96" spans="1:91" s="7" customFormat="1" ht="14.45" customHeight="1">
      <c r="A96" s="93" t="s">
        <v>84</v>
      </c>
      <c r="B96" s="94"/>
      <c r="C96" s="95"/>
      <c r="D96" s="253" t="s">
        <v>91</v>
      </c>
      <c r="E96" s="253"/>
      <c r="F96" s="253"/>
      <c r="G96" s="253"/>
      <c r="H96" s="253"/>
      <c r="I96" s="96"/>
      <c r="J96" s="253" t="s">
        <v>92</v>
      </c>
      <c r="K96" s="253"/>
      <c r="L96" s="253"/>
      <c r="M96" s="253"/>
      <c r="N96" s="253"/>
      <c r="O96" s="253"/>
      <c r="P96" s="253"/>
      <c r="Q96" s="253"/>
      <c r="R96" s="253"/>
      <c r="S96" s="253"/>
      <c r="T96" s="253"/>
      <c r="U96" s="253"/>
      <c r="V96" s="253"/>
      <c r="W96" s="253"/>
      <c r="X96" s="253"/>
      <c r="Y96" s="253"/>
      <c r="Z96" s="253"/>
      <c r="AA96" s="253"/>
      <c r="AB96" s="253"/>
      <c r="AC96" s="253"/>
      <c r="AD96" s="253"/>
      <c r="AE96" s="253"/>
      <c r="AF96" s="253"/>
      <c r="AG96" s="251">
        <f>'SO - SO- Lávka přes Lutyňku'!J30</f>
        <v>0</v>
      </c>
      <c r="AH96" s="252"/>
      <c r="AI96" s="252"/>
      <c r="AJ96" s="252"/>
      <c r="AK96" s="252"/>
      <c r="AL96" s="252"/>
      <c r="AM96" s="252"/>
      <c r="AN96" s="251">
        <f>SUM(AG96,AT96)</f>
        <v>0</v>
      </c>
      <c r="AO96" s="252"/>
      <c r="AP96" s="252"/>
      <c r="AQ96" s="97" t="s">
        <v>93</v>
      </c>
      <c r="AR96" s="98"/>
      <c r="AS96" s="104">
        <v>0</v>
      </c>
      <c r="AT96" s="105">
        <f>ROUND(SUM(AV96:AW96),2)</f>
        <v>0</v>
      </c>
      <c r="AU96" s="106">
        <f>'SO - SO- Lávka přes Lutyňku'!P128</f>
        <v>0</v>
      </c>
      <c r="AV96" s="105">
        <f>'SO - SO- Lávka přes Lutyňku'!J33</f>
        <v>0</v>
      </c>
      <c r="AW96" s="105">
        <f>'SO - SO- Lávka přes Lutyňku'!J34</f>
        <v>0</v>
      </c>
      <c r="AX96" s="105">
        <f>'SO - SO- Lávka přes Lutyňku'!J35</f>
        <v>0</v>
      </c>
      <c r="AY96" s="105">
        <f>'SO - SO- Lávka přes Lutyňku'!J36</f>
        <v>0</v>
      </c>
      <c r="AZ96" s="105">
        <f>'SO - SO- Lávka přes Lutyňku'!F33</f>
        <v>0</v>
      </c>
      <c r="BA96" s="105">
        <f>'SO - SO- Lávka přes Lutyňku'!F34</f>
        <v>0</v>
      </c>
      <c r="BB96" s="105">
        <f>'SO - SO- Lávka přes Lutyňku'!F35</f>
        <v>0</v>
      </c>
      <c r="BC96" s="105">
        <f>'SO - SO- Lávka přes Lutyňku'!F36</f>
        <v>0</v>
      </c>
      <c r="BD96" s="107">
        <f>'SO - SO- Lávka přes Lutyňku'!F37</f>
        <v>0</v>
      </c>
      <c r="BT96" s="103" t="s">
        <v>88</v>
      </c>
      <c r="BV96" s="103" t="s">
        <v>82</v>
      </c>
      <c r="BW96" s="103" t="s">
        <v>94</v>
      </c>
      <c r="BX96" s="103" t="s">
        <v>5</v>
      </c>
      <c r="CL96" s="103" t="s">
        <v>1</v>
      </c>
      <c r="CM96" s="103" t="s">
        <v>90</v>
      </c>
    </row>
    <row r="97" spans="1:57" s="2" customFormat="1" ht="30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s="2" customFormat="1" ht="6.95" customHeight="1">
      <c r="A98" s="34"/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39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</sheetData>
  <sheetProtection algorithmName="SHA-512" hashValue="olV+HXuBOW/9+Q2RLqIQbV539pqXyXee3Z4IzZOcBKEQesfdiuucSLrxin6vl3BMfsrXXXPQxRwBevd/+IceLw==" saltValue="N7VE0EfNHZZNfas/aIl2skQ1NYBV4EwYq9Ixs8boC5bLXZ0beWn8ozmk58yUPpzkmFMFlneETbo6h+q9+/fCVQ==" spinCount="100000" sheet="1" objects="1" scenarios="1" formatColumns="0" formatRows="0"/>
  <mergeCells count="46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J85"/>
  </mergeCells>
  <hyperlinks>
    <hyperlink ref="A95" location="'00 - 00 - Ostatní a vedle...'!C2" display="/"/>
    <hyperlink ref="A96" location="'SO - SO- Lávka přes Lutyňku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7" t="s">
        <v>89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90</v>
      </c>
    </row>
    <row r="4" spans="2:46" s="1" customFormat="1" ht="24.95" customHeight="1">
      <c r="B4" s="20"/>
      <c r="D4" s="110" t="s">
        <v>95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4.45" customHeight="1">
      <c r="B7" s="20"/>
      <c r="E7" s="294" t="str">
        <f>'Rekapitulace stavby'!K6</f>
        <v>Lávka přes Lutyňku v Bohumíně</v>
      </c>
      <c r="F7" s="295"/>
      <c r="G7" s="295"/>
      <c r="H7" s="295"/>
      <c r="L7" s="20"/>
    </row>
    <row r="8" spans="1:31" s="2" customFormat="1" ht="12" customHeight="1">
      <c r="A8" s="34"/>
      <c r="B8" s="39"/>
      <c r="C8" s="34"/>
      <c r="D8" s="112" t="s">
        <v>96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296" t="s">
        <v>97</v>
      </c>
      <c r="F9" s="297"/>
      <c r="G9" s="297"/>
      <c r="H9" s="29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22. 8. 2022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26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27</v>
      </c>
      <c r="F15" s="34"/>
      <c r="G15" s="34"/>
      <c r="H15" s="34"/>
      <c r="I15" s="112" t="s">
        <v>28</v>
      </c>
      <c r="J15" s="113" t="s">
        <v>29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30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8" t="str">
        <f>'Rekapitulace stavby'!E14</f>
        <v>Vyplň údaj</v>
      </c>
      <c r="F18" s="299"/>
      <c r="G18" s="299"/>
      <c r="H18" s="299"/>
      <c r="I18" s="112" t="s">
        <v>28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32</v>
      </c>
      <c r="E20" s="34"/>
      <c r="F20" s="34"/>
      <c r="G20" s="34"/>
      <c r="H20" s="34"/>
      <c r="I20" s="112" t="s">
        <v>25</v>
      </c>
      <c r="J20" s="113" t="s">
        <v>33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34</v>
      </c>
      <c r="F21" s="34"/>
      <c r="G21" s="34"/>
      <c r="H21" s="34"/>
      <c r="I21" s="112" t="s">
        <v>28</v>
      </c>
      <c r="J21" s="113" t="s">
        <v>35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37</v>
      </c>
      <c r="E23" s="34"/>
      <c r="F23" s="34"/>
      <c r="G23" s="34"/>
      <c r="H23" s="34"/>
      <c r="I23" s="112" t="s">
        <v>25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38</v>
      </c>
      <c r="F24" s="34"/>
      <c r="G24" s="34"/>
      <c r="H24" s="34"/>
      <c r="I24" s="112" t="s">
        <v>28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39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5" customHeight="1">
      <c r="A27" s="115"/>
      <c r="B27" s="116"/>
      <c r="C27" s="115"/>
      <c r="D27" s="115"/>
      <c r="E27" s="300" t="s">
        <v>1</v>
      </c>
      <c r="F27" s="300"/>
      <c r="G27" s="300"/>
      <c r="H27" s="30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40</v>
      </c>
      <c r="E30" s="34"/>
      <c r="F30" s="34"/>
      <c r="G30" s="34"/>
      <c r="H30" s="34"/>
      <c r="I30" s="34"/>
      <c r="J30" s="120">
        <f>ROUND(J122,2)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42</v>
      </c>
      <c r="G32" s="34"/>
      <c r="H32" s="34"/>
      <c r="I32" s="121" t="s">
        <v>41</v>
      </c>
      <c r="J32" s="121" t="s">
        <v>43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44</v>
      </c>
      <c r="E33" s="112" t="s">
        <v>45</v>
      </c>
      <c r="F33" s="123">
        <f>ROUND((SUM(BE122:BE173)),2)</f>
        <v>0</v>
      </c>
      <c r="G33" s="34"/>
      <c r="H33" s="34"/>
      <c r="I33" s="124">
        <v>0.21</v>
      </c>
      <c r="J33" s="123">
        <f>ROUND(((SUM(BE122:BE173))*I33),2)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46</v>
      </c>
      <c r="F34" s="123">
        <f>ROUND((SUM(BF122:BF173)),2)</f>
        <v>0</v>
      </c>
      <c r="G34" s="34"/>
      <c r="H34" s="34"/>
      <c r="I34" s="124">
        <v>0.15</v>
      </c>
      <c r="J34" s="123">
        <f>ROUND(((SUM(BF122:BF173))*I34),2)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47</v>
      </c>
      <c r="F35" s="123">
        <f>ROUND((SUM(BG122:BG173)),2)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48</v>
      </c>
      <c r="F36" s="123">
        <f>ROUND((SUM(BH122:BH173)),2)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49</v>
      </c>
      <c r="F37" s="123">
        <f>ROUND((SUM(BI122:BI173)),2)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50</v>
      </c>
      <c r="E39" s="127"/>
      <c r="F39" s="127"/>
      <c r="G39" s="128" t="s">
        <v>51</v>
      </c>
      <c r="H39" s="129" t="s">
        <v>52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53</v>
      </c>
      <c r="E50" s="133"/>
      <c r="F50" s="133"/>
      <c r="G50" s="132" t="s">
        <v>54</v>
      </c>
      <c r="H50" s="133"/>
      <c r="I50" s="133"/>
      <c r="J50" s="133"/>
      <c r="K50" s="133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34" t="s">
        <v>55</v>
      </c>
      <c r="E61" s="135"/>
      <c r="F61" s="136" t="s">
        <v>56</v>
      </c>
      <c r="G61" s="134" t="s">
        <v>55</v>
      </c>
      <c r="H61" s="135"/>
      <c r="I61" s="135"/>
      <c r="J61" s="137" t="s">
        <v>56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2" t="s">
        <v>57</v>
      </c>
      <c r="E65" s="138"/>
      <c r="F65" s="138"/>
      <c r="G65" s="132" t="s">
        <v>58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34" t="s">
        <v>55</v>
      </c>
      <c r="E76" s="135"/>
      <c r="F76" s="136" t="s">
        <v>56</v>
      </c>
      <c r="G76" s="134" t="s">
        <v>55</v>
      </c>
      <c r="H76" s="135"/>
      <c r="I76" s="135"/>
      <c r="J76" s="137" t="s">
        <v>56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 hidden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 hidden="1">
      <c r="A82" s="34"/>
      <c r="B82" s="35"/>
      <c r="C82" s="23" t="s">
        <v>98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 hidden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 hidden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4.45" customHeight="1" hidden="1">
      <c r="A85" s="34"/>
      <c r="B85" s="35"/>
      <c r="C85" s="36"/>
      <c r="D85" s="36"/>
      <c r="E85" s="292" t="str">
        <f>E7</f>
        <v>Lávka přes Lutyňku v Bohumíně</v>
      </c>
      <c r="F85" s="293"/>
      <c r="G85" s="293"/>
      <c r="H85" s="29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 hidden="1">
      <c r="A86" s="34"/>
      <c r="B86" s="35"/>
      <c r="C86" s="29" t="s">
        <v>96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5.6" customHeight="1" hidden="1">
      <c r="A87" s="34"/>
      <c r="B87" s="35"/>
      <c r="C87" s="36"/>
      <c r="D87" s="36"/>
      <c r="E87" s="261" t="str">
        <f>E9</f>
        <v>00 - 00 - Ostatní a vedlejší náklady</v>
      </c>
      <c r="F87" s="291"/>
      <c r="G87" s="291"/>
      <c r="H87" s="291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 hidden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 hidden="1">
      <c r="A89" s="34"/>
      <c r="B89" s="35"/>
      <c r="C89" s="29" t="s">
        <v>20</v>
      </c>
      <c r="D89" s="36"/>
      <c r="E89" s="36"/>
      <c r="F89" s="27" t="str">
        <f>F12</f>
        <v>Bohumín</v>
      </c>
      <c r="G89" s="36"/>
      <c r="H89" s="36"/>
      <c r="I89" s="29" t="s">
        <v>22</v>
      </c>
      <c r="J89" s="66" t="str">
        <f>IF(J12="","",J12)</f>
        <v>22. 8. 2022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 hidden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6.45" customHeight="1" hidden="1">
      <c r="A91" s="34"/>
      <c r="B91" s="35"/>
      <c r="C91" s="29" t="s">
        <v>24</v>
      </c>
      <c r="D91" s="36"/>
      <c r="E91" s="36"/>
      <c r="F91" s="27" t="str">
        <f>E15</f>
        <v>Město Bohumín</v>
      </c>
      <c r="G91" s="36"/>
      <c r="H91" s="36"/>
      <c r="I91" s="29" t="s">
        <v>32</v>
      </c>
      <c r="J91" s="32" t="str">
        <f>E21</f>
        <v>Ing. Pavel Kurečka MOSTY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6" customHeight="1" hidden="1">
      <c r="A92" s="34"/>
      <c r="B92" s="35"/>
      <c r="C92" s="29" t="s">
        <v>30</v>
      </c>
      <c r="D92" s="36"/>
      <c r="E92" s="36"/>
      <c r="F92" s="27" t="str">
        <f>IF(E18="","",E18)</f>
        <v>Vyplň údaj</v>
      </c>
      <c r="G92" s="36"/>
      <c r="H92" s="36"/>
      <c r="I92" s="29" t="s">
        <v>37</v>
      </c>
      <c r="J92" s="32" t="str">
        <f>E24</f>
        <v>Ing. Kurečková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 hidden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 hidden="1">
      <c r="A94" s="34"/>
      <c r="B94" s="35"/>
      <c r="C94" s="143" t="s">
        <v>99</v>
      </c>
      <c r="D94" s="144"/>
      <c r="E94" s="144"/>
      <c r="F94" s="144"/>
      <c r="G94" s="144"/>
      <c r="H94" s="144"/>
      <c r="I94" s="144"/>
      <c r="J94" s="145" t="s">
        <v>100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 hidden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 hidden="1">
      <c r="A96" s="34"/>
      <c r="B96" s="35"/>
      <c r="C96" s="146" t="s">
        <v>101</v>
      </c>
      <c r="D96" s="36"/>
      <c r="E96" s="36"/>
      <c r="F96" s="36"/>
      <c r="G96" s="36"/>
      <c r="H96" s="36"/>
      <c r="I96" s="36"/>
      <c r="J96" s="84">
        <f>J122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102</v>
      </c>
    </row>
    <row r="97" spans="2:12" s="9" customFormat="1" ht="24.95" customHeight="1" hidden="1">
      <c r="B97" s="147"/>
      <c r="C97" s="148"/>
      <c r="D97" s="149" t="s">
        <v>103</v>
      </c>
      <c r="E97" s="150"/>
      <c r="F97" s="150"/>
      <c r="G97" s="150"/>
      <c r="H97" s="150"/>
      <c r="I97" s="150"/>
      <c r="J97" s="151">
        <f>J123</f>
        <v>0</v>
      </c>
      <c r="K97" s="148"/>
      <c r="L97" s="152"/>
    </row>
    <row r="98" spans="2:12" s="10" customFormat="1" ht="19.9" customHeight="1" hidden="1">
      <c r="B98" s="153"/>
      <c r="C98" s="154"/>
      <c r="D98" s="155" t="s">
        <v>104</v>
      </c>
      <c r="E98" s="156"/>
      <c r="F98" s="156"/>
      <c r="G98" s="156"/>
      <c r="H98" s="156"/>
      <c r="I98" s="156"/>
      <c r="J98" s="157">
        <f>J124</f>
        <v>0</v>
      </c>
      <c r="K98" s="154"/>
      <c r="L98" s="158"/>
    </row>
    <row r="99" spans="2:12" s="10" customFormat="1" ht="19.9" customHeight="1" hidden="1">
      <c r="B99" s="153"/>
      <c r="C99" s="154"/>
      <c r="D99" s="155" t="s">
        <v>105</v>
      </c>
      <c r="E99" s="156"/>
      <c r="F99" s="156"/>
      <c r="G99" s="156"/>
      <c r="H99" s="156"/>
      <c r="I99" s="156"/>
      <c r="J99" s="157">
        <f>J143</f>
        <v>0</v>
      </c>
      <c r="K99" s="154"/>
      <c r="L99" s="158"/>
    </row>
    <row r="100" spans="2:12" s="10" customFormat="1" ht="19.9" customHeight="1" hidden="1">
      <c r="B100" s="153"/>
      <c r="C100" s="154"/>
      <c r="D100" s="155" t="s">
        <v>106</v>
      </c>
      <c r="E100" s="156"/>
      <c r="F100" s="156"/>
      <c r="G100" s="156"/>
      <c r="H100" s="156"/>
      <c r="I100" s="156"/>
      <c r="J100" s="157">
        <f>J150</f>
        <v>0</v>
      </c>
      <c r="K100" s="154"/>
      <c r="L100" s="158"/>
    </row>
    <row r="101" spans="2:12" s="10" customFormat="1" ht="19.9" customHeight="1" hidden="1">
      <c r="B101" s="153"/>
      <c r="C101" s="154"/>
      <c r="D101" s="155" t="s">
        <v>107</v>
      </c>
      <c r="E101" s="156"/>
      <c r="F101" s="156"/>
      <c r="G101" s="156"/>
      <c r="H101" s="156"/>
      <c r="I101" s="156"/>
      <c r="J101" s="157">
        <f>J157</f>
        <v>0</v>
      </c>
      <c r="K101" s="154"/>
      <c r="L101" s="158"/>
    </row>
    <row r="102" spans="2:12" s="10" customFormat="1" ht="19.9" customHeight="1" hidden="1">
      <c r="B102" s="153"/>
      <c r="C102" s="154"/>
      <c r="D102" s="155" t="s">
        <v>108</v>
      </c>
      <c r="E102" s="156"/>
      <c r="F102" s="156"/>
      <c r="G102" s="156"/>
      <c r="H102" s="156"/>
      <c r="I102" s="156"/>
      <c r="J102" s="157">
        <f>J170</f>
        <v>0</v>
      </c>
      <c r="K102" s="154"/>
      <c r="L102" s="158"/>
    </row>
    <row r="103" spans="1:31" s="2" customFormat="1" ht="21.75" customHeight="1" hidden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5" customHeight="1" hidden="1">
      <c r="A104" s="34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ht="12" hidden="1"/>
    <row r="106" ht="12" hidden="1"/>
    <row r="107" ht="12" hidden="1"/>
    <row r="108" spans="1:31" s="2" customFormat="1" ht="6.95" customHeight="1">
      <c r="A108" s="34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4.95" customHeight="1">
      <c r="A109" s="34"/>
      <c r="B109" s="35"/>
      <c r="C109" s="23" t="s">
        <v>109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16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4.45" customHeight="1">
      <c r="A112" s="34"/>
      <c r="B112" s="35"/>
      <c r="C112" s="36"/>
      <c r="D112" s="36"/>
      <c r="E112" s="292" t="str">
        <f>E7</f>
        <v>Lávka přes Lutyňku v Bohumíně</v>
      </c>
      <c r="F112" s="293"/>
      <c r="G112" s="293"/>
      <c r="H112" s="293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96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5.6" customHeight="1">
      <c r="A114" s="34"/>
      <c r="B114" s="35"/>
      <c r="C114" s="36"/>
      <c r="D114" s="36"/>
      <c r="E114" s="261" t="str">
        <f>E9</f>
        <v>00 - 00 - Ostatní a vedlejší náklady</v>
      </c>
      <c r="F114" s="291"/>
      <c r="G114" s="291"/>
      <c r="H114" s="291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20</v>
      </c>
      <c r="D116" s="36"/>
      <c r="E116" s="36"/>
      <c r="F116" s="27" t="str">
        <f>F12</f>
        <v>Bohumín</v>
      </c>
      <c r="G116" s="36"/>
      <c r="H116" s="36"/>
      <c r="I116" s="29" t="s">
        <v>22</v>
      </c>
      <c r="J116" s="66" t="str">
        <f>IF(J12="","",J12)</f>
        <v>22. 8. 2022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26.45" customHeight="1">
      <c r="A118" s="34"/>
      <c r="B118" s="35"/>
      <c r="C118" s="29" t="s">
        <v>24</v>
      </c>
      <c r="D118" s="36"/>
      <c r="E118" s="36"/>
      <c r="F118" s="27" t="str">
        <f>E15</f>
        <v>Město Bohumín</v>
      </c>
      <c r="G118" s="36"/>
      <c r="H118" s="36"/>
      <c r="I118" s="29" t="s">
        <v>32</v>
      </c>
      <c r="J118" s="32" t="str">
        <f>E21</f>
        <v>Ing. Pavel Kurečka MOSTY s.r.o.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6" customHeight="1">
      <c r="A119" s="34"/>
      <c r="B119" s="35"/>
      <c r="C119" s="29" t="s">
        <v>30</v>
      </c>
      <c r="D119" s="36"/>
      <c r="E119" s="36"/>
      <c r="F119" s="27" t="str">
        <f>IF(E18="","",E18)</f>
        <v>Vyplň údaj</v>
      </c>
      <c r="G119" s="36"/>
      <c r="H119" s="36"/>
      <c r="I119" s="29" t="s">
        <v>37</v>
      </c>
      <c r="J119" s="32" t="str">
        <f>E24</f>
        <v>Ing. Kurečková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11" customFormat="1" ht="29.25" customHeight="1">
      <c r="A121" s="159"/>
      <c r="B121" s="160"/>
      <c r="C121" s="161" t="s">
        <v>110</v>
      </c>
      <c r="D121" s="162" t="s">
        <v>65</v>
      </c>
      <c r="E121" s="162" t="s">
        <v>61</v>
      </c>
      <c r="F121" s="162" t="s">
        <v>62</v>
      </c>
      <c r="G121" s="162" t="s">
        <v>111</v>
      </c>
      <c r="H121" s="162" t="s">
        <v>112</v>
      </c>
      <c r="I121" s="162" t="s">
        <v>113</v>
      </c>
      <c r="J121" s="162" t="s">
        <v>100</v>
      </c>
      <c r="K121" s="163" t="s">
        <v>114</v>
      </c>
      <c r="L121" s="164"/>
      <c r="M121" s="75" t="s">
        <v>1</v>
      </c>
      <c r="N121" s="76" t="s">
        <v>44</v>
      </c>
      <c r="O121" s="76" t="s">
        <v>115</v>
      </c>
      <c r="P121" s="76" t="s">
        <v>116</v>
      </c>
      <c r="Q121" s="76" t="s">
        <v>117</v>
      </c>
      <c r="R121" s="76" t="s">
        <v>118</v>
      </c>
      <c r="S121" s="76" t="s">
        <v>119</v>
      </c>
      <c r="T121" s="77" t="s">
        <v>120</v>
      </c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</row>
    <row r="122" spans="1:63" s="2" customFormat="1" ht="22.9" customHeight="1">
      <c r="A122" s="34"/>
      <c r="B122" s="35"/>
      <c r="C122" s="82" t="s">
        <v>121</v>
      </c>
      <c r="D122" s="36"/>
      <c r="E122" s="36"/>
      <c r="F122" s="36"/>
      <c r="G122" s="36"/>
      <c r="H122" s="36"/>
      <c r="I122" s="36"/>
      <c r="J122" s="165">
        <f>BK122</f>
        <v>0</v>
      </c>
      <c r="K122" s="36"/>
      <c r="L122" s="39"/>
      <c r="M122" s="78"/>
      <c r="N122" s="166"/>
      <c r="O122" s="79"/>
      <c r="P122" s="167">
        <f>P123</f>
        <v>0</v>
      </c>
      <c r="Q122" s="79"/>
      <c r="R122" s="167">
        <f>R123</f>
        <v>0</v>
      </c>
      <c r="S122" s="79"/>
      <c r="T122" s="168">
        <f>T123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79</v>
      </c>
      <c r="AU122" s="17" t="s">
        <v>102</v>
      </c>
      <c r="BK122" s="169">
        <f>BK123</f>
        <v>0</v>
      </c>
    </row>
    <row r="123" spans="2:63" s="12" customFormat="1" ht="25.9" customHeight="1">
      <c r="B123" s="170"/>
      <c r="C123" s="171"/>
      <c r="D123" s="172" t="s">
        <v>79</v>
      </c>
      <c r="E123" s="173" t="s">
        <v>122</v>
      </c>
      <c r="F123" s="173" t="s">
        <v>123</v>
      </c>
      <c r="G123" s="171"/>
      <c r="H123" s="171"/>
      <c r="I123" s="174"/>
      <c r="J123" s="175">
        <f>BK123</f>
        <v>0</v>
      </c>
      <c r="K123" s="171"/>
      <c r="L123" s="176"/>
      <c r="M123" s="177"/>
      <c r="N123" s="178"/>
      <c r="O123" s="178"/>
      <c r="P123" s="179">
        <f>P124+P143+P150+P157+P170</f>
        <v>0</v>
      </c>
      <c r="Q123" s="178"/>
      <c r="R123" s="179">
        <f>R124+R143+R150+R157+R170</f>
        <v>0</v>
      </c>
      <c r="S123" s="178"/>
      <c r="T123" s="180">
        <f>T124+T143+T150+T157+T170</f>
        <v>0</v>
      </c>
      <c r="AR123" s="181" t="s">
        <v>124</v>
      </c>
      <c r="AT123" s="182" t="s">
        <v>79</v>
      </c>
      <c r="AU123" s="182" t="s">
        <v>80</v>
      </c>
      <c r="AY123" s="181" t="s">
        <v>125</v>
      </c>
      <c r="BK123" s="183">
        <f>BK124+BK143+BK150+BK157+BK170</f>
        <v>0</v>
      </c>
    </row>
    <row r="124" spans="2:63" s="12" customFormat="1" ht="22.9" customHeight="1">
      <c r="B124" s="170"/>
      <c r="C124" s="171"/>
      <c r="D124" s="172" t="s">
        <v>79</v>
      </c>
      <c r="E124" s="184" t="s">
        <v>126</v>
      </c>
      <c r="F124" s="184" t="s">
        <v>127</v>
      </c>
      <c r="G124" s="171"/>
      <c r="H124" s="171"/>
      <c r="I124" s="174"/>
      <c r="J124" s="185">
        <f>BK124</f>
        <v>0</v>
      </c>
      <c r="K124" s="171"/>
      <c r="L124" s="176"/>
      <c r="M124" s="177"/>
      <c r="N124" s="178"/>
      <c r="O124" s="178"/>
      <c r="P124" s="179">
        <f>SUM(P125:P142)</f>
        <v>0</v>
      </c>
      <c r="Q124" s="178"/>
      <c r="R124" s="179">
        <f>SUM(R125:R142)</f>
        <v>0</v>
      </c>
      <c r="S124" s="178"/>
      <c r="T124" s="180">
        <f>SUM(T125:T142)</f>
        <v>0</v>
      </c>
      <c r="AR124" s="181" t="s">
        <v>124</v>
      </c>
      <c r="AT124" s="182" t="s">
        <v>79</v>
      </c>
      <c r="AU124" s="182" t="s">
        <v>88</v>
      </c>
      <c r="AY124" s="181" t="s">
        <v>125</v>
      </c>
      <c r="BK124" s="183">
        <f>SUM(BK125:BK142)</f>
        <v>0</v>
      </c>
    </row>
    <row r="125" spans="1:65" s="2" customFormat="1" ht="14.45" customHeight="1">
      <c r="A125" s="34"/>
      <c r="B125" s="35"/>
      <c r="C125" s="186" t="s">
        <v>88</v>
      </c>
      <c r="D125" s="186" t="s">
        <v>128</v>
      </c>
      <c r="E125" s="187" t="s">
        <v>129</v>
      </c>
      <c r="F125" s="188" t="s">
        <v>130</v>
      </c>
      <c r="G125" s="189" t="s">
        <v>131</v>
      </c>
      <c r="H125" s="190">
        <v>1</v>
      </c>
      <c r="I125" s="191"/>
      <c r="J125" s="192">
        <f>ROUND(I125*H125,2)</f>
        <v>0</v>
      </c>
      <c r="K125" s="188" t="s">
        <v>132</v>
      </c>
      <c r="L125" s="39"/>
      <c r="M125" s="193" t="s">
        <v>1</v>
      </c>
      <c r="N125" s="194" t="s">
        <v>45</v>
      </c>
      <c r="O125" s="71"/>
      <c r="P125" s="195">
        <f>O125*H125</f>
        <v>0</v>
      </c>
      <c r="Q125" s="195">
        <v>0</v>
      </c>
      <c r="R125" s="195">
        <f>Q125*H125</f>
        <v>0</v>
      </c>
      <c r="S125" s="195">
        <v>0</v>
      </c>
      <c r="T125" s="196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7" t="s">
        <v>133</v>
      </c>
      <c r="AT125" s="197" t="s">
        <v>128</v>
      </c>
      <c r="AU125" s="197" t="s">
        <v>90</v>
      </c>
      <c r="AY125" s="17" t="s">
        <v>125</v>
      </c>
      <c r="BE125" s="198">
        <f>IF(N125="základní",J125,0)</f>
        <v>0</v>
      </c>
      <c r="BF125" s="198">
        <f>IF(N125="snížená",J125,0)</f>
        <v>0</v>
      </c>
      <c r="BG125" s="198">
        <f>IF(N125="zákl. přenesená",J125,0)</f>
        <v>0</v>
      </c>
      <c r="BH125" s="198">
        <f>IF(N125="sníž. přenesená",J125,0)</f>
        <v>0</v>
      </c>
      <c r="BI125" s="198">
        <f>IF(N125="nulová",J125,0)</f>
        <v>0</v>
      </c>
      <c r="BJ125" s="17" t="s">
        <v>88</v>
      </c>
      <c r="BK125" s="198">
        <f>ROUND(I125*H125,2)</f>
        <v>0</v>
      </c>
      <c r="BL125" s="17" t="s">
        <v>133</v>
      </c>
      <c r="BM125" s="197" t="s">
        <v>134</v>
      </c>
    </row>
    <row r="126" spans="2:51" s="13" customFormat="1" ht="12">
      <c r="B126" s="199"/>
      <c r="C126" s="200"/>
      <c r="D126" s="201" t="s">
        <v>135</v>
      </c>
      <c r="E126" s="202" t="s">
        <v>1</v>
      </c>
      <c r="F126" s="203" t="s">
        <v>136</v>
      </c>
      <c r="G126" s="200"/>
      <c r="H126" s="202" t="s">
        <v>1</v>
      </c>
      <c r="I126" s="204"/>
      <c r="J126" s="200"/>
      <c r="K126" s="200"/>
      <c r="L126" s="205"/>
      <c r="M126" s="206"/>
      <c r="N126" s="207"/>
      <c r="O126" s="207"/>
      <c r="P126" s="207"/>
      <c r="Q126" s="207"/>
      <c r="R126" s="207"/>
      <c r="S126" s="207"/>
      <c r="T126" s="208"/>
      <c r="AT126" s="209" t="s">
        <v>135</v>
      </c>
      <c r="AU126" s="209" t="s">
        <v>90</v>
      </c>
      <c r="AV126" s="13" t="s">
        <v>88</v>
      </c>
      <c r="AW126" s="13" t="s">
        <v>36</v>
      </c>
      <c r="AX126" s="13" t="s">
        <v>80</v>
      </c>
      <c r="AY126" s="209" t="s">
        <v>125</v>
      </c>
    </row>
    <row r="127" spans="2:51" s="14" customFormat="1" ht="12">
      <c r="B127" s="210"/>
      <c r="C127" s="211"/>
      <c r="D127" s="201" t="s">
        <v>135</v>
      </c>
      <c r="E127" s="212" t="s">
        <v>1</v>
      </c>
      <c r="F127" s="213" t="s">
        <v>88</v>
      </c>
      <c r="G127" s="211"/>
      <c r="H127" s="214">
        <v>1</v>
      </c>
      <c r="I127" s="215"/>
      <c r="J127" s="211"/>
      <c r="K127" s="211"/>
      <c r="L127" s="216"/>
      <c r="M127" s="217"/>
      <c r="N127" s="218"/>
      <c r="O127" s="218"/>
      <c r="P127" s="218"/>
      <c r="Q127" s="218"/>
      <c r="R127" s="218"/>
      <c r="S127" s="218"/>
      <c r="T127" s="219"/>
      <c r="AT127" s="220" t="s">
        <v>135</v>
      </c>
      <c r="AU127" s="220" t="s">
        <v>90</v>
      </c>
      <c r="AV127" s="14" t="s">
        <v>90</v>
      </c>
      <c r="AW127" s="14" t="s">
        <v>36</v>
      </c>
      <c r="AX127" s="14" t="s">
        <v>88</v>
      </c>
      <c r="AY127" s="220" t="s">
        <v>125</v>
      </c>
    </row>
    <row r="128" spans="1:65" s="2" customFormat="1" ht="14.45" customHeight="1">
      <c r="A128" s="34"/>
      <c r="B128" s="35"/>
      <c r="C128" s="186" t="s">
        <v>90</v>
      </c>
      <c r="D128" s="186" t="s">
        <v>128</v>
      </c>
      <c r="E128" s="187" t="s">
        <v>137</v>
      </c>
      <c r="F128" s="188" t="s">
        <v>138</v>
      </c>
      <c r="G128" s="189" t="s">
        <v>131</v>
      </c>
      <c r="H128" s="190">
        <v>1</v>
      </c>
      <c r="I128" s="191"/>
      <c r="J128" s="192">
        <f>ROUND(I128*H128,2)</f>
        <v>0</v>
      </c>
      <c r="K128" s="188" t="s">
        <v>132</v>
      </c>
      <c r="L128" s="39"/>
      <c r="M128" s="193" t="s">
        <v>1</v>
      </c>
      <c r="N128" s="194" t="s">
        <v>45</v>
      </c>
      <c r="O128" s="71"/>
      <c r="P128" s="195">
        <f>O128*H128</f>
        <v>0</v>
      </c>
      <c r="Q128" s="195">
        <v>0</v>
      </c>
      <c r="R128" s="195">
        <f>Q128*H128</f>
        <v>0</v>
      </c>
      <c r="S128" s="195">
        <v>0</v>
      </c>
      <c r="T128" s="196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7" t="s">
        <v>133</v>
      </c>
      <c r="AT128" s="197" t="s">
        <v>128</v>
      </c>
      <c r="AU128" s="197" t="s">
        <v>90</v>
      </c>
      <c r="AY128" s="17" t="s">
        <v>125</v>
      </c>
      <c r="BE128" s="198">
        <f>IF(N128="základní",J128,0)</f>
        <v>0</v>
      </c>
      <c r="BF128" s="198">
        <f>IF(N128="snížená",J128,0)</f>
        <v>0</v>
      </c>
      <c r="BG128" s="198">
        <f>IF(N128="zákl. přenesená",J128,0)</f>
        <v>0</v>
      </c>
      <c r="BH128" s="198">
        <f>IF(N128="sníž. přenesená",J128,0)</f>
        <v>0</v>
      </c>
      <c r="BI128" s="198">
        <f>IF(N128="nulová",J128,0)</f>
        <v>0</v>
      </c>
      <c r="BJ128" s="17" t="s">
        <v>88</v>
      </c>
      <c r="BK128" s="198">
        <f>ROUND(I128*H128,2)</f>
        <v>0</v>
      </c>
      <c r="BL128" s="17" t="s">
        <v>133</v>
      </c>
      <c r="BM128" s="197" t="s">
        <v>139</v>
      </c>
    </row>
    <row r="129" spans="2:51" s="13" customFormat="1" ht="12">
      <c r="B129" s="199"/>
      <c r="C129" s="200"/>
      <c r="D129" s="201" t="s">
        <v>135</v>
      </c>
      <c r="E129" s="202" t="s">
        <v>1</v>
      </c>
      <c r="F129" s="203" t="s">
        <v>140</v>
      </c>
      <c r="G129" s="200"/>
      <c r="H129" s="202" t="s">
        <v>1</v>
      </c>
      <c r="I129" s="204"/>
      <c r="J129" s="200"/>
      <c r="K129" s="200"/>
      <c r="L129" s="205"/>
      <c r="M129" s="206"/>
      <c r="N129" s="207"/>
      <c r="O129" s="207"/>
      <c r="P129" s="207"/>
      <c r="Q129" s="207"/>
      <c r="R129" s="207"/>
      <c r="S129" s="207"/>
      <c r="T129" s="208"/>
      <c r="AT129" s="209" t="s">
        <v>135</v>
      </c>
      <c r="AU129" s="209" t="s">
        <v>90</v>
      </c>
      <c r="AV129" s="13" t="s">
        <v>88</v>
      </c>
      <c r="AW129" s="13" t="s">
        <v>36</v>
      </c>
      <c r="AX129" s="13" t="s">
        <v>80</v>
      </c>
      <c r="AY129" s="209" t="s">
        <v>125</v>
      </c>
    </row>
    <row r="130" spans="2:51" s="13" customFormat="1" ht="12">
      <c r="B130" s="199"/>
      <c r="C130" s="200"/>
      <c r="D130" s="201" t="s">
        <v>135</v>
      </c>
      <c r="E130" s="202" t="s">
        <v>1</v>
      </c>
      <c r="F130" s="203" t="s">
        <v>141</v>
      </c>
      <c r="G130" s="200"/>
      <c r="H130" s="202" t="s">
        <v>1</v>
      </c>
      <c r="I130" s="204"/>
      <c r="J130" s="200"/>
      <c r="K130" s="200"/>
      <c r="L130" s="205"/>
      <c r="M130" s="206"/>
      <c r="N130" s="207"/>
      <c r="O130" s="207"/>
      <c r="P130" s="207"/>
      <c r="Q130" s="207"/>
      <c r="R130" s="207"/>
      <c r="S130" s="207"/>
      <c r="T130" s="208"/>
      <c r="AT130" s="209" t="s">
        <v>135</v>
      </c>
      <c r="AU130" s="209" t="s">
        <v>90</v>
      </c>
      <c r="AV130" s="13" t="s">
        <v>88</v>
      </c>
      <c r="AW130" s="13" t="s">
        <v>36</v>
      </c>
      <c r="AX130" s="13" t="s">
        <v>80</v>
      </c>
      <c r="AY130" s="209" t="s">
        <v>125</v>
      </c>
    </row>
    <row r="131" spans="2:51" s="14" customFormat="1" ht="12">
      <c r="B131" s="210"/>
      <c r="C131" s="211"/>
      <c r="D131" s="201" t="s">
        <v>135</v>
      </c>
      <c r="E131" s="212" t="s">
        <v>1</v>
      </c>
      <c r="F131" s="213" t="s">
        <v>88</v>
      </c>
      <c r="G131" s="211"/>
      <c r="H131" s="214">
        <v>1</v>
      </c>
      <c r="I131" s="215"/>
      <c r="J131" s="211"/>
      <c r="K131" s="211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135</v>
      </c>
      <c r="AU131" s="220" t="s">
        <v>90</v>
      </c>
      <c r="AV131" s="14" t="s">
        <v>90</v>
      </c>
      <c r="AW131" s="14" t="s">
        <v>36</v>
      </c>
      <c r="AX131" s="14" t="s">
        <v>88</v>
      </c>
      <c r="AY131" s="220" t="s">
        <v>125</v>
      </c>
    </row>
    <row r="132" spans="1:65" s="2" customFormat="1" ht="14.45" customHeight="1">
      <c r="A132" s="34"/>
      <c r="B132" s="35"/>
      <c r="C132" s="186" t="s">
        <v>142</v>
      </c>
      <c r="D132" s="186" t="s">
        <v>128</v>
      </c>
      <c r="E132" s="187" t="s">
        <v>143</v>
      </c>
      <c r="F132" s="188" t="s">
        <v>144</v>
      </c>
      <c r="G132" s="189" t="s">
        <v>131</v>
      </c>
      <c r="H132" s="190">
        <v>1</v>
      </c>
      <c r="I132" s="191"/>
      <c r="J132" s="192">
        <f>ROUND(I132*H132,2)</f>
        <v>0</v>
      </c>
      <c r="K132" s="188" t="s">
        <v>132</v>
      </c>
      <c r="L132" s="39"/>
      <c r="M132" s="193" t="s">
        <v>1</v>
      </c>
      <c r="N132" s="194" t="s">
        <v>45</v>
      </c>
      <c r="O132" s="71"/>
      <c r="P132" s="195">
        <f>O132*H132</f>
        <v>0</v>
      </c>
      <c r="Q132" s="195">
        <v>0</v>
      </c>
      <c r="R132" s="195">
        <f>Q132*H132</f>
        <v>0</v>
      </c>
      <c r="S132" s="195">
        <v>0</v>
      </c>
      <c r="T132" s="19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7" t="s">
        <v>133</v>
      </c>
      <c r="AT132" s="197" t="s">
        <v>128</v>
      </c>
      <c r="AU132" s="197" t="s">
        <v>90</v>
      </c>
      <c r="AY132" s="17" t="s">
        <v>125</v>
      </c>
      <c r="BE132" s="198">
        <f>IF(N132="základní",J132,0)</f>
        <v>0</v>
      </c>
      <c r="BF132" s="198">
        <f>IF(N132="snížená",J132,0)</f>
        <v>0</v>
      </c>
      <c r="BG132" s="198">
        <f>IF(N132="zákl. přenesená",J132,0)</f>
        <v>0</v>
      </c>
      <c r="BH132" s="198">
        <f>IF(N132="sníž. přenesená",J132,0)</f>
        <v>0</v>
      </c>
      <c r="BI132" s="198">
        <f>IF(N132="nulová",J132,0)</f>
        <v>0</v>
      </c>
      <c r="BJ132" s="17" t="s">
        <v>88</v>
      </c>
      <c r="BK132" s="198">
        <f>ROUND(I132*H132,2)</f>
        <v>0</v>
      </c>
      <c r="BL132" s="17" t="s">
        <v>133</v>
      </c>
      <c r="BM132" s="197" t="s">
        <v>145</v>
      </c>
    </row>
    <row r="133" spans="2:51" s="13" customFormat="1" ht="12">
      <c r="B133" s="199"/>
      <c r="C133" s="200"/>
      <c r="D133" s="201" t="s">
        <v>135</v>
      </c>
      <c r="E133" s="202" t="s">
        <v>1</v>
      </c>
      <c r="F133" s="203" t="s">
        <v>146</v>
      </c>
      <c r="G133" s="200"/>
      <c r="H133" s="202" t="s">
        <v>1</v>
      </c>
      <c r="I133" s="204"/>
      <c r="J133" s="200"/>
      <c r="K133" s="200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135</v>
      </c>
      <c r="AU133" s="209" t="s">
        <v>90</v>
      </c>
      <c r="AV133" s="13" t="s">
        <v>88</v>
      </c>
      <c r="AW133" s="13" t="s">
        <v>36</v>
      </c>
      <c r="AX133" s="13" t="s">
        <v>80</v>
      </c>
      <c r="AY133" s="209" t="s">
        <v>125</v>
      </c>
    </row>
    <row r="134" spans="2:51" s="14" customFormat="1" ht="12">
      <c r="B134" s="210"/>
      <c r="C134" s="211"/>
      <c r="D134" s="201" t="s">
        <v>135</v>
      </c>
      <c r="E134" s="212" t="s">
        <v>1</v>
      </c>
      <c r="F134" s="213" t="s">
        <v>88</v>
      </c>
      <c r="G134" s="211"/>
      <c r="H134" s="214">
        <v>1</v>
      </c>
      <c r="I134" s="215"/>
      <c r="J134" s="211"/>
      <c r="K134" s="211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135</v>
      </c>
      <c r="AU134" s="220" t="s">
        <v>90</v>
      </c>
      <c r="AV134" s="14" t="s">
        <v>90</v>
      </c>
      <c r="AW134" s="14" t="s">
        <v>36</v>
      </c>
      <c r="AX134" s="14" t="s">
        <v>88</v>
      </c>
      <c r="AY134" s="220" t="s">
        <v>125</v>
      </c>
    </row>
    <row r="135" spans="1:65" s="2" customFormat="1" ht="14.45" customHeight="1">
      <c r="A135" s="34"/>
      <c r="B135" s="35"/>
      <c r="C135" s="186" t="s">
        <v>147</v>
      </c>
      <c r="D135" s="186" t="s">
        <v>128</v>
      </c>
      <c r="E135" s="187" t="s">
        <v>148</v>
      </c>
      <c r="F135" s="188" t="s">
        <v>149</v>
      </c>
      <c r="G135" s="189" t="s">
        <v>131</v>
      </c>
      <c r="H135" s="190">
        <v>1</v>
      </c>
      <c r="I135" s="191"/>
      <c r="J135" s="192">
        <f>ROUND(I135*H135,2)</f>
        <v>0</v>
      </c>
      <c r="K135" s="188" t="s">
        <v>132</v>
      </c>
      <c r="L135" s="39"/>
      <c r="M135" s="193" t="s">
        <v>1</v>
      </c>
      <c r="N135" s="194" t="s">
        <v>45</v>
      </c>
      <c r="O135" s="71"/>
      <c r="P135" s="195">
        <f>O135*H135</f>
        <v>0</v>
      </c>
      <c r="Q135" s="195">
        <v>0</v>
      </c>
      <c r="R135" s="195">
        <f>Q135*H135</f>
        <v>0</v>
      </c>
      <c r="S135" s="195">
        <v>0</v>
      </c>
      <c r="T135" s="19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133</v>
      </c>
      <c r="AT135" s="197" t="s">
        <v>128</v>
      </c>
      <c r="AU135" s="197" t="s">
        <v>90</v>
      </c>
      <c r="AY135" s="17" t="s">
        <v>125</v>
      </c>
      <c r="BE135" s="198">
        <f>IF(N135="základní",J135,0)</f>
        <v>0</v>
      </c>
      <c r="BF135" s="198">
        <f>IF(N135="snížená",J135,0)</f>
        <v>0</v>
      </c>
      <c r="BG135" s="198">
        <f>IF(N135="zákl. přenesená",J135,0)</f>
        <v>0</v>
      </c>
      <c r="BH135" s="198">
        <f>IF(N135="sníž. přenesená",J135,0)</f>
        <v>0</v>
      </c>
      <c r="BI135" s="198">
        <f>IF(N135="nulová",J135,0)</f>
        <v>0</v>
      </c>
      <c r="BJ135" s="17" t="s">
        <v>88</v>
      </c>
      <c r="BK135" s="198">
        <f>ROUND(I135*H135,2)</f>
        <v>0</v>
      </c>
      <c r="BL135" s="17" t="s">
        <v>133</v>
      </c>
      <c r="BM135" s="197" t="s">
        <v>150</v>
      </c>
    </row>
    <row r="136" spans="2:51" s="13" customFormat="1" ht="12">
      <c r="B136" s="199"/>
      <c r="C136" s="200"/>
      <c r="D136" s="201" t="s">
        <v>135</v>
      </c>
      <c r="E136" s="202" t="s">
        <v>1</v>
      </c>
      <c r="F136" s="203" t="s">
        <v>151</v>
      </c>
      <c r="G136" s="200"/>
      <c r="H136" s="202" t="s">
        <v>1</v>
      </c>
      <c r="I136" s="204"/>
      <c r="J136" s="200"/>
      <c r="K136" s="200"/>
      <c r="L136" s="205"/>
      <c r="M136" s="206"/>
      <c r="N136" s="207"/>
      <c r="O136" s="207"/>
      <c r="P136" s="207"/>
      <c r="Q136" s="207"/>
      <c r="R136" s="207"/>
      <c r="S136" s="207"/>
      <c r="T136" s="208"/>
      <c r="AT136" s="209" t="s">
        <v>135</v>
      </c>
      <c r="AU136" s="209" t="s">
        <v>90</v>
      </c>
      <c r="AV136" s="13" t="s">
        <v>88</v>
      </c>
      <c r="AW136" s="13" t="s">
        <v>36</v>
      </c>
      <c r="AX136" s="13" t="s">
        <v>80</v>
      </c>
      <c r="AY136" s="209" t="s">
        <v>125</v>
      </c>
    </row>
    <row r="137" spans="2:51" s="13" customFormat="1" ht="12">
      <c r="B137" s="199"/>
      <c r="C137" s="200"/>
      <c r="D137" s="201" t="s">
        <v>135</v>
      </c>
      <c r="E137" s="202" t="s">
        <v>1</v>
      </c>
      <c r="F137" s="203" t="s">
        <v>152</v>
      </c>
      <c r="G137" s="200"/>
      <c r="H137" s="202" t="s">
        <v>1</v>
      </c>
      <c r="I137" s="204"/>
      <c r="J137" s="200"/>
      <c r="K137" s="200"/>
      <c r="L137" s="205"/>
      <c r="M137" s="206"/>
      <c r="N137" s="207"/>
      <c r="O137" s="207"/>
      <c r="P137" s="207"/>
      <c r="Q137" s="207"/>
      <c r="R137" s="207"/>
      <c r="S137" s="207"/>
      <c r="T137" s="208"/>
      <c r="AT137" s="209" t="s">
        <v>135</v>
      </c>
      <c r="AU137" s="209" t="s">
        <v>90</v>
      </c>
      <c r="AV137" s="13" t="s">
        <v>88</v>
      </c>
      <c r="AW137" s="13" t="s">
        <v>36</v>
      </c>
      <c r="AX137" s="13" t="s">
        <v>80</v>
      </c>
      <c r="AY137" s="209" t="s">
        <v>125</v>
      </c>
    </row>
    <row r="138" spans="2:51" s="13" customFormat="1" ht="22.5">
      <c r="B138" s="199"/>
      <c r="C138" s="200"/>
      <c r="D138" s="201" t="s">
        <v>135</v>
      </c>
      <c r="E138" s="202" t="s">
        <v>1</v>
      </c>
      <c r="F138" s="203" t="s">
        <v>153</v>
      </c>
      <c r="G138" s="200"/>
      <c r="H138" s="202" t="s">
        <v>1</v>
      </c>
      <c r="I138" s="204"/>
      <c r="J138" s="200"/>
      <c r="K138" s="200"/>
      <c r="L138" s="205"/>
      <c r="M138" s="206"/>
      <c r="N138" s="207"/>
      <c r="O138" s="207"/>
      <c r="P138" s="207"/>
      <c r="Q138" s="207"/>
      <c r="R138" s="207"/>
      <c r="S138" s="207"/>
      <c r="T138" s="208"/>
      <c r="AT138" s="209" t="s">
        <v>135</v>
      </c>
      <c r="AU138" s="209" t="s">
        <v>90</v>
      </c>
      <c r="AV138" s="13" t="s">
        <v>88</v>
      </c>
      <c r="AW138" s="13" t="s">
        <v>36</v>
      </c>
      <c r="AX138" s="13" t="s">
        <v>80</v>
      </c>
      <c r="AY138" s="209" t="s">
        <v>125</v>
      </c>
    </row>
    <row r="139" spans="2:51" s="14" customFormat="1" ht="12">
      <c r="B139" s="210"/>
      <c r="C139" s="211"/>
      <c r="D139" s="201" t="s">
        <v>135</v>
      </c>
      <c r="E139" s="212" t="s">
        <v>1</v>
      </c>
      <c r="F139" s="213" t="s">
        <v>88</v>
      </c>
      <c r="G139" s="211"/>
      <c r="H139" s="214">
        <v>1</v>
      </c>
      <c r="I139" s="215"/>
      <c r="J139" s="211"/>
      <c r="K139" s="211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135</v>
      </c>
      <c r="AU139" s="220" t="s">
        <v>90</v>
      </c>
      <c r="AV139" s="14" t="s">
        <v>90</v>
      </c>
      <c r="AW139" s="14" t="s">
        <v>36</v>
      </c>
      <c r="AX139" s="14" t="s">
        <v>88</v>
      </c>
      <c r="AY139" s="220" t="s">
        <v>125</v>
      </c>
    </row>
    <row r="140" spans="1:65" s="2" customFormat="1" ht="14.45" customHeight="1">
      <c r="A140" s="34"/>
      <c r="B140" s="35"/>
      <c r="C140" s="186" t="s">
        <v>124</v>
      </c>
      <c r="D140" s="186" t="s">
        <v>128</v>
      </c>
      <c r="E140" s="187" t="s">
        <v>154</v>
      </c>
      <c r="F140" s="188" t="s">
        <v>155</v>
      </c>
      <c r="G140" s="189" t="s">
        <v>131</v>
      </c>
      <c r="H140" s="190">
        <v>1</v>
      </c>
      <c r="I140" s="191"/>
      <c r="J140" s="192">
        <f>ROUND(I140*H140,2)</f>
        <v>0</v>
      </c>
      <c r="K140" s="188" t="s">
        <v>132</v>
      </c>
      <c r="L140" s="39"/>
      <c r="M140" s="193" t="s">
        <v>1</v>
      </c>
      <c r="N140" s="194" t="s">
        <v>45</v>
      </c>
      <c r="O140" s="71"/>
      <c r="P140" s="195">
        <f>O140*H140</f>
        <v>0</v>
      </c>
      <c r="Q140" s="195">
        <v>0</v>
      </c>
      <c r="R140" s="195">
        <f>Q140*H140</f>
        <v>0</v>
      </c>
      <c r="S140" s="195">
        <v>0</v>
      </c>
      <c r="T140" s="196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7" t="s">
        <v>133</v>
      </c>
      <c r="AT140" s="197" t="s">
        <v>128</v>
      </c>
      <c r="AU140" s="197" t="s">
        <v>90</v>
      </c>
      <c r="AY140" s="17" t="s">
        <v>125</v>
      </c>
      <c r="BE140" s="198">
        <f>IF(N140="základní",J140,0)</f>
        <v>0</v>
      </c>
      <c r="BF140" s="198">
        <f>IF(N140="snížená",J140,0)</f>
        <v>0</v>
      </c>
      <c r="BG140" s="198">
        <f>IF(N140="zákl. přenesená",J140,0)</f>
        <v>0</v>
      </c>
      <c r="BH140" s="198">
        <f>IF(N140="sníž. přenesená",J140,0)</f>
        <v>0</v>
      </c>
      <c r="BI140" s="198">
        <f>IF(N140="nulová",J140,0)</f>
        <v>0</v>
      </c>
      <c r="BJ140" s="17" t="s">
        <v>88</v>
      </c>
      <c r="BK140" s="198">
        <f>ROUND(I140*H140,2)</f>
        <v>0</v>
      </c>
      <c r="BL140" s="17" t="s">
        <v>133</v>
      </c>
      <c r="BM140" s="197" t="s">
        <v>156</v>
      </c>
    </row>
    <row r="141" spans="2:51" s="13" customFormat="1" ht="12">
      <c r="B141" s="199"/>
      <c r="C141" s="200"/>
      <c r="D141" s="201" t="s">
        <v>135</v>
      </c>
      <c r="E141" s="202" t="s">
        <v>1</v>
      </c>
      <c r="F141" s="203" t="s">
        <v>157</v>
      </c>
      <c r="G141" s="200"/>
      <c r="H141" s="202" t="s">
        <v>1</v>
      </c>
      <c r="I141" s="204"/>
      <c r="J141" s="200"/>
      <c r="K141" s="200"/>
      <c r="L141" s="205"/>
      <c r="M141" s="206"/>
      <c r="N141" s="207"/>
      <c r="O141" s="207"/>
      <c r="P141" s="207"/>
      <c r="Q141" s="207"/>
      <c r="R141" s="207"/>
      <c r="S141" s="207"/>
      <c r="T141" s="208"/>
      <c r="AT141" s="209" t="s">
        <v>135</v>
      </c>
      <c r="AU141" s="209" t="s">
        <v>90</v>
      </c>
      <c r="AV141" s="13" t="s">
        <v>88</v>
      </c>
      <c r="AW141" s="13" t="s">
        <v>36</v>
      </c>
      <c r="AX141" s="13" t="s">
        <v>80</v>
      </c>
      <c r="AY141" s="209" t="s">
        <v>125</v>
      </c>
    </row>
    <row r="142" spans="2:51" s="14" customFormat="1" ht="12">
      <c r="B142" s="210"/>
      <c r="C142" s="211"/>
      <c r="D142" s="201" t="s">
        <v>135</v>
      </c>
      <c r="E142" s="212" t="s">
        <v>1</v>
      </c>
      <c r="F142" s="213" t="s">
        <v>88</v>
      </c>
      <c r="G142" s="211"/>
      <c r="H142" s="214">
        <v>1</v>
      </c>
      <c r="I142" s="215"/>
      <c r="J142" s="211"/>
      <c r="K142" s="211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135</v>
      </c>
      <c r="AU142" s="220" t="s">
        <v>90</v>
      </c>
      <c r="AV142" s="14" t="s">
        <v>90</v>
      </c>
      <c r="AW142" s="14" t="s">
        <v>36</v>
      </c>
      <c r="AX142" s="14" t="s">
        <v>88</v>
      </c>
      <c r="AY142" s="220" t="s">
        <v>125</v>
      </c>
    </row>
    <row r="143" spans="2:63" s="12" customFormat="1" ht="22.9" customHeight="1">
      <c r="B143" s="170"/>
      <c r="C143" s="171"/>
      <c r="D143" s="172" t="s">
        <v>79</v>
      </c>
      <c r="E143" s="184" t="s">
        <v>158</v>
      </c>
      <c r="F143" s="184" t="s">
        <v>159</v>
      </c>
      <c r="G143" s="171"/>
      <c r="H143" s="171"/>
      <c r="I143" s="174"/>
      <c r="J143" s="185">
        <f>BK143</f>
        <v>0</v>
      </c>
      <c r="K143" s="171"/>
      <c r="L143" s="176"/>
      <c r="M143" s="177"/>
      <c r="N143" s="178"/>
      <c r="O143" s="178"/>
      <c r="P143" s="179">
        <f>SUM(P144:P149)</f>
        <v>0</v>
      </c>
      <c r="Q143" s="178"/>
      <c r="R143" s="179">
        <f>SUM(R144:R149)</f>
        <v>0</v>
      </c>
      <c r="S143" s="178"/>
      <c r="T143" s="180">
        <f>SUM(T144:T149)</f>
        <v>0</v>
      </c>
      <c r="AR143" s="181" t="s">
        <v>124</v>
      </c>
      <c r="AT143" s="182" t="s">
        <v>79</v>
      </c>
      <c r="AU143" s="182" t="s">
        <v>88</v>
      </c>
      <c r="AY143" s="181" t="s">
        <v>125</v>
      </c>
      <c r="BK143" s="183">
        <f>SUM(BK144:BK149)</f>
        <v>0</v>
      </c>
    </row>
    <row r="144" spans="1:65" s="2" customFormat="1" ht="19.9" customHeight="1">
      <c r="A144" s="34"/>
      <c r="B144" s="35"/>
      <c r="C144" s="186" t="s">
        <v>160</v>
      </c>
      <c r="D144" s="186" t="s">
        <v>128</v>
      </c>
      <c r="E144" s="187" t="s">
        <v>161</v>
      </c>
      <c r="F144" s="188" t="s">
        <v>162</v>
      </c>
      <c r="G144" s="189" t="s">
        <v>131</v>
      </c>
      <c r="H144" s="190">
        <v>1</v>
      </c>
      <c r="I144" s="191"/>
      <c r="J144" s="192">
        <f>ROUND(I144*H144,2)</f>
        <v>0</v>
      </c>
      <c r="K144" s="188" t="s">
        <v>132</v>
      </c>
      <c r="L144" s="39"/>
      <c r="M144" s="193" t="s">
        <v>1</v>
      </c>
      <c r="N144" s="194" t="s">
        <v>45</v>
      </c>
      <c r="O144" s="71"/>
      <c r="P144" s="195">
        <f>O144*H144</f>
        <v>0</v>
      </c>
      <c r="Q144" s="195">
        <v>0</v>
      </c>
      <c r="R144" s="195">
        <f>Q144*H144</f>
        <v>0</v>
      </c>
      <c r="S144" s="195">
        <v>0</v>
      </c>
      <c r="T144" s="196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7" t="s">
        <v>133</v>
      </c>
      <c r="AT144" s="197" t="s">
        <v>128</v>
      </c>
      <c r="AU144" s="197" t="s">
        <v>90</v>
      </c>
      <c r="AY144" s="17" t="s">
        <v>125</v>
      </c>
      <c r="BE144" s="198">
        <f>IF(N144="základní",J144,0)</f>
        <v>0</v>
      </c>
      <c r="BF144" s="198">
        <f>IF(N144="snížená",J144,0)</f>
        <v>0</v>
      </c>
      <c r="BG144" s="198">
        <f>IF(N144="zákl. přenesená",J144,0)</f>
        <v>0</v>
      </c>
      <c r="BH144" s="198">
        <f>IF(N144="sníž. přenesená",J144,0)</f>
        <v>0</v>
      </c>
      <c r="BI144" s="198">
        <f>IF(N144="nulová",J144,0)</f>
        <v>0</v>
      </c>
      <c r="BJ144" s="17" t="s">
        <v>88</v>
      </c>
      <c r="BK144" s="198">
        <f>ROUND(I144*H144,2)</f>
        <v>0</v>
      </c>
      <c r="BL144" s="17" t="s">
        <v>133</v>
      </c>
      <c r="BM144" s="197" t="s">
        <v>163</v>
      </c>
    </row>
    <row r="145" spans="2:51" s="13" customFormat="1" ht="12">
      <c r="B145" s="199"/>
      <c r="C145" s="200"/>
      <c r="D145" s="201" t="s">
        <v>135</v>
      </c>
      <c r="E145" s="202" t="s">
        <v>1</v>
      </c>
      <c r="F145" s="203" t="s">
        <v>164</v>
      </c>
      <c r="G145" s="200"/>
      <c r="H145" s="202" t="s">
        <v>1</v>
      </c>
      <c r="I145" s="204"/>
      <c r="J145" s="200"/>
      <c r="K145" s="200"/>
      <c r="L145" s="205"/>
      <c r="M145" s="206"/>
      <c r="N145" s="207"/>
      <c r="O145" s="207"/>
      <c r="P145" s="207"/>
      <c r="Q145" s="207"/>
      <c r="R145" s="207"/>
      <c r="S145" s="207"/>
      <c r="T145" s="208"/>
      <c r="AT145" s="209" t="s">
        <v>135</v>
      </c>
      <c r="AU145" s="209" t="s">
        <v>90</v>
      </c>
      <c r="AV145" s="13" t="s">
        <v>88</v>
      </c>
      <c r="AW145" s="13" t="s">
        <v>36</v>
      </c>
      <c r="AX145" s="13" t="s">
        <v>80</v>
      </c>
      <c r="AY145" s="209" t="s">
        <v>125</v>
      </c>
    </row>
    <row r="146" spans="2:51" s="14" customFormat="1" ht="12">
      <c r="B146" s="210"/>
      <c r="C146" s="211"/>
      <c r="D146" s="201" t="s">
        <v>135</v>
      </c>
      <c r="E146" s="212" t="s">
        <v>1</v>
      </c>
      <c r="F146" s="213" t="s">
        <v>88</v>
      </c>
      <c r="G146" s="211"/>
      <c r="H146" s="214">
        <v>1</v>
      </c>
      <c r="I146" s="215"/>
      <c r="J146" s="211"/>
      <c r="K146" s="211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135</v>
      </c>
      <c r="AU146" s="220" t="s">
        <v>90</v>
      </c>
      <c r="AV146" s="14" t="s">
        <v>90</v>
      </c>
      <c r="AW146" s="14" t="s">
        <v>36</v>
      </c>
      <c r="AX146" s="14" t="s">
        <v>88</v>
      </c>
      <c r="AY146" s="220" t="s">
        <v>125</v>
      </c>
    </row>
    <row r="147" spans="1:65" s="2" customFormat="1" ht="14.45" customHeight="1">
      <c r="A147" s="34"/>
      <c r="B147" s="35"/>
      <c r="C147" s="186" t="s">
        <v>165</v>
      </c>
      <c r="D147" s="186" t="s">
        <v>128</v>
      </c>
      <c r="E147" s="187" t="s">
        <v>166</v>
      </c>
      <c r="F147" s="188" t="s">
        <v>167</v>
      </c>
      <c r="G147" s="189" t="s">
        <v>131</v>
      </c>
      <c r="H147" s="190">
        <v>1</v>
      </c>
      <c r="I147" s="191"/>
      <c r="J147" s="192">
        <f>ROUND(I147*H147,2)</f>
        <v>0</v>
      </c>
      <c r="K147" s="188" t="s">
        <v>132</v>
      </c>
      <c r="L147" s="39"/>
      <c r="M147" s="193" t="s">
        <v>1</v>
      </c>
      <c r="N147" s="194" t="s">
        <v>45</v>
      </c>
      <c r="O147" s="71"/>
      <c r="P147" s="195">
        <f>O147*H147</f>
        <v>0</v>
      </c>
      <c r="Q147" s="195">
        <v>0</v>
      </c>
      <c r="R147" s="195">
        <f>Q147*H147</f>
        <v>0</v>
      </c>
      <c r="S147" s="195">
        <v>0</v>
      </c>
      <c r="T147" s="19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7" t="s">
        <v>133</v>
      </c>
      <c r="AT147" s="197" t="s">
        <v>128</v>
      </c>
      <c r="AU147" s="197" t="s">
        <v>90</v>
      </c>
      <c r="AY147" s="17" t="s">
        <v>125</v>
      </c>
      <c r="BE147" s="198">
        <f>IF(N147="základní",J147,0)</f>
        <v>0</v>
      </c>
      <c r="BF147" s="198">
        <f>IF(N147="snížená",J147,0)</f>
        <v>0</v>
      </c>
      <c r="BG147" s="198">
        <f>IF(N147="zákl. přenesená",J147,0)</f>
        <v>0</v>
      </c>
      <c r="BH147" s="198">
        <f>IF(N147="sníž. přenesená",J147,0)</f>
        <v>0</v>
      </c>
      <c r="BI147" s="198">
        <f>IF(N147="nulová",J147,0)</f>
        <v>0</v>
      </c>
      <c r="BJ147" s="17" t="s">
        <v>88</v>
      </c>
      <c r="BK147" s="198">
        <f>ROUND(I147*H147,2)</f>
        <v>0</v>
      </c>
      <c r="BL147" s="17" t="s">
        <v>133</v>
      </c>
      <c r="BM147" s="197" t="s">
        <v>168</v>
      </c>
    </row>
    <row r="148" spans="2:51" s="13" customFormat="1" ht="22.5">
      <c r="B148" s="199"/>
      <c r="C148" s="200"/>
      <c r="D148" s="201" t="s">
        <v>135</v>
      </c>
      <c r="E148" s="202" t="s">
        <v>1</v>
      </c>
      <c r="F148" s="203" t="s">
        <v>169</v>
      </c>
      <c r="G148" s="200"/>
      <c r="H148" s="202" t="s">
        <v>1</v>
      </c>
      <c r="I148" s="204"/>
      <c r="J148" s="200"/>
      <c r="K148" s="200"/>
      <c r="L148" s="205"/>
      <c r="M148" s="206"/>
      <c r="N148" s="207"/>
      <c r="O148" s="207"/>
      <c r="P148" s="207"/>
      <c r="Q148" s="207"/>
      <c r="R148" s="207"/>
      <c r="S148" s="207"/>
      <c r="T148" s="208"/>
      <c r="AT148" s="209" t="s">
        <v>135</v>
      </c>
      <c r="AU148" s="209" t="s">
        <v>90</v>
      </c>
      <c r="AV148" s="13" t="s">
        <v>88</v>
      </c>
      <c r="AW148" s="13" t="s">
        <v>36</v>
      </c>
      <c r="AX148" s="13" t="s">
        <v>80</v>
      </c>
      <c r="AY148" s="209" t="s">
        <v>125</v>
      </c>
    </row>
    <row r="149" spans="2:51" s="14" customFormat="1" ht="12">
      <c r="B149" s="210"/>
      <c r="C149" s="211"/>
      <c r="D149" s="201" t="s">
        <v>135</v>
      </c>
      <c r="E149" s="212" t="s">
        <v>1</v>
      </c>
      <c r="F149" s="213" t="s">
        <v>88</v>
      </c>
      <c r="G149" s="211"/>
      <c r="H149" s="214">
        <v>1</v>
      </c>
      <c r="I149" s="215"/>
      <c r="J149" s="211"/>
      <c r="K149" s="211"/>
      <c r="L149" s="216"/>
      <c r="M149" s="217"/>
      <c r="N149" s="218"/>
      <c r="O149" s="218"/>
      <c r="P149" s="218"/>
      <c r="Q149" s="218"/>
      <c r="R149" s="218"/>
      <c r="S149" s="218"/>
      <c r="T149" s="219"/>
      <c r="AT149" s="220" t="s">
        <v>135</v>
      </c>
      <c r="AU149" s="220" t="s">
        <v>90</v>
      </c>
      <c r="AV149" s="14" t="s">
        <v>90</v>
      </c>
      <c r="AW149" s="14" t="s">
        <v>36</v>
      </c>
      <c r="AX149" s="14" t="s">
        <v>88</v>
      </c>
      <c r="AY149" s="220" t="s">
        <v>125</v>
      </c>
    </row>
    <row r="150" spans="2:63" s="12" customFormat="1" ht="22.9" customHeight="1">
      <c r="B150" s="170"/>
      <c r="C150" s="171"/>
      <c r="D150" s="172" t="s">
        <v>79</v>
      </c>
      <c r="E150" s="184" t="s">
        <v>170</v>
      </c>
      <c r="F150" s="184" t="s">
        <v>171</v>
      </c>
      <c r="G150" s="171"/>
      <c r="H150" s="171"/>
      <c r="I150" s="174"/>
      <c r="J150" s="185">
        <f>BK150</f>
        <v>0</v>
      </c>
      <c r="K150" s="171"/>
      <c r="L150" s="176"/>
      <c r="M150" s="177"/>
      <c r="N150" s="178"/>
      <c r="O150" s="178"/>
      <c r="P150" s="179">
        <f>SUM(P151:P156)</f>
        <v>0</v>
      </c>
      <c r="Q150" s="178"/>
      <c r="R150" s="179">
        <f>SUM(R151:R156)</f>
        <v>0</v>
      </c>
      <c r="S150" s="178"/>
      <c r="T150" s="180">
        <f>SUM(T151:T156)</f>
        <v>0</v>
      </c>
      <c r="AR150" s="181" t="s">
        <v>124</v>
      </c>
      <c r="AT150" s="182" t="s">
        <v>79</v>
      </c>
      <c r="AU150" s="182" t="s">
        <v>88</v>
      </c>
      <c r="AY150" s="181" t="s">
        <v>125</v>
      </c>
      <c r="BK150" s="183">
        <f>SUM(BK151:BK156)</f>
        <v>0</v>
      </c>
    </row>
    <row r="151" spans="1:65" s="2" customFormat="1" ht="14.45" customHeight="1">
      <c r="A151" s="34"/>
      <c r="B151" s="35"/>
      <c r="C151" s="186" t="s">
        <v>172</v>
      </c>
      <c r="D151" s="186" t="s">
        <v>128</v>
      </c>
      <c r="E151" s="187" t="s">
        <v>173</v>
      </c>
      <c r="F151" s="188" t="s">
        <v>171</v>
      </c>
      <c r="G151" s="189" t="s">
        <v>131</v>
      </c>
      <c r="H151" s="190">
        <v>1</v>
      </c>
      <c r="I151" s="191"/>
      <c r="J151" s="192">
        <f>ROUND(I151*H151,2)</f>
        <v>0</v>
      </c>
      <c r="K151" s="188" t="s">
        <v>132</v>
      </c>
      <c r="L151" s="39"/>
      <c r="M151" s="193" t="s">
        <v>1</v>
      </c>
      <c r="N151" s="194" t="s">
        <v>45</v>
      </c>
      <c r="O151" s="71"/>
      <c r="P151" s="195">
        <f>O151*H151</f>
        <v>0</v>
      </c>
      <c r="Q151" s="195">
        <v>0</v>
      </c>
      <c r="R151" s="195">
        <f>Q151*H151</f>
        <v>0</v>
      </c>
      <c r="S151" s="195">
        <v>0</v>
      </c>
      <c r="T151" s="196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7" t="s">
        <v>133</v>
      </c>
      <c r="AT151" s="197" t="s">
        <v>128</v>
      </c>
      <c r="AU151" s="197" t="s">
        <v>90</v>
      </c>
      <c r="AY151" s="17" t="s">
        <v>125</v>
      </c>
      <c r="BE151" s="198">
        <f>IF(N151="základní",J151,0)</f>
        <v>0</v>
      </c>
      <c r="BF151" s="198">
        <f>IF(N151="snížená",J151,0)</f>
        <v>0</v>
      </c>
      <c r="BG151" s="198">
        <f>IF(N151="zákl. přenesená",J151,0)</f>
        <v>0</v>
      </c>
      <c r="BH151" s="198">
        <f>IF(N151="sníž. přenesená",J151,0)</f>
        <v>0</v>
      </c>
      <c r="BI151" s="198">
        <f>IF(N151="nulová",J151,0)</f>
        <v>0</v>
      </c>
      <c r="BJ151" s="17" t="s">
        <v>88</v>
      </c>
      <c r="BK151" s="198">
        <f>ROUND(I151*H151,2)</f>
        <v>0</v>
      </c>
      <c r="BL151" s="17" t="s">
        <v>133</v>
      </c>
      <c r="BM151" s="197" t="s">
        <v>174</v>
      </c>
    </row>
    <row r="152" spans="2:51" s="13" customFormat="1" ht="22.5">
      <c r="B152" s="199"/>
      <c r="C152" s="200"/>
      <c r="D152" s="201" t="s">
        <v>135</v>
      </c>
      <c r="E152" s="202" t="s">
        <v>1</v>
      </c>
      <c r="F152" s="203" t="s">
        <v>175</v>
      </c>
      <c r="G152" s="200"/>
      <c r="H152" s="202" t="s">
        <v>1</v>
      </c>
      <c r="I152" s="204"/>
      <c r="J152" s="200"/>
      <c r="K152" s="200"/>
      <c r="L152" s="205"/>
      <c r="M152" s="206"/>
      <c r="N152" s="207"/>
      <c r="O152" s="207"/>
      <c r="P152" s="207"/>
      <c r="Q152" s="207"/>
      <c r="R152" s="207"/>
      <c r="S152" s="207"/>
      <c r="T152" s="208"/>
      <c r="AT152" s="209" t="s">
        <v>135</v>
      </c>
      <c r="AU152" s="209" t="s">
        <v>90</v>
      </c>
      <c r="AV152" s="13" t="s">
        <v>88</v>
      </c>
      <c r="AW152" s="13" t="s">
        <v>36</v>
      </c>
      <c r="AX152" s="13" t="s">
        <v>80</v>
      </c>
      <c r="AY152" s="209" t="s">
        <v>125</v>
      </c>
    </row>
    <row r="153" spans="2:51" s="14" customFormat="1" ht="12">
      <c r="B153" s="210"/>
      <c r="C153" s="211"/>
      <c r="D153" s="201" t="s">
        <v>135</v>
      </c>
      <c r="E153" s="212" t="s">
        <v>1</v>
      </c>
      <c r="F153" s="213" t="s">
        <v>88</v>
      </c>
      <c r="G153" s="211"/>
      <c r="H153" s="214">
        <v>1</v>
      </c>
      <c r="I153" s="215"/>
      <c r="J153" s="211"/>
      <c r="K153" s="211"/>
      <c r="L153" s="216"/>
      <c r="M153" s="217"/>
      <c r="N153" s="218"/>
      <c r="O153" s="218"/>
      <c r="P153" s="218"/>
      <c r="Q153" s="218"/>
      <c r="R153" s="218"/>
      <c r="S153" s="218"/>
      <c r="T153" s="219"/>
      <c r="AT153" s="220" t="s">
        <v>135</v>
      </c>
      <c r="AU153" s="220" t="s">
        <v>90</v>
      </c>
      <c r="AV153" s="14" t="s">
        <v>90</v>
      </c>
      <c r="AW153" s="14" t="s">
        <v>36</v>
      </c>
      <c r="AX153" s="14" t="s">
        <v>88</v>
      </c>
      <c r="AY153" s="220" t="s">
        <v>125</v>
      </c>
    </row>
    <row r="154" spans="1:65" s="2" customFormat="1" ht="14.45" customHeight="1">
      <c r="A154" s="34"/>
      <c r="B154" s="35"/>
      <c r="C154" s="186" t="s">
        <v>176</v>
      </c>
      <c r="D154" s="186" t="s">
        <v>128</v>
      </c>
      <c r="E154" s="187" t="s">
        <v>177</v>
      </c>
      <c r="F154" s="188" t="s">
        <v>178</v>
      </c>
      <c r="G154" s="189" t="s">
        <v>179</v>
      </c>
      <c r="H154" s="190">
        <v>2</v>
      </c>
      <c r="I154" s="191"/>
      <c r="J154" s="192">
        <f>ROUND(I154*H154,2)</f>
        <v>0</v>
      </c>
      <c r="K154" s="188" t="s">
        <v>132</v>
      </c>
      <c r="L154" s="39"/>
      <c r="M154" s="193" t="s">
        <v>1</v>
      </c>
      <c r="N154" s="194" t="s">
        <v>45</v>
      </c>
      <c r="O154" s="71"/>
      <c r="P154" s="195">
        <f>O154*H154</f>
        <v>0</v>
      </c>
      <c r="Q154" s="195">
        <v>0</v>
      </c>
      <c r="R154" s="195">
        <f>Q154*H154</f>
        <v>0</v>
      </c>
      <c r="S154" s="195">
        <v>0</v>
      </c>
      <c r="T154" s="196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7" t="s">
        <v>133</v>
      </c>
      <c r="AT154" s="197" t="s">
        <v>128</v>
      </c>
      <c r="AU154" s="197" t="s">
        <v>90</v>
      </c>
      <c r="AY154" s="17" t="s">
        <v>125</v>
      </c>
      <c r="BE154" s="198">
        <f>IF(N154="základní",J154,0)</f>
        <v>0</v>
      </c>
      <c r="BF154" s="198">
        <f>IF(N154="snížená",J154,0)</f>
        <v>0</v>
      </c>
      <c r="BG154" s="198">
        <f>IF(N154="zákl. přenesená",J154,0)</f>
        <v>0</v>
      </c>
      <c r="BH154" s="198">
        <f>IF(N154="sníž. přenesená",J154,0)</f>
        <v>0</v>
      </c>
      <c r="BI154" s="198">
        <f>IF(N154="nulová",J154,0)</f>
        <v>0</v>
      </c>
      <c r="BJ154" s="17" t="s">
        <v>88</v>
      </c>
      <c r="BK154" s="198">
        <f>ROUND(I154*H154,2)</f>
        <v>0</v>
      </c>
      <c r="BL154" s="17" t="s">
        <v>133</v>
      </c>
      <c r="BM154" s="197" t="s">
        <v>180</v>
      </c>
    </row>
    <row r="155" spans="2:51" s="13" customFormat="1" ht="22.5">
      <c r="B155" s="199"/>
      <c r="C155" s="200"/>
      <c r="D155" s="201" t="s">
        <v>135</v>
      </c>
      <c r="E155" s="202" t="s">
        <v>1</v>
      </c>
      <c r="F155" s="203" t="s">
        <v>181</v>
      </c>
      <c r="G155" s="200"/>
      <c r="H155" s="202" t="s">
        <v>1</v>
      </c>
      <c r="I155" s="204"/>
      <c r="J155" s="200"/>
      <c r="K155" s="200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135</v>
      </c>
      <c r="AU155" s="209" t="s">
        <v>90</v>
      </c>
      <c r="AV155" s="13" t="s">
        <v>88</v>
      </c>
      <c r="AW155" s="13" t="s">
        <v>36</v>
      </c>
      <c r="AX155" s="13" t="s">
        <v>80</v>
      </c>
      <c r="AY155" s="209" t="s">
        <v>125</v>
      </c>
    </row>
    <row r="156" spans="2:51" s="14" customFormat="1" ht="12">
      <c r="B156" s="210"/>
      <c r="C156" s="211"/>
      <c r="D156" s="201" t="s">
        <v>135</v>
      </c>
      <c r="E156" s="212" t="s">
        <v>1</v>
      </c>
      <c r="F156" s="213" t="s">
        <v>90</v>
      </c>
      <c r="G156" s="211"/>
      <c r="H156" s="214">
        <v>2</v>
      </c>
      <c r="I156" s="215"/>
      <c r="J156" s="211"/>
      <c r="K156" s="211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135</v>
      </c>
      <c r="AU156" s="220" t="s">
        <v>90</v>
      </c>
      <c r="AV156" s="14" t="s">
        <v>90</v>
      </c>
      <c r="AW156" s="14" t="s">
        <v>36</v>
      </c>
      <c r="AX156" s="14" t="s">
        <v>88</v>
      </c>
      <c r="AY156" s="220" t="s">
        <v>125</v>
      </c>
    </row>
    <row r="157" spans="2:63" s="12" customFormat="1" ht="22.9" customHeight="1">
      <c r="B157" s="170"/>
      <c r="C157" s="171"/>
      <c r="D157" s="172" t="s">
        <v>79</v>
      </c>
      <c r="E157" s="184" t="s">
        <v>182</v>
      </c>
      <c r="F157" s="184" t="s">
        <v>183</v>
      </c>
      <c r="G157" s="171"/>
      <c r="H157" s="171"/>
      <c r="I157" s="174"/>
      <c r="J157" s="185">
        <f>BK157</f>
        <v>0</v>
      </c>
      <c r="K157" s="171"/>
      <c r="L157" s="176"/>
      <c r="M157" s="177"/>
      <c r="N157" s="178"/>
      <c r="O157" s="178"/>
      <c r="P157" s="179">
        <f>SUM(P158:P169)</f>
        <v>0</v>
      </c>
      <c r="Q157" s="178"/>
      <c r="R157" s="179">
        <f>SUM(R158:R169)</f>
        <v>0</v>
      </c>
      <c r="S157" s="178"/>
      <c r="T157" s="180">
        <f>SUM(T158:T169)</f>
        <v>0</v>
      </c>
      <c r="AR157" s="181" t="s">
        <v>124</v>
      </c>
      <c r="AT157" s="182" t="s">
        <v>79</v>
      </c>
      <c r="AU157" s="182" t="s">
        <v>88</v>
      </c>
      <c r="AY157" s="181" t="s">
        <v>125</v>
      </c>
      <c r="BK157" s="183">
        <f>SUM(BK158:BK169)</f>
        <v>0</v>
      </c>
    </row>
    <row r="158" spans="1:65" s="2" customFormat="1" ht="14.45" customHeight="1">
      <c r="A158" s="34"/>
      <c r="B158" s="35"/>
      <c r="C158" s="186" t="s">
        <v>184</v>
      </c>
      <c r="D158" s="186" t="s">
        <v>128</v>
      </c>
      <c r="E158" s="187" t="s">
        <v>185</v>
      </c>
      <c r="F158" s="188" t="s">
        <v>186</v>
      </c>
      <c r="G158" s="189" t="s">
        <v>179</v>
      </c>
      <c r="H158" s="190">
        <v>1</v>
      </c>
      <c r="I158" s="191"/>
      <c r="J158" s="192">
        <f>ROUND(I158*H158,2)</f>
        <v>0</v>
      </c>
      <c r="K158" s="188" t="s">
        <v>187</v>
      </c>
      <c r="L158" s="39"/>
      <c r="M158" s="193" t="s">
        <v>1</v>
      </c>
      <c r="N158" s="194" t="s">
        <v>45</v>
      </c>
      <c r="O158" s="71"/>
      <c r="P158" s="195">
        <f>O158*H158</f>
        <v>0</v>
      </c>
      <c r="Q158" s="195">
        <v>0</v>
      </c>
      <c r="R158" s="195">
        <f>Q158*H158</f>
        <v>0</v>
      </c>
      <c r="S158" s="195">
        <v>0</v>
      </c>
      <c r="T158" s="196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7" t="s">
        <v>133</v>
      </c>
      <c r="AT158" s="197" t="s">
        <v>128</v>
      </c>
      <c r="AU158" s="197" t="s">
        <v>90</v>
      </c>
      <c r="AY158" s="17" t="s">
        <v>125</v>
      </c>
      <c r="BE158" s="198">
        <f>IF(N158="základní",J158,0)</f>
        <v>0</v>
      </c>
      <c r="BF158" s="198">
        <f>IF(N158="snížená",J158,0)</f>
        <v>0</v>
      </c>
      <c r="BG158" s="198">
        <f>IF(N158="zákl. přenesená",J158,0)</f>
        <v>0</v>
      </c>
      <c r="BH158" s="198">
        <f>IF(N158="sníž. přenesená",J158,0)</f>
        <v>0</v>
      </c>
      <c r="BI158" s="198">
        <f>IF(N158="nulová",J158,0)</f>
        <v>0</v>
      </c>
      <c r="BJ158" s="17" t="s">
        <v>88</v>
      </c>
      <c r="BK158" s="198">
        <f>ROUND(I158*H158,2)</f>
        <v>0</v>
      </c>
      <c r="BL158" s="17" t="s">
        <v>133</v>
      </c>
      <c r="BM158" s="197" t="s">
        <v>188</v>
      </c>
    </row>
    <row r="159" spans="2:51" s="13" customFormat="1" ht="12">
      <c r="B159" s="199"/>
      <c r="C159" s="200"/>
      <c r="D159" s="201" t="s">
        <v>135</v>
      </c>
      <c r="E159" s="202" t="s">
        <v>1</v>
      </c>
      <c r="F159" s="203" t="s">
        <v>189</v>
      </c>
      <c r="G159" s="200"/>
      <c r="H159" s="202" t="s">
        <v>1</v>
      </c>
      <c r="I159" s="204"/>
      <c r="J159" s="200"/>
      <c r="K159" s="200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135</v>
      </c>
      <c r="AU159" s="209" t="s">
        <v>90</v>
      </c>
      <c r="AV159" s="13" t="s">
        <v>88</v>
      </c>
      <c r="AW159" s="13" t="s">
        <v>36</v>
      </c>
      <c r="AX159" s="13" t="s">
        <v>80</v>
      </c>
      <c r="AY159" s="209" t="s">
        <v>125</v>
      </c>
    </row>
    <row r="160" spans="2:51" s="14" customFormat="1" ht="12">
      <c r="B160" s="210"/>
      <c r="C160" s="211"/>
      <c r="D160" s="201" t="s">
        <v>135</v>
      </c>
      <c r="E160" s="212" t="s">
        <v>1</v>
      </c>
      <c r="F160" s="213" t="s">
        <v>88</v>
      </c>
      <c r="G160" s="211"/>
      <c r="H160" s="214">
        <v>1</v>
      </c>
      <c r="I160" s="215"/>
      <c r="J160" s="211"/>
      <c r="K160" s="211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135</v>
      </c>
      <c r="AU160" s="220" t="s">
        <v>90</v>
      </c>
      <c r="AV160" s="14" t="s">
        <v>90</v>
      </c>
      <c r="AW160" s="14" t="s">
        <v>36</v>
      </c>
      <c r="AX160" s="14" t="s">
        <v>88</v>
      </c>
      <c r="AY160" s="220" t="s">
        <v>125</v>
      </c>
    </row>
    <row r="161" spans="1:65" s="2" customFormat="1" ht="14.45" customHeight="1">
      <c r="A161" s="34"/>
      <c r="B161" s="35"/>
      <c r="C161" s="186" t="s">
        <v>190</v>
      </c>
      <c r="D161" s="186" t="s">
        <v>128</v>
      </c>
      <c r="E161" s="187" t="s">
        <v>191</v>
      </c>
      <c r="F161" s="188" t="s">
        <v>192</v>
      </c>
      <c r="G161" s="189" t="s">
        <v>179</v>
      </c>
      <c r="H161" s="190">
        <v>1</v>
      </c>
      <c r="I161" s="191"/>
      <c r="J161" s="192">
        <f>ROUND(I161*H161,2)</f>
        <v>0</v>
      </c>
      <c r="K161" s="188" t="s">
        <v>187</v>
      </c>
      <c r="L161" s="39"/>
      <c r="M161" s="193" t="s">
        <v>1</v>
      </c>
      <c r="N161" s="194" t="s">
        <v>45</v>
      </c>
      <c r="O161" s="71"/>
      <c r="P161" s="195">
        <f>O161*H161</f>
        <v>0</v>
      </c>
      <c r="Q161" s="195">
        <v>0</v>
      </c>
      <c r="R161" s="195">
        <f>Q161*H161</f>
        <v>0</v>
      </c>
      <c r="S161" s="195">
        <v>0</v>
      </c>
      <c r="T161" s="196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7" t="s">
        <v>133</v>
      </c>
      <c r="AT161" s="197" t="s">
        <v>128</v>
      </c>
      <c r="AU161" s="197" t="s">
        <v>90</v>
      </c>
      <c r="AY161" s="17" t="s">
        <v>125</v>
      </c>
      <c r="BE161" s="198">
        <f>IF(N161="základní",J161,0)</f>
        <v>0</v>
      </c>
      <c r="BF161" s="198">
        <f>IF(N161="snížená",J161,0)</f>
        <v>0</v>
      </c>
      <c r="BG161" s="198">
        <f>IF(N161="zákl. přenesená",J161,0)</f>
        <v>0</v>
      </c>
      <c r="BH161" s="198">
        <f>IF(N161="sníž. přenesená",J161,0)</f>
        <v>0</v>
      </c>
      <c r="BI161" s="198">
        <f>IF(N161="nulová",J161,0)</f>
        <v>0</v>
      </c>
      <c r="BJ161" s="17" t="s">
        <v>88</v>
      </c>
      <c r="BK161" s="198">
        <f>ROUND(I161*H161,2)</f>
        <v>0</v>
      </c>
      <c r="BL161" s="17" t="s">
        <v>133</v>
      </c>
      <c r="BM161" s="197" t="s">
        <v>193</v>
      </c>
    </row>
    <row r="162" spans="2:51" s="13" customFormat="1" ht="12">
      <c r="B162" s="199"/>
      <c r="C162" s="200"/>
      <c r="D162" s="201" t="s">
        <v>135</v>
      </c>
      <c r="E162" s="202" t="s">
        <v>1</v>
      </c>
      <c r="F162" s="203" t="s">
        <v>194</v>
      </c>
      <c r="G162" s="200"/>
      <c r="H162" s="202" t="s">
        <v>1</v>
      </c>
      <c r="I162" s="204"/>
      <c r="J162" s="200"/>
      <c r="K162" s="200"/>
      <c r="L162" s="205"/>
      <c r="M162" s="206"/>
      <c r="N162" s="207"/>
      <c r="O162" s="207"/>
      <c r="P162" s="207"/>
      <c r="Q162" s="207"/>
      <c r="R162" s="207"/>
      <c r="S162" s="207"/>
      <c r="T162" s="208"/>
      <c r="AT162" s="209" t="s">
        <v>135</v>
      </c>
      <c r="AU162" s="209" t="s">
        <v>90</v>
      </c>
      <c r="AV162" s="13" t="s">
        <v>88</v>
      </c>
      <c r="AW162" s="13" t="s">
        <v>36</v>
      </c>
      <c r="AX162" s="13" t="s">
        <v>80</v>
      </c>
      <c r="AY162" s="209" t="s">
        <v>125</v>
      </c>
    </row>
    <row r="163" spans="2:51" s="14" customFormat="1" ht="12">
      <c r="B163" s="210"/>
      <c r="C163" s="211"/>
      <c r="D163" s="201" t="s">
        <v>135</v>
      </c>
      <c r="E163" s="212" t="s">
        <v>1</v>
      </c>
      <c r="F163" s="213" t="s">
        <v>88</v>
      </c>
      <c r="G163" s="211"/>
      <c r="H163" s="214">
        <v>1</v>
      </c>
      <c r="I163" s="215"/>
      <c r="J163" s="211"/>
      <c r="K163" s="211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135</v>
      </c>
      <c r="AU163" s="220" t="s">
        <v>90</v>
      </c>
      <c r="AV163" s="14" t="s">
        <v>90</v>
      </c>
      <c r="AW163" s="14" t="s">
        <v>36</v>
      </c>
      <c r="AX163" s="14" t="s">
        <v>88</v>
      </c>
      <c r="AY163" s="220" t="s">
        <v>125</v>
      </c>
    </row>
    <row r="164" spans="1:65" s="2" customFormat="1" ht="14.45" customHeight="1">
      <c r="A164" s="34"/>
      <c r="B164" s="35"/>
      <c r="C164" s="186" t="s">
        <v>195</v>
      </c>
      <c r="D164" s="186" t="s">
        <v>128</v>
      </c>
      <c r="E164" s="187" t="s">
        <v>196</v>
      </c>
      <c r="F164" s="188" t="s">
        <v>197</v>
      </c>
      <c r="G164" s="189" t="s">
        <v>131</v>
      </c>
      <c r="H164" s="190">
        <v>1</v>
      </c>
      <c r="I164" s="191"/>
      <c r="J164" s="192">
        <f>ROUND(I164*H164,2)</f>
        <v>0</v>
      </c>
      <c r="K164" s="188" t="s">
        <v>187</v>
      </c>
      <c r="L164" s="39"/>
      <c r="M164" s="193" t="s">
        <v>1</v>
      </c>
      <c r="N164" s="194" t="s">
        <v>45</v>
      </c>
      <c r="O164" s="71"/>
      <c r="P164" s="195">
        <f>O164*H164</f>
        <v>0</v>
      </c>
      <c r="Q164" s="195">
        <v>0</v>
      </c>
      <c r="R164" s="195">
        <f>Q164*H164</f>
        <v>0</v>
      </c>
      <c r="S164" s="195">
        <v>0</v>
      </c>
      <c r="T164" s="196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7" t="s">
        <v>133</v>
      </c>
      <c r="AT164" s="197" t="s">
        <v>128</v>
      </c>
      <c r="AU164" s="197" t="s">
        <v>90</v>
      </c>
      <c r="AY164" s="17" t="s">
        <v>125</v>
      </c>
      <c r="BE164" s="198">
        <f>IF(N164="základní",J164,0)</f>
        <v>0</v>
      </c>
      <c r="BF164" s="198">
        <f>IF(N164="snížená",J164,0)</f>
        <v>0</v>
      </c>
      <c r="BG164" s="198">
        <f>IF(N164="zákl. přenesená",J164,0)</f>
        <v>0</v>
      </c>
      <c r="BH164" s="198">
        <f>IF(N164="sníž. přenesená",J164,0)</f>
        <v>0</v>
      </c>
      <c r="BI164" s="198">
        <f>IF(N164="nulová",J164,0)</f>
        <v>0</v>
      </c>
      <c r="BJ164" s="17" t="s">
        <v>88</v>
      </c>
      <c r="BK164" s="198">
        <f>ROUND(I164*H164,2)</f>
        <v>0</v>
      </c>
      <c r="BL164" s="17" t="s">
        <v>133</v>
      </c>
      <c r="BM164" s="197" t="s">
        <v>198</v>
      </c>
    </row>
    <row r="165" spans="2:51" s="13" customFormat="1" ht="22.5">
      <c r="B165" s="199"/>
      <c r="C165" s="200"/>
      <c r="D165" s="201" t="s">
        <v>135</v>
      </c>
      <c r="E165" s="202" t="s">
        <v>1</v>
      </c>
      <c r="F165" s="203" t="s">
        <v>199</v>
      </c>
      <c r="G165" s="200"/>
      <c r="H165" s="202" t="s">
        <v>1</v>
      </c>
      <c r="I165" s="204"/>
      <c r="J165" s="200"/>
      <c r="K165" s="200"/>
      <c r="L165" s="205"/>
      <c r="M165" s="206"/>
      <c r="N165" s="207"/>
      <c r="O165" s="207"/>
      <c r="P165" s="207"/>
      <c r="Q165" s="207"/>
      <c r="R165" s="207"/>
      <c r="S165" s="207"/>
      <c r="T165" s="208"/>
      <c r="AT165" s="209" t="s">
        <v>135</v>
      </c>
      <c r="AU165" s="209" t="s">
        <v>90</v>
      </c>
      <c r="AV165" s="13" t="s">
        <v>88</v>
      </c>
      <c r="AW165" s="13" t="s">
        <v>36</v>
      </c>
      <c r="AX165" s="13" t="s">
        <v>80</v>
      </c>
      <c r="AY165" s="209" t="s">
        <v>125</v>
      </c>
    </row>
    <row r="166" spans="2:51" s="14" customFormat="1" ht="12">
      <c r="B166" s="210"/>
      <c r="C166" s="211"/>
      <c r="D166" s="201" t="s">
        <v>135</v>
      </c>
      <c r="E166" s="212" t="s">
        <v>1</v>
      </c>
      <c r="F166" s="213" t="s">
        <v>88</v>
      </c>
      <c r="G166" s="211"/>
      <c r="H166" s="214">
        <v>1</v>
      </c>
      <c r="I166" s="215"/>
      <c r="J166" s="211"/>
      <c r="K166" s="211"/>
      <c r="L166" s="216"/>
      <c r="M166" s="217"/>
      <c r="N166" s="218"/>
      <c r="O166" s="218"/>
      <c r="P166" s="218"/>
      <c r="Q166" s="218"/>
      <c r="R166" s="218"/>
      <c r="S166" s="218"/>
      <c r="T166" s="219"/>
      <c r="AT166" s="220" t="s">
        <v>135</v>
      </c>
      <c r="AU166" s="220" t="s">
        <v>90</v>
      </c>
      <c r="AV166" s="14" t="s">
        <v>90</v>
      </c>
      <c r="AW166" s="14" t="s">
        <v>36</v>
      </c>
      <c r="AX166" s="14" t="s">
        <v>88</v>
      </c>
      <c r="AY166" s="220" t="s">
        <v>125</v>
      </c>
    </row>
    <row r="167" spans="1:65" s="2" customFormat="1" ht="14.45" customHeight="1">
      <c r="A167" s="34"/>
      <c r="B167" s="35"/>
      <c r="C167" s="186" t="s">
        <v>200</v>
      </c>
      <c r="D167" s="186" t="s">
        <v>128</v>
      </c>
      <c r="E167" s="187" t="s">
        <v>201</v>
      </c>
      <c r="F167" s="188" t="s">
        <v>202</v>
      </c>
      <c r="G167" s="189" t="s">
        <v>131</v>
      </c>
      <c r="H167" s="190">
        <v>1</v>
      </c>
      <c r="I167" s="191"/>
      <c r="J167" s="192">
        <f>ROUND(I167*H167,2)</f>
        <v>0</v>
      </c>
      <c r="K167" s="188" t="s">
        <v>132</v>
      </c>
      <c r="L167" s="39"/>
      <c r="M167" s="193" t="s">
        <v>1</v>
      </c>
      <c r="N167" s="194" t="s">
        <v>45</v>
      </c>
      <c r="O167" s="71"/>
      <c r="P167" s="195">
        <f>O167*H167</f>
        <v>0</v>
      </c>
      <c r="Q167" s="195">
        <v>0</v>
      </c>
      <c r="R167" s="195">
        <f>Q167*H167</f>
        <v>0</v>
      </c>
      <c r="S167" s="195">
        <v>0</v>
      </c>
      <c r="T167" s="196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7" t="s">
        <v>133</v>
      </c>
      <c r="AT167" s="197" t="s">
        <v>128</v>
      </c>
      <c r="AU167" s="197" t="s">
        <v>90</v>
      </c>
      <c r="AY167" s="17" t="s">
        <v>125</v>
      </c>
      <c r="BE167" s="198">
        <f>IF(N167="základní",J167,0)</f>
        <v>0</v>
      </c>
      <c r="BF167" s="198">
        <f>IF(N167="snížená",J167,0)</f>
        <v>0</v>
      </c>
      <c r="BG167" s="198">
        <f>IF(N167="zákl. přenesená",J167,0)</f>
        <v>0</v>
      </c>
      <c r="BH167" s="198">
        <f>IF(N167="sníž. přenesená",J167,0)</f>
        <v>0</v>
      </c>
      <c r="BI167" s="198">
        <f>IF(N167="nulová",J167,0)</f>
        <v>0</v>
      </c>
      <c r="BJ167" s="17" t="s">
        <v>88</v>
      </c>
      <c r="BK167" s="198">
        <f>ROUND(I167*H167,2)</f>
        <v>0</v>
      </c>
      <c r="BL167" s="17" t="s">
        <v>133</v>
      </c>
      <c r="BM167" s="197" t="s">
        <v>203</v>
      </c>
    </row>
    <row r="168" spans="2:51" s="13" customFormat="1" ht="22.5">
      <c r="B168" s="199"/>
      <c r="C168" s="200"/>
      <c r="D168" s="201" t="s">
        <v>135</v>
      </c>
      <c r="E168" s="202" t="s">
        <v>1</v>
      </c>
      <c r="F168" s="203" t="s">
        <v>204</v>
      </c>
      <c r="G168" s="200"/>
      <c r="H168" s="202" t="s">
        <v>1</v>
      </c>
      <c r="I168" s="204"/>
      <c r="J168" s="200"/>
      <c r="K168" s="200"/>
      <c r="L168" s="205"/>
      <c r="M168" s="206"/>
      <c r="N168" s="207"/>
      <c r="O168" s="207"/>
      <c r="P168" s="207"/>
      <c r="Q168" s="207"/>
      <c r="R168" s="207"/>
      <c r="S168" s="207"/>
      <c r="T168" s="208"/>
      <c r="AT168" s="209" t="s">
        <v>135</v>
      </c>
      <c r="AU168" s="209" t="s">
        <v>90</v>
      </c>
      <c r="AV168" s="13" t="s">
        <v>88</v>
      </c>
      <c r="AW168" s="13" t="s">
        <v>36</v>
      </c>
      <c r="AX168" s="13" t="s">
        <v>80</v>
      </c>
      <c r="AY168" s="209" t="s">
        <v>125</v>
      </c>
    </row>
    <row r="169" spans="2:51" s="14" customFormat="1" ht="12">
      <c r="B169" s="210"/>
      <c r="C169" s="211"/>
      <c r="D169" s="201" t="s">
        <v>135</v>
      </c>
      <c r="E169" s="212" t="s">
        <v>1</v>
      </c>
      <c r="F169" s="213" t="s">
        <v>88</v>
      </c>
      <c r="G169" s="211"/>
      <c r="H169" s="214">
        <v>1</v>
      </c>
      <c r="I169" s="215"/>
      <c r="J169" s="211"/>
      <c r="K169" s="211"/>
      <c r="L169" s="216"/>
      <c r="M169" s="217"/>
      <c r="N169" s="218"/>
      <c r="O169" s="218"/>
      <c r="P169" s="218"/>
      <c r="Q169" s="218"/>
      <c r="R169" s="218"/>
      <c r="S169" s="218"/>
      <c r="T169" s="219"/>
      <c r="AT169" s="220" t="s">
        <v>135</v>
      </c>
      <c r="AU169" s="220" t="s">
        <v>90</v>
      </c>
      <c r="AV169" s="14" t="s">
        <v>90</v>
      </c>
      <c r="AW169" s="14" t="s">
        <v>36</v>
      </c>
      <c r="AX169" s="14" t="s">
        <v>88</v>
      </c>
      <c r="AY169" s="220" t="s">
        <v>125</v>
      </c>
    </row>
    <row r="170" spans="2:63" s="12" customFormat="1" ht="22.9" customHeight="1">
      <c r="B170" s="170"/>
      <c r="C170" s="171"/>
      <c r="D170" s="172" t="s">
        <v>79</v>
      </c>
      <c r="E170" s="184" t="s">
        <v>205</v>
      </c>
      <c r="F170" s="184" t="s">
        <v>206</v>
      </c>
      <c r="G170" s="171"/>
      <c r="H170" s="171"/>
      <c r="I170" s="174"/>
      <c r="J170" s="185">
        <f>BK170</f>
        <v>0</v>
      </c>
      <c r="K170" s="171"/>
      <c r="L170" s="176"/>
      <c r="M170" s="177"/>
      <c r="N170" s="178"/>
      <c r="O170" s="178"/>
      <c r="P170" s="179">
        <f>SUM(P171:P173)</f>
        <v>0</v>
      </c>
      <c r="Q170" s="178"/>
      <c r="R170" s="179">
        <f>SUM(R171:R173)</f>
        <v>0</v>
      </c>
      <c r="S170" s="178"/>
      <c r="T170" s="180">
        <f>SUM(T171:T173)</f>
        <v>0</v>
      </c>
      <c r="AR170" s="181" t="s">
        <v>124</v>
      </c>
      <c r="AT170" s="182" t="s">
        <v>79</v>
      </c>
      <c r="AU170" s="182" t="s">
        <v>88</v>
      </c>
      <c r="AY170" s="181" t="s">
        <v>125</v>
      </c>
      <c r="BK170" s="183">
        <f>SUM(BK171:BK173)</f>
        <v>0</v>
      </c>
    </row>
    <row r="171" spans="1:65" s="2" customFormat="1" ht="14.45" customHeight="1">
      <c r="A171" s="34"/>
      <c r="B171" s="35"/>
      <c r="C171" s="186" t="s">
        <v>207</v>
      </c>
      <c r="D171" s="186" t="s">
        <v>128</v>
      </c>
      <c r="E171" s="187" t="s">
        <v>208</v>
      </c>
      <c r="F171" s="188" t="s">
        <v>209</v>
      </c>
      <c r="G171" s="189" t="s">
        <v>131</v>
      </c>
      <c r="H171" s="190">
        <v>1</v>
      </c>
      <c r="I171" s="191"/>
      <c r="J171" s="192">
        <f>ROUND(I171*H171,2)</f>
        <v>0</v>
      </c>
      <c r="K171" s="188" t="s">
        <v>132</v>
      </c>
      <c r="L171" s="39"/>
      <c r="M171" s="193" t="s">
        <v>1</v>
      </c>
      <c r="N171" s="194" t="s">
        <v>45</v>
      </c>
      <c r="O171" s="71"/>
      <c r="P171" s="195">
        <f>O171*H171</f>
        <v>0</v>
      </c>
      <c r="Q171" s="195">
        <v>0</v>
      </c>
      <c r="R171" s="195">
        <f>Q171*H171</f>
        <v>0</v>
      </c>
      <c r="S171" s="195">
        <v>0</v>
      </c>
      <c r="T171" s="196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7" t="s">
        <v>133</v>
      </c>
      <c r="AT171" s="197" t="s">
        <v>128</v>
      </c>
      <c r="AU171" s="197" t="s">
        <v>90</v>
      </c>
      <c r="AY171" s="17" t="s">
        <v>125</v>
      </c>
      <c r="BE171" s="198">
        <f>IF(N171="základní",J171,0)</f>
        <v>0</v>
      </c>
      <c r="BF171" s="198">
        <f>IF(N171="snížená",J171,0)</f>
        <v>0</v>
      </c>
      <c r="BG171" s="198">
        <f>IF(N171="zákl. přenesená",J171,0)</f>
        <v>0</v>
      </c>
      <c r="BH171" s="198">
        <f>IF(N171="sníž. přenesená",J171,0)</f>
        <v>0</v>
      </c>
      <c r="BI171" s="198">
        <f>IF(N171="nulová",J171,0)</f>
        <v>0</v>
      </c>
      <c r="BJ171" s="17" t="s">
        <v>88</v>
      </c>
      <c r="BK171" s="198">
        <f>ROUND(I171*H171,2)</f>
        <v>0</v>
      </c>
      <c r="BL171" s="17" t="s">
        <v>133</v>
      </c>
      <c r="BM171" s="197" t="s">
        <v>210</v>
      </c>
    </row>
    <row r="172" spans="2:51" s="13" customFormat="1" ht="12">
      <c r="B172" s="199"/>
      <c r="C172" s="200"/>
      <c r="D172" s="201" t="s">
        <v>135</v>
      </c>
      <c r="E172" s="202" t="s">
        <v>1</v>
      </c>
      <c r="F172" s="203" t="s">
        <v>211</v>
      </c>
      <c r="G172" s="200"/>
      <c r="H172" s="202" t="s">
        <v>1</v>
      </c>
      <c r="I172" s="204"/>
      <c r="J172" s="200"/>
      <c r="K172" s="200"/>
      <c r="L172" s="205"/>
      <c r="M172" s="206"/>
      <c r="N172" s="207"/>
      <c r="O172" s="207"/>
      <c r="P172" s="207"/>
      <c r="Q172" s="207"/>
      <c r="R172" s="207"/>
      <c r="S172" s="207"/>
      <c r="T172" s="208"/>
      <c r="AT172" s="209" t="s">
        <v>135</v>
      </c>
      <c r="AU172" s="209" t="s">
        <v>90</v>
      </c>
      <c r="AV172" s="13" t="s">
        <v>88</v>
      </c>
      <c r="AW172" s="13" t="s">
        <v>36</v>
      </c>
      <c r="AX172" s="13" t="s">
        <v>80</v>
      </c>
      <c r="AY172" s="209" t="s">
        <v>125</v>
      </c>
    </row>
    <row r="173" spans="2:51" s="14" customFormat="1" ht="12">
      <c r="B173" s="210"/>
      <c r="C173" s="211"/>
      <c r="D173" s="201" t="s">
        <v>135</v>
      </c>
      <c r="E173" s="212" t="s">
        <v>1</v>
      </c>
      <c r="F173" s="213" t="s">
        <v>88</v>
      </c>
      <c r="G173" s="211"/>
      <c r="H173" s="214">
        <v>1</v>
      </c>
      <c r="I173" s="215"/>
      <c r="J173" s="211"/>
      <c r="K173" s="211"/>
      <c r="L173" s="216"/>
      <c r="M173" s="221"/>
      <c r="N173" s="222"/>
      <c r="O173" s="222"/>
      <c r="P173" s="222"/>
      <c r="Q173" s="222"/>
      <c r="R173" s="222"/>
      <c r="S173" s="222"/>
      <c r="T173" s="223"/>
      <c r="AT173" s="220" t="s">
        <v>135</v>
      </c>
      <c r="AU173" s="220" t="s">
        <v>90</v>
      </c>
      <c r="AV173" s="14" t="s">
        <v>90</v>
      </c>
      <c r="AW173" s="14" t="s">
        <v>36</v>
      </c>
      <c r="AX173" s="14" t="s">
        <v>88</v>
      </c>
      <c r="AY173" s="220" t="s">
        <v>125</v>
      </c>
    </row>
    <row r="174" spans="1:31" s="2" customFormat="1" ht="6.95" customHeight="1">
      <c r="A174" s="34"/>
      <c r="B174" s="54"/>
      <c r="C174" s="55"/>
      <c r="D174" s="55"/>
      <c r="E174" s="55"/>
      <c r="F174" s="55"/>
      <c r="G174" s="55"/>
      <c r="H174" s="55"/>
      <c r="I174" s="55"/>
      <c r="J174" s="55"/>
      <c r="K174" s="55"/>
      <c r="L174" s="39"/>
      <c r="M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</row>
  </sheetData>
  <sheetProtection algorithmName="SHA-512" hashValue="JP7g4jocEKugC0rnXPLQsQh6RIRPHTttoRmoYVNkVbnVHwlOA4+RaYC+GizEkkVf03r+tXHxJBfnsObcdAxuTQ==" saltValue="gRL9TP+ta2vbut86AfHwP2Tp8fUGFdq2Ex0vCqQaGOkuz/tBnuupPgU/m2xuC9kCoMD8ix/ElFa56fdqW7ns4Q==" spinCount="100000" sheet="1" objects="1" scenarios="1" formatColumns="0" formatRows="0" autoFilter="0"/>
  <autoFilter ref="C121:K173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09"/>
  <sheetViews>
    <sheetView showGridLines="0" tabSelected="1" workbookViewId="0" topLeftCell="A126">
      <selection activeCell="I131" sqref="I131"/>
    </sheetView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7" t="s">
        <v>94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90</v>
      </c>
    </row>
    <row r="4" spans="2:46" s="1" customFormat="1" ht="24.95" customHeight="1">
      <c r="B4" s="20"/>
      <c r="D4" s="110" t="s">
        <v>95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4.45" customHeight="1">
      <c r="B7" s="20"/>
      <c r="E7" s="294" t="str">
        <f>'Rekapitulace stavby'!K6</f>
        <v>Lávka přes Lutyňku v Bohumíně</v>
      </c>
      <c r="F7" s="295"/>
      <c r="G7" s="295"/>
      <c r="H7" s="295"/>
      <c r="L7" s="20"/>
    </row>
    <row r="8" spans="1:31" s="2" customFormat="1" ht="12" customHeight="1">
      <c r="A8" s="34"/>
      <c r="B8" s="39"/>
      <c r="C8" s="34"/>
      <c r="D8" s="112" t="s">
        <v>96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296" t="s">
        <v>212</v>
      </c>
      <c r="F9" s="297"/>
      <c r="G9" s="297"/>
      <c r="H9" s="29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22. 8. 2022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26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27</v>
      </c>
      <c r="F15" s="34"/>
      <c r="G15" s="34"/>
      <c r="H15" s="34"/>
      <c r="I15" s="112" t="s">
        <v>28</v>
      </c>
      <c r="J15" s="113" t="s">
        <v>29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30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8" t="str">
        <f>'Rekapitulace stavby'!E14</f>
        <v>Vyplň údaj</v>
      </c>
      <c r="F18" s="299"/>
      <c r="G18" s="299"/>
      <c r="H18" s="299"/>
      <c r="I18" s="112" t="s">
        <v>28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32</v>
      </c>
      <c r="E20" s="34"/>
      <c r="F20" s="34"/>
      <c r="G20" s="34"/>
      <c r="H20" s="34"/>
      <c r="I20" s="112" t="s">
        <v>25</v>
      </c>
      <c r="J20" s="113" t="s">
        <v>33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34</v>
      </c>
      <c r="F21" s="34"/>
      <c r="G21" s="34"/>
      <c r="H21" s="34"/>
      <c r="I21" s="112" t="s">
        <v>28</v>
      </c>
      <c r="J21" s="113" t="s">
        <v>35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37</v>
      </c>
      <c r="E23" s="34"/>
      <c r="F23" s="34"/>
      <c r="G23" s="34"/>
      <c r="H23" s="34"/>
      <c r="I23" s="112" t="s">
        <v>25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38</v>
      </c>
      <c r="F24" s="34"/>
      <c r="G24" s="34"/>
      <c r="H24" s="34"/>
      <c r="I24" s="112" t="s">
        <v>28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39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5" customHeight="1">
      <c r="A27" s="115"/>
      <c r="B27" s="116"/>
      <c r="C27" s="115"/>
      <c r="D27" s="115"/>
      <c r="E27" s="300" t="s">
        <v>1</v>
      </c>
      <c r="F27" s="300"/>
      <c r="G27" s="300"/>
      <c r="H27" s="30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40</v>
      </c>
      <c r="E30" s="34"/>
      <c r="F30" s="34"/>
      <c r="G30" s="34"/>
      <c r="H30" s="34"/>
      <c r="I30" s="34"/>
      <c r="J30" s="120">
        <f>ROUND(J128,2)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42</v>
      </c>
      <c r="G32" s="34"/>
      <c r="H32" s="34"/>
      <c r="I32" s="121" t="s">
        <v>41</v>
      </c>
      <c r="J32" s="121" t="s">
        <v>43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44</v>
      </c>
      <c r="E33" s="112" t="s">
        <v>45</v>
      </c>
      <c r="F33" s="123">
        <f>ROUND((SUM(BE128:BE408)),2)</f>
        <v>0</v>
      </c>
      <c r="G33" s="34"/>
      <c r="H33" s="34"/>
      <c r="I33" s="124">
        <v>0.21</v>
      </c>
      <c r="J33" s="123">
        <f>ROUND(((SUM(BE128:BE408))*I33),2)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46</v>
      </c>
      <c r="F34" s="123">
        <f>ROUND((SUM(BF128:BF408)),2)</f>
        <v>0</v>
      </c>
      <c r="G34" s="34"/>
      <c r="H34" s="34"/>
      <c r="I34" s="124">
        <v>0.15</v>
      </c>
      <c r="J34" s="123">
        <f>ROUND(((SUM(BF128:BF408))*I34),2)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47</v>
      </c>
      <c r="F35" s="123">
        <f>ROUND((SUM(BG128:BG408)),2)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48</v>
      </c>
      <c r="F36" s="123">
        <f>ROUND((SUM(BH128:BH408)),2)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49</v>
      </c>
      <c r="F37" s="123">
        <f>ROUND((SUM(BI128:BI408)),2)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50</v>
      </c>
      <c r="E39" s="127"/>
      <c r="F39" s="127"/>
      <c r="G39" s="128" t="s">
        <v>51</v>
      </c>
      <c r="H39" s="129" t="s">
        <v>52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53</v>
      </c>
      <c r="E50" s="133"/>
      <c r="F50" s="133"/>
      <c r="G50" s="132" t="s">
        <v>54</v>
      </c>
      <c r="H50" s="133"/>
      <c r="I50" s="133"/>
      <c r="J50" s="133"/>
      <c r="K50" s="133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34" t="s">
        <v>55</v>
      </c>
      <c r="E61" s="135"/>
      <c r="F61" s="136" t="s">
        <v>56</v>
      </c>
      <c r="G61" s="134" t="s">
        <v>55</v>
      </c>
      <c r="H61" s="135"/>
      <c r="I61" s="135"/>
      <c r="J61" s="137" t="s">
        <v>56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2" t="s">
        <v>57</v>
      </c>
      <c r="E65" s="138"/>
      <c r="F65" s="138"/>
      <c r="G65" s="132" t="s">
        <v>58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34" t="s">
        <v>55</v>
      </c>
      <c r="E76" s="135"/>
      <c r="F76" s="136" t="s">
        <v>56</v>
      </c>
      <c r="G76" s="134" t="s">
        <v>55</v>
      </c>
      <c r="H76" s="135"/>
      <c r="I76" s="135"/>
      <c r="J76" s="137" t="s">
        <v>56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 hidden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 hidden="1">
      <c r="A82" s="34"/>
      <c r="B82" s="35"/>
      <c r="C82" s="23" t="s">
        <v>98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 hidden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 hidden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4.45" customHeight="1" hidden="1">
      <c r="A85" s="34"/>
      <c r="B85" s="35"/>
      <c r="C85" s="36"/>
      <c r="D85" s="36"/>
      <c r="E85" s="292" t="str">
        <f>E7</f>
        <v>Lávka přes Lutyňku v Bohumíně</v>
      </c>
      <c r="F85" s="293"/>
      <c r="G85" s="293"/>
      <c r="H85" s="29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 hidden="1">
      <c r="A86" s="34"/>
      <c r="B86" s="35"/>
      <c r="C86" s="29" t="s">
        <v>96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5.6" customHeight="1" hidden="1">
      <c r="A87" s="34"/>
      <c r="B87" s="35"/>
      <c r="C87" s="36"/>
      <c r="D87" s="36"/>
      <c r="E87" s="261" t="str">
        <f>E9</f>
        <v>SO - SO- Lávka přes Lutyňku</v>
      </c>
      <c r="F87" s="291"/>
      <c r="G87" s="291"/>
      <c r="H87" s="291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 hidden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 hidden="1">
      <c r="A89" s="34"/>
      <c r="B89" s="35"/>
      <c r="C89" s="29" t="s">
        <v>20</v>
      </c>
      <c r="D89" s="36"/>
      <c r="E89" s="36"/>
      <c r="F89" s="27" t="str">
        <f>F12</f>
        <v>Bohumín</v>
      </c>
      <c r="G89" s="36"/>
      <c r="H89" s="36"/>
      <c r="I89" s="29" t="s">
        <v>22</v>
      </c>
      <c r="J89" s="66" t="str">
        <f>IF(J12="","",J12)</f>
        <v>22. 8. 2022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 hidden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6.45" customHeight="1" hidden="1">
      <c r="A91" s="34"/>
      <c r="B91" s="35"/>
      <c r="C91" s="29" t="s">
        <v>24</v>
      </c>
      <c r="D91" s="36"/>
      <c r="E91" s="36"/>
      <c r="F91" s="27" t="str">
        <f>E15</f>
        <v>Město Bohumín</v>
      </c>
      <c r="G91" s="36"/>
      <c r="H91" s="36"/>
      <c r="I91" s="29" t="s">
        <v>32</v>
      </c>
      <c r="J91" s="32" t="str">
        <f>E21</f>
        <v>Ing. Pavel Kurečka MOSTY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6" customHeight="1" hidden="1">
      <c r="A92" s="34"/>
      <c r="B92" s="35"/>
      <c r="C92" s="29" t="s">
        <v>30</v>
      </c>
      <c r="D92" s="36"/>
      <c r="E92" s="36"/>
      <c r="F92" s="27" t="str">
        <f>IF(E18="","",E18)</f>
        <v>Vyplň údaj</v>
      </c>
      <c r="G92" s="36"/>
      <c r="H92" s="36"/>
      <c r="I92" s="29" t="s">
        <v>37</v>
      </c>
      <c r="J92" s="32" t="str">
        <f>E24</f>
        <v>Ing. Kurečková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 hidden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 hidden="1">
      <c r="A94" s="34"/>
      <c r="B94" s="35"/>
      <c r="C94" s="143" t="s">
        <v>99</v>
      </c>
      <c r="D94" s="144"/>
      <c r="E94" s="144"/>
      <c r="F94" s="144"/>
      <c r="G94" s="144"/>
      <c r="H94" s="144"/>
      <c r="I94" s="144"/>
      <c r="J94" s="145" t="s">
        <v>100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 hidden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 hidden="1">
      <c r="A96" s="34"/>
      <c r="B96" s="35"/>
      <c r="C96" s="146" t="s">
        <v>101</v>
      </c>
      <c r="D96" s="36"/>
      <c r="E96" s="36"/>
      <c r="F96" s="36"/>
      <c r="G96" s="36"/>
      <c r="H96" s="36"/>
      <c r="I96" s="36"/>
      <c r="J96" s="84">
        <f>J128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102</v>
      </c>
    </row>
    <row r="97" spans="2:12" s="9" customFormat="1" ht="24.95" customHeight="1" hidden="1">
      <c r="B97" s="147"/>
      <c r="C97" s="148"/>
      <c r="D97" s="149" t="s">
        <v>213</v>
      </c>
      <c r="E97" s="150"/>
      <c r="F97" s="150"/>
      <c r="G97" s="150"/>
      <c r="H97" s="150"/>
      <c r="I97" s="150"/>
      <c r="J97" s="151">
        <f>J129</f>
        <v>0</v>
      </c>
      <c r="K97" s="148"/>
      <c r="L97" s="152"/>
    </row>
    <row r="98" spans="2:12" s="10" customFormat="1" ht="19.9" customHeight="1" hidden="1">
      <c r="B98" s="153"/>
      <c r="C98" s="154"/>
      <c r="D98" s="155" t="s">
        <v>214</v>
      </c>
      <c r="E98" s="156"/>
      <c r="F98" s="156"/>
      <c r="G98" s="156"/>
      <c r="H98" s="156"/>
      <c r="I98" s="156"/>
      <c r="J98" s="157">
        <f>J130</f>
        <v>0</v>
      </c>
      <c r="K98" s="154"/>
      <c r="L98" s="158"/>
    </row>
    <row r="99" spans="2:12" s="10" customFormat="1" ht="19.9" customHeight="1" hidden="1">
      <c r="B99" s="153"/>
      <c r="C99" s="154"/>
      <c r="D99" s="155" t="s">
        <v>215</v>
      </c>
      <c r="E99" s="156"/>
      <c r="F99" s="156"/>
      <c r="G99" s="156"/>
      <c r="H99" s="156"/>
      <c r="I99" s="156"/>
      <c r="J99" s="157">
        <f>J218</f>
        <v>0</v>
      </c>
      <c r="K99" s="154"/>
      <c r="L99" s="158"/>
    </row>
    <row r="100" spans="2:12" s="10" customFormat="1" ht="19.9" customHeight="1" hidden="1">
      <c r="B100" s="153"/>
      <c r="C100" s="154"/>
      <c r="D100" s="155" t="s">
        <v>216</v>
      </c>
      <c r="E100" s="156"/>
      <c r="F100" s="156"/>
      <c r="G100" s="156"/>
      <c r="H100" s="156"/>
      <c r="I100" s="156"/>
      <c r="J100" s="157">
        <f>J243</f>
        <v>0</v>
      </c>
      <c r="K100" s="154"/>
      <c r="L100" s="158"/>
    </row>
    <row r="101" spans="2:12" s="10" customFormat="1" ht="19.9" customHeight="1" hidden="1">
      <c r="B101" s="153"/>
      <c r="C101" s="154"/>
      <c r="D101" s="155" t="s">
        <v>217</v>
      </c>
      <c r="E101" s="156"/>
      <c r="F101" s="156"/>
      <c r="G101" s="156"/>
      <c r="H101" s="156"/>
      <c r="I101" s="156"/>
      <c r="J101" s="157">
        <f>J263</f>
        <v>0</v>
      </c>
      <c r="K101" s="154"/>
      <c r="L101" s="158"/>
    </row>
    <row r="102" spans="2:12" s="10" customFormat="1" ht="19.9" customHeight="1" hidden="1">
      <c r="B102" s="153"/>
      <c r="C102" s="154"/>
      <c r="D102" s="155" t="s">
        <v>218</v>
      </c>
      <c r="E102" s="156"/>
      <c r="F102" s="156"/>
      <c r="G102" s="156"/>
      <c r="H102" s="156"/>
      <c r="I102" s="156"/>
      <c r="J102" s="157">
        <f>J311</f>
        <v>0</v>
      </c>
      <c r="K102" s="154"/>
      <c r="L102" s="158"/>
    </row>
    <row r="103" spans="2:12" s="10" customFormat="1" ht="19.9" customHeight="1" hidden="1">
      <c r="B103" s="153"/>
      <c r="C103" s="154"/>
      <c r="D103" s="155" t="s">
        <v>219</v>
      </c>
      <c r="E103" s="156"/>
      <c r="F103" s="156"/>
      <c r="G103" s="156"/>
      <c r="H103" s="156"/>
      <c r="I103" s="156"/>
      <c r="J103" s="157">
        <f>J331</f>
        <v>0</v>
      </c>
      <c r="K103" s="154"/>
      <c r="L103" s="158"/>
    </row>
    <row r="104" spans="2:12" s="10" customFormat="1" ht="19.9" customHeight="1" hidden="1">
      <c r="B104" s="153"/>
      <c r="C104" s="154"/>
      <c r="D104" s="155" t="s">
        <v>220</v>
      </c>
      <c r="E104" s="156"/>
      <c r="F104" s="156"/>
      <c r="G104" s="156"/>
      <c r="H104" s="156"/>
      <c r="I104" s="156"/>
      <c r="J104" s="157">
        <f>J343</f>
        <v>0</v>
      </c>
      <c r="K104" s="154"/>
      <c r="L104" s="158"/>
    </row>
    <row r="105" spans="2:12" s="10" customFormat="1" ht="19.9" customHeight="1" hidden="1">
      <c r="B105" s="153"/>
      <c r="C105" s="154"/>
      <c r="D105" s="155" t="s">
        <v>221</v>
      </c>
      <c r="E105" s="156"/>
      <c r="F105" s="156"/>
      <c r="G105" s="156"/>
      <c r="H105" s="156"/>
      <c r="I105" s="156"/>
      <c r="J105" s="157">
        <f>J388</f>
        <v>0</v>
      </c>
      <c r="K105" s="154"/>
      <c r="L105" s="158"/>
    </row>
    <row r="106" spans="2:12" s="10" customFormat="1" ht="19.9" customHeight="1" hidden="1">
      <c r="B106" s="153"/>
      <c r="C106" s="154"/>
      <c r="D106" s="155" t="s">
        <v>222</v>
      </c>
      <c r="E106" s="156"/>
      <c r="F106" s="156"/>
      <c r="G106" s="156"/>
      <c r="H106" s="156"/>
      <c r="I106" s="156"/>
      <c r="J106" s="157">
        <f>J400</f>
        <v>0</v>
      </c>
      <c r="K106" s="154"/>
      <c r="L106" s="158"/>
    </row>
    <row r="107" spans="2:12" s="9" customFormat="1" ht="24.95" customHeight="1" hidden="1">
      <c r="B107" s="147"/>
      <c r="C107" s="148"/>
      <c r="D107" s="149" t="s">
        <v>223</v>
      </c>
      <c r="E107" s="150"/>
      <c r="F107" s="150"/>
      <c r="G107" s="150"/>
      <c r="H107" s="150"/>
      <c r="I107" s="150"/>
      <c r="J107" s="151">
        <f>J402</f>
        <v>0</v>
      </c>
      <c r="K107" s="148"/>
      <c r="L107" s="152"/>
    </row>
    <row r="108" spans="2:12" s="10" customFormat="1" ht="19.9" customHeight="1" hidden="1">
      <c r="B108" s="153"/>
      <c r="C108" s="154"/>
      <c r="D108" s="155" t="s">
        <v>224</v>
      </c>
      <c r="E108" s="156"/>
      <c r="F108" s="156"/>
      <c r="G108" s="156"/>
      <c r="H108" s="156"/>
      <c r="I108" s="156"/>
      <c r="J108" s="157">
        <f>J403</f>
        <v>0</v>
      </c>
      <c r="K108" s="154"/>
      <c r="L108" s="158"/>
    </row>
    <row r="109" spans="1:31" s="2" customFormat="1" ht="21.75" customHeight="1" hidden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 hidden="1">
      <c r="A110" s="34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ht="12" hidden="1"/>
    <row r="112" ht="12" hidden="1"/>
    <row r="113" ht="12" hidden="1"/>
    <row r="114" spans="1:31" s="2" customFormat="1" ht="6.95" customHeight="1">
      <c r="A114" s="34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4.95" customHeight="1">
      <c r="A115" s="34"/>
      <c r="B115" s="35"/>
      <c r="C115" s="23" t="s">
        <v>109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16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4.45" customHeight="1">
      <c r="A118" s="34"/>
      <c r="B118" s="35"/>
      <c r="C118" s="36"/>
      <c r="D118" s="36"/>
      <c r="E118" s="292" t="str">
        <f>E7</f>
        <v>Lávka přes Lutyňku v Bohumíně</v>
      </c>
      <c r="F118" s="293"/>
      <c r="G118" s="293"/>
      <c r="H118" s="293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96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6" customHeight="1">
      <c r="A120" s="34"/>
      <c r="B120" s="35"/>
      <c r="C120" s="36"/>
      <c r="D120" s="36"/>
      <c r="E120" s="261" t="str">
        <f>E9</f>
        <v>SO - SO- Lávka přes Lutyňku</v>
      </c>
      <c r="F120" s="291"/>
      <c r="G120" s="291"/>
      <c r="H120" s="291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20</v>
      </c>
      <c r="D122" s="36"/>
      <c r="E122" s="36"/>
      <c r="F122" s="27" t="str">
        <f>F12</f>
        <v>Bohumín</v>
      </c>
      <c r="G122" s="36"/>
      <c r="H122" s="36"/>
      <c r="I122" s="29" t="s">
        <v>22</v>
      </c>
      <c r="J122" s="66" t="str">
        <f>IF(J12="","",J12)</f>
        <v>22. 8. 2022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26.45" customHeight="1">
      <c r="A124" s="34"/>
      <c r="B124" s="35"/>
      <c r="C124" s="29" t="s">
        <v>24</v>
      </c>
      <c r="D124" s="36"/>
      <c r="E124" s="36"/>
      <c r="F124" s="27" t="str">
        <f>E15</f>
        <v>Město Bohumín</v>
      </c>
      <c r="G124" s="36"/>
      <c r="H124" s="36"/>
      <c r="I124" s="29" t="s">
        <v>32</v>
      </c>
      <c r="J124" s="32" t="str">
        <f>E21</f>
        <v>Ing. Pavel Kurečka MOSTY s.r.o.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6" customHeight="1">
      <c r="A125" s="34"/>
      <c r="B125" s="35"/>
      <c r="C125" s="29" t="s">
        <v>30</v>
      </c>
      <c r="D125" s="36"/>
      <c r="E125" s="36"/>
      <c r="F125" s="27" t="str">
        <f>IF(E18="","",E18)</f>
        <v>Vyplň údaj</v>
      </c>
      <c r="G125" s="36"/>
      <c r="H125" s="36"/>
      <c r="I125" s="29" t="s">
        <v>37</v>
      </c>
      <c r="J125" s="32" t="str">
        <f>E24</f>
        <v>Ing. Kurečková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0.3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1" customFormat="1" ht="29.25" customHeight="1">
      <c r="A127" s="159"/>
      <c r="B127" s="160"/>
      <c r="C127" s="161" t="s">
        <v>110</v>
      </c>
      <c r="D127" s="162" t="s">
        <v>65</v>
      </c>
      <c r="E127" s="162" t="s">
        <v>61</v>
      </c>
      <c r="F127" s="162" t="s">
        <v>62</v>
      </c>
      <c r="G127" s="162" t="s">
        <v>111</v>
      </c>
      <c r="H127" s="162" t="s">
        <v>112</v>
      </c>
      <c r="I127" s="162" t="s">
        <v>113</v>
      </c>
      <c r="J127" s="162" t="s">
        <v>100</v>
      </c>
      <c r="K127" s="163" t="s">
        <v>114</v>
      </c>
      <c r="L127" s="164"/>
      <c r="M127" s="75" t="s">
        <v>1</v>
      </c>
      <c r="N127" s="76" t="s">
        <v>44</v>
      </c>
      <c r="O127" s="76" t="s">
        <v>115</v>
      </c>
      <c r="P127" s="76" t="s">
        <v>116</v>
      </c>
      <c r="Q127" s="76" t="s">
        <v>117</v>
      </c>
      <c r="R127" s="76" t="s">
        <v>118</v>
      </c>
      <c r="S127" s="76" t="s">
        <v>119</v>
      </c>
      <c r="T127" s="77" t="s">
        <v>120</v>
      </c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</row>
    <row r="128" spans="1:63" s="2" customFormat="1" ht="22.9" customHeight="1">
      <c r="A128" s="34"/>
      <c r="B128" s="35"/>
      <c r="C128" s="82" t="s">
        <v>121</v>
      </c>
      <c r="D128" s="36"/>
      <c r="E128" s="36"/>
      <c r="F128" s="36"/>
      <c r="G128" s="36"/>
      <c r="H128" s="36"/>
      <c r="I128" s="36"/>
      <c r="J128" s="165">
        <f>BK128</f>
        <v>0</v>
      </c>
      <c r="K128" s="36"/>
      <c r="L128" s="39"/>
      <c r="M128" s="78"/>
      <c r="N128" s="166"/>
      <c r="O128" s="79"/>
      <c r="P128" s="167">
        <f>P129+P402</f>
        <v>0</v>
      </c>
      <c r="Q128" s="79"/>
      <c r="R128" s="167">
        <f>R129+R402</f>
        <v>653.54471102</v>
      </c>
      <c r="S128" s="79"/>
      <c r="T128" s="168">
        <f>T129+T402</f>
        <v>3.384056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79</v>
      </c>
      <c r="AU128" s="17" t="s">
        <v>102</v>
      </c>
      <c r="BK128" s="169">
        <f>BK129+BK402</f>
        <v>0</v>
      </c>
    </row>
    <row r="129" spans="2:63" s="12" customFormat="1" ht="25.9" customHeight="1">
      <c r="B129" s="170"/>
      <c r="C129" s="171"/>
      <c r="D129" s="172" t="s">
        <v>79</v>
      </c>
      <c r="E129" s="173" t="s">
        <v>225</v>
      </c>
      <c r="F129" s="173" t="s">
        <v>226</v>
      </c>
      <c r="G129" s="171"/>
      <c r="H129" s="171"/>
      <c r="I129" s="174"/>
      <c r="J129" s="175">
        <f>BK129</f>
        <v>0</v>
      </c>
      <c r="K129" s="171"/>
      <c r="L129" s="176"/>
      <c r="M129" s="177"/>
      <c r="N129" s="178"/>
      <c r="O129" s="178"/>
      <c r="P129" s="179">
        <f>P130+P218+P243+P263+P311+P331+P343+P388+P400</f>
        <v>0</v>
      </c>
      <c r="Q129" s="178"/>
      <c r="R129" s="179">
        <f>R130+R218+R243+R263+R311+R331+R343+R388+R400</f>
        <v>653.54471102</v>
      </c>
      <c r="S129" s="178"/>
      <c r="T129" s="180">
        <f>T130+T218+T243+T263+T311+T331+T343+T388+T400</f>
        <v>3.384056</v>
      </c>
      <c r="AR129" s="181" t="s">
        <v>88</v>
      </c>
      <c r="AT129" s="182" t="s">
        <v>79</v>
      </c>
      <c r="AU129" s="182" t="s">
        <v>80</v>
      </c>
      <c r="AY129" s="181" t="s">
        <v>125</v>
      </c>
      <c r="BK129" s="183">
        <f>BK130+BK218+BK243+BK263+BK311+BK331+BK343+BK388+BK400</f>
        <v>0</v>
      </c>
    </row>
    <row r="130" spans="2:63" s="12" customFormat="1" ht="22.9" customHeight="1">
      <c r="B130" s="170"/>
      <c r="C130" s="171"/>
      <c r="D130" s="172" t="s">
        <v>79</v>
      </c>
      <c r="E130" s="184" t="s">
        <v>88</v>
      </c>
      <c r="F130" s="184" t="s">
        <v>227</v>
      </c>
      <c r="G130" s="171"/>
      <c r="H130" s="171"/>
      <c r="I130" s="174"/>
      <c r="J130" s="185">
        <f>BK130</f>
        <v>0</v>
      </c>
      <c r="K130" s="171"/>
      <c r="L130" s="176"/>
      <c r="M130" s="177"/>
      <c r="N130" s="178"/>
      <c r="O130" s="178"/>
      <c r="P130" s="179">
        <f>SUM(P131:P217)</f>
        <v>0</v>
      </c>
      <c r="Q130" s="178"/>
      <c r="R130" s="179">
        <f>SUM(R131:R217)</f>
        <v>139.320526</v>
      </c>
      <c r="S130" s="178"/>
      <c r="T130" s="180">
        <f>SUM(T131:T217)</f>
        <v>0</v>
      </c>
      <c r="AR130" s="181" t="s">
        <v>88</v>
      </c>
      <c r="AT130" s="182" t="s">
        <v>79</v>
      </c>
      <c r="AU130" s="182" t="s">
        <v>88</v>
      </c>
      <c r="AY130" s="181" t="s">
        <v>125</v>
      </c>
      <c r="BK130" s="183">
        <f>SUM(BK131:BK217)</f>
        <v>0</v>
      </c>
    </row>
    <row r="131" spans="1:65" s="2" customFormat="1" ht="30" customHeight="1">
      <c r="A131" s="34"/>
      <c r="B131" s="35"/>
      <c r="C131" s="186" t="s">
        <v>88</v>
      </c>
      <c r="D131" s="186" t="s">
        <v>128</v>
      </c>
      <c r="E131" s="187" t="s">
        <v>228</v>
      </c>
      <c r="F131" s="188" t="s">
        <v>229</v>
      </c>
      <c r="G131" s="189" t="s">
        <v>230</v>
      </c>
      <c r="H131" s="190">
        <v>200</v>
      </c>
      <c r="I131" s="191"/>
      <c r="J131" s="192">
        <f>ROUND(I131*H131,2)</f>
        <v>0</v>
      </c>
      <c r="K131" s="188" t="s">
        <v>132</v>
      </c>
      <c r="L131" s="39"/>
      <c r="M131" s="193" t="s">
        <v>1</v>
      </c>
      <c r="N131" s="194" t="s">
        <v>45</v>
      </c>
      <c r="O131" s="71"/>
      <c r="P131" s="195">
        <f>O131*H131</f>
        <v>0</v>
      </c>
      <c r="Q131" s="195">
        <v>0</v>
      </c>
      <c r="R131" s="195">
        <f>Q131*H131</f>
        <v>0</v>
      </c>
      <c r="S131" s="195">
        <v>0</v>
      </c>
      <c r="T131" s="196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7" t="s">
        <v>147</v>
      </c>
      <c r="AT131" s="197" t="s">
        <v>128</v>
      </c>
      <c r="AU131" s="197" t="s">
        <v>90</v>
      </c>
      <c r="AY131" s="17" t="s">
        <v>125</v>
      </c>
      <c r="BE131" s="198">
        <f>IF(N131="základní",J131,0)</f>
        <v>0</v>
      </c>
      <c r="BF131" s="198">
        <f>IF(N131="snížená",J131,0)</f>
        <v>0</v>
      </c>
      <c r="BG131" s="198">
        <f>IF(N131="zákl. přenesená",J131,0)</f>
        <v>0</v>
      </c>
      <c r="BH131" s="198">
        <f>IF(N131="sníž. přenesená",J131,0)</f>
        <v>0</v>
      </c>
      <c r="BI131" s="198">
        <f>IF(N131="nulová",J131,0)</f>
        <v>0</v>
      </c>
      <c r="BJ131" s="17" t="s">
        <v>88</v>
      </c>
      <c r="BK131" s="198">
        <f>ROUND(I131*H131,2)</f>
        <v>0</v>
      </c>
      <c r="BL131" s="17" t="s">
        <v>147</v>
      </c>
      <c r="BM131" s="197" t="s">
        <v>231</v>
      </c>
    </row>
    <row r="132" spans="2:51" s="13" customFormat="1" ht="12">
      <c r="B132" s="199"/>
      <c r="C132" s="200"/>
      <c r="D132" s="201" t="s">
        <v>135</v>
      </c>
      <c r="E132" s="202" t="s">
        <v>1</v>
      </c>
      <c r="F132" s="203" t="s">
        <v>232</v>
      </c>
      <c r="G132" s="200"/>
      <c r="H132" s="202" t="s">
        <v>1</v>
      </c>
      <c r="I132" s="204"/>
      <c r="J132" s="200"/>
      <c r="K132" s="200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135</v>
      </c>
      <c r="AU132" s="209" t="s">
        <v>90</v>
      </c>
      <c r="AV132" s="13" t="s">
        <v>88</v>
      </c>
      <c r="AW132" s="13" t="s">
        <v>36</v>
      </c>
      <c r="AX132" s="13" t="s">
        <v>80</v>
      </c>
      <c r="AY132" s="209" t="s">
        <v>125</v>
      </c>
    </row>
    <row r="133" spans="2:51" s="13" customFormat="1" ht="12">
      <c r="B133" s="199"/>
      <c r="C133" s="200"/>
      <c r="D133" s="201" t="s">
        <v>135</v>
      </c>
      <c r="E133" s="202" t="s">
        <v>1</v>
      </c>
      <c r="F133" s="203" t="s">
        <v>233</v>
      </c>
      <c r="G133" s="200"/>
      <c r="H133" s="202" t="s">
        <v>1</v>
      </c>
      <c r="I133" s="204"/>
      <c r="J133" s="200"/>
      <c r="K133" s="200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135</v>
      </c>
      <c r="AU133" s="209" t="s">
        <v>90</v>
      </c>
      <c r="AV133" s="13" t="s">
        <v>88</v>
      </c>
      <c r="AW133" s="13" t="s">
        <v>36</v>
      </c>
      <c r="AX133" s="13" t="s">
        <v>80</v>
      </c>
      <c r="AY133" s="209" t="s">
        <v>125</v>
      </c>
    </row>
    <row r="134" spans="2:51" s="14" customFormat="1" ht="12">
      <c r="B134" s="210"/>
      <c r="C134" s="211"/>
      <c r="D134" s="201" t="s">
        <v>135</v>
      </c>
      <c r="E134" s="212" t="s">
        <v>1</v>
      </c>
      <c r="F134" s="213" t="s">
        <v>234</v>
      </c>
      <c r="G134" s="211"/>
      <c r="H134" s="214">
        <v>200</v>
      </c>
      <c r="I134" s="215"/>
      <c r="J134" s="211"/>
      <c r="K134" s="211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135</v>
      </c>
      <c r="AU134" s="220" t="s">
        <v>90</v>
      </c>
      <c r="AV134" s="14" t="s">
        <v>90</v>
      </c>
      <c r="AW134" s="14" t="s">
        <v>36</v>
      </c>
      <c r="AX134" s="14" t="s">
        <v>88</v>
      </c>
      <c r="AY134" s="220" t="s">
        <v>125</v>
      </c>
    </row>
    <row r="135" spans="1:65" s="2" customFormat="1" ht="22.15" customHeight="1">
      <c r="A135" s="34"/>
      <c r="B135" s="35"/>
      <c r="C135" s="186" t="s">
        <v>90</v>
      </c>
      <c r="D135" s="186" t="s">
        <v>128</v>
      </c>
      <c r="E135" s="187" t="s">
        <v>235</v>
      </c>
      <c r="F135" s="188" t="s">
        <v>236</v>
      </c>
      <c r="G135" s="189" t="s">
        <v>230</v>
      </c>
      <c r="H135" s="190">
        <v>2</v>
      </c>
      <c r="I135" s="191"/>
      <c r="J135" s="192">
        <f>ROUND(I135*H135,2)</f>
        <v>0</v>
      </c>
      <c r="K135" s="188" t="s">
        <v>132</v>
      </c>
      <c r="L135" s="39"/>
      <c r="M135" s="193" t="s">
        <v>1</v>
      </c>
      <c r="N135" s="194" t="s">
        <v>45</v>
      </c>
      <c r="O135" s="71"/>
      <c r="P135" s="195">
        <f>O135*H135</f>
        <v>0</v>
      </c>
      <c r="Q135" s="195">
        <v>0</v>
      </c>
      <c r="R135" s="195">
        <f>Q135*H135</f>
        <v>0</v>
      </c>
      <c r="S135" s="195">
        <v>0</v>
      </c>
      <c r="T135" s="19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147</v>
      </c>
      <c r="AT135" s="197" t="s">
        <v>128</v>
      </c>
      <c r="AU135" s="197" t="s">
        <v>90</v>
      </c>
      <c r="AY135" s="17" t="s">
        <v>125</v>
      </c>
      <c r="BE135" s="198">
        <f>IF(N135="základní",J135,0)</f>
        <v>0</v>
      </c>
      <c r="BF135" s="198">
        <f>IF(N135="snížená",J135,0)</f>
        <v>0</v>
      </c>
      <c r="BG135" s="198">
        <f>IF(N135="zákl. přenesená",J135,0)</f>
        <v>0</v>
      </c>
      <c r="BH135" s="198">
        <f>IF(N135="sníž. přenesená",J135,0)</f>
        <v>0</v>
      </c>
      <c r="BI135" s="198">
        <f>IF(N135="nulová",J135,0)</f>
        <v>0</v>
      </c>
      <c r="BJ135" s="17" t="s">
        <v>88</v>
      </c>
      <c r="BK135" s="198">
        <f>ROUND(I135*H135,2)</f>
        <v>0</v>
      </c>
      <c r="BL135" s="17" t="s">
        <v>147</v>
      </c>
      <c r="BM135" s="197" t="s">
        <v>237</v>
      </c>
    </row>
    <row r="136" spans="2:51" s="13" customFormat="1" ht="12">
      <c r="B136" s="199"/>
      <c r="C136" s="200"/>
      <c r="D136" s="201" t="s">
        <v>135</v>
      </c>
      <c r="E136" s="202" t="s">
        <v>1</v>
      </c>
      <c r="F136" s="203" t="s">
        <v>238</v>
      </c>
      <c r="G136" s="200"/>
      <c r="H136" s="202" t="s">
        <v>1</v>
      </c>
      <c r="I136" s="204"/>
      <c r="J136" s="200"/>
      <c r="K136" s="200"/>
      <c r="L136" s="205"/>
      <c r="M136" s="206"/>
      <c r="N136" s="207"/>
      <c r="O136" s="207"/>
      <c r="P136" s="207"/>
      <c r="Q136" s="207"/>
      <c r="R136" s="207"/>
      <c r="S136" s="207"/>
      <c r="T136" s="208"/>
      <c r="AT136" s="209" t="s">
        <v>135</v>
      </c>
      <c r="AU136" s="209" t="s">
        <v>90</v>
      </c>
      <c r="AV136" s="13" t="s">
        <v>88</v>
      </c>
      <c r="AW136" s="13" t="s">
        <v>36</v>
      </c>
      <c r="AX136" s="13" t="s">
        <v>80</v>
      </c>
      <c r="AY136" s="209" t="s">
        <v>125</v>
      </c>
    </row>
    <row r="137" spans="2:51" s="14" customFormat="1" ht="12">
      <c r="B137" s="210"/>
      <c r="C137" s="211"/>
      <c r="D137" s="201" t="s">
        <v>135</v>
      </c>
      <c r="E137" s="212" t="s">
        <v>1</v>
      </c>
      <c r="F137" s="213" t="s">
        <v>88</v>
      </c>
      <c r="G137" s="211"/>
      <c r="H137" s="214">
        <v>1</v>
      </c>
      <c r="I137" s="215"/>
      <c r="J137" s="211"/>
      <c r="K137" s="211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135</v>
      </c>
      <c r="AU137" s="220" t="s">
        <v>90</v>
      </c>
      <c r="AV137" s="14" t="s">
        <v>90</v>
      </c>
      <c r="AW137" s="14" t="s">
        <v>36</v>
      </c>
      <c r="AX137" s="14" t="s">
        <v>80</v>
      </c>
      <c r="AY137" s="220" t="s">
        <v>125</v>
      </c>
    </row>
    <row r="138" spans="2:51" s="13" customFormat="1" ht="12">
      <c r="B138" s="199"/>
      <c r="C138" s="200"/>
      <c r="D138" s="201" t="s">
        <v>135</v>
      </c>
      <c r="E138" s="202" t="s">
        <v>1</v>
      </c>
      <c r="F138" s="203" t="s">
        <v>239</v>
      </c>
      <c r="G138" s="200"/>
      <c r="H138" s="202" t="s">
        <v>1</v>
      </c>
      <c r="I138" s="204"/>
      <c r="J138" s="200"/>
      <c r="K138" s="200"/>
      <c r="L138" s="205"/>
      <c r="M138" s="206"/>
      <c r="N138" s="207"/>
      <c r="O138" s="207"/>
      <c r="P138" s="207"/>
      <c r="Q138" s="207"/>
      <c r="R138" s="207"/>
      <c r="S138" s="207"/>
      <c r="T138" s="208"/>
      <c r="AT138" s="209" t="s">
        <v>135</v>
      </c>
      <c r="AU138" s="209" t="s">
        <v>90</v>
      </c>
      <c r="AV138" s="13" t="s">
        <v>88</v>
      </c>
      <c r="AW138" s="13" t="s">
        <v>36</v>
      </c>
      <c r="AX138" s="13" t="s">
        <v>80</v>
      </c>
      <c r="AY138" s="209" t="s">
        <v>125</v>
      </c>
    </row>
    <row r="139" spans="2:51" s="14" customFormat="1" ht="12">
      <c r="B139" s="210"/>
      <c r="C139" s="211"/>
      <c r="D139" s="201" t="s">
        <v>135</v>
      </c>
      <c r="E139" s="212" t="s">
        <v>1</v>
      </c>
      <c r="F139" s="213" t="s">
        <v>88</v>
      </c>
      <c r="G139" s="211"/>
      <c r="H139" s="214">
        <v>1</v>
      </c>
      <c r="I139" s="215"/>
      <c r="J139" s="211"/>
      <c r="K139" s="211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135</v>
      </c>
      <c r="AU139" s="220" t="s">
        <v>90</v>
      </c>
      <c r="AV139" s="14" t="s">
        <v>90</v>
      </c>
      <c r="AW139" s="14" t="s">
        <v>36</v>
      </c>
      <c r="AX139" s="14" t="s">
        <v>80</v>
      </c>
      <c r="AY139" s="220" t="s">
        <v>125</v>
      </c>
    </row>
    <row r="140" spans="2:51" s="15" customFormat="1" ht="12">
      <c r="B140" s="224"/>
      <c r="C140" s="225"/>
      <c r="D140" s="201" t="s">
        <v>135</v>
      </c>
      <c r="E140" s="226" t="s">
        <v>1</v>
      </c>
      <c r="F140" s="227" t="s">
        <v>240</v>
      </c>
      <c r="G140" s="225"/>
      <c r="H140" s="228">
        <v>2</v>
      </c>
      <c r="I140" s="229"/>
      <c r="J140" s="225"/>
      <c r="K140" s="225"/>
      <c r="L140" s="230"/>
      <c r="M140" s="231"/>
      <c r="N140" s="232"/>
      <c r="O140" s="232"/>
      <c r="P140" s="232"/>
      <c r="Q140" s="232"/>
      <c r="R140" s="232"/>
      <c r="S140" s="232"/>
      <c r="T140" s="233"/>
      <c r="AT140" s="234" t="s">
        <v>135</v>
      </c>
      <c r="AU140" s="234" t="s">
        <v>90</v>
      </c>
      <c r="AV140" s="15" t="s">
        <v>147</v>
      </c>
      <c r="AW140" s="15" t="s">
        <v>36</v>
      </c>
      <c r="AX140" s="15" t="s">
        <v>88</v>
      </c>
      <c r="AY140" s="234" t="s">
        <v>125</v>
      </c>
    </row>
    <row r="141" spans="1:65" s="2" customFormat="1" ht="22.15" customHeight="1">
      <c r="A141" s="34"/>
      <c r="B141" s="35"/>
      <c r="C141" s="186" t="s">
        <v>142</v>
      </c>
      <c r="D141" s="186" t="s">
        <v>128</v>
      </c>
      <c r="E141" s="187" t="s">
        <v>241</v>
      </c>
      <c r="F141" s="188" t="s">
        <v>242</v>
      </c>
      <c r="G141" s="189" t="s">
        <v>243</v>
      </c>
      <c r="H141" s="190">
        <v>144</v>
      </c>
      <c r="I141" s="191"/>
      <c r="J141" s="192">
        <f>ROUND(I141*H141,2)</f>
        <v>0</v>
      </c>
      <c r="K141" s="188" t="s">
        <v>132</v>
      </c>
      <c r="L141" s="39"/>
      <c r="M141" s="193" t="s">
        <v>1</v>
      </c>
      <c r="N141" s="194" t="s">
        <v>45</v>
      </c>
      <c r="O141" s="71"/>
      <c r="P141" s="195">
        <f>O141*H141</f>
        <v>0</v>
      </c>
      <c r="Q141" s="195">
        <v>4E-05</v>
      </c>
      <c r="R141" s="195">
        <f>Q141*H141</f>
        <v>0.00576</v>
      </c>
      <c r="S141" s="195">
        <v>0</v>
      </c>
      <c r="T141" s="19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7" t="s">
        <v>147</v>
      </c>
      <c r="AT141" s="197" t="s">
        <v>128</v>
      </c>
      <c r="AU141" s="197" t="s">
        <v>90</v>
      </c>
      <c r="AY141" s="17" t="s">
        <v>125</v>
      </c>
      <c r="BE141" s="198">
        <f>IF(N141="základní",J141,0)</f>
        <v>0</v>
      </c>
      <c r="BF141" s="198">
        <f>IF(N141="snížená",J141,0)</f>
        <v>0</v>
      </c>
      <c r="BG141" s="198">
        <f>IF(N141="zákl. přenesená",J141,0)</f>
        <v>0</v>
      </c>
      <c r="BH141" s="198">
        <f>IF(N141="sníž. přenesená",J141,0)</f>
        <v>0</v>
      </c>
      <c r="BI141" s="198">
        <f>IF(N141="nulová",J141,0)</f>
        <v>0</v>
      </c>
      <c r="BJ141" s="17" t="s">
        <v>88</v>
      </c>
      <c r="BK141" s="198">
        <f>ROUND(I141*H141,2)</f>
        <v>0</v>
      </c>
      <c r="BL141" s="17" t="s">
        <v>147</v>
      </c>
      <c r="BM141" s="197" t="s">
        <v>244</v>
      </c>
    </row>
    <row r="142" spans="2:51" s="13" customFormat="1" ht="12">
      <c r="B142" s="199"/>
      <c r="C142" s="200"/>
      <c r="D142" s="201" t="s">
        <v>135</v>
      </c>
      <c r="E142" s="202" t="s">
        <v>1</v>
      </c>
      <c r="F142" s="203" t="s">
        <v>245</v>
      </c>
      <c r="G142" s="200"/>
      <c r="H142" s="202" t="s">
        <v>1</v>
      </c>
      <c r="I142" s="204"/>
      <c r="J142" s="200"/>
      <c r="K142" s="200"/>
      <c r="L142" s="205"/>
      <c r="M142" s="206"/>
      <c r="N142" s="207"/>
      <c r="O142" s="207"/>
      <c r="P142" s="207"/>
      <c r="Q142" s="207"/>
      <c r="R142" s="207"/>
      <c r="S142" s="207"/>
      <c r="T142" s="208"/>
      <c r="AT142" s="209" t="s">
        <v>135</v>
      </c>
      <c r="AU142" s="209" t="s">
        <v>90</v>
      </c>
      <c r="AV142" s="13" t="s">
        <v>88</v>
      </c>
      <c r="AW142" s="13" t="s">
        <v>36</v>
      </c>
      <c r="AX142" s="13" t="s">
        <v>80</v>
      </c>
      <c r="AY142" s="209" t="s">
        <v>125</v>
      </c>
    </row>
    <row r="143" spans="2:51" s="14" customFormat="1" ht="12">
      <c r="B143" s="210"/>
      <c r="C143" s="211"/>
      <c r="D143" s="201" t="s">
        <v>135</v>
      </c>
      <c r="E143" s="212" t="s">
        <v>1</v>
      </c>
      <c r="F143" s="213" t="s">
        <v>246</v>
      </c>
      <c r="G143" s="211"/>
      <c r="H143" s="214">
        <v>24</v>
      </c>
      <c r="I143" s="215"/>
      <c r="J143" s="211"/>
      <c r="K143" s="211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135</v>
      </c>
      <c r="AU143" s="220" t="s">
        <v>90</v>
      </c>
      <c r="AV143" s="14" t="s">
        <v>90</v>
      </c>
      <c r="AW143" s="14" t="s">
        <v>36</v>
      </c>
      <c r="AX143" s="14" t="s">
        <v>80</v>
      </c>
      <c r="AY143" s="220" t="s">
        <v>125</v>
      </c>
    </row>
    <row r="144" spans="2:51" s="13" customFormat="1" ht="12">
      <c r="B144" s="199"/>
      <c r="C144" s="200"/>
      <c r="D144" s="201" t="s">
        <v>135</v>
      </c>
      <c r="E144" s="202" t="s">
        <v>1</v>
      </c>
      <c r="F144" s="203" t="s">
        <v>247</v>
      </c>
      <c r="G144" s="200"/>
      <c r="H144" s="202" t="s">
        <v>1</v>
      </c>
      <c r="I144" s="204"/>
      <c r="J144" s="200"/>
      <c r="K144" s="200"/>
      <c r="L144" s="205"/>
      <c r="M144" s="206"/>
      <c r="N144" s="207"/>
      <c r="O144" s="207"/>
      <c r="P144" s="207"/>
      <c r="Q144" s="207"/>
      <c r="R144" s="207"/>
      <c r="S144" s="207"/>
      <c r="T144" s="208"/>
      <c r="AT144" s="209" t="s">
        <v>135</v>
      </c>
      <c r="AU144" s="209" t="s">
        <v>90</v>
      </c>
      <c r="AV144" s="13" t="s">
        <v>88</v>
      </c>
      <c r="AW144" s="13" t="s">
        <v>36</v>
      </c>
      <c r="AX144" s="13" t="s">
        <v>80</v>
      </c>
      <c r="AY144" s="209" t="s">
        <v>125</v>
      </c>
    </row>
    <row r="145" spans="2:51" s="14" customFormat="1" ht="12">
      <c r="B145" s="210"/>
      <c r="C145" s="211"/>
      <c r="D145" s="201" t="s">
        <v>135</v>
      </c>
      <c r="E145" s="212" t="s">
        <v>1</v>
      </c>
      <c r="F145" s="213" t="s">
        <v>248</v>
      </c>
      <c r="G145" s="211"/>
      <c r="H145" s="214">
        <v>120</v>
      </c>
      <c r="I145" s="215"/>
      <c r="J145" s="211"/>
      <c r="K145" s="211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135</v>
      </c>
      <c r="AU145" s="220" t="s">
        <v>90</v>
      </c>
      <c r="AV145" s="14" t="s">
        <v>90</v>
      </c>
      <c r="AW145" s="14" t="s">
        <v>36</v>
      </c>
      <c r="AX145" s="14" t="s">
        <v>80</v>
      </c>
      <c r="AY145" s="220" t="s">
        <v>125</v>
      </c>
    </row>
    <row r="146" spans="2:51" s="15" customFormat="1" ht="12">
      <c r="B146" s="224"/>
      <c r="C146" s="225"/>
      <c r="D146" s="201" t="s">
        <v>135</v>
      </c>
      <c r="E146" s="226" t="s">
        <v>1</v>
      </c>
      <c r="F146" s="227" t="s">
        <v>240</v>
      </c>
      <c r="G146" s="225"/>
      <c r="H146" s="228">
        <v>144</v>
      </c>
      <c r="I146" s="229"/>
      <c r="J146" s="225"/>
      <c r="K146" s="225"/>
      <c r="L146" s="230"/>
      <c r="M146" s="231"/>
      <c r="N146" s="232"/>
      <c r="O146" s="232"/>
      <c r="P146" s="232"/>
      <c r="Q146" s="232"/>
      <c r="R146" s="232"/>
      <c r="S146" s="232"/>
      <c r="T146" s="233"/>
      <c r="AT146" s="234" t="s">
        <v>135</v>
      </c>
      <c r="AU146" s="234" t="s">
        <v>90</v>
      </c>
      <c r="AV146" s="15" t="s">
        <v>147</v>
      </c>
      <c r="AW146" s="15" t="s">
        <v>36</v>
      </c>
      <c r="AX146" s="15" t="s">
        <v>88</v>
      </c>
      <c r="AY146" s="234" t="s">
        <v>125</v>
      </c>
    </row>
    <row r="147" spans="1:65" s="2" customFormat="1" ht="22.15" customHeight="1">
      <c r="A147" s="34"/>
      <c r="B147" s="35"/>
      <c r="C147" s="186" t="s">
        <v>147</v>
      </c>
      <c r="D147" s="186" t="s">
        <v>128</v>
      </c>
      <c r="E147" s="187" t="s">
        <v>249</v>
      </c>
      <c r="F147" s="188" t="s">
        <v>250</v>
      </c>
      <c r="G147" s="189" t="s">
        <v>251</v>
      </c>
      <c r="H147" s="190">
        <v>6</v>
      </c>
      <c r="I147" s="191"/>
      <c r="J147" s="192">
        <f>ROUND(I147*H147,2)</f>
        <v>0</v>
      </c>
      <c r="K147" s="188" t="s">
        <v>132</v>
      </c>
      <c r="L147" s="39"/>
      <c r="M147" s="193" t="s">
        <v>1</v>
      </c>
      <c r="N147" s="194" t="s">
        <v>45</v>
      </c>
      <c r="O147" s="71"/>
      <c r="P147" s="195">
        <f>O147*H147</f>
        <v>0</v>
      </c>
      <c r="Q147" s="195">
        <v>0</v>
      </c>
      <c r="R147" s="195">
        <f>Q147*H147</f>
        <v>0</v>
      </c>
      <c r="S147" s="195">
        <v>0</v>
      </c>
      <c r="T147" s="19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7" t="s">
        <v>147</v>
      </c>
      <c r="AT147" s="197" t="s">
        <v>128</v>
      </c>
      <c r="AU147" s="197" t="s">
        <v>90</v>
      </c>
      <c r="AY147" s="17" t="s">
        <v>125</v>
      </c>
      <c r="BE147" s="198">
        <f>IF(N147="základní",J147,0)</f>
        <v>0</v>
      </c>
      <c r="BF147" s="198">
        <f>IF(N147="snížená",J147,0)</f>
        <v>0</v>
      </c>
      <c r="BG147" s="198">
        <f>IF(N147="zákl. přenesená",J147,0)</f>
        <v>0</v>
      </c>
      <c r="BH147" s="198">
        <f>IF(N147="sníž. přenesená",J147,0)</f>
        <v>0</v>
      </c>
      <c r="BI147" s="198">
        <f>IF(N147="nulová",J147,0)</f>
        <v>0</v>
      </c>
      <c r="BJ147" s="17" t="s">
        <v>88</v>
      </c>
      <c r="BK147" s="198">
        <f>ROUND(I147*H147,2)</f>
        <v>0</v>
      </c>
      <c r="BL147" s="17" t="s">
        <v>147</v>
      </c>
      <c r="BM147" s="197" t="s">
        <v>252</v>
      </c>
    </row>
    <row r="148" spans="2:51" s="14" customFormat="1" ht="12">
      <c r="B148" s="210"/>
      <c r="C148" s="211"/>
      <c r="D148" s="201" t="s">
        <v>135</v>
      </c>
      <c r="E148" s="212" t="s">
        <v>1</v>
      </c>
      <c r="F148" s="213" t="s">
        <v>160</v>
      </c>
      <c r="G148" s="211"/>
      <c r="H148" s="214">
        <v>6</v>
      </c>
      <c r="I148" s="215"/>
      <c r="J148" s="211"/>
      <c r="K148" s="211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135</v>
      </c>
      <c r="AU148" s="220" t="s">
        <v>90</v>
      </c>
      <c r="AV148" s="14" t="s">
        <v>90</v>
      </c>
      <c r="AW148" s="14" t="s">
        <v>36</v>
      </c>
      <c r="AX148" s="14" t="s">
        <v>88</v>
      </c>
      <c r="AY148" s="220" t="s">
        <v>125</v>
      </c>
    </row>
    <row r="149" spans="1:65" s="2" customFormat="1" ht="30" customHeight="1">
      <c r="A149" s="34"/>
      <c r="B149" s="35"/>
      <c r="C149" s="186" t="s">
        <v>124</v>
      </c>
      <c r="D149" s="186" t="s">
        <v>128</v>
      </c>
      <c r="E149" s="187" t="s">
        <v>253</v>
      </c>
      <c r="F149" s="188" t="s">
        <v>254</v>
      </c>
      <c r="G149" s="189" t="s">
        <v>255</v>
      </c>
      <c r="H149" s="190">
        <v>92.68</v>
      </c>
      <c r="I149" s="191"/>
      <c r="J149" s="192">
        <f>ROUND(I149*H149,2)</f>
        <v>0</v>
      </c>
      <c r="K149" s="188" t="s">
        <v>132</v>
      </c>
      <c r="L149" s="39"/>
      <c r="M149" s="193" t="s">
        <v>1</v>
      </c>
      <c r="N149" s="194" t="s">
        <v>45</v>
      </c>
      <c r="O149" s="71"/>
      <c r="P149" s="195">
        <f>O149*H149</f>
        <v>0</v>
      </c>
      <c r="Q149" s="195">
        <v>0</v>
      </c>
      <c r="R149" s="195">
        <f>Q149*H149</f>
        <v>0</v>
      </c>
      <c r="S149" s="195">
        <v>0</v>
      </c>
      <c r="T149" s="196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7" t="s">
        <v>147</v>
      </c>
      <c r="AT149" s="197" t="s">
        <v>128</v>
      </c>
      <c r="AU149" s="197" t="s">
        <v>90</v>
      </c>
      <c r="AY149" s="17" t="s">
        <v>125</v>
      </c>
      <c r="BE149" s="198">
        <f>IF(N149="základní",J149,0)</f>
        <v>0</v>
      </c>
      <c r="BF149" s="198">
        <f>IF(N149="snížená",J149,0)</f>
        <v>0</v>
      </c>
      <c r="BG149" s="198">
        <f>IF(N149="zákl. přenesená",J149,0)</f>
        <v>0</v>
      </c>
      <c r="BH149" s="198">
        <f>IF(N149="sníž. přenesená",J149,0)</f>
        <v>0</v>
      </c>
      <c r="BI149" s="198">
        <f>IF(N149="nulová",J149,0)</f>
        <v>0</v>
      </c>
      <c r="BJ149" s="17" t="s">
        <v>88</v>
      </c>
      <c r="BK149" s="198">
        <f>ROUND(I149*H149,2)</f>
        <v>0</v>
      </c>
      <c r="BL149" s="17" t="s">
        <v>147</v>
      </c>
      <c r="BM149" s="197" t="s">
        <v>256</v>
      </c>
    </row>
    <row r="150" spans="2:51" s="13" customFormat="1" ht="12">
      <c r="B150" s="199"/>
      <c r="C150" s="200"/>
      <c r="D150" s="201" t="s">
        <v>135</v>
      </c>
      <c r="E150" s="202" t="s">
        <v>1</v>
      </c>
      <c r="F150" s="203" t="s">
        <v>257</v>
      </c>
      <c r="G150" s="200"/>
      <c r="H150" s="202" t="s">
        <v>1</v>
      </c>
      <c r="I150" s="204"/>
      <c r="J150" s="200"/>
      <c r="K150" s="200"/>
      <c r="L150" s="205"/>
      <c r="M150" s="206"/>
      <c r="N150" s="207"/>
      <c r="O150" s="207"/>
      <c r="P150" s="207"/>
      <c r="Q150" s="207"/>
      <c r="R150" s="207"/>
      <c r="S150" s="207"/>
      <c r="T150" s="208"/>
      <c r="AT150" s="209" t="s">
        <v>135</v>
      </c>
      <c r="AU150" s="209" t="s">
        <v>90</v>
      </c>
      <c r="AV150" s="13" t="s">
        <v>88</v>
      </c>
      <c r="AW150" s="13" t="s">
        <v>36</v>
      </c>
      <c r="AX150" s="13" t="s">
        <v>80</v>
      </c>
      <c r="AY150" s="209" t="s">
        <v>125</v>
      </c>
    </row>
    <row r="151" spans="2:51" s="14" customFormat="1" ht="12">
      <c r="B151" s="210"/>
      <c r="C151" s="211"/>
      <c r="D151" s="201" t="s">
        <v>135</v>
      </c>
      <c r="E151" s="212" t="s">
        <v>1</v>
      </c>
      <c r="F151" s="213" t="s">
        <v>258</v>
      </c>
      <c r="G151" s="211"/>
      <c r="H151" s="214">
        <v>58.24</v>
      </c>
      <c r="I151" s="215"/>
      <c r="J151" s="211"/>
      <c r="K151" s="211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135</v>
      </c>
      <c r="AU151" s="220" t="s">
        <v>90</v>
      </c>
      <c r="AV151" s="14" t="s">
        <v>90</v>
      </c>
      <c r="AW151" s="14" t="s">
        <v>36</v>
      </c>
      <c r="AX151" s="14" t="s">
        <v>80</v>
      </c>
      <c r="AY151" s="220" t="s">
        <v>125</v>
      </c>
    </row>
    <row r="152" spans="2:51" s="14" customFormat="1" ht="12">
      <c r="B152" s="210"/>
      <c r="C152" s="211"/>
      <c r="D152" s="201" t="s">
        <v>135</v>
      </c>
      <c r="E152" s="212" t="s">
        <v>1</v>
      </c>
      <c r="F152" s="213" t="s">
        <v>259</v>
      </c>
      <c r="G152" s="211"/>
      <c r="H152" s="214">
        <v>2.28</v>
      </c>
      <c r="I152" s="215"/>
      <c r="J152" s="211"/>
      <c r="K152" s="211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135</v>
      </c>
      <c r="AU152" s="220" t="s">
        <v>90</v>
      </c>
      <c r="AV152" s="14" t="s">
        <v>90</v>
      </c>
      <c r="AW152" s="14" t="s">
        <v>36</v>
      </c>
      <c r="AX152" s="14" t="s">
        <v>80</v>
      </c>
      <c r="AY152" s="220" t="s">
        <v>125</v>
      </c>
    </row>
    <row r="153" spans="2:51" s="14" customFormat="1" ht="12">
      <c r="B153" s="210"/>
      <c r="C153" s="211"/>
      <c r="D153" s="201" t="s">
        <v>135</v>
      </c>
      <c r="E153" s="212" t="s">
        <v>1</v>
      </c>
      <c r="F153" s="213" t="s">
        <v>260</v>
      </c>
      <c r="G153" s="211"/>
      <c r="H153" s="214">
        <v>10.4</v>
      </c>
      <c r="I153" s="215"/>
      <c r="J153" s="211"/>
      <c r="K153" s="211"/>
      <c r="L153" s="216"/>
      <c r="M153" s="217"/>
      <c r="N153" s="218"/>
      <c r="O153" s="218"/>
      <c r="P153" s="218"/>
      <c r="Q153" s="218"/>
      <c r="R153" s="218"/>
      <c r="S153" s="218"/>
      <c r="T153" s="219"/>
      <c r="AT153" s="220" t="s">
        <v>135</v>
      </c>
      <c r="AU153" s="220" t="s">
        <v>90</v>
      </c>
      <c r="AV153" s="14" t="s">
        <v>90</v>
      </c>
      <c r="AW153" s="14" t="s">
        <v>36</v>
      </c>
      <c r="AX153" s="14" t="s">
        <v>80</v>
      </c>
      <c r="AY153" s="220" t="s">
        <v>125</v>
      </c>
    </row>
    <row r="154" spans="2:51" s="14" customFormat="1" ht="12">
      <c r="B154" s="210"/>
      <c r="C154" s="211"/>
      <c r="D154" s="201" t="s">
        <v>135</v>
      </c>
      <c r="E154" s="212" t="s">
        <v>1</v>
      </c>
      <c r="F154" s="213" t="s">
        <v>261</v>
      </c>
      <c r="G154" s="211"/>
      <c r="H154" s="214">
        <v>9.36</v>
      </c>
      <c r="I154" s="215"/>
      <c r="J154" s="211"/>
      <c r="K154" s="211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135</v>
      </c>
      <c r="AU154" s="220" t="s">
        <v>90</v>
      </c>
      <c r="AV154" s="14" t="s">
        <v>90</v>
      </c>
      <c r="AW154" s="14" t="s">
        <v>36</v>
      </c>
      <c r="AX154" s="14" t="s">
        <v>80</v>
      </c>
      <c r="AY154" s="220" t="s">
        <v>125</v>
      </c>
    </row>
    <row r="155" spans="2:51" s="14" customFormat="1" ht="12">
      <c r="B155" s="210"/>
      <c r="C155" s="211"/>
      <c r="D155" s="201" t="s">
        <v>135</v>
      </c>
      <c r="E155" s="212" t="s">
        <v>1</v>
      </c>
      <c r="F155" s="213" t="s">
        <v>262</v>
      </c>
      <c r="G155" s="211"/>
      <c r="H155" s="214">
        <v>12.4</v>
      </c>
      <c r="I155" s="215"/>
      <c r="J155" s="211"/>
      <c r="K155" s="211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135</v>
      </c>
      <c r="AU155" s="220" t="s">
        <v>90</v>
      </c>
      <c r="AV155" s="14" t="s">
        <v>90</v>
      </c>
      <c r="AW155" s="14" t="s">
        <v>36</v>
      </c>
      <c r="AX155" s="14" t="s">
        <v>80</v>
      </c>
      <c r="AY155" s="220" t="s">
        <v>125</v>
      </c>
    </row>
    <row r="156" spans="2:51" s="15" customFormat="1" ht="12">
      <c r="B156" s="224"/>
      <c r="C156" s="225"/>
      <c r="D156" s="201" t="s">
        <v>135</v>
      </c>
      <c r="E156" s="226" t="s">
        <v>1</v>
      </c>
      <c r="F156" s="227" t="s">
        <v>240</v>
      </c>
      <c r="G156" s="225"/>
      <c r="H156" s="228">
        <v>92.68</v>
      </c>
      <c r="I156" s="229"/>
      <c r="J156" s="225"/>
      <c r="K156" s="225"/>
      <c r="L156" s="230"/>
      <c r="M156" s="231"/>
      <c r="N156" s="232"/>
      <c r="O156" s="232"/>
      <c r="P156" s="232"/>
      <c r="Q156" s="232"/>
      <c r="R156" s="232"/>
      <c r="S156" s="232"/>
      <c r="T156" s="233"/>
      <c r="AT156" s="234" t="s">
        <v>135</v>
      </c>
      <c r="AU156" s="234" t="s">
        <v>90</v>
      </c>
      <c r="AV156" s="15" t="s">
        <v>147</v>
      </c>
      <c r="AW156" s="15" t="s">
        <v>36</v>
      </c>
      <c r="AX156" s="15" t="s">
        <v>88</v>
      </c>
      <c r="AY156" s="234" t="s">
        <v>125</v>
      </c>
    </row>
    <row r="157" spans="1:65" s="2" customFormat="1" ht="30" customHeight="1">
      <c r="A157" s="34"/>
      <c r="B157" s="35"/>
      <c r="C157" s="186" t="s">
        <v>160</v>
      </c>
      <c r="D157" s="186" t="s">
        <v>128</v>
      </c>
      <c r="E157" s="187" t="s">
        <v>263</v>
      </c>
      <c r="F157" s="188" t="s">
        <v>264</v>
      </c>
      <c r="G157" s="189" t="s">
        <v>255</v>
      </c>
      <c r="H157" s="190">
        <v>22.5</v>
      </c>
      <c r="I157" s="191"/>
      <c r="J157" s="192">
        <f>ROUND(I157*H157,2)</f>
        <v>0</v>
      </c>
      <c r="K157" s="188" t="s">
        <v>132</v>
      </c>
      <c r="L157" s="39"/>
      <c r="M157" s="193" t="s">
        <v>1</v>
      </c>
      <c r="N157" s="194" t="s">
        <v>45</v>
      </c>
      <c r="O157" s="71"/>
      <c r="P157" s="195">
        <f>O157*H157</f>
        <v>0</v>
      </c>
      <c r="Q157" s="195">
        <v>0</v>
      </c>
      <c r="R157" s="195">
        <f>Q157*H157</f>
        <v>0</v>
      </c>
      <c r="S157" s="195">
        <v>0</v>
      </c>
      <c r="T157" s="196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7" t="s">
        <v>147</v>
      </c>
      <c r="AT157" s="197" t="s">
        <v>128</v>
      </c>
      <c r="AU157" s="197" t="s">
        <v>90</v>
      </c>
      <c r="AY157" s="17" t="s">
        <v>125</v>
      </c>
      <c r="BE157" s="198">
        <f>IF(N157="základní",J157,0)</f>
        <v>0</v>
      </c>
      <c r="BF157" s="198">
        <f>IF(N157="snížená",J157,0)</f>
        <v>0</v>
      </c>
      <c r="BG157" s="198">
        <f>IF(N157="zákl. přenesená",J157,0)</f>
        <v>0</v>
      </c>
      <c r="BH157" s="198">
        <f>IF(N157="sníž. přenesená",J157,0)</f>
        <v>0</v>
      </c>
      <c r="BI157" s="198">
        <f>IF(N157="nulová",J157,0)</f>
        <v>0</v>
      </c>
      <c r="BJ157" s="17" t="s">
        <v>88</v>
      </c>
      <c r="BK157" s="198">
        <f>ROUND(I157*H157,2)</f>
        <v>0</v>
      </c>
      <c r="BL157" s="17" t="s">
        <v>147</v>
      </c>
      <c r="BM157" s="197" t="s">
        <v>265</v>
      </c>
    </row>
    <row r="158" spans="2:51" s="13" customFormat="1" ht="12">
      <c r="B158" s="199"/>
      <c r="C158" s="200"/>
      <c r="D158" s="201" t="s">
        <v>135</v>
      </c>
      <c r="E158" s="202" t="s">
        <v>1</v>
      </c>
      <c r="F158" s="203" t="s">
        <v>266</v>
      </c>
      <c r="G158" s="200"/>
      <c r="H158" s="202" t="s">
        <v>1</v>
      </c>
      <c r="I158" s="204"/>
      <c r="J158" s="200"/>
      <c r="K158" s="200"/>
      <c r="L158" s="205"/>
      <c r="M158" s="206"/>
      <c r="N158" s="207"/>
      <c r="O158" s="207"/>
      <c r="P158" s="207"/>
      <c r="Q158" s="207"/>
      <c r="R158" s="207"/>
      <c r="S158" s="207"/>
      <c r="T158" s="208"/>
      <c r="AT158" s="209" t="s">
        <v>135</v>
      </c>
      <c r="AU158" s="209" t="s">
        <v>90</v>
      </c>
      <c r="AV158" s="13" t="s">
        <v>88</v>
      </c>
      <c r="AW158" s="13" t="s">
        <v>36</v>
      </c>
      <c r="AX158" s="13" t="s">
        <v>80</v>
      </c>
      <c r="AY158" s="209" t="s">
        <v>125</v>
      </c>
    </row>
    <row r="159" spans="2:51" s="14" customFormat="1" ht="12">
      <c r="B159" s="210"/>
      <c r="C159" s="211"/>
      <c r="D159" s="201" t="s">
        <v>135</v>
      </c>
      <c r="E159" s="212" t="s">
        <v>1</v>
      </c>
      <c r="F159" s="213" t="s">
        <v>267</v>
      </c>
      <c r="G159" s="211"/>
      <c r="H159" s="214">
        <v>22.5</v>
      </c>
      <c r="I159" s="215"/>
      <c r="J159" s="211"/>
      <c r="K159" s="211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135</v>
      </c>
      <c r="AU159" s="220" t="s">
        <v>90</v>
      </c>
      <c r="AV159" s="14" t="s">
        <v>90</v>
      </c>
      <c r="AW159" s="14" t="s">
        <v>36</v>
      </c>
      <c r="AX159" s="14" t="s">
        <v>88</v>
      </c>
      <c r="AY159" s="220" t="s">
        <v>125</v>
      </c>
    </row>
    <row r="160" spans="1:65" s="2" customFormat="1" ht="30" customHeight="1">
      <c r="A160" s="34"/>
      <c r="B160" s="35"/>
      <c r="C160" s="186" t="s">
        <v>165</v>
      </c>
      <c r="D160" s="186" t="s">
        <v>128</v>
      </c>
      <c r="E160" s="187" t="s">
        <v>268</v>
      </c>
      <c r="F160" s="188" t="s">
        <v>269</v>
      </c>
      <c r="G160" s="189" t="s">
        <v>255</v>
      </c>
      <c r="H160" s="190">
        <v>140.056</v>
      </c>
      <c r="I160" s="191"/>
      <c r="J160" s="192">
        <f>ROUND(I160*H160,2)</f>
        <v>0</v>
      </c>
      <c r="K160" s="188" t="s">
        <v>132</v>
      </c>
      <c r="L160" s="39"/>
      <c r="M160" s="193" t="s">
        <v>1</v>
      </c>
      <c r="N160" s="194" t="s">
        <v>45</v>
      </c>
      <c r="O160" s="71"/>
      <c r="P160" s="195">
        <f>O160*H160</f>
        <v>0</v>
      </c>
      <c r="Q160" s="195">
        <v>0</v>
      </c>
      <c r="R160" s="195">
        <f>Q160*H160</f>
        <v>0</v>
      </c>
      <c r="S160" s="195">
        <v>0</v>
      </c>
      <c r="T160" s="196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7" t="s">
        <v>147</v>
      </c>
      <c r="AT160" s="197" t="s">
        <v>128</v>
      </c>
      <c r="AU160" s="197" t="s">
        <v>90</v>
      </c>
      <c r="AY160" s="17" t="s">
        <v>125</v>
      </c>
      <c r="BE160" s="198">
        <f>IF(N160="základní",J160,0)</f>
        <v>0</v>
      </c>
      <c r="BF160" s="198">
        <f>IF(N160="snížená",J160,0)</f>
        <v>0</v>
      </c>
      <c r="BG160" s="198">
        <f>IF(N160="zákl. přenesená",J160,0)</f>
        <v>0</v>
      </c>
      <c r="BH160" s="198">
        <f>IF(N160="sníž. přenesená",J160,0)</f>
        <v>0</v>
      </c>
      <c r="BI160" s="198">
        <f>IF(N160="nulová",J160,0)</f>
        <v>0</v>
      </c>
      <c r="BJ160" s="17" t="s">
        <v>88</v>
      </c>
      <c r="BK160" s="198">
        <f>ROUND(I160*H160,2)</f>
        <v>0</v>
      </c>
      <c r="BL160" s="17" t="s">
        <v>147</v>
      </c>
      <c r="BM160" s="197" t="s">
        <v>270</v>
      </c>
    </row>
    <row r="161" spans="2:51" s="13" customFormat="1" ht="12">
      <c r="B161" s="199"/>
      <c r="C161" s="200"/>
      <c r="D161" s="201" t="s">
        <v>135</v>
      </c>
      <c r="E161" s="202" t="s">
        <v>1</v>
      </c>
      <c r="F161" s="203" t="s">
        <v>271</v>
      </c>
      <c r="G161" s="200"/>
      <c r="H161" s="202" t="s">
        <v>1</v>
      </c>
      <c r="I161" s="204"/>
      <c r="J161" s="200"/>
      <c r="K161" s="200"/>
      <c r="L161" s="205"/>
      <c r="M161" s="206"/>
      <c r="N161" s="207"/>
      <c r="O161" s="207"/>
      <c r="P161" s="207"/>
      <c r="Q161" s="207"/>
      <c r="R161" s="207"/>
      <c r="S161" s="207"/>
      <c r="T161" s="208"/>
      <c r="AT161" s="209" t="s">
        <v>135</v>
      </c>
      <c r="AU161" s="209" t="s">
        <v>90</v>
      </c>
      <c r="AV161" s="13" t="s">
        <v>88</v>
      </c>
      <c r="AW161" s="13" t="s">
        <v>36</v>
      </c>
      <c r="AX161" s="13" t="s">
        <v>80</v>
      </c>
      <c r="AY161" s="209" t="s">
        <v>125</v>
      </c>
    </row>
    <row r="162" spans="2:51" s="13" customFormat="1" ht="12">
      <c r="B162" s="199"/>
      <c r="C162" s="200"/>
      <c r="D162" s="201" t="s">
        <v>135</v>
      </c>
      <c r="E162" s="202" t="s">
        <v>1</v>
      </c>
      <c r="F162" s="203" t="s">
        <v>272</v>
      </c>
      <c r="G162" s="200"/>
      <c r="H162" s="202" t="s">
        <v>1</v>
      </c>
      <c r="I162" s="204"/>
      <c r="J162" s="200"/>
      <c r="K162" s="200"/>
      <c r="L162" s="205"/>
      <c r="M162" s="206"/>
      <c r="N162" s="207"/>
      <c r="O162" s="207"/>
      <c r="P162" s="207"/>
      <c r="Q162" s="207"/>
      <c r="R162" s="207"/>
      <c r="S162" s="207"/>
      <c r="T162" s="208"/>
      <c r="AT162" s="209" t="s">
        <v>135</v>
      </c>
      <c r="AU162" s="209" t="s">
        <v>90</v>
      </c>
      <c r="AV162" s="13" t="s">
        <v>88</v>
      </c>
      <c r="AW162" s="13" t="s">
        <v>36</v>
      </c>
      <c r="AX162" s="13" t="s">
        <v>80</v>
      </c>
      <c r="AY162" s="209" t="s">
        <v>125</v>
      </c>
    </row>
    <row r="163" spans="2:51" s="14" customFormat="1" ht="12">
      <c r="B163" s="210"/>
      <c r="C163" s="211"/>
      <c r="D163" s="201" t="s">
        <v>135</v>
      </c>
      <c r="E163" s="212" t="s">
        <v>1</v>
      </c>
      <c r="F163" s="213" t="s">
        <v>273</v>
      </c>
      <c r="G163" s="211"/>
      <c r="H163" s="214">
        <v>29.074</v>
      </c>
      <c r="I163" s="215"/>
      <c r="J163" s="211"/>
      <c r="K163" s="211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135</v>
      </c>
      <c r="AU163" s="220" t="s">
        <v>90</v>
      </c>
      <c r="AV163" s="14" t="s">
        <v>90</v>
      </c>
      <c r="AW163" s="14" t="s">
        <v>36</v>
      </c>
      <c r="AX163" s="14" t="s">
        <v>80</v>
      </c>
      <c r="AY163" s="220" t="s">
        <v>125</v>
      </c>
    </row>
    <row r="164" spans="2:51" s="13" customFormat="1" ht="12">
      <c r="B164" s="199"/>
      <c r="C164" s="200"/>
      <c r="D164" s="201" t="s">
        <v>135</v>
      </c>
      <c r="E164" s="202" t="s">
        <v>1</v>
      </c>
      <c r="F164" s="203" t="s">
        <v>274</v>
      </c>
      <c r="G164" s="200"/>
      <c r="H164" s="202" t="s">
        <v>1</v>
      </c>
      <c r="I164" s="204"/>
      <c r="J164" s="200"/>
      <c r="K164" s="200"/>
      <c r="L164" s="205"/>
      <c r="M164" s="206"/>
      <c r="N164" s="207"/>
      <c r="O164" s="207"/>
      <c r="P164" s="207"/>
      <c r="Q164" s="207"/>
      <c r="R164" s="207"/>
      <c r="S164" s="207"/>
      <c r="T164" s="208"/>
      <c r="AT164" s="209" t="s">
        <v>135</v>
      </c>
      <c r="AU164" s="209" t="s">
        <v>90</v>
      </c>
      <c r="AV164" s="13" t="s">
        <v>88</v>
      </c>
      <c r="AW164" s="13" t="s">
        <v>36</v>
      </c>
      <c r="AX164" s="13" t="s">
        <v>80</v>
      </c>
      <c r="AY164" s="209" t="s">
        <v>125</v>
      </c>
    </row>
    <row r="165" spans="2:51" s="14" customFormat="1" ht="12">
      <c r="B165" s="210"/>
      <c r="C165" s="211"/>
      <c r="D165" s="201" t="s">
        <v>135</v>
      </c>
      <c r="E165" s="212" t="s">
        <v>1</v>
      </c>
      <c r="F165" s="213" t="s">
        <v>275</v>
      </c>
      <c r="G165" s="211"/>
      <c r="H165" s="214">
        <v>54.033</v>
      </c>
      <c r="I165" s="215"/>
      <c r="J165" s="211"/>
      <c r="K165" s="211"/>
      <c r="L165" s="216"/>
      <c r="M165" s="217"/>
      <c r="N165" s="218"/>
      <c r="O165" s="218"/>
      <c r="P165" s="218"/>
      <c r="Q165" s="218"/>
      <c r="R165" s="218"/>
      <c r="S165" s="218"/>
      <c r="T165" s="219"/>
      <c r="AT165" s="220" t="s">
        <v>135</v>
      </c>
      <c r="AU165" s="220" t="s">
        <v>90</v>
      </c>
      <c r="AV165" s="14" t="s">
        <v>90</v>
      </c>
      <c r="AW165" s="14" t="s">
        <v>36</v>
      </c>
      <c r="AX165" s="14" t="s">
        <v>80</v>
      </c>
      <c r="AY165" s="220" t="s">
        <v>125</v>
      </c>
    </row>
    <row r="166" spans="2:51" s="13" customFormat="1" ht="12">
      <c r="B166" s="199"/>
      <c r="C166" s="200"/>
      <c r="D166" s="201" t="s">
        <v>135</v>
      </c>
      <c r="E166" s="202" t="s">
        <v>1</v>
      </c>
      <c r="F166" s="203" t="s">
        <v>276</v>
      </c>
      <c r="G166" s="200"/>
      <c r="H166" s="202" t="s">
        <v>1</v>
      </c>
      <c r="I166" s="204"/>
      <c r="J166" s="200"/>
      <c r="K166" s="200"/>
      <c r="L166" s="205"/>
      <c r="M166" s="206"/>
      <c r="N166" s="207"/>
      <c r="O166" s="207"/>
      <c r="P166" s="207"/>
      <c r="Q166" s="207"/>
      <c r="R166" s="207"/>
      <c r="S166" s="207"/>
      <c r="T166" s="208"/>
      <c r="AT166" s="209" t="s">
        <v>135</v>
      </c>
      <c r="AU166" s="209" t="s">
        <v>90</v>
      </c>
      <c r="AV166" s="13" t="s">
        <v>88</v>
      </c>
      <c r="AW166" s="13" t="s">
        <v>36</v>
      </c>
      <c r="AX166" s="13" t="s">
        <v>80</v>
      </c>
      <c r="AY166" s="209" t="s">
        <v>125</v>
      </c>
    </row>
    <row r="167" spans="2:51" s="14" customFormat="1" ht="12">
      <c r="B167" s="210"/>
      <c r="C167" s="211"/>
      <c r="D167" s="201" t="s">
        <v>135</v>
      </c>
      <c r="E167" s="212" t="s">
        <v>1</v>
      </c>
      <c r="F167" s="213" t="s">
        <v>277</v>
      </c>
      <c r="G167" s="211"/>
      <c r="H167" s="214">
        <v>55.524</v>
      </c>
      <c r="I167" s="215"/>
      <c r="J167" s="211"/>
      <c r="K167" s="211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135</v>
      </c>
      <c r="AU167" s="220" t="s">
        <v>90</v>
      </c>
      <c r="AV167" s="14" t="s">
        <v>90</v>
      </c>
      <c r="AW167" s="14" t="s">
        <v>36</v>
      </c>
      <c r="AX167" s="14" t="s">
        <v>80</v>
      </c>
      <c r="AY167" s="220" t="s">
        <v>125</v>
      </c>
    </row>
    <row r="168" spans="2:51" s="13" customFormat="1" ht="12">
      <c r="B168" s="199"/>
      <c r="C168" s="200"/>
      <c r="D168" s="201" t="s">
        <v>135</v>
      </c>
      <c r="E168" s="202" t="s">
        <v>1</v>
      </c>
      <c r="F168" s="203" t="s">
        <v>278</v>
      </c>
      <c r="G168" s="200"/>
      <c r="H168" s="202" t="s">
        <v>1</v>
      </c>
      <c r="I168" s="204"/>
      <c r="J168" s="200"/>
      <c r="K168" s="200"/>
      <c r="L168" s="205"/>
      <c r="M168" s="206"/>
      <c r="N168" s="207"/>
      <c r="O168" s="207"/>
      <c r="P168" s="207"/>
      <c r="Q168" s="207"/>
      <c r="R168" s="207"/>
      <c r="S168" s="207"/>
      <c r="T168" s="208"/>
      <c r="AT168" s="209" t="s">
        <v>135</v>
      </c>
      <c r="AU168" s="209" t="s">
        <v>90</v>
      </c>
      <c r="AV168" s="13" t="s">
        <v>88</v>
      </c>
      <c r="AW168" s="13" t="s">
        <v>36</v>
      </c>
      <c r="AX168" s="13" t="s">
        <v>80</v>
      </c>
      <c r="AY168" s="209" t="s">
        <v>125</v>
      </c>
    </row>
    <row r="169" spans="2:51" s="14" customFormat="1" ht="12">
      <c r="B169" s="210"/>
      <c r="C169" s="211"/>
      <c r="D169" s="201" t="s">
        <v>135</v>
      </c>
      <c r="E169" s="212" t="s">
        <v>1</v>
      </c>
      <c r="F169" s="213" t="s">
        <v>279</v>
      </c>
      <c r="G169" s="211"/>
      <c r="H169" s="214">
        <v>1.425</v>
      </c>
      <c r="I169" s="215"/>
      <c r="J169" s="211"/>
      <c r="K169" s="211"/>
      <c r="L169" s="216"/>
      <c r="M169" s="217"/>
      <c r="N169" s="218"/>
      <c r="O169" s="218"/>
      <c r="P169" s="218"/>
      <c r="Q169" s="218"/>
      <c r="R169" s="218"/>
      <c r="S169" s="218"/>
      <c r="T169" s="219"/>
      <c r="AT169" s="220" t="s">
        <v>135</v>
      </c>
      <c r="AU169" s="220" t="s">
        <v>90</v>
      </c>
      <c r="AV169" s="14" t="s">
        <v>90</v>
      </c>
      <c r="AW169" s="14" t="s">
        <v>36</v>
      </c>
      <c r="AX169" s="14" t="s">
        <v>80</v>
      </c>
      <c r="AY169" s="220" t="s">
        <v>125</v>
      </c>
    </row>
    <row r="170" spans="2:51" s="15" customFormat="1" ht="12">
      <c r="B170" s="224"/>
      <c r="C170" s="225"/>
      <c r="D170" s="201" t="s">
        <v>135</v>
      </c>
      <c r="E170" s="226" t="s">
        <v>1</v>
      </c>
      <c r="F170" s="227" t="s">
        <v>240</v>
      </c>
      <c r="G170" s="225"/>
      <c r="H170" s="228">
        <v>140.056</v>
      </c>
      <c r="I170" s="229"/>
      <c r="J170" s="225"/>
      <c r="K170" s="225"/>
      <c r="L170" s="230"/>
      <c r="M170" s="231"/>
      <c r="N170" s="232"/>
      <c r="O170" s="232"/>
      <c r="P170" s="232"/>
      <c r="Q170" s="232"/>
      <c r="R170" s="232"/>
      <c r="S170" s="232"/>
      <c r="T170" s="233"/>
      <c r="AT170" s="234" t="s">
        <v>135</v>
      </c>
      <c r="AU170" s="234" t="s">
        <v>90</v>
      </c>
      <c r="AV170" s="15" t="s">
        <v>147</v>
      </c>
      <c r="AW170" s="15" t="s">
        <v>36</v>
      </c>
      <c r="AX170" s="15" t="s">
        <v>88</v>
      </c>
      <c r="AY170" s="234" t="s">
        <v>125</v>
      </c>
    </row>
    <row r="171" spans="1:65" s="2" customFormat="1" ht="30" customHeight="1">
      <c r="A171" s="34"/>
      <c r="B171" s="35"/>
      <c r="C171" s="186" t="s">
        <v>172</v>
      </c>
      <c r="D171" s="186" t="s">
        <v>128</v>
      </c>
      <c r="E171" s="187" t="s">
        <v>280</v>
      </c>
      <c r="F171" s="188" t="s">
        <v>281</v>
      </c>
      <c r="G171" s="189" t="s">
        <v>255</v>
      </c>
      <c r="H171" s="190">
        <v>29.074</v>
      </c>
      <c r="I171" s="191"/>
      <c r="J171" s="192">
        <f>ROUND(I171*H171,2)</f>
        <v>0</v>
      </c>
      <c r="K171" s="188" t="s">
        <v>132</v>
      </c>
      <c r="L171" s="39"/>
      <c r="M171" s="193" t="s">
        <v>1</v>
      </c>
      <c r="N171" s="194" t="s">
        <v>45</v>
      </c>
      <c r="O171" s="71"/>
      <c r="P171" s="195">
        <f>O171*H171</f>
        <v>0</v>
      </c>
      <c r="Q171" s="195">
        <v>0</v>
      </c>
      <c r="R171" s="195">
        <f>Q171*H171</f>
        <v>0</v>
      </c>
      <c r="S171" s="195">
        <v>0</v>
      </c>
      <c r="T171" s="196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7" t="s">
        <v>147</v>
      </c>
      <c r="AT171" s="197" t="s">
        <v>128</v>
      </c>
      <c r="AU171" s="197" t="s">
        <v>90</v>
      </c>
      <c r="AY171" s="17" t="s">
        <v>125</v>
      </c>
      <c r="BE171" s="198">
        <f>IF(N171="základní",J171,0)</f>
        <v>0</v>
      </c>
      <c r="BF171" s="198">
        <f>IF(N171="snížená",J171,0)</f>
        <v>0</v>
      </c>
      <c r="BG171" s="198">
        <f>IF(N171="zákl. přenesená",J171,0)</f>
        <v>0</v>
      </c>
      <c r="BH171" s="198">
        <f>IF(N171="sníž. přenesená",J171,0)</f>
        <v>0</v>
      </c>
      <c r="BI171" s="198">
        <f>IF(N171="nulová",J171,0)</f>
        <v>0</v>
      </c>
      <c r="BJ171" s="17" t="s">
        <v>88</v>
      </c>
      <c r="BK171" s="198">
        <f>ROUND(I171*H171,2)</f>
        <v>0</v>
      </c>
      <c r="BL171" s="17" t="s">
        <v>147</v>
      </c>
      <c r="BM171" s="197" t="s">
        <v>282</v>
      </c>
    </row>
    <row r="172" spans="2:51" s="13" customFormat="1" ht="12">
      <c r="B172" s="199"/>
      <c r="C172" s="200"/>
      <c r="D172" s="201" t="s">
        <v>135</v>
      </c>
      <c r="E172" s="202" t="s">
        <v>1</v>
      </c>
      <c r="F172" s="203" t="s">
        <v>272</v>
      </c>
      <c r="G172" s="200"/>
      <c r="H172" s="202" t="s">
        <v>1</v>
      </c>
      <c r="I172" s="204"/>
      <c r="J172" s="200"/>
      <c r="K172" s="200"/>
      <c r="L172" s="205"/>
      <c r="M172" s="206"/>
      <c r="N172" s="207"/>
      <c r="O172" s="207"/>
      <c r="P172" s="207"/>
      <c r="Q172" s="207"/>
      <c r="R172" s="207"/>
      <c r="S172" s="207"/>
      <c r="T172" s="208"/>
      <c r="AT172" s="209" t="s">
        <v>135</v>
      </c>
      <c r="AU172" s="209" t="s">
        <v>90</v>
      </c>
      <c r="AV172" s="13" t="s">
        <v>88</v>
      </c>
      <c r="AW172" s="13" t="s">
        <v>36</v>
      </c>
      <c r="AX172" s="13" t="s">
        <v>80</v>
      </c>
      <c r="AY172" s="209" t="s">
        <v>125</v>
      </c>
    </row>
    <row r="173" spans="2:51" s="14" customFormat="1" ht="12">
      <c r="B173" s="210"/>
      <c r="C173" s="211"/>
      <c r="D173" s="201" t="s">
        <v>135</v>
      </c>
      <c r="E173" s="212" t="s">
        <v>1</v>
      </c>
      <c r="F173" s="213" t="s">
        <v>283</v>
      </c>
      <c r="G173" s="211"/>
      <c r="H173" s="214">
        <v>29.074</v>
      </c>
      <c r="I173" s="215"/>
      <c r="J173" s="211"/>
      <c r="K173" s="211"/>
      <c r="L173" s="216"/>
      <c r="M173" s="217"/>
      <c r="N173" s="218"/>
      <c r="O173" s="218"/>
      <c r="P173" s="218"/>
      <c r="Q173" s="218"/>
      <c r="R173" s="218"/>
      <c r="S173" s="218"/>
      <c r="T173" s="219"/>
      <c r="AT173" s="220" t="s">
        <v>135</v>
      </c>
      <c r="AU173" s="220" t="s">
        <v>90</v>
      </c>
      <c r="AV173" s="14" t="s">
        <v>90</v>
      </c>
      <c r="AW173" s="14" t="s">
        <v>36</v>
      </c>
      <c r="AX173" s="14" t="s">
        <v>88</v>
      </c>
      <c r="AY173" s="220" t="s">
        <v>125</v>
      </c>
    </row>
    <row r="174" spans="1:65" s="2" customFormat="1" ht="22.15" customHeight="1">
      <c r="A174" s="34"/>
      <c r="B174" s="35"/>
      <c r="C174" s="186" t="s">
        <v>176</v>
      </c>
      <c r="D174" s="186" t="s">
        <v>128</v>
      </c>
      <c r="E174" s="187" t="s">
        <v>284</v>
      </c>
      <c r="F174" s="188" t="s">
        <v>285</v>
      </c>
      <c r="G174" s="189" t="s">
        <v>255</v>
      </c>
      <c r="H174" s="190">
        <v>59.6</v>
      </c>
      <c r="I174" s="191"/>
      <c r="J174" s="192">
        <f>ROUND(I174*H174,2)</f>
        <v>0</v>
      </c>
      <c r="K174" s="188" t="s">
        <v>132</v>
      </c>
      <c r="L174" s="39"/>
      <c r="M174" s="193" t="s">
        <v>1</v>
      </c>
      <c r="N174" s="194" t="s">
        <v>45</v>
      </c>
      <c r="O174" s="71"/>
      <c r="P174" s="195">
        <f>O174*H174</f>
        <v>0</v>
      </c>
      <c r="Q174" s="195">
        <v>0</v>
      </c>
      <c r="R174" s="195">
        <f>Q174*H174</f>
        <v>0</v>
      </c>
      <c r="S174" s="195">
        <v>0</v>
      </c>
      <c r="T174" s="196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7" t="s">
        <v>147</v>
      </c>
      <c r="AT174" s="197" t="s">
        <v>128</v>
      </c>
      <c r="AU174" s="197" t="s">
        <v>90</v>
      </c>
      <c r="AY174" s="17" t="s">
        <v>125</v>
      </c>
      <c r="BE174" s="198">
        <f>IF(N174="základní",J174,0)</f>
        <v>0</v>
      </c>
      <c r="BF174" s="198">
        <f>IF(N174="snížená",J174,0)</f>
        <v>0</v>
      </c>
      <c r="BG174" s="198">
        <f>IF(N174="zákl. přenesená",J174,0)</f>
        <v>0</v>
      </c>
      <c r="BH174" s="198">
        <f>IF(N174="sníž. přenesená",J174,0)</f>
        <v>0</v>
      </c>
      <c r="BI174" s="198">
        <f>IF(N174="nulová",J174,0)</f>
        <v>0</v>
      </c>
      <c r="BJ174" s="17" t="s">
        <v>88</v>
      </c>
      <c r="BK174" s="198">
        <f>ROUND(I174*H174,2)</f>
        <v>0</v>
      </c>
      <c r="BL174" s="17" t="s">
        <v>147</v>
      </c>
      <c r="BM174" s="197" t="s">
        <v>286</v>
      </c>
    </row>
    <row r="175" spans="2:51" s="13" customFormat="1" ht="12">
      <c r="B175" s="199"/>
      <c r="C175" s="200"/>
      <c r="D175" s="201" t="s">
        <v>135</v>
      </c>
      <c r="E175" s="202" t="s">
        <v>1</v>
      </c>
      <c r="F175" s="203" t="s">
        <v>287</v>
      </c>
      <c r="G175" s="200"/>
      <c r="H175" s="202" t="s">
        <v>1</v>
      </c>
      <c r="I175" s="204"/>
      <c r="J175" s="200"/>
      <c r="K175" s="200"/>
      <c r="L175" s="205"/>
      <c r="M175" s="206"/>
      <c r="N175" s="207"/>
      <c r="O175" s="207"/>
      <c r="P175" s="207"/>
      <c r="Q175" s="207"/>
      <c r="R175" s="207"/>
      <c r="S175" s="207"/>
      <c r="T175" s="208"/>
      <c r="AT175" s="209" t="s">
        <v>135</v>
      </c>
      <c r="AU175" s="209" t="s">
        <v>90</v>
      </c>
      <c r="AV175" s="13" t="s">
        <v>88</v>
      </c>
      <c r="AW175" s="13" t="s">
        <v>36</v>
      </c>
      <c r="AX175" s="13" t="s">
        <v>80</v>
      </c>
      <c r="AY175" s="209" t="s">
        <v>125</v>
      </c>
    </row>
    <row r="176" spans="2:51" s="14" customFormat="1" ht="12">
      <c r="B176" s="210"/>
      <c r="C176" s="211"/>
      <c r="D176" s="201" t="s">
        <v>135</v>
      </c>
      <c r="E176" s="212" t="s">
        <v>1</v>
      </c>
      <c r="F176" s="213" t="s">
        <v>288</v>
      </c>
      <c r="G176" s="211"/>
      <c r="H176" s="214">
        <v>59.6</v>
      </c>
      <c r="I176" s="215"/>
      <c r="J176" s="211"/>
      <c r="K176" s="211"/>
      <c r="L176" s="216"/>
      <c r="M176" s="217"/>
      <c r="N176" s="218"/>
      <c r="O176" s="218"/>
      <c r="P176" s="218"/>
      <c r="Q176" s="218"/>
      <c r="R176" s="218"/>
      <c r="S176" s="218"/>
      <c r="T176" s="219"/>
      <c r="AT176" s="220" t="s">
        <v>135</v>
      </c>
      <c r="AU176" s="220" t="s">
        <v>90</v>
      </c>
      <c r="AV176" s="14" t="s">
        <v>90</v>
      </c>
      <c r="AW176" s="14" t="s">
        <v>36</v>
      </c>
      <c r="AX176" s="14" t="s">
        <v>88</v>
      </c>
      <c r="AY176" s="220" t="s">
        <v>125</v>
      </c>
    </row>
    <row r="177" spans="1:65" s="2" customFormat="1" ht="34.9" customHeight="1">
      <c r="A177" s="34"/>
      <c r="B177" s="35"/>
      <c r="C177" s="186" t="s">
        <v>184</v>
      </c>
      <c r="D177" s="186" t="s">
        <v>128</v>
      </c>
      <c r="E177" s="187" t="s">
        <v>289</v>
      </c>
      <c r="F177" s="188" t="s">
        <v>290</v>
      </c>
      <c r="G177" s="189" t="s">
        <v>255</v>
      </c>
      <c r="H177" s="190">
        <v>298.811</v>
      </c>
      <c r="I177" s="191"/>
      <c r="J177" s="192">
        <f>ROUND(I177*H177,2)</f>
        <v>0</v>
      </c>
      <c r="K177" s="188" t="s">
        <v>132</v>
      </c>
      <c r="L177" s="39"/>
      <c r="M177" s="193" t="s">
        <v>1</v>
      </c>
      <c r="N177" s="194" t="s">
        <v>45</v>
      </c>
      <c r="O177" s="71"/>
      <c r="P177" s="195">
        <f>O177*H177</f>
        <v>0</v>
      </c>
      <c r="Q177" s="195">
        <v>0</v>
      </c>
      <c r="R177" s="195">
        <f>Q177*H177</f>
        <v>0</v>
      </c>
      <c r="S177" s="195">
        <v>0</v>
      </c>
      <c r="T177" s="196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7" t="s">
        <v>147</v>
      </c>
      <c r="AT177" s="197" t="s">
        <v>128</v>
      </c>
      <c r="AU177" s="197" t="s">
        <v>90</v>
      </c>
      <c r="AY177" s="17" t="s">
        <v>125</v>
      </c>
      <c r="BE177" s="198">
        <f>IF(N177="základní",J177,0)</f>
        <v>0</v>
      </c>
      <c r="BF177" s="198">
        <f>IF(N177="snížená",J177,0)</f>
        <v>0</v>
      </c>
      <c r="BG177" s="198">
        <f>IF(N177="zákl. přenesená",J177,0)</f>
        <v>0</v>
      </c>
      <c r="BH177" s="198">
        <f>IF(N177="sníž. přenesená",J177,0)</f>
        <v>0</v>
      </c>
      <c r="BI177" s="198">
        <f>IF(N177="nulová",J177,0)</f>
        <v>0</v>
      </c>
      <c r="BJ177" s="17" t="s">
        <v>88</v>
      </c>
      <c r="BK177" s="198">
        <f>ROUND(I177*H177,2)</f>
        <v>0</v>
      </c>
      <c r="BL177" s="17" t="s">
        <v>147</v>
      </c>
      <c r="BM177" s="197" t="s">
        <v>291</v>
      </c>
    </row>
    <row r="178" spans="2:51" s="14" customFormat="1" ht="12">
      <c r="B178" s="210"/>
      <c r="C178" s="211"/>
      <c r="D178" s="201" t="s">
        <v>135</v>
      </c>
      <c r="E178" s="212" t="s">
        <v>1</v>
      </c>
      <c r="F178" s="213" t="s">
        <v>292</v>
      </c>
      <c r="G178" s="211"/>
      <c r="H178" s="214">
        <v>298.811</v>
      </c>
      <c r="I178" s="215"/>
      <c r="J178" s="211"/>
      <c r="K178" s="211"/>
      <c r="L178" s="216"/>
      <c r="M178" s="217"/>
      <c r="N178" s="218"/>
      <c r="O178" s="218"/>
      <c r="P178" s="218"/>
      <c r="Q178" s="218"/>
      <c r="R178" s="218"/>
      <c r="S178" s="218"/>
      <c r="T178" s="219"/>
      <c r="AT178" s="220" t="s">
        <v>135</v>
      </c>
      <c r="AU178" s="220" t="s">
        <v>90</v>
      </c>
      <c r="AV178" s="14" t="s">
        <v>90</v>
      </c>
      <c r="AW178" s="14" t="s">
        <v>36</v>
      </c>
      <c r="AX178" s="14" t="s">
        <v>88</v>
      </c>
      <c r="AY178" s="220" t="s">
        <v>125</v>
      </c>
    </row>
    <row r="179" spans="1:65" s="2" customFormat="1" ht="22.15" customHeight="1">
      <c r="A179" s="34"/>
      <c r="B179" s="35"/>
      <c r="C179" s="186" t="s">
        <v>190</v>
      </c>
      <c r="D179" s="186" t="s">
        <v>128</v>
      </c>
      <c r="E179" s="187" t="s">
        <v>293</v>
      </c>
      <c r="F179" s="188" t="s">
        <v>294</v>
      </c>
      <c r="G179" s="189" t="s">
        <v>255</v>
      </c>
      <c r="H179" s="190">
        <v>298.811</v>
      </c>
      <c r="I179" s="191"/>
      <c r="J179" s="192">
        <f>ROUND(I179*H179,2)</f>
        <v>0</v>
      </c>
      <c r="K179" s="188" t="s">
        <v>132</v>
      </c>
      <c r="L179" s="39"/>
      <c r="M179" s="193" t="s">
        <v>1</v>
      </c>
      <c r="N179" s="194" t="s">
        <v>45</v>
      </c>
      <c r="O179" s="71"/>
      <c r="P179" s="195">
        <f>O179*H179</f>
        <v>0</v>
      </c>
      <c r="Q179" s="195">
        <v>0</v>
      </c>
      <c r="R179" s="195">
        <f>Q179*H179</f>
        <v>0</v>
      </c>
      <c r="S179" s="195">
        <v>0</v>
      </c>
      <c r="T179" s="196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7" t="s">
        <v>147</v>
      </c>
      <c r="AT179" s="197" t="s">
        <v>128</v>
      </c>
      <c r="AU179" s="197" t="s">
        <v>90</v>
      </c>
      <c r="AY179" s="17" t="s">
        <v>125</v>
      </c>
      <c r="BE179" s="198">
        <f>IF(N179="základní",J179,0)</f>
        <v>0</v>
      </c>
      <c r="BF179" s="198">
        <f>IF(N179="snížená",J179,0)</f>
        <v>0</v>
      </c>
      <c r="BG179" s="198">
        <f>IF(N179="zákl. přenesená",J179,0)</f>
        <v>0</v>
      </c>
      <c r="BH179" s="198">
        <f>IF(N179="sníž. přenesená",J179,0)</f>
        <v>0</v>
      </c>
      <c r="BI179" s="198">
        <f>IF(N179="nulová",J179,0)</f>
        <v>0</v>
      </c>
      <c r="BJ179" s="17" t="s">
        <v>88</v>
      </c>
      <c r="BK179" s="198">
        <f>ROUND(I179*H179,2)</f>
        <v>0</v>
      </c>
      <c r="BL179" s="17" t="s">
        <v>147</v>
      </c>
      <c r="BM179" s="197" t="s">
        <v>295</v>
      </c>
    </row>
    <row r="180" spans="2:51" s="13" customFormat="1" ht="12">
      <c r="B180" s="199"/>
      <c r="C180" s="200"/>
      <c r="D180" s="201" t="s">
        <v>135</v>
      </c>
      <c r="E180" s="202" t="s">
        <v>1</v>
      </c>
      <c r="F180" s="203" t="s">
        <v>296</v>
      </c>
      <c r="G180" s="200"/>
      <c r="H180" s="202" t="s">
        <v>1</v>
      </c>
      <c r="I180" s="204"/>
      <c r="J180" s="200"/>
      <c r="K180" s="200"/>
      <c r="L180" s="205"/>
      <c r="M180" s="206"/>
      <c r="N180" s="207"/>
      <c r="O180" s="207"/>
      <c r="P180" s="207"/>
      <c r="Q180" s="207"/>
      <c r="R180" s="207"/>
      <c r="S180" s="207"/>
      <c r="T180" s="208"/>
      <c r="AT180" s="209" t="s">
        <v>135</v>
      </c>
      <c r="AU180" s="209" t="s">
        <v>90</v>
      </c>
      <c r="AV180" s="13" t="s">
        <v>88</v>
      </c>
      <c r="AW180" s="13" t="s">
        <v>36</v>
      </c>
      <c r="AX180" s="13" t="s">
        <v>80</v>
      </c>
      <c r="AY180" s="209" t="s">
        <v>125</v>
      </c>
    </row>
    <row r="181" spans="2:51" s="14" customFormat="1" ht="12">
      <c r="B181" s="210"/>
      <c r="C181" s="211"/>
      <c r="D181" s="201" t="s">
        <v>135</v>
      </c>
      <c r="E181" s="212" t="s">
        <v>1</v>
      </c>
      <c r="F181" s="213" t="s">
        <v>297</v>
      </c>
      <c r="G181" s="211"/>
      <c r="H181" s="214">
        <v>292.336</v>
      </c>
      <c r="I181" s="215"/>
      <c r="J181" s="211"/>
      <c r="K181" s="211"/>
      <c r="L181" s="216"/>
      <c r="M181" s="217"/>
      <c r="N181" s="218"/>
      <c r="O181" s="218"/>
      <c r="P181" s="218"/>
      <c r="Q181" s="218"/>
      <c r="R181" s="218"/>
      <c r="S181" s="218"/>
      <c r="T181" s="219"/>
      <c r="AT181" s="220" t="s">
        <v>135</v>
      </c>
      <c r="AU181" s="220" t="s">
        <v>90</v>
      </c>
      <c r="AV181" s="14" t="s">
        <v>90</v>
      </c>
      <c r="AW181" s="14" t="s">
        <v>36</v>
      </c>
      <c r="AX181" s="14" t="s">
        <v>80</v>
      </c>
      <c r="AY181" s="220" t="s">
        <v>125</v>
      </c>
    </row>
    <row r="182" spans="2:51" s="13" customFormat="1" ht="12">
      <c r="B182" s="199"/>
      <c r="C182" s="200"/>
      <c r="D182" s="201" t="s">
        <v>135</v>
      </c>
      <c r="E182" s="202" t="s">
        <v>1</v>
      </c>
      <c r="F182" s="203" t="s">
        <v>298</v>
      </c>
      <c r="G182" s="200"/>
      <c r="H182" s="202" t="s">
        <v>1</v>
      </c>
      <c r="I182" s="204"/>
      <c r="J182" s="200"/>
      <c r="K182" s="200"/>
      <c r="L182" s="205"/>
      <c r="M182" s="206"/>
      <c r="N182" s="207"/>
      <c r="O182" s="207"/>
      <c r="P182" s="207"/>
      <c r="Q182" s="207"/>
      <c r="R182" s="207"/>
      <c r="S182" s="207"/>
      <c r="T182" s="208"/>
      <c r="AT182" s="209" t="s">
        <v>135</v>
      </c>
      <c r="AU182" s="209" t="s">
        <v>90</v>
      </c>
      <c r="AV182" s="13" t="s">
        <v>88</v>
      </c>
      <c r="AW182" s="13" t="s">
        <v>36</v>
      </c>
      <c r="AX182" s="13" t="s">
        <v>80</v>
      </c>
      <c r="AY182" s="209" t="s">
        <v>125</v>
      </c>
    </row>
    <row r="183" spans="2:51" s="14" customFormat="1" ht="12">
      <c r="B183" s="210"/>
      <c r="C183" s="211"/>
      <c r="D183" s="201" t="s">
        <v>135</v>
      </c>
      <c r="E183" s="212" t="s">
        <v>1</v>
      </c>
      <c r="F183" s="213" t="s">
        <v>299</v>
      </c>
      <c r="G183" s="211"/>
      <c r="H183" s="214">
        <v>6.475</v>
      </c>
      <c r="I183" s="215"/>
      <c r="J183" s="211"/>
      <c r="K183" s="211"/>
      <c r="L183" s="216"/>
      <c r="M183" s="217"/>
      <c r="N183" s="218"/>
      <c r="O183" s="218"/>
      <c r="P183" s="218"/>
      <c r="Q183" s="218"/>
      <c r="R183" s="218"/>
      <c r="S183" s="218"/>
      <c r="T183" s="219"/>
      <c r="AT183" s="220" t="s">
        <v>135</v>
      </c>
      <c r="AU183" s="220" t="s">
        <v>90</v>
      </c>
      <c r="AV183" s="14" t="s">
        <v>90</v>
      </c>
      <c r="AW183" s="14" t="s">
        <v>36</v>
      </c>
      <c r="AX183" s="14" t="s">
        <v>80</v>
      </c>
      <c r="AY183" s="220" t="s">
        <v>125</v>
      </c>
    </row>
    <row r="184" spans="2:51" s="15" customFormat="1" ht="12">
      <c r="B184" s="224"/>
      <c r="C184" s="225"/>
      <c r="D184" s="201" t="s">
        <v>135</v>
      </c>
      <c r="E184" s="226" t="s">
        <v>1</v>
      </c>
      <c r="F184" s="227" t="s">
        <v>240</v>
      </c>
      <c r="G184" s="225"/>
      <c r="H184" s="228">
        <v>298.81100000000004</v>
      </c>
      <c r="I184" s="229"/>
      <c r="J184" s="225"/>
      <c r="K184" s="225"/>
      <c r="L184" s="230"/>
      <c r="M184" s="231"/>
      <c r="N184" s="232"/>
      <c r="O184" s="232"/>
      <c r="P184" s="232"/>
      <c r="Q184" s="232"/>
      <c r="R184" s="232"/>
      <c r="S184" s="232"/>
      <c r="T184" s="233"/>
      <c r="AT184" s="234" t="s">
        <v>135</v>
      </c>
      <c r="AU184" s="234" t="s">
        <v>90</v>
      </c>
      <c r="AV184" s="15" t="s">
        <v>147</v>
      </c>
      <c r="AW184" s="15" t="s">
        <v>36</v>
      </c>
      <c r="AX184" s="15" t="s">
        <v>88</v>
      </c>
      <c r="AY184" s="234" t="s">
        <v>125</v>
      </c>
    </row>
    <row r="185" spans="1:65" s="2" customFormat="1" ht="22.15" customHeight="1">
      <c r="A185" s="34"/>
      <c r="B185" s="35"/>
      <c r="C185" s="186" t="s">
        <v>195</v>
      </c>
      <c r="D185" s="186" t="s">
        <v>128</v>
      </c>
      <c r="E185" s="187" t="s">
        <v>300</v>
      </c>
      <c r="F185" s="188" t="s">
        <v>301</v>
      </c>
      <c r="G185" s="189" t="s">
        <v>255</v>
      </c>
      <c r="H185" s="190">
        <v>29.82</v>
      </c>
      <c r="I185" s="191"/>
      <c r="J185" s="192">
        <f>ROUND(I185*H185,2)</f>
        <v>0</v>
      </c>
      <c r="K185" s="188" t="s">
        <v>132</v>
      </c>
      <c r="L185" s="39"/>
      <c r="M185" s="193" t="s">
        <v>1</v>
      </c>
      <c r="N185" s="194" t="s">
        <v>45</v>
      </c>
      <c r="O185" s="71"/>
      <c r="P185" s="195">
        <f>O185*H185</f>
        <v>0</v>
      </c>
      <c r="Q185" s="195">
        <v>0</v>
      </c>
      <c r="R185" s="195">
        <f>Q185*H185</f>
        <v>0</v>
      </c>
      <c r="S185" s="195">
        <v>0</v>
      </c>
      <c r="T185" s="196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7" t="s">
        <v>147</v>
      </c>
      <c r="AT185" s="197" t="s">
        <v>128</v>
      </c>
      <c r="AU185" s="197" t="s">
        <v>90</v>
      </c>
      <c r="AY185" s="17" t="s">
        <v>125</v>
      </c>
      <c r="BE185" s="198">
        <f>IF(N185="základní",J185,0)</f>
        <v>0</v>
      </c>
      <c r="BF185" s="198">
        <f>IF(N185="snížená",J185,0)</f>
        <v>0</v>
      </c>
      <c r="BG185" s="198">
        <f>IF(N185="zákl. přenesená",J185,0)</f>
        <v>0</v>
      </c>
      <c r="BH185" s="198">
        <f>IF(N185="sníž. přenesená",J185,0)</f>
        <v>0</v>
      </c>
      <c r="BI185" s="198">
        <f>IF(N185="nulová",J185,0)</f>
        <v>0</v>
      </c>
      <c r="BJ185" s="17" t="s">
        <v>88</v>
      </c>
      <c r="BK185" s="198">
        <f>ROUND(I185*H185,2)</f>
        <v>0</v>
      </c>
      <c r="BL185" s="17" t="s">
        <v>147</v>
      </c>
      <c r="BM185" s="197" t="s">
        <v>302</v>
      </c>
    </row>
    <row r="186" spans="2:51" s="13" customFormat="1" ht="12">
      <c r="B186" s="199"/>
      <c r="C186" s="200"/>
      <c r="D186" s="201" t="s">
        <v>135</v>
      </c>
      <c r="E186" s="202" t="s">
        <v>1</v>
      </c>
      <c r="F186" s="203" t="s">
        <v>303</v>
      </c>
      <c r="G186" s="200"/>
      <c r="H186" s="202" t="s">
        <v>1</v>
      </c>
      <c r="I186" s="204"/>
      <c r="J186" s="200"/>
      <c r="K186" s="200"/>
      <c r="L186" s="205"/>
      <c r="M186" s="206"/>
      <c r="N186" s="207"/>
      <c r="O186" s="207"/>
      <c r="P186" s="207"/>
      <c r="Q186" s="207"/>
      <c r="R186" s="207"/>
      <c r="S186" s="207"/>
      <c r="T186" s="208"/>
      <c r="AT186" s="209" t="s">
        <v>135</v>
      </c>
      <c r="AU186" s="209" t="s">
        <v>90</v>
      </c>
      <c r="AV186" s="13" t="s">
        <v>88</v>
      </c>
      <c r="AW186" s="13" t="s">
        <v>36</v>
      </c>
      <c r="AX186" s="13" t="s">
        <v>80</v>
      </c>
      <c r="AY186" s="209" t="s">
        <v>125</v>
      </c>
    </row>
    <row r="187" spans="2:51" s="14" customFormat="1" ht="12">
      <c r="B187" s="210"/>
      <c r="C187" s="211"/>
      <c r="D187" s="201" t="s">
        <v>135</v>
      </c>
      <c r="E187" s="212" t="s">
        <v>1</v>
      </c>
      <c r="F187" s="213" t="s">
        <v>304</v>
      </c>
      <c r="G187" s="211"/>
      <c r="H187" s="214">
        <v>29.82</v>
      </c>
      <c r="I187" s="215"/>
      <c r="J187" s="211"/>
      <c r="K187" s="211"/>
      <c r="L187" s="216"/>
      <c r="M187" s="217"/>
      <c r="N187" s="218"/>
      <c r="O187" s="218"/>
      <c r="P187" s="218"/>
      <c r="Q187" s="218"/>
      <c r="R187" s="218"/>
      <c r="S187" s="218"/>
      <c r="T187" s="219"/>
      <c r="AT187" s="220" t="s">
        <v>135</v>
      </c>
      <c r="AU187" s="220" t="s">
        <v>90</v>
      </c>
      <c r="AV187" s="14" t="s">
        <v>90</v>
      </c>
      <c r="AW187" s="14" t="s">
        <v>36</v>
      </c>
      <c r="AX187" s="14" t="s">
        <v>88</v>
      </c>
      <c r="AY187" s="220" t="s">
        <v>125</v>
      </c>
    </row>
    <row r="188" spans="1:65" s="2" customFormat="1" ht="14.45" customHeight="1">
      <c r="A188" s="34"/>
      <c r="B188" s="35"/>
      <c r="C188" s="235" t="s">
        <v>200</v>
      </c>
      <c r="D188" s="235" t="s">
        <v>305</v>
      </c>
      <c r="E188" s="236" t="s">
        <v>306</v>
      </c>
      <c r="F188" s="237" t="s">
        <v>307</v>
      </c>
      <c r="G188" s="238" t="s">
        <v>308</v>
      </c>
      <c r="H188" s="239">
        <v>59.64</v>
      </c>
      <c r="I188" s="240"/>
      <c r="J188" s="241">
        <f>ROUND(I188*H188,2)</f>
        <v>0</v>
      </c>
      <c r="K188" s="237" t="s">
        <v>132</v>
      </c>
      <c r="L188" s="242"/>
      <c r="M188" s="243" t="s">
        <v>1</v>
      </c>
      <c r="N188" s="244" t="s">
        <v>45</v>
      </c>
      <c r="O188" s="71"/>
      <c r="P188" s="195">
        <f>O188*H188</f>
        <v>0</v>
      </c>
      <c r="Q188" s="195">
        <v>1</v>
      </c>
      <c r="R188" s="195">
        <f>Q188*H188</f>
        <v>59.64</v>
      </c>
      <c r="S188" s="195">
        <v>0</v>
      </c>
      <c r="T188" s="196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7" t="s">
        <v>172</v>
      </c>
      <c r="AT188" s="197" t="s">
        <v>305</v>
      </c>
      <c r="AU188" s="197" t="s">
        <v>90</v>
      </c>
      <c r="AY188" s="17" t="s">
        <v>125</v>
      </c>
      <c r="BE188" s="198">
        <f>IF(N188="základní",J188,0)</f>
        <v>0</v>
      </c>
      <c r="BF188" s="198">
        <f>IF(N188="snížená",J188,0)</f>
        <v>0</v>
      </c>
      <c r="BG188" s="198">
        <f>IF(N188="zákl. přenesená",J188,0)</f>
        <v>0</v>
      </c>
      <c r="BH188" s="198">
        <f>IF(N188="sníž. přenesená",J188,0)</f>
        <v>0</v>
      </c>
      <c r="BI188" s="198">
        <f>IF(N188="nulová",J188,0)</f>
        <v>0</v>
      </c>
      <c r="BJ188" s="17" t="s">
        <v>88</v>
      </c>
      <c r="BK188" s="198">
        <f>ROUND(I188*H188,2)</f>
        <v>0</v>
      </c>
      <c r="BL188" s="17" t="s">
        <v>147</v>
      </c>
      <c r="BM188" s="197" t="s">
        <v>309</v>
      </c>
    </row>
    <row r="189" spans="2:51" s="14" customFormat="1" ht="12">
      <c r="B189" s="210"/>
      <c r="C189" s="211"/>
      <c r="D189" s="201" t="s">
        <v>135</v>
      </c>
      <c r="E189" s="212" t="s">
        <v>1</v>
      </c>
      <c r="F189" s="213" t="s">
        <v>310</v>
      </c>
      <c r="G189" s="211"/>
      <c r="H189" s="214">
        <v>59.64</v>
      </c>
      <c r="I189" s="215"/>
      <c r="J189" s="211"/>
      <c r="K189" s="211"/>
      <c r="L189" s="216"/>
      <c r="M189" s="217"/>
      <c r="N189" s="218"/>
      <c r="O189" s="218"/>
      <c r="P189" s="218"/>
      <c r="Q189" s="218"/>
      <c r="R189" s="218"/>
      <c r="S189" s="218"/>
      <c r="T189" s="219"/>
      <c r="AT189" s="220" t="s">
        <v>135</v>
      </c>
      <c r="AU189" s="220" t="s">
        <v>90</v>
      </c>
      <c r="AV189" s="14" t="s">
        <v>90</v>
      </c>
      <c r="AW189" s="14" t="s">
        <v>36</v>
      </c>
      <c r="AX189" s="14" t="s">
        <v>88</v>
      </c>
      <c r="AY189" s="220" t="s">
        <v>125</v>
      </c>
    </row>
    <row r="190" spans="1:65" s="2" customFormat="1" ht="22.15" customHeight="1">
      <c r="A190" s="34"/>
      <c r="B190" s="35"/>
      <c r="C190" s="186" t="s">
        <v>207</v>
      </c>
      <c r="D190" s="186" t="s">
        <v>128</v>
      </c>
      <c r="E190" s="187" t="s">
        <v>311</v>
      </c>
      <c r="F190" s="188" t="s">
        <v>312</v>
      </c>
      <c r="G190" s="189" t="s">
        <v>255</v>
      </c>
      <c r="H190" s="190">
        <v>22.5</v>
      </c>
      <c r="I190" s="191"/>
      <c r="J190" s="192">
        <f>ROUND(I190*H190,2)</f>
        <v>0</v>
      </c>
      <c r="K190" s="188" t="s">
        <v>132</v>
      </c>
      <c r="L190" s="39"/>
      <c r="M190" s="193" t="s">
        <v>1</v>
      </c>
      <c r="N190" s="194" t="s">
        <v>45</v>
      </c>
      <c r="O190" s="71"/>
      <c r="P190" s="195">
        <f>O190*H190</f>
        <v>0</v>
      </c>
      <c r="Q190" s="195">
        <v>0</v>
      </c>
      <c r="R190" s="195">
        <f>Q190*H190</f>
        <v>0</v>
      </c>
      <c r="S190" s="195">
        <v>0</v>
      </c>
      <c r="T190" s="196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7" t="s">
        <v>147</v>
      </c>
      <c r="AT190" s="197" t="s">
        <v>128</v>
      </c>
      <c r="AU190" s="197" t="s">
        <v>90</v>
      </c>
      <c r="AY190" s="17" t="s">
        <v>125</v>
      </c>
      <c r="BE190" s="198">
        <f>IF(N190="základní",J190,0)</f>
        <v>0</v>
      </c>
      <c r="BF190" s="198">
        <f>IF(N190="snížená",J190,0)</f>
        <v>0</v>
      </c>
      <c r="BG190" s="198">
        <f>IF(N190="zákl. přenesená",J190,0)</f>
        <v>0</v>
      </c>
      <c r="BH190" s="198">
        <f>IF(N190="sníž. přenesená",J190,0)</f>
        <v>0</v>
      </c>
      <c r="BI190" s="198">
        <f>IF(N190="nulová",J190,0)</f>
        <v>0</v>
      </c>
      <c r="BJ190" s="17" t="s">
        <v>88</v>
      </c>
      <c r="BK190" s="198">
        <f>ROUND(I190*H190,2)</f>
        <v>0</v>
      </c>
      <c r="BL190" s="17" t="s">
        <v>147</v>
      </c>
      <c r="BM190" s="197" t="s">
        <v>313</v>
      </c>
    </row>
    <row r="191" spans="2:51" s="13" customFormat="1" ht="12">
      <c r="B191" s="199"/>
      <c r="C191" s="200"/>
      <c r="D191" s="201" t="s">
        <v>135</v>
      </c>
      <c r="E191" s="202" t="s">
        <v>1</v>
      </c>
      <c r="F191" s="203" t="s">
        <v>314</v>
      </c>
      <c r="G191" s="200"/>
      <c r="H191" s="202" t="s">
        <v>1</v>
      </c>
      <c r="I191" s="204"/>
      <c r="J191" s="200"/>
      <c r="K191" s="200"/>
      <c r="L191" s="205"/>
      <c r="M191" s="206"/>
      <c r="N191" s="207"/>
      <c r="O191" s="207"/>
      <c r="P191" s="207"/>
      <c r="Q191" s="207"/>
      <c r="R191" s="207"/>
      <c r="S191" s="207"/>
      <c r="T191" s="208"/>
      <c r="AT191" s="209" t="s">
        <v>135</v>
      </c>
      <c r="AU191" s="209" t="s">
        <v>90</v>
      </c>
      <c r="AV191" s="13" t="s">
        <v>88</v>
      </c>
      <c r="AW191" s="13" t="s">
        <v>36</v>
      </c>
      <c r="AX191" s="13" t="s">
        <v>80</v>
      </c>
      <c r="AY191" s="209" t="s">
        <v>125</v>
      </c>
    </row>
    <row r="192" spans="2:51" s="14" customFormat="1" ht="12">
      <c r="B192" s="210"/>
      <c r="C192" s="211"/>
      <c r="D192" s="201" t="s">
        <v>135</v>
      </c>
      <c r="E192" s="212" t="s">
        <v>1</v>
      </c>
      <c r="F192" s="213" t="s">
        <v>267</v>
      </c>
      <c r="G192" s="211"/>
      <c r="H192" s="214">
        <v>22.5</v>
      </c>
      <c r="I192" s="215"/>
      <c r="J192" s="211"/>
      <c r="K192" s="211"/>
      <c r="L192" s="216"/>
      <c r="M192" s="217"/>
      <c r="N192" s="218"/>
      <c r="O192" s="218"/>
      <c r="P192" s="218"/>
      <c r="Q192" s="218"/>
      <c r="R192" s="218"/>
      <c r="S192" s="218"/>
      <c r="T192" s="219"/>
      <c r="AT192" s="220" t="s">
        <v>135</v>
      </c>
      <c r="AU192" s="220" t="s">
        <v>90</v>
      </c>
      <c r="AV192" s="14" t="s">
        <v>90</v>
      </c>
      <c r="AW192" s="14" t="s">
        <v>36</v>
      </c>
      <c r="AX192" s="14" t="s">
        <v>88</v>
      </c>
      <c r="AY192" s="220" t="s">
        <v>125</v>
      </c>
    </row>
    <row r="193" spans="1:65" s="2" customFormat="1" ht="22.15" customHeight="1">
      <c r="A193" s="34"/>
      <c r="B193" s="35"/>
      <c r="C193" s="186" t="s">
        <v>8</v>
      </c>
      <c r="D193" s="186" t="s">
        <v>128</v>
      </c>
      <c r="E193" s="187" t="s">
        <v>315</v>
      </c>
      <c r="F193" s="188" t="s">
        <v>316</v>
      </c>
      <c r="G193" s="189" t="s">
        <v>308</v>
      </c>
      <c r="H193" s="190">
        <v>597.622</v>
      </c>
      <c r="I193" s="191"/>
      <c r="J193" s="192">
        <f>ROUND(I193*H193,2)</f>
        <v>0</v>
      </c>
      <c r="K193" s="188" t="s">
        <v>132</v>
      </c>
      <c r="L193" s="39"/>
      <c r="M193" s="193" t="s">
        <v>1</v>
      </c>
      <c r="N193" s="194" t="s">
        <v>45</v>
      </c>
      <c r="O193" s="71"/>
      <c r="P193" s="195">
        <f>O193*H193</f>
        <v>0</v>
      </c>
      <c r="Q193" s="195">
        <v>0</v>
      </c>
      <c r="R193" s="195">
        <f>Q193*H193</f>
        <v>0</v>
      </c>
      <c r="S193" s="195">
        <v>0</v>
      </c>
      <c r="T193" s="196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7" t="s">
        <v>147</v>
      </c>
      <c r="AT193" s="197" t="s">
        <v>128</v>
      </c>
      <c r="AU193" s="197" t="s">
        <v>90</v>
      </c>
      <c r="AY193" s="17" t="s">
        <v>125</v>
      </c>
      <c r="BE193" s="198">
        <f>IF(N193="základní",J193,0)</f>
        <v>0</v>
      </c>
      <c r="BF193" s="198">
        <f>IF(N193="snížená",J193,0)</f>
        <v>0</v>
      </c>
      <c r="BG193" s="198">
        <f>IF(N193="zákl. přenesená",J193,0)</f>
        <v>0</v>
      </c>
      <c r="BH193" s="198">
        <f>IF(N193="sníž. přenesená",J193,0)</f>
        <v>0</v>
      </c>
      <c r="BI193" s="198">
        <f>IF(N193="nulová",J193,0)</f>
        <v>0</v>
      </c>
      <c r="BJ193" s="17" t="s">
        <v>88</v>
      </c>
      <c r="BK193" s="198">
        <f>ROUND(I193*H193,2)</f>
        <v>0</v>
      </c>
      <c r="BL193" s="17" t="s">
        <v>147</v>
      </c>
      <c r="BM193" s="197" t="s">
        <v>317</v>
      </c>
    </row>
    <row r="194" spans="2:51" s="14" customFormat="1" ht="12">
      <c r="B194" s="210"/>
      <c r="C194" s="211"/>
      <c r="D194" s="201" t="s">
        <v>135</v>
      </c>
      <c r="E194" s="212" t="s">
        <v>1</v>
      </c>
      <c r="F194" s="213" t="s">
        <v>318</v>
      </c>
      <c r="G194" s="211"/>
      <c r="H194" s="214">
        <v>597.622</v>
      </c>
      <c r="I194" s="215"/>
      <c r="J194" s="211"/>
      <c r="K194" s="211"/>
      <c r="L194" s="216"/>
      <c r="M194" s="217"/>
      <c r="N194" s="218"/>
      <c r="O194" s="218"/>
      <c r="P194" s="218"/>
      <c r="Q194" s="218"/>
      <c r="R194" s="218"/>
      <c r="S194" s="218"/>
      <c r="T194" s="219"/>
      <c r="AT194" s="220" t="s">
        <v>135</v>
      </c>
      <c r="AU194" s="220" t="s">
        <v>90</v>
      </c>
      <c r="AV194" s="14" t="s">
        <v>90</v>
      </c>
      <c r="AW194" s="14" t="s">
        <v>36</v>
      </c>
      <c r="AX194" s="14" t="s">
        <v>88</v>
      </c>
      <c r="AY194" s="220" t="s">
        <v>125</v>
      </c>
    </row>
    <row r="195" spans="1:65" s="2" customFormat="1" ht="22.15" customHeight="1">
      <c r="A195" s="34"/>
      <c r="B195" s="35"/>
      <c r="C195" s="186" t="s">
        <v>319</v>
      </c>
      <c r="D195" s="186" t="s">
        <v>128</v>
      </c>
      <c r="E195" s="187" t="s">
        <v>320</v>
      </c>
      <c r="F195" s="188" t="s">
        <v>321</v>
      </c>
      <c r="G195" s="189" t="s">
        <v>255</v>
      </c>
      <c r="H195" s="190">
        <v>14.58</v>
      </c>
      <c r="I195" s="191"/>
      <c r="J195" s="192">
        <f>ROUND(I195*H195,2)</f>
        <v>0</v>
      </c>
      <c r="K195" s="188" t="s">
        <v>132</v>
      </c>
      <c r="L195" s="39"/>
      <c r="M195" s="193" t="s">
        <v>1</v>
      </c>
      <c r="N195" s="194" t="s">
        <v>45</v>
      </c>
      <c r="O195" s="71"/>
      <c r="P195" s="195">
        <f>O195*H195</f>
        <v>0</v>
      </c>
      <c r="Q195" s="195">
        <v>0</v>
      </c>
      <c r="R195" s="195">
        <f>Q195*H195</f>
        <v>0</v>
      </c>
      <c r="S195" s="195">
        <v>0</v>
      </c>
      <c r="T195" s="196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7" t="s">
        <v>147</v>
      </c>
      <c r="AT195" s="197" t="s">
        <v>128</v>
      </c>
      <c r="AU195" s="197" t="s">
        <v>90</v>
      </c>
      <c r="AY195" s="17" t="s">
        <v>125</v>
      </c>
      <c r="BE195" s="198">
        <f>IF(N195="základní",J195,0)</f>
        <v>0</v>
      </c>
      <c r="BF195" s="198">
        <f>IF(N195="snížená",J195,0)</f>
        <v>0</v>
      </c>
      <c r="BG195" s="198">
        <f>IF(N195="zákl. přenesená",J195,0)</f>
        <v>0</v>
      </c>
      <c r="BH195" s="198">
        <f>IF(N195="sníž. přenesená",J195,0)</f>
        <v>0</v>
      </c>
      <c r="BI195" s="198">
        <f>IF(N195="nulová",J195,0)</f>
        <v>0</v>
      </c>
      <c r="BJ195" s="17" t="s">
        <v>88</v>
      </c>
      <c r="BK195" s="198">
        <f>ROUND(I195*H195,2)</f>
        <v>0</v>
      </c>
      <c r="BL195" s="17" t="s">
        <v>147</v>
      </c>
      <c r="BM195" s="197" t="s">
        <v>322</v>
      </c>
    </row>
    <row r="196" spans="2:51" s="13" customFormat="1" ht="22.5">
      <c r="B196" s="199"/>
      <c r="C196" s="200"/>
      <c r="D196" s="201" t="s">
        <v>135</v>
      </c>
      <c r="E196" s="202" t="s">
        <v>1</v>
      </c>
      <c r="F196" s="203" t="s">
        <v>323</v>
      </c>
      <c r="G196" s="200"/>
      <c r="H196" s="202" t="s">
        <v>1</v>
      </c>
      <c r="I196" s="204"/>
      <c r="J196" s="200"/>
      <c r="K196" s="200"/>
      <c r="L196" s="205"/>
      <c r="M196" s="206"/>
      <c r="N196" s="207"/>
      <c r="O196" s="207"/>
      <c r="P196" s="207"/>
      <c r="Q196" s="207"/>
      <c r="R196" s="207"/>
      <c r="S196" s="207"/>
      <c r="T196" s="208"/>
      <c r="AT196" s="209" t="s">
        <v>135</v>
      </c>
      <c r="AU196" s="209" t="s">
        <v>90</v>
      </c>
      <c r="AV196" s="13" t="s">
        <v>88</v>
      </c>
      <c r="AW196" s="13" t="s">
        <v>36</v>
      </c>
      <c r="AX196" s="13" t="s">
        <v>80</v>
      </c>
      <c r="AY196" s="209" t="s">
        <v>125</v>
      </c>
    </row>
    <row r="197" spans="2:51" s="14" customFormat="1" ht="12">
      <c r="B197" s="210"/>
      <c r="C197" s="211"/>
      <c r="D197" s="201" t="s">
        <v>135</v>
      </c>
      <c r="E197" s="212" t="s">
        <v>1</v>
      </c>
      <c r="F197" s="213" t="s">
        <v>324</v>
      </c>
      <c r="G197" s="211"/>
      <c r="H197" s="214">
        <v>14.58</v>
      </c>
      <c r="I197" s="215"/>
      <c r="J197" s="211"/>
      <c r="K197" s="211"/>
      <c r="L197" s="216"/>
      <c r="M197" s="217"/>
      <c r="N197" s="218"/>
      <c r="O197" s="218"/>
      <c r="P197" s="218"/>
      <c r="Q197" s="218"/>
      <c r="R197" s="218"/>
      <c r="S197" s="218"/>
      <c r="T197" s="219"/>
      <c r="AT197" s="220" t="s">
        <v>135</v>
      </c>
      <c r="AU197" s="220" t="s">
        <v>90</v>
      </c>
      <c r="AV197" s="14" t="s">
        <v>90</v>
      </c>
      <c r="AW197" s="14" t="s">
        <v>36</v>
      </c>
      <c r="AX197" s="14" t="s">
        <v>88</v>
      </c>
      <c r="AY197" s="220" t="s">
        <v>125</v>
      </c>
    </row>
    <row r="198" spans="1:65" s="2" customFormat="1" ht="19.9" customHeight="1">
      <c r="A198" s="34"/>
      <c r="B198" s="35"/>
      <c r="C198" s="235" t="s">
        <v>325</v>
      </c>
      <c r="D198" s="235" t="s">
        <v>305</v>
      </c>
      <c r="E198" s="236" t="s">
        <v>326</v>
      </c>
      <c r="F198" s="237" t="s">
        <v>327</v>
      </c>
      <c r="G198" s="238" t="s">
        <v>255</v>
      </c>
      <c r="H198" s="239">
        <v>14.58</v>
      </c>
      <c r="I198" s="240"/>
      <c r="J198" s="241">
        <f>ROUND(I198*H198,2)</f>
        <v>0</v>
      </c>
      <c r="K198" s="237" t="s">
        <v>187</v>
      </c>
      <c r="L198" s="242"/>
      <c r="M198" s="243" t="s">
        <v>1</v>
      </c>
      <c r="N198" s="244" t="s">
        <v>45</v>
      </c>
      <c r="O198" s="71"/>
      <c r="P198" s="195">
        <f>O198*H198</f>
        <v>0</v>
      </c>
      <c r="Q198" s="195">
        <v>2</v>
      </c>
      <c r="R198" s="195">
        <f>Q198*H198</f>
        <v>29.16</v>
      </c>
      <c r="S198" s="195">
        <v>0</v>
      </c>
      <c r="T198" s="196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7" t="s">
        <v>172</v>
      </c>
      <c r="AT198" s="197" t="s">
        <v>305</v>
      </c>
      <c r="AU198" s="197" t="s">
        <v>90</v>
      </c>
      <c r="AY198" s="17" t="s">
        <v>125</v>
      </c>
      <c r="BE198" s="198">
        <f>IF(N198="základní",J198,0)</f>
        <v>0</v>
      </c>
      <c r="BF198" s="198">
        <f>IF(N198="snížená",J198,0)</f>
        <v>0</v>
      </c>
      <c r="BG198" s="198">
        <f>IF(N198="zákl. přenesená",J198,0)</f>
        <v>0</v>
      </c>
      <c r="BH198" s="198">
        <f>IF(N198="sníž. přenesená",J198,0)</f>
        <v>0</v>
      </c>
      <c r="BI198" s="198">
        <f>IF(N198="nulová",J198,0)</f>
        <v>0</v>
      </c>
      <c r="BJ198" s="17" t="s">
        <v>88</v>
      </c>
      <c r="BK198" s="198">
        <f>ROUND(I198*H198,2)</f>
        <v>0</v>
      </c>
      <c r="BL198" s="17" t="s">
        <v>147</v>
      </c>
      <c r="BM198" s="197" t="s">
        <v>328</v>
      </c>
    </row>
    <row r="199" spans="2:51" s="14" customFormat="1" ht="12">
      <c r="B199" s="210"/>
      <c r="C199" s="211"/>
      <c r="D199" s="201" t="s">
        <v>135</v>
      </c>
      <c r="E199" s="212" t="s">
        <v>1</v>
      </c>
      <c r="F199" s="213" t="s">
        <v>324</v>
      </c>
      <c r="G199" s="211"/>
      <c r="H199" s="214">
        <v>14.58</v>
      </c>
      <c r="I199" s="215"/>
      <c r="J199" s="211"/>
      <c r="K199" s="211"/>
      <c r="L199" s="216"/>
      <c r="M199" s="217"/>
      <c r="N199" s="218"/>
      <c r="O199" s="218"/>
      <c r="P199" s="218"/>
      <c r="Q199" s="218"/>
      <c r="R199" s="218"/>
      <c r="S199" s="218"/>
      <c r="T199" s="219"/>
      <c r="AT199" s="220" t="s">
        <v>135</v>
      </c>
      <c r="AU199" s="220" t="s">
        <v>90</v>
      </c>
      <c r="AV199" s="14" t="s">
        <v>90</v>
      </c>
      <c r="AW199" s="14" t="s">
        <v>36</v>
      </c>
      <c r="AX199" s="14" t="s">
        <v>88</v>
      </c>
      <c r="AY199" s="220" t="s">
        <v>125</v>
      </c>
    </row>
    <row r="200" spans="1:65" s="2" customFormat="1" ht="22.15" customHeight="1">
      <c r="A200" s="34"/>
      <c r="B200" s="35"/>
      <c r="C200" s="186" t="s">
        <v>329</v>
      </c>
      <c r="D200" s="186" t="s">
        <v>128</v>
      </c>
      <c r="E200" s="187" t="s">
        <v>330</v>
      </c>
      <c r="F200" s="188" t="s">
        <v>331</v>
      </c>
      <c r="G200" s="189" t="s">
        <v>255</v>
      </c>
      <c r="H200" s="190">
        <v>0.47</v>
      </c>
      <c r="I200" s="191"/>
      <c r="J200" s="192">
        <f>ROUND(I200*H200,2)</f>
        <v>0</v>
      </c>
      <c r="K200" s="188" t="s">
        <v>132</v>
      </c>
      <c r="L200" s="39"/>
      <c r="M200" s="193" t="s">
        <v>1</v>
      </c>
      <c r="N200" s="194" t="s">
        <v>45</v>
      </c>
      <c r="O200" s="71"/>
      <c r="P200" s="195">
        <f>O200*H200</f>
        <v>0</v>
      </c>
      <c r="Q200" s="195">
        <v>0</v>
      </c>
      <c r="R200" s="195">
        <f>Q200*H200</f>
        <v>0</v>
      </c>
      <c r="S200" s="195">
        <v>0</v>
      </c>
      <c r="T200" s="196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7" t="s">
        <v>147</v>
      </c>
      <c r="AT200" s="197" t="s">
        <v>128</v>
      </c>
      <c r="AU200" s="197" t="s">
        <v>90</v>
      </c>
      <c r="AY200" s="17" t="s">
        <v>125</v>
      </c>
      <c r="BE200" s="198">
        <f>IF(N200="základní",J200,0)</f>
        <v>0</v>
      </c>
      <c r="BF200" s="198">
        <f>IF(N200="snížená",J200,0)</f>
        <v>0</v>
      </c>
      <c r="BG200" s="198">
        <f>IF(N200="zákl. přenesená",J200,0)</f>
        <v>0</v>
      </c>
      <c r="BH200" s="198">
        <f>IF(N200="sníž. přenesená",J200,0)</f>
        <v>0</v>
      </c>
      <c r="BI200" s="198">
        <f>IF(N200="nulová",J200,0)</f>
        <v>0</v>
      </c>
      <c r="BJ200" s="17" t="s">
        <v>88</v>
      </c>
      <c r="BK200" s="198">
        <f>ROUND(I200*H200,2)</f>
        <v>0</v>
      </c>
      <c r="BL200" s="17" t="s">
        <v>147</v>
      </c>
      <c r="BM200" s="197" t="s">
        <v>332</v>
      </c>
    </row>
    <row r="201" spans="2:51" s="13" customFormat="1" ht="12">
      <c r="B201" s="199"/>
      <c r="C201" s="200"/>
      <c r="D201" s="201" t="s">
        <v>135</v>
      </c>
      <c r="E201" s="202" t="s">
        <v>1</v>
      </c>
      <c r="F201" s="203" t="s">
        <v>333</v>
      </c>
      <c r="G201" s="200"/>
      <c r="H201" s="202" t="s">
        <v>1</v>
      </c>
      <c r="I201" s="204"/>
      <c r="J201" s="200"/>
      <c r="K201" s="200"/>
      <c r="L201" s="205"/>
      <c r="M201" s="206"/>
      <c r="N201" s="207"/>
      <c r="O201" s="207"/>
      <c r="P201" s="207"/>
      <c r="Q201" s="207"/>
      <c r="R201" s="207"/>
      <c r="S201" s="207"/>
      <c r="T201" s="208"/>
      <c r="AT201" s="209" t="s">
        <v>135</v>
      </c>
      <c r="AU201" s="209" t="s">
        <v>90</v>
      </c>
      <c r="AV201" s="13" t="s">
        <v>88</v>
      </c>
      <c r="AW201" s="13" t="s">
        <v>36</v>
      </c>
      <c r="AX201" s="13" t="s">
        <v>80</v>
      </c>
      <c r="AY201" s="209" t="s">
        <v>125</v>
      </c>
    </row>
    <row r="202" spans="2:51" s="14" customFormat="1" ht="12">
      <c r="B202" s="210"/>
      <c r="C202" s="211"/>
      <c r="D202" s="201" t="s">
        <v>135</v>
      </c>
      <c r="E202" s="212" t="s">
        <v>1</v>
      </c>
      <c r="F202" s="213" t="s">
        <v>334</v>
      </c>
      <c r="G202" s="211"/>
      <c r="H202" s="214">
        <v>0.47</v>
      </c>
      <c r="I202" s="215"/>
      <c r="J202" s="211"/>
      <c r="K202" s="211"/>
      <c r="L202" s="216"/>
      <c r="M202" s="217"/>
      <c r="N202" s="218"/>
      <c r="O202" s="218"/>
      <c r="P202" s="218"/>
      <c r="Q202" s="218"/>
      <c r="R202" s="218"/>
      <c r="S202" s="218"/>
      <c r="T202" s="219"/>
      <c r="AT202" s="220" t="s">
        <v>135</v>
      </c>
      <c r="AU202" s="220" t="s">
        <v>90</v>
      </c>
      <c r="AV202" s="14" t="s">
        <v>90</v>
      </c>
      <c r="AW202" s="14" t="s">
        <v>36</v>
      </c>
      <c r="AX202" s="14" t="s">
        <v>88</v>
      </c>
      <c r="AY202" s="220" t="s">
        <v>125</v>
      </c>
    </row>
    <row r="203" spans="1:65" s="2" customFormat="1" ht="14.45" customHeight="1">
      <c r="A203" s="34"/>
      <c r="B203" s="35"/>
      <c r="C203" s="235" t="s">
        <v>335</v>
      </c>
      <c r="D203" s="235" t="s">
        <v>305</v>
      </c>
      <c r="E203" s="236" t="s">
        <v>336</v>
      </c>
      <c r="F203" s="237" t="s">
        <v>337</v>
      </c>
      <c r="G203" s="238" t="s">
        <v>308</v>
      </c>
      <c r="H203" s="239">
        <v>0.94</v>
      </c>
      <c r="I203" s="240"/>
      <c r="J203" s="241">
        <f>ROUND(I203*H203,2)</f>
        <v>0</v>
      </c>
      <c r="K203" s="237" t="s">
        <v>132</v>
      </c>
      <c r="L203" s="242"/>
      <c r="M203" s="243" t="s">
        <v>1</v>
      </c>
      <c r="N203" s="244" t="s">
        <v>45</v>
      </c>
      <c r="O203" s="71"/>
      <c r="P203" s="195">
        <f>O203*H203</f>
        <v>0</v>
      </c>
      <c r="Q203" s="195">
        <v>1</v>
      </c>
      <c r="R203" s="195">
        <f>Q203*H203</f>
        <v>0.94</v>
      </c>
      <c r="S203" s="195">
        <v>0</v>
      </c>
      <c r="T203" s="196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7" t="s">
        <v>172</v>
      </c>
      <c r="AT203" s="197" t="s">
        <v>305</v>
      </c>
      <c r="AU203" s="197" t="s">
        <v>90</v>
      </c>
      <c r="AY203" s="17" t="s">
        <v>125</v>
      </c>
      <c r="BE203" s="198">
        <f>IF(N203="základní",J203,0)</f>
        <v>0</v>
      </c>
      <c r="BF203" s="198">
        <f>IF(N203="snížená",J203,0)</f>
        <v>0</v>
      </c>
      <c r="BG203" s="198">
        <f>IF(N203="zákl. přenesená",J203,0)</f>
        <v>0</v>
      </c>
      <c r="BH203" s="198">
        <f>IF(N203="sníž. přenesená",J203,0)</f>
        <v>0</v>
      </c>
      <c r="BI203" s="198">
        <f>IF(N203="nulová",J203,0)</f>
        <v>0</v>
      </c>
      <c r="BJ203" s="17" t="s">
        <v>88</v>
      </c>
      <c r="BK203" s="198">
        <f>ROUND(I203*H203,2)</f>
        <v>0</v>
      </c>
      <c r="BL203" s="17" t="s">
        <v>147</v>
      </c>
      <c r="BM203" s="197" t="s">
        <v>338</v>
      </c>
    </row>
    <row r="204" spans="2:51" s="14" customFormat="1" ht="12">
      <c r="B204" s="210"/>
      <c r="C204" s="211"/>
      <c r="D204" s="201" t="s">
        <v>135</v>
      </c>
      <c r="E204" s="212" t="s">
        <v>1</v>
      </c>
      <c r="F204" s="213" t="s">
        <v>339</v>
      </c>
      <c r="G204" s="211"/>
      <c r="H204" s="214">
        <v>0.94</v>
      </c>
      <c r="I204" s="215"/>
      <c r="J204" s="211"/>
      <c r="K204" s="211"/>
      <c r="L204" s="216"/>
      <c r="M204" s="217"/>
      <c r="N204" s="218"/>
      <c r="O204" s="218"/>
      <c r="P204" s="218"/>
      <c r="Q204" s="218"/>
      <c r="R204" s="218"/>
      <c r="S204" s="218"/>
      <c r="T204" s="219"/>
      <c r="AT204" s="220" t="s">
        <v>135</v>
      </c>
      <c r="AU204" s="220" t="s">
        <v>90</v>
      </c>
      <c r="AV204" s="14" t="s">
        <v>90</v>
      </c>
      <c r="AW204" s="14" t="s">
        <v>36</v>
      </c>
      <c r="AX204" s="14" t="s">
        <v>88</v>
      </c>
      <c r="AY204" s="220" t="s">
        <v>125</v>
      </c>
    </row>
    <row r="205" spans="1:65" s="2" customFormat="1" ht="30" customHeight="1">
      <c r="A205" s="34"/>
      <c r="B205" s="35"/>
      <c r="C205" s="186" t="s">
        <v>340</v>
      </c>
      <c r="D205" s="186" t="s">
        <v>128</v>
      </c>
      <c r="E205" s="187" t="s">
        <v>341</v>
      </c>
      <c r="F205" s="188" t="s">
        <v>342</v>
      </c>
      <c r="G205" s="189" t="s">
        <v>230</v>
      </c>
      <c r="H205" s="190">
        <v>190.65</v>
      </c>
      <c r="I205" s="191"/>
      <c r="J205" s="192">
        <f>ROUND(I205*H205,2)</f>
        <v>0</v>
      </c>
      <c r="K205" s="188" t="s">
        <v>132</v>
      </c>
      <c r="L205" s="39"/>
      <c r="M205" s="193" t="s">
        <v>1</v>
      </c>
      <c r="N205" s="194" t="s">
        <v>45</v>
      </c>
      <c r="O205" s="71"/>
      <c r="P205" s="195">
        <f>O205*H205</f>
        <v>0</v>
      </c>
      <c r="Q205" s="195">
        <v>0</v>
      </c>
      <c r="R205" s="195">
        <f>Q205*H205</f>
        <v>0</v>
      </c>
      <c r="S205" s="195">
        <v>0</v>
      </c>
      <c r="T205" s="196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7" t="s">
        <v>147</v>
      </c>
      <c r="AT205" s="197" t="s">
        <v>128</v>
      </c>
      <c r="AU205" s="197" t="s">
        <v>90</v>
      </c>
      <c r="AY205" s="17" t="s">
        <v>125</v>
      </c>
      <c r="BE205" s="198">
        <f>IF(N205="základní",J205,0)</f>
        <v>0</v>
      </c>
      <c r="BF205" s="198">
        <f>IF(N205="snížená",J205,0)</f>
        <v>0</v>
      </c>
      <c r="BG205" s="198">
        <f>IF(N205="zákl. přenesená",J205,0)</f>
        <v>0</v>
      </c>
      <c r="BH205" s="198">
        <f>IF(N205="sníž. přenesená",J205,0)</f>
        <v>0</v>
      </c>
      <c r="BI205" s="198">
        <f>IF(N205="nulová",J205,0)</f>
        <v>0</v>
      </c>
      <c r="BJ205" s="17" t="s">
        <v>88</v>
      </c>
      <c r="BK205" s="198">
        <f>ROUND(I205*H205,2)</f>
        <v>0</v>
      </c>
      <c r="BL205" s="17" t="s">
        <v>147</v>
      </c>
      <c r="BM205" s="197" t="s">
        <v>343</v>
      </c>
    </row>
    <row r="206" spans="2:51" s="13" customFormat="1" ht="12">
      <c r="B206" s="199"/>
      <c r="C206" s="200"/>
      <c r="D206" s="201" t="s">
        <v>135</v>
      </c>
      <c r="E206" s="202" t="s">
        <v>1</v>
      </c>
      <c r="F206" s="203" t="s">
        <v>344</v>
      </c>
      <c r="G206" s="200"/>
      <c r="H206" s="202" t="s">
        <v>1</v>
      </c>
      <c r="I206" s="204"/>
      <c r="J206" s="200"/>
      <c r="K206" s="200"/>
      <c r="L206" s="205"/>
      <c r="M206" s="206"/>
      <c r="N206" s="207"/>
      <c r="O206" s="207"/>
      <c r="P206" s="207"/>
      <c r="Q206" s="207"/>
      <c r="R206" s="207"/>
      <c r="S206" s="207"/>
      <c r="T206" s="208"/>
      <c r="AT206" s="209" t="s">
        <v>135</v>
      </c>
      <c r="AU206" s="209" t="s">
        <v>90</v>
      </c>
      <c r="AV206" s="13" t="s">
        <v>88</v>
      </c>
      <c r="AW206" s="13" t="s">
        <v>36</v>
      </c>
      <c r="AX206" s="13" t="s">
        <v>80</v>
      </c>
      <c r="AY206" s="209" t="s">
        <v>125</v>
      </c>
    </row>
    <row r="207" spans="2:51" s="14" customFormat="1" ht="12">
      <c r="B207" s="210"/>
      <c r="C207" s="211"/>
      <c r="D207" s="201" t="s">
        <v>135</v>
      </c>
      <c r="E207" s="212" t="s">
        <v>1</v>
      </c>
      <c r="F207" s="213" t="s">
        <v>345</v>
      </c>
      <c r="G207" s="211"/>
      <c r="H207" s="214">
        <v>190.65</v>
      </c>
      <c r="I207" s="215"/>
      <c r="J207" s="211"/>
      <c r="K207" s="211"/>
      <c r="L207" s="216"/>
      <c r="M207" s="217"/>
      <c r="N207" s="218"/>
      <c r="O207" s="218"/>
      <c r="P207" s="218"/>
      <c r="Q207" s="218"/>
      <c r="R207" s="218"/>
      <c r="S207" s="218"/>
      <c r="T207" s="219"/>
      <c r="AT207" s="220" t="s">
        <v>135</v>
      </c>
      <c r="AU207" s="220" t="s">
        <v>90</v>
      </c>
      <c r="AV207" s="14" t="s">
        <v>90</v>
      </c>
      <c r="AW207" s="14" t="s">
        <v>36</v>
      </c>
      <c r="AX207" s="14" t="s">
        <v>88</v>
      </c>
      <c r="AY207" s="220" t="s">
        <v>125</v>
      </c>
    </row>
    <row r="208" spans="1:65" s="2" customFormat="1" ht="30" customHeight="1">
      <c r="A208" s="34"/>
      <c r="B208" s="35"/>
      <c r="C208" s="186" t="s">
        <v>7</v>
      </c>
      <c r="D208" s="186" t="s">
        <v>128</v>
      </c>
      <c r="E208" s="187" t="s">
        <v>346</v>
      </c>
      <c r="F208" s="188" t="s">
        <v>347</v>
      </c>
      <c r="G208" s="189" t="s">
        <v>230</v>
      </c>
      <c r="H208" s="190">
        <v>165.23</v>
      </c>
      <c r="I208" s="191"/>
      <c r="J208" s="192">
        <f>ROUND(I208*H208,2)</f>
        <v>0</v>
      </c>
      <c r="K208" s="188" t="s">
        <v>132</v>
      </c>
      <c r="L208" s="39"/>
      <c r="M208" s="193" t="s">
        <v>1</v>
      </c>
      <c r="N208" s="194" t="s">
        <v>45</v>
      </c>
      <c r="O208" s="71"/>
      <c r="P208" s="195">
        <f>O208*H208</f>
        <v>0</v>
      </c>
      <c r="Q208" s="195">
        <v>0</v>
      </c>
      <c r="R208" s="195">
        <f>Q208*H208</f>
        <v>0</v>
      </c>
      <c r="S208" s="195">
        <v>0</v>
      </c>
      <c r="T208" s="196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7" t="s">
        <v>147</v>
      </c>
      <c r="AT208" s="197" t="s">
        <v>128</v>
      </c>
      <c r="AU208" s="197" t="s">
        <v>90</v>
      </c>
      <c r="AY208" s="17" t="s">
        <v>125</v>
      </c>
      <c r="BE208" s="198">
        <f>IF(N208="základní",J208,0)</f>
        <v>0</v>
      </c>
      <c r="BF208" s="198">
        <f>IF(N208="snížená",J208,0)</f>
        <v>0</v>
      </c>
      <c r="BG208" s="198">
        <f>IF(N208="zákl. přenesená",J208,0)</f>
        <v>0</v>
      </c>
      <c r="BH208" s="198">
        <f>IF(N208="sníž. přenesená",J208,0)</f>
        <v>0</v>
      </c>
      <c r="BI208" s="198">
        <f>IF(N208="nulová",J208,0)</f>
        <v>0</v>
      </c>
      <c r="BJ208" s="17" t="s">
        <v>88</v>
      </c>
      <c r="BK208" s="198">
        <f>ROUND(I208*H208,2)</f>
        <v>0</v>
      </c>
      <c r="BL208" s="17" t="s">
        <v>147</v>
      </c>
      <c r="BM208" s="197" t="s">
        <v>348</v>
      </c>
    </row>
    <row r="209" spans="2:51" s="13" customFormat="1" ht="12">
      <c r="B209" s="199"/>
      <c r="C209" s="200"/>
      <c r="D209" s="201" t="s">
        <v>135</v>
      </c>
      <c r="E209" s="202" t="s">
        <v>1</v>
      </c>
      <c r="F209" s="203" t="s">
        <v>349</v>
      </c>
      <c r="G209" s="200"/>
      <c r="H209" s="202" t="s">
        <v>1</v>
      </c>
      <c r="I209" s="204"/>
      <c r="J209" s="200"/>
      <c r="K209" s="200"/>
      <c r="L209" s="205"/>
      <c r="M209" s="206"/>
      <c r="N209" s="207"/>
      <c r="O209" s="207"/>
      <c r="P209" s="207"/>
      <c r="Q209" s="207"/>
      <c r="R209" s="207"/>
      <c r="S209" s="207"/>
      <c r="T209" s="208"/>
      <c r="AT209" s="209" t="s">
        <v>135</v>
      </c>
      <c r="AU209" s="209" t="s">
        <v>90</v>
      </c>
      <c r="AV209" s="13" t="s">
        <v>88</v>
      </c>
      <c r="AW209" s="13" t="s">
        <v>36</v>
      </c>
      <c r="AX209" s="13" t="s">
        <v>80</v>
      </c>
      <c r="AY209" s="209" t="s">
        <v>125</v>
      </c>
    </row>
    <row r="210" spans="2:51" s="14" customFormat="1" ht="12">
      <c r="B210" s="210"/>
      <c r="C210" s="211"/>
      <c r="D210" s="201" t="s">
        <v>135</v>
      </c>
      <c r="E210" s="212" t="s">
        <v>1</v>
      </c>
      <c r="F210" s="213" t="s">
        <v>350</v>
      </c>
      <c r="G210" s="211"/>
      <c r="H210" s="214">
        <v>165.23</v>
      </c>
      <c r="I210" s="215"/>
      <c r="J210" s="211"/>
      <c r="K210" s="211"/>
      <c r="L210" s="216"/>
      <c r="M210" s="217"/>
      <c r="N210" s="218"/>
      <c r="O210" s="218"/>
      <c r="P210" s="218"/>
      <c r="Q210" s="218"/>
      <c r="R210" s="218"/>
      <c r="S210" s="218"/>
      <c r="T210" s="219"/>
      <c r="AT210" s="220" t="s">
        <v>135</v>
      </c>
      <c r="AU210" s="220" t="s">
        <v>90</v>
      </c>
      <c r="AV210" s="14" t="s">
        <v>90</v>
      </c>
      <c r="AW210" s="14" t="s">
        <v>36</v>
      </c>
      <c r="AX210" s="14" t="s">
        <v>88</v>
      </c>
      <c r="AY210" s="220" t="s">
        <v>125</v>
      </c>
    </row>
    <row r="211" spans="1:65" s="2" customFormat="1" ht="14.45" customHeight="1">
      <c r="A211" s="34"/>
      <c r="B211" s="35"/>
      <c r="C211" s="235" t="s">
        <v>351</v>
      </c>
      <c r="D211" s="235" t="s">
        <v>305</v>
      </c>
      <c r="E211" s="236" t="s">
        <v>352</v>
      </c>
      <c r="F211" s="237" t="s">
        <v>353</v>
      </c>
      <c r="G211" s="238" t="s">
        <v>255</v>
      </c>
      <c r="H211" s="239">
        <v>24.785</v>
      </c>
      <c r="I211" s="240"/>
      <c r="J211" s="241">
        <f>ROUND(I211*H211,2)</f>
        <v>0</v>
      </c>
      <c r="K211" s="237" t="s">
        <v>187</v>
      </c>
      <c r="L211" s="242"/>
      <c r="M211" s="243" t="s">
        <v>1</v>
      </c>
      <c r="N211" s="244" t="s">
        <v>45</v>
      </c>
      <c r="O211" s="71"/>
      <c r="P211" s="195">
        <f>O211*H211</f>
        <v>0</v>
      </c>
      <c r="Q211" s="195">
        <v>2</v>
      </c>
      <c r="R211" s="195">
        <f>Q211*H211</f>
        <v>49.57</v>
      </c>
      <c r="S211" s="195">
        <v>0</v>
      </c>
      <c r="T211" s="196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7" t="s">
        <v>172</v>
      </c>
      <c r="AT211" s="197" t="s">
        <v>305</v>
      </c>
      <c r="AU211" s="197" t="s">
        <v>90</v>
      </c>
      <c r="AY211" s="17" t="s">
        <v>125</v>
      </c>
      <c r="BE211" s="198">
        <f>IF(N211="základní",J211,0)</f>
        <v>0</v>
      </c>
      <c r="BF211" s="198">
        <f>IF(N211="snížená",J211,0)</f>
        <v>0</v>
      </c>
      <c r="BG211" s="198">
        <f>IF(N211="zákl. přenesená",J211,0)</f>
        <v>0</v>
      </c>
      <c r="BH211" s="198">
        <f>IF(N211="sníž. přenesená",J211,0)</f>
        <v>0</v>
      </c>
      <c r="BI211" s="198">
        <f>IF(N211="nulová",J211,0)</f>
        <v>0</v>
      </c>
      <c r="BJ211" s="17" t="s">
        <v>88</v>
      </c>
      <c r="BK211" s="198">
        <f>ROUND(I211*H211,2)</f>
        <v>0</v>
      </c>
      <c r="BL211" s="17" t="s">
        <v>147</v>
      </c>
      <c r="BM211" s="197" t="s">
        <v>354</v>
      </c>
    </row>
    <row r="212" spans="2:51" s="14" customFormat="1" ht="12">
      <c r="B212" s="210"/>
      <c r="C212" s="211"/>
      <c r="D212" s="201" t="s">
        <v>135</v>
      </c>
      <c r="E212" s="212" t="s">
        <v>1</v>
      </c>
      <c r="F212" s="213" t="s">
        <v>355</v>
      </c>
      <c r="G212" s="211"/>
      <c r="H212" s="214">
        <v>24.785</v>
      </c>
      <c r="I212" s="215"/>
      <c r="J212" s="211"/>
      <c r="K212" s="211"/>
      <c r="L212" s="216"/>
      <c r="M212" s="217"/>
      <c r="N212" s="218"/>
      <c r="O212" s="218"/>
      <c r="P212" s="218"/>
      <c r="Q212" s="218"/>
      <c r="R212" s="218"/>
      <c r="S212" s="218"/>
      <c r="T212" s="219"/>
      <c r="AT212" s="220" t="s">
        <v>135</v>
      </c>
      <c r="AU212" s="220" t="s">
        <v>90</v>
      </c>
      <c r="AV212" s="14" t="s">
        <v>90</v>
      </c>
      <c r="AW212" s="14" t="s">
        <v>36</v>
      </c>
      <c r="AX212" s="14" t="s">
        <v>88</v>
      </c>
      <c r="AY212" s="220" t="s">
        <v>125</v>
      </c>
    </row>
    <row r="213" spans="1:65" s="2" customFormat="1" ht="22.15" customHeight="1">
      <c r="A213" s="34"/>
      <c r="B213" s="35"/>
      <c r="C213" s="186" t="s">
        <v>356</v>
      </c>
      <c r="D213" s="186" t="s">
        <v>128</v>
      </c>
      <c r="E213" s="187" t="s">
        <v>357</v>
      </c>
      <c r="F213" s="188" t="s">
        <v>358</v>
      </c>
      <c r="G213" s="189" t="s">
        <v>230</v>
      </c>
      <c r="H213" s="190">
        <v>190.65</v>
      </c>
      <c r="I213" s="191"/>
      <c r="J213" s="192">
        <f>ROUND(I213*H213,2)</f>
        <v>0</v>
      </c>
      <c r="K213" s="188" t="s">
        <v>132</v>
      </c>
      <c r="L213" s="39"/>
      <c r="M213" s="193" t="s">
        <v>1</v>
      </c>
      <c r="N213" s="194" t="s">
        <v>45</v>
      </c>
      <c r="O213" s="71"/>
      <c r="P213" s="195">
        <f>O213*H213</f>
        <v>0</v>
      </c>
      <c r="Q213" s="195">
        <v>0</v>
      </c>
      <c r="R213" s="195">
        <f>Q213*H213</f>
        <v>0</v>
      </c>
      <c r="S213" s="195">
        <v>0</v>
      </c>
      <c r="T213" s="196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7" t="s">
        <v>147</v>
      </c>
      <c r="AT213" s="197" t="s">
        <v>128</v>
      </c>
      <c r="AU213" s="197" t="s">
        <v>90</v>
      </c>
      <c r="AY213" s="17" t="s">
        <v>125</v>
      </c>
      <c r="BE213" s="198">
        <f>IF(N213="základní",J213,0)</f>
        <v>0</v>
      </c>
      <c r="BF213" s="198">
        <f>IF(N213="snížená",J213,0)</f>
        <v>0</v>
      </c>
      <c r="BG213" s="198">
        <f>IF(N213="zákl. přenesená",J213,0)</f>
        <v>0</v>
      </c>
      <c r="BH213" s="198">
        <f>IF(N213="sníž. přenesená",J213,0)</f>
        <v>0</v>
      </c>
      <c r="BI213" s="198">
        <f>IF(N213="nulová",J213,0)</f>
        <v>0</v>
      </c>
      <c r="BJ213" s="17" t="s">
        <v>88</v>
      </c>
      <c r="BK213" s="198">
        <f>ROUND(I213*H213,2)</f>
        <v>0</v>
      </c>
      <c r="BL213" s="17" t="s">
        <v>147</v>
      </c>
      <c r="BM213" s="197" t="s">
        <v>359</v>
      </c>
    </row>
    <row r="214" spans="2:51" s="13" customFormat="1" ht="12">
      <c r="B214" s="199"/>
      <c r="C214" s="200"/>
      <c r="D214" s="201" t="s">
        <v>135</v>
      </c>
      <c r="E214" s="202" t="s">
        <v>1</v>
      </c>
      <c r="F214" s="203" t="s">
        <v>360</v>
      </c>
      <c r="G214" s="200"/>
      <c r="H214" s="202" t="s">
        <v>1</v>
      </c>
      <c r="I214" s="204"/>
      <c r="J214" s="200"/>
      <c r="K214" s="200"/>
      <c r="L214" s="205"/>
      <c r="M214" s="206"/>
      <c r="N214" s="207"/>
      <c r="O214" s="207"/>
      <c r="P214" s="207"/>
      <c r="Q214" s="207"/>
      <c r="R214" s="207"/>
      <c r="S214" s="207"/>
      <c r="T214" s="208"/>
      <c r="AT214" s="209" t="s">
        <v>135</v>
      </c>
      <c r="AU214" s="209" t="s">
        <v>90</v>
      </c>
      <c r="AV214" s="13" t="s">
        <v>88</v>
      </c>
      <c r="AW214" s="13" t="s">
        <v>36</v>
      </c>
      <c r="AX214" s="13" t="s">
        <v>80</v>
      </c>
      <c r="AY214" s="209" t="s">
        <v>125</v>
      </c>
    </row>
    <row r="215" spans="2:51" s="14" customFormat="1" ht="12">
      <c r="B215" s="210"/>
      <c r="C215" s="211"/>
      <c r="D215" s="201" t="s">
        <v>135</v>
      </c>
      <c r="E215" s="212" t="s">
        <v>1</v>
      </c>
      <c r="F215" s="213" t="s">
        <v>345</v>
      </c>
      <c r="G215" s="211"/>
      <c r="H215" s="214">
        <v>190.65</v>
      </c>
      <c r="I215" s="215"/>
      <c r="J215" s="211"/>
      <c r="K215" s="211"/>
      <c r="L215" s="216"/>
      <c r="M215" s="217"/>
      <c r="N215" s="218"/>
      <c r="O215" s="218"/>
      <c r="P215" s="218"/>
      <c r="Q215" s="218"/>
      <c r="R215" s="218"/>
      <c r="S215" s="218"/>
      <c r="T215" s="219"/>
      <c r="AT215" s="220" t="s">
        <v>135</v>
      </c>
      <c r="AU215" s="220" t="s">
        <v>90</v>
      </c>
      <c r="AV215" s="14" t="s">
        <v>90</v>
      </c>
      <c r="AW215" s="14" t="s">
        <v>36</v>
      </c>
      <c r="AX215" s="14" t="s">
        <v>88</v>
      </c>
      <c r="AY215" s="220" t="s">
        <v>125</v>
      </c>
    </row>
    <row r="216" spans="1:65" s="2" customFormat="1" ht="14.45" customHeight="1">
      <c r="A216" s="34"/>
      <c r="B216" s="35"/>
      <c r="C216" s="235" t="s">
        <v>246</v>
      </c>
      <c r="D216" s="235" t="s">
        <v>305</v>
      </c>
      <c r="E216" s="236" t="s">
        <v>361</v>
      </c>
      <c r="F216" s="237" t="s">
        <v>362</v>
      </c>
      <c r="G216" s="238" t="s">
        <v>363</v>
      </c>
      <c r="H216" s="239">
        <v>4.766</v>
      </c>
      <c r="I216" s="240"/>
      <c r="J216" s="241">
        <f>ROUND(I216*H216,2)</f>
        <v>0</v>
      </c>
      <c r="K216" s="237" t="s">
        <v>132</v>
      </c>
      <c r="L216" s="242"/>
      <c r="M216" s="243" t="s">
        <v>1</v>
      </c>
      <c r="N216" s="244" t="s">
        <v>45</v>
      </c>
      <c r="O216" s="71"/>
      <c r="P216" s="195">
        <f>O216*H216</f>
        <v>0</v>
      </c>
      <c r="Q216" s="195">
        <v>0.001</v>
      </c>
      <c r="R216" s="195">
        <f>Q216*H216</f>
        <v>0.004766</v>
      </c>
      <c r="S216" s="195">
        <v>0</v>
      </c>
      <c r="T216" s="196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7" t="s">
        <v>172</v>
      </c>
      <c r="AT216" s="197" t="s">
        <v>305</v>
      </c>
      <c r="AU216" s="197" t="s">
        <v>90</v>
      </c>
      <c r="AY216" s="17" t="s">
        <v>125</v>
      </c>
      <c r="BE216" s="198">
        <f>IF(N216="základní",J216,0)</f>
        <v>0</v>
      </c>
      <c r="BF216" s="198">
        <f>IF(N216="snížená",J216,0)</f>
        <v>0</v>
      </c>
      <c r="BG216" s="198">
        <f>IF(N216="zákl. přenesená",J216,0)</f>
        <v>0</v>
      </c>
      <c r="BH216" s="198">
        <f>IF(N216="sníž. přenesená",J216,0)</f>
        <v>0</v>
      </c>
      <c r="BI216" s="198">
        <f>IF(N216="nulová",J216,0)</f>
        <v>0</v>
      </c>
      <c r="BJ216" s="17" t="s">
        <v>88</v>
      </c>
      <c r="BK216" s="198">
        <f>ROUND(I216*H216,2)</f>
        <v>0</v>
      </c>
      <c r="BL216" s="17" t="s">
        <v>147</v>
      </c>
      <c r="BM216" s="197" t="s">
        <v>364</v>
      </c>
    </row>
    <row r="217" spans="2:51" s="14" customFormat="1" ht="12">
      <c r="B217" s="210"/>
      <c r="C217" s="211"/>
      <c r="D217" s="201" t="s">
        <v>135</v>
      </c>
      <c r="E217" s="211"/>
      <c r="F217" s="213" t="s">
        <v>365</v>
      </c>
      <c r="G217" s="211"/>
      <c r="H217" s="214">
        <v>4.766</v>
      </c>
      <c r="I217" s="215"/>
      <c r="J217" s="211"/>
      <c r="K217" s="211"/>
      <c r="L217" s="216"/>
      <c r="M217" s="217"/>
      <c r="N217" s="218"/>
      <c r="O217" s="218"/>
      <c r="P217" s="218"/>
      <c r="Q217" s="218"/>
      <c r="R217" s="218"/>
      <c r="S217" s="218"/>
      <c r="T217" s="219"/>
      <c r="AT217" s="220" t="s">
        <v>135</v>
      </c>
      <c r="AU217" s="220" t="s">
        <v>90</v>
      </c>
      <c r="AV217" s="14" t="s">
        <v>90</v>
      </c>
      <c r="AW217" s="14" t="s">
        <v>4</v>
      </c>
      <c r="AX217" s="14" t="s">
        <v>88</v>
      </c>
      <c r="AY217" s="220" t="s">
        <v>125</v>
      </c>
    </row>
    <row r="218" spans="2:63" s="12" customFormat="1" ht="22.9" customHeight="1">
      <c r="B218" s="170"/>
      <c r="C218" s="171"/>
      <c r="D218" s="172" t="s">
        <v>79</v>
      </c>
      <c r="E218" s="184" t="s">
        <v>90</v>
      </c>
      <c r="F218" s="184" t="s">
        <v>366</v>
      </c>
      <c r="G218" s="171"/>
      <c r="H218" s="171"/>
      <c r="I218" s="174"/>
      <c r="J218" s="185">
        <f>BK218</f>
        <v>0</v>
      </c>
      <c r="K218" s="171"/>
      <c r="L218" s="176"/>
      <c r="M218" s="177"/>
      <c r="N218" s="178"/>
      <c r="O218" s="178"/>
      <c r="P218" s="179">
        <f>SUM(P219:P242)</f>
        <v>0</v>
      </c>
      <c r="Q218" s="178"/>
      <c r="R218" s="179">
        <f>SUM(R219:R242)</f>
        <v>19.868893</v>
      </c>
      <c r="S218" s="178"/>
      <c r="T218" s="180">
        <f>SUM(T219:T242)</f>
        <v>0</v>
      </c>
      <c r="AR218" s="181" t="s">
        <v>88</v>
      </c>
      <c r="AT218" s="182" t="s">
        <v>79</v>
      </c>
      <c r="AU218" s="182" t="s">
        <v>88</v>
      </c>
      <c r="AY218" s="181" t="s">
        <v>125</v>
      </c>
      <c r="BK218" s="183">
        <f>SUM(BK219:BK242)</f>
        <v>0</v>
      </c>
    </row>
    <row r="219" spans="1:65" s="2" customFormat="1" ht="22.15" customHeight="1">
      <c r="A219" s="34"/>
      <c r="B219" s="35"/>
      <c r="C219" s="186" t="s">
        <v>367</v>
      </c>
      <c r="D219" s="186" t="s">
        <v>128</v>
      </c>
      <c r="E219" s="187" t="s">
        <v>368</v>
      </c>
      <c r="F219" s="188" t="s">
        <v>369</v>
      </c>
      <c r="G219" s="189" t="s">
        <v>370</v>
      </c>
      <c r="H219" s="190">
        <v>5.5</v>
      </c>
      <c r="I219" s="191"/>
      <c r="J219" s="192">
        <f>ROUND(I219*H219,2)</f>
        <v>0</v>
      </c>
      <c r="K219" s="188" t="s">
        <v>132</v>
      </c>
      <c r="L219" s="39"/>
      <c r="M219" s="193" t="s">
        <v>1</v>
      </c>
      <c r="N219" s="194" t="s">
        <v>45</v>
      </c>
      <c r="O219" s="71"/>
      <c r="P219" s="195">
        <f>O219*H219</f>
        <v>0</v>
      </c>
      <c r="Q219" s="195">
        <v>0.00023</v>
      </c>
      <c r="R219" s="195">
        <f>Q219*H219</f>
        <v>0.001265</v>
      </c>
      <c r="S219" s="195">
        <v>0</v>
      </c>
      <c r="T219" s="196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7" t="s">
        <v>147</v>
      </c>
      <c r="AT219" s="197" t="s">
        <v>128</v>
      </c>
      <c r="AU219" s="197" t="s">
        <v>90</v>
      </c>
      <c r="AY219" s="17" t="s">
        <v>125</v>
      </c>
      <c r="BE219" s="198">
        <f>IF(N219="základní",J219,0)</f>
        <v>0</v>
      </c>
      <c r="BF219" s="198">
        <f>IF(N219="snížená",J219,0)</f>
        <v>0</v>
      </c>
      <c r="BG219" s="198">
        <f>IF(N219="zákl. přenesená",J219,0)</f>
        <v>0</v>
      </c>
      <c r="BH219" s="198">
        <f>IF(N219="sníž. přenesená",J219,0)</f>
        <v>0</v>
      </c>
      <c r="BI219" s="198">
        <f>IF(N219="nulová",J219,0)</f>
        <v>0</v>
      </c>
      <c r="BJ219" s="17" t="s">
        <v>88</v>
      </c>
      <c r="BK219" s="198">
        <f>ROUND(I219*H219,2)</f>
        <v>0</v>
      </c>
      <c r="BL219" s="17" t="s">
        <v>147</v>
      </c>
      <c r="BM219" s="197" t="s">
        <v>371</v>
      </c>
    </row>
    <row r="220" spans="2:51" s="13" customFormat="1" ht="12">
      <c r="B220" s="199"/>
      <c r="C220" s="200"/>
      <c r="D220" s="201" t="s">
        <v>135</v>
      </c>
      <c r="E220" s="202" t="s">
        <v>1</v>
      </c>
      <c r="F220" s="203" t="s">
        <v>372</v>
      </c>
      <c r="G220" s="200"/>
      <c r="H220" s="202" t="s">
        <v>1</v>
      </c>
      <c r="I220" s="204"/>
      <c r="J220" s="200"/>
      <c r="K220" s="200"/>
      <c r="L220" s="205"/>
      <c r="M220" s="206"/>
      <c r="N220" s="207"/>
      <c r="O220" s="207"/>
      <c r="P220" s="207"/>
      <c r="Q220" s="207"/>
      <c r="R220" s="207"/>
      <c r="S220" s="207"/>
      <c r="T220" s="208"/>
      <c r="AT220" s="209" t="s">
        <v>135</v>
      </c>
      <c r="AU220" s="209" t="s">
        <v>90</v>
      </c>
      <c r="AV220" s="13" t="s">
        <v>88</v>
      </c>
      <c r="AW220" s="13" t="s">
        <v>36</v>
      </c>
      <c r="AX220" s="13" t="s">
        <v>80</v>
      </c>
      <c r="AY220" s="209" t="s">
        <v>125</v>
      </c>
    </row>
    <row r="221" spans="2:51" s="14" customFormat="1" ht="12">
      <c r="B221" s="210"/>
      <c r="C221" s="211"/>
      <c r="D221" s="201" t="s">
        <v>135</v>
      </c>
      <c r="E221" s="212" t="s">
        <v>1</v>
      </c>
      <c r="F221" s="213" t="s">
        <v>373</v>
      </c>
      <c r="G221" s="211"/>
      <c r="H221" s="214">
        <v>5</v>
      </c>
      <c r="I221" s="215"/>
      <c r="J221" s="211"/>
      <c r="K221" s="211"/>
      <c r="L221" s="216"/>
      <c r="M221" s="217"/>
      <c r="N221" s="218"/>
      <c r="O221" s="218"/>
      <c r="P221" s="218"/>
      <c r="Q221" s="218"/>
      <c r="R221" s="218"/>
      <c r="S221" s="218"/>
      <c r="T221" s="219"/>
      <c r="AT221" s="220" t="s">
        <v>135</v>
      </c>
      <c r="AU221" s="220" t="s">
        <v>90</v>
      </c>
      <c r="AV221" s="14" t="s">
        <v>90</v>
      </c>
      <c r="AW221" s="14" t="s">
        <v>36</v>
      </c>
      <c r="AX221" s="14" t="s">
        <v>80</v>
      </c>
      <c r="AY221" s="220" t="s">
        <v>125</v>
      </c>
    </row>
    <row r="222" spans="2:51" s="13" customFormat="1" ht="12">
      <c r="B222" s="199"/>
      <c r="C222" s="200"/>
      <c r="D222" s="201" t="s">
        <v>135</v>
      </c>
      <c r="E222" s="202" t="s">
        <v>1</v>
      </c>
      <c r="F222" s="203" t="s">
        <v>374</v>
      </c>
      <c r="G222" s="200"/>
      <c r="H222" s="202" t="s">
        <v>1</v>
      </c>
      <c r="I222" s="204"/>
      <c r="J222" s="200"/>
      <c r="K222" s="200"/>
      <c r="L222" s="205"/>
      <c r="M222" s="206"/>
      <c r="N222" s="207"/>
      <c r="O222" s="207"/>
      <c r="P222" s="207"/>
      <c r="Q222" s="207"/>
      <c r="R222" s="207"/>
      <c r="S222" s="207"/>
      <c r="T222" s="208"/>
      <c r="AT222" s="209" t="s">
        <v>135</v>
      </c>
      <c r="AU222" s="209" t="s">
        <v>90</v>
      </c>
      <c r="AV222" s="13" t="s">
        <v>88</v>
      </c>
      <c r="AW222" s="13" t="s">
        <v>36</v>
      </c>
      <c r="AX222" s="13" t="s">
        <v>80</v>
      </c>
      <c r="AY222" s="209" t="s">
        <v>125</v>
      </c>
    </row>
    <row r="223" spans="2:51" s="14" customFormat="1" ht="12">
      <c r="B223" s="210"/>
      <c r="C223" s="211"/>
      <c r="D223" s="201" t="s">
        <v>135</v>
      </c>
      <c r="E223" s="212" t="s">
        <v>1</v>
      </c>
      <c r="F223" s="213" t="s">
        <v>375</v>
      </c>
      <c r="G223" s="211"/>
      <c r="H223" s="214">
        <v>0.5</v>
      </c>
      <c r="I223" s="215"/>
      <c r="J223" s="211"/>
      <c r="K223" s="211"/>
      <c r="L223" s="216"/>
      <c r="M223" s="217"/>
      <c r="N223" s="218"/>
      <c r="O223" s="218"/>
      <c r="P223" s="218"/>
      <c r="Q223" s="218"/>
      <c r="R223" s="218"/>
      <c r="S223" s="218"/>
      <c r="T223" s="219"/>
      <c r="AT223" s="220" t="s">
        <v>135</v>
      </c>
      <c r="AU223" s="220" t="s">
        <v>90</v>
      </c>
      <c r="AV223" s="14" t="s">
        <v>90</v>
      </c>
      <c r="AW223" s="14" t="s">
        <v>36</v>
      </c>
      <c r="AX223" s="14" t="s">
        <v>80</v>
      </c>
      <c r="AY223" s="220" t="s">
        <v>125</v>
      </c>
    </row>
    <row r="224" spans="2:51" s="15" customFormat="1" ht="12">
      <c r="B224" s="224"/>
      <c r="C224" s="225"/>
      <c r="D224" s="201" t="s">
        <v>135</v>
      </c>
      <c r="E224" s="226" t="s">
        <v>1</v>
      </c>
      <c r="F224" s="227" t="s">
        <v>240</v>
      </c>
      <c r="G224" s="225"/>
      <c r="H224" s="228">
        <v>5.5</v>
      </c>
      <c r="I224" s="229"/>
      <c r="J224" s="225"/>
      <c r="K224" s="225"/>
      <c r="L224" s="230"/>
      <c r="M224" s="231"/>
      <c r="N224" s="232"/>
      <c r="O224" s="232"/>
      <c r="P224" s="232"/>
      <c r="Q224" s="232"/>
      <c r="R224" s="232"/>
      <c r="S224" s="232"/>
      <c r="T224" s="233"/>
      <c r="AT224" s="234" t="s">
        <v>135</v>
      </c>
      <c r="AU224" s="234" t="s">
        <v>90</v>
      </c>
      <c r="AV224" s="15" t="s">
        <v>147</v>
      </c>
      <c r="AW224" s="15" t="s">
        <v>36</v>
      </c>
      <c r="AX224" s="15" t="s">
        <v>88</v>
      </c>
      <c r="AY224" s="234" t="s">
        <v>125</v>
      </c>
    </row>
    <row r="225" spans="1:65" s="2" customFormat="1" ht="22.15" customHeight="1">
      <c r="A225" s="34"/>
      <c r="B225" s="35"/>
      <c r="C225" s="186" t="s">
        <v>376</v>
      </c>
      <c r="D225" s="186" t="s">
        <v>128</v>
      </c>
      <c r="E225" s="187" t="s">
        <v>377</v>
      </c>
      <c r="F225" s="188" t="s">
        <v>378</v>
      </c>
      <c r="G225" s="189" t="s">
        <v>370</v>
      </c>
      <c r="H225" s="190">
        <v>18.6</v>
      </c>
      <c r="I225" s="191"/>
      <c r="J225" s="192">
        <f>ROUND(I225*H225,2)</f>
        <v>0</v>
      </c>
      <c r="K225" s="188" t="s">
        <v>132</v>
      </c>
      <c r="L225" s="39"/>
      <c r="M225" s="193" t="s">
        <v>1</v>
      </c>
      <c r="N225" s="194" t="s">
        <v>45</v>
      </c>
      <c r="O225" s="71"/>
      <c r="P225" s="195">
        <f>O225*H225</f>
        <v>0</v>
      </c>
      <c r="Q225" s="195">
        <v>0.00048</v>
      </c>
      <c r="R225" s="195">
        <f>Q225*H225</f>
        <v>0.008928</v>
      </c>
      <c r="S225" s="195">
        <v>0</v>
      </c>
      <c r="T225" s="196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7" t="s">
        <v>147</v>
      </c>
      <c r="AT225" s="197" t="s">
        <v>128</v>
      </c>
      <c r="AU225" s="197" t="s">
        <v>90</v>
      </c>
      <c r="AY225" s="17" t="s">
        <v>125</v>
      </c>
      <c r="BE225" s="198">
        <f>IF(N225="základní",J225,0)</f>
        <v>0</v>
      </c>
      <c r="BF225" s="198">
        <f>IF(N225="snížená",J225,0)</f>
        <v>0</v>
      </c>
      <c r="BG225" s="198">
        <f>IF(N225="zákl. přenesená",J225,0)</f>
        <v>0</v>
      </c>
      <c r="BH225" s="198">
        <f>IF(N225="sníž. přenesená",J225,0)</f>
        <v>0</v>
      </c>
      <c r="BI225" s="198">
        <f>IF(N225="nulová",J225,0)</f>
        <v>0</v>
      </c>
      <c r="BJ225" s="17" t="s">
        <v>88</v>
      </c>
      <c r="BK225" s="198">
        <f>ROUND(I225*H225,2)</f>
        <v>0</v>
      </c>
      <c r="BL225" s="17" t="s">
        <v>147</v>
      </c>
      <c r="BM225" s="197" t="s">
        <v>379</v>
      </c>
    </row>
    <row r="226" spans="2:51" s="13" customFormat="1" ht="12">
      <c r="B226" s="199"/>
      <c r="C226" s="200"/>
      <c r="D226" s="201" t="s">
        <v>135</v>
      </c>
      <c r="E226" s="202" t="s">
        <v>1</v>
      </c>
      <c r="F226" s="203" t="s">
        <v>380</v>
      </c>
      <c r="G226" s="200"/>
      <c r="H226" s="202" t="s">
        <v>1</v>
      </c>
      <c r="I226" s="204"/>
      <c r="J226" s="200"/>
      <c r="K226" s="200"/>
      <c r="L226" s="205"/>
      <c r="M226" s="206"/>
      <c r="N226" s="207"/>
      <c r="O226" s="207"/>
      <c r="P226" s="207"/>
      <c r="Q226" s="207"/>
      <c r="R226" s="207"/>
      <c r="S226" s="207"/>
      <c r="T226" s="208"/>
      <c r="AT226" s="209" t="s">
        <v>135</v>
      </c>
      <c r="AU226" s="209" t="s">
        <v>90</v>
      </c>
      <c r="AV226" s="13" t="s">
        <v>88</v>
      </c>
      <c r="AW226" s="13" t="s">
        <v>36</v>
      </c>
      <c r="AX226" s="13" t="s">
        <v>80</v>
      </c>
      <c r="AY226" s="209" t="s">
        <v>125</v>
      </c>
    </row>
    <row r="227" spans="2:51" s="14" customFormat="1" ht="12">
      <c r="B227" s="210"/>
      <c r="C227" s="211"/>
      <c r="D227" s="201" t="s">
        <v>135</v>
      </c>
      <c r="E227" s="212" t="s">
        <v>1</v>
      </c>
      <c r="F227" s="213" t="s">
        <v>381</v>
      </c>
      <c r="G227" s="211"/>
      <c r="H227" s="214">
        <v>18.6</v>
      </c>
      <c r="I227" s="215"/>
      <c r="J227" s="211"/>
      <c r="K227" s="211"/>
      <c r="L227" s="216"/>
      <c r="M227" s="217"/>
      <c r="N227" s="218"/>
      <c r="O227" s="218"/>
      <c r="P227" s="218"/>
      <c r="Q227" s="218"/>
      <c r="R227" s="218"/>
      <c r="S227" s="218"/>
      <c r="T227" s="219"/>
      <c r="AT227" s="220" t="s">
        <v>135</v>
      </c>
      <c r="AU227" s="220" t="s">
        <v>90</v>
      </c>
      <c r="AV227" s="14" t="s">
        <v>90</v>
      </c>
      <c r="AW227" s="14" t="s">
        <v>36</v>
      </c>
      <c r="AX227" s="14" t="s">
        <v>88</v>
      </c>
      <c r="AY227" s="220" t="s">
        <v>125</v>
      </c>
    </row>
    <row r="228" spans="1:65" s="2" customFormat="1" ht="14.45" customHeight="1">
      <c r="A228" s="34"/>
      <c r="B228" s="35"/>
      <c r="C228" s="186" t="s">
        <v>382</v>
      </c>
      <c r="D228" s="186" t="s">
        <v>128</v>
      </c>
      <c r="E228" s="187" t="s">
        <v>383</v>
      </c>
      <c r="F228" s="188" t="s">
        <v>384</v>
      </c>
      <c r="G228" s="189" t="s">
        <v>370</v>
      </c>
      <c r="H228" s="190">
        <v>18.6</v>
      </c>
      <c r="I228" s="191"/>
      <c r="J228" s="192">
        <f>ROUND(I228*H228,2)</f>
        <v>0</v>
      </c>
      <c r="K228" s="188" t="s">
        <v>132</v>
      </c>
      <c r="L228" s="39"/>
      <c r="M228" s="193" t="s">
        <v>1</v>
      </c>
      <c r="N228" s="194" t="s">
        <v>45</v>
      </c>
      <c r="O228" s="71"/>
      <c r="P228" s="195">
        <f>O228*H228</f>
        <v>0</v>
      </c>
      <c r="Q228" s="195">
        <v>0.0001</v>
      </c>
      <c r="R228" s="195">
        <f>Q228*H228</f>
        <v>0.0018600000000000003</v>
      </c>
      <c r="S228" s="195">
        <v>0</v>
      </c>
      <c r="T228" s="196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7" t="s">
        <v>147</v>
      </c>
      <c r="AT228" s="197" t="s">
        <v>128</v>
      </c>
      <c r="AU228" s="197" t="s">
        <v>90</v>
      </c>
      <c r="AY228" s="17" t="s">
        <v>125</v>
      </c>
      <c r="BE228" s="198">
        <f>IF(N228="základní",J228,0)</f>
        <v>0</v>
      </c>
      <c r="BF228" s="198">
        <f>IF(N228="snížená",J228,0)</f>
        <v>0</v>
      </c>
      <c r="BG228" s="198">
        <f>IF(N228="zákl. přenesená",J228,0)</f>
        <v>0</v>
      </c>
      <c r="BH228" s="198">
        <f>IF(N228="sníž. přenesená",J228,0)</f>
        <v>0</v>
      </c>
      <c r="BI228" s="198">
        <f>IF(N228="nulová",J228,0)</f>
        <v>0</v>
      </c>
      <c r="BJ228" s="17" t="s">
        <v>88</v>
      </c>
      <c r="BK228" s="198">
        <f>ROUND(I228*H228,2)</f>
        <v>0</v>
      </c>
      <c r="BL228" s="17" t="s">
        <v>147</v>
      </c>
      <c r="BM228" s="197" t="s">
        <v>385</v>
      </c>
    </row>
    <row r="229" spans="2:51" s="14" customFormat="1" ht="12">
      <c r="B229" s="210"/>
      <c r="C229" s="211"/>
      <c r="D229" s="201" t="s">
        <v>135</v>
      </c>
      <c r="E229" s="212" t="s">
        <v>1</v>
      </c>
      <c r="F229" s="213" t="s">
        <v>381</v>
      </c>
      <c r="G229" s="211"/>
      <c r="H229" s="214">
        <v>18.6</v>
      </c>
      <c r="I229" s="215"/>
      <c r="J229" s="211"/>
      <c r="K229" s="211"/>
      <c r="L229" s="216"/>
      <c r="M229" s="217"/>
      <c r="N229" s="218"/>
      <c r="O229" s="218"/>
      <c r="P229" s="218"/>
      <c r="Q229" s="218"/>
      <c r="R229" s="218"/>
      <c r="S229" s="218"/>
      <c r="T229" s="219"/>
      <c r="AT229" s="220" t="s">
        <v>135</v>
      </c>
      <c r="AU229" s="220" t="s">
        <v>90</v>
      </c>
      <c r="AV229" s="14" t="s">
        <v>90</v>
      </c>
      <c r="AW229" s="14" t="s">
        <v>36</v>
      </c>
      <c r="AX229" s="14" t="s">
        <v>88</v>
      </c>
      <c r="AY229" s="220" t="s">
        <v>125</v>
      </c>
    </row>
    <row r="230" spans="1:65" s="2" customFormat="1" ht="14.45" customHeight="1">
      <c r="A230" s="34"/>
      <c r="B230" s="35"/>
      <c r="C230" s="186" t="s">
        <v>386</v>
      </c>
      <c r="D230" s="186" t="s">
        <v>128</v>
      </c>
      <c r="E230" s="187" t="s">
        <v>387</v>
      </c>
      <c r="F230" s="188" t="s">
        <v>388</v>
      </c>
      <c r="G230" s="189" t="s">
        <v>255</v>
      </c>
      <c r="H230" s="190">
        <v>1.665</v>
      </c>
      <c r="I230" s="191"/>
      <c r="J230" s="192">
        <f>ROUND(I230*H230,2)</f>
        <v>0</v>
      </c>
      <c r="K230" s="188" t="s">
        <v>132</v>
      </c>
      <c r="L230" s="39"/>
      <c r="M230" s="193" t="s">
        <v>1</v>
      </c>
      <c r="N230" s="194" t="s">
        <v>45</v>
      </c>
      <c r="O230" s="71"/>
      <c r="P230" s="195">
        <f>O230*H230</f>
        <v>0</v>
      </c>
      <c r="Q230" s="195">
        <v>2.16</v>
      </c>
      <c r="R230" s="195">
        <f>Q230*H230</f>
        <v>3.5964000000000005</v>
      </c>
      <c r="S230" s="195">
        <v>0</v>
      </c>
      <c r="T230" s="196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7" t="s">
        <v>147</v>
      </c>
      <c r="AT230" s="197" t="s">
        <v>128</v>
      </c>
      <c r="AU230" s="197" t="s">
        <v>90</v>
      </c>
      <c r="AY230" s="17" t="s">
        <v>125</v>
      </c>
      <c r="BE230" s="198">
        <f>IF(N230="základní",J230,0)</f>
        <v>0</v>
      </c>
      <c r="BF230" s="198">
        <f>IF(N230="snížená",J230,0)</f>
        <v>0</v>
      </c>
      <c r="BG230" s="198">
        <f>IF(N230="zákl. přenesená",J230,0)</f>
        <v>0</v>
      </c>
      <c r="BH230" s="198">
        <f>IF(N230="sníž. přenesená",J230,0)</f>
        <v>0</v>
      </c>
      <c r="BI230" s="198">
        <f>IF(N230="nulová",J230,0)</f>
        <v>0</v>
      </c>
      <c r="BJ230" s="17" t="s">
        <v>88</v>
      </c>
      <c r="BK230" s="198">
        <f>ROUND(I230*H230,2)</f>
        <v>0</v>
      </c>
      <c r="BL230" s="17" t="s">
        <v>147</v>
      </c>
      <c r="BM230" s="197" t="s">
        <v>389</v>
      </c>
    </row>
    <row r="231" spans="2:51" s="13" customFormat="1" ht="22.5">
      <c r="B231" s="199"/>
      <c r="C231" s="200"/>
      <c r="D231" s="201" t="s">
        <v>135</v>
      </c>
      <c r="E231" s="202" t="s">
        <v>1</v>
      </c>
      <c r="F231" s="203" t="s">
        <v>390</v>
      </c>
      <c r="G231" s="200"/>
      <c r="H231" s="202" t="s">
        <v>1</v>
      </c>
      <c r="I231" s="204"/>
      <c r="J231" s="200"/>
      <c r="K231" s="200"/>
      <c r="L231" s="205"/>
      <c r="M231" s="206"/>
      <c r="N231" s="207"/>
      <c r="O231" s="207"/>
      <c r="P231" s="207"/>
      <c r="Q231" s="207"/>
      <c r="R231" s="207"/>
      <c r="S231" s="207"/>
      <c r="T231" s="208"/>
      <c r="AT231" s="209" t="s">
        <v>135</v>
      </c>
      <c r="AU231" s="209" t="s">
        <v>90</v>
      </c>
      <c r="AV231" s="13" t="s">
        <v>88</v>
      </c>
      <c r="AW231" s="13" t="s">
        <v>36</v>
      </c>
      <c r="AX231" s="13" t="s">
        <v>80</v>
      </c>
      <c r="AY231" s="209" t="s">
        <v>125</v>
      </c>
    </row>
    <row r="232" spans="2:51" s="14" customFormat="1" ht="12">
      <c r="B232" s="210"/>
      <c r="C232" s="211"/>
      <c r="D232" s="201" t="s">
        <v>135</v>
      </c>
      <c r="E232" s="212" t="s">
        <v>1</v>
      </c>
      <c r="F232" s="213" t="s">
        <v>391</v>
      </c>
      <c r="G232" s="211"/>
      <c r="H232" s="214">
        <v>1.665</v>
      </c>
      <c r="I232" s="215"/>
      <c r="J232" s="211"/>
      <c r="K232" s="211"/>
      <c r="L232" s="216"/>
      <c r="M232" s="217"/>
      <c r="N232" s="218"/>
      <c r="O232" s="218"/>
      <c r="P232" s="218"/>
      <c r="Q232" s="218"/>
      <c r="R232" s="218"/>
      <c r="S232" s="218"/>
      <c r="T232" s="219"/>
      <c r="AT232" s="220" t="s">
        <v>135</v>
      </c>
      <c r="AU232" s="220" t="s">
        <v>90</v>
      </c>
      <c r="AV232" s="14" t="s">
        <v>90</v>
      </c>
      <c r="AW232" s="14" t="s">
        <v>36</v>
      </c>
      <c r="AX232" s="14" t="s">
        <v>88</v>
      </c>
      <c r="AY232" s="220" t="s">
        <v>125</v>
      </c>
    </row>
    <row r="233" spans="1:65" s="2" customFormat="1" ht="22.15" customHeight="1">
      <c r="A233" s="34"/>
      <c r="B233" s="35"/>
      <c r="C233" s="186" t="s">
        <v>392</v>
      </c>
      <c r="D233" s="186" t="s">
        <v>128</v>
      </c>
      <c r="E233" s="187" t="s">
        <v>393</v>
      </c>
      <c r="F233" s="188" t="s">
        <v>394</v>
      </c>
      <c r="G233" s="189" t="s">
        <v>370</v>
      </c>
      <c r="H233" s="190">
        <v>35.8</v>
      </c>
      <c r="I233" s="191"/>
      <c r="J233" s="192">
        <f>ROUND(I233*H233,2)</f>
        <v>0</v>
      </c>
      <c r="K233" s="188" t="s">
        <v>132</v>
      </c>
      <c r="L233" s="39"/>
      <c r="M233" s="193" t="s">
        <v>1</v>
      </c>
      <c r="N233" s="194" t="s">
        <v>45</v>
      </c>
      <c r="O233" s="71"/>
      <c r="P233" s="195">
        <f>O233*H233</f>
        <v>0</v>
      </c>
      <c r="Q233" s="195">
        <v>0.0001</v>
      </c>
      <c r="R233" s="195">
        <f>Q233*H233</f>
        <v>0.00358</v>
      </c>
      <c r="S233" s="195">
        <v>0</v>
      </c>
      <c r="T233" s="196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7" t="s">
        <v>147</v>
      </c>
      <c r="AT233" s="197" t="s">
        <v>128</v>
      </c>
      <c r="AU233" s="197" t="s">
        <v>90</v>
      </c>
      <c r="AY233" s="17" t="s">
        <v>125</v>
      </c>
      <c r="BE233" s="198">
        <f>IF(N233="základní",J233,0)</f>
        <v>0</v>
      </c>
      <c r="BF233" s="198">
        <f>IF(N233="snížená",J233,0)</f>
        <v>0</v>
      </c>
      <c r="BG233" s="198">
        <f>IF(N233="zákl. přenesená",J233,0)</f>
        <v>0</v>
      </c>
      <c r="BH233" s="198">
        <f>IF(N233="sníž. přenesená",J233,0)</f>
        <v>0</v>
      </c>
      <c r="BI233" s="198">
        <f>IF(N233="nulová",J233,0)</f>
        <v>0</v>
      </c>
      <c r="BJ233" s="17" t="s">
        <v>88</v>
      </c>
      <c r="BK233" s="198">
        <f>ROUND(I233*H233,2)</f>
        <v>0</v>
      </c>
      <c r="BL233" s="17" t="s">
        <v>147</v>
      </c>
      <c r="BM233" s="197" t="s">
        <v>395</v>
      </c>
    </row>
    <row r="234" spans="2:51" s="13" customFormat="1" ht="12">
      <c r="B234" s="199"/>
      <c r="C234" s="200"/>
      <c r="D234" s="201" t="s">
        <v>135</v>
      </c>
      <c r="E234" s="202" t="s">
        <v>1</v>
      </c>
      <c r="F234" s="203" t="s">
        <v>396</v>
      </c>
      <c r="G234" s="200"/>
      <c r="H234" s="202" t="s">
        <v>1</v>
      </c>
      <c r="I234" s="204"/>
      <c r="J234" s="200"/>
      <c r="K234" s="200"/>
      <c r="L234" s="205"/>
      <c r="M234" s="206"/>
      <c r="N234" s="207"/>
      <c r="O234" s="207"/>
      <c r="P234" s="207"/>
      <c r="Q234" s="207"/>
      <c r="R234" s="207"/>
      <c r="S234" s="207"/>
      <c r="T234" s="208"/>
      <c r="AT234" s="209" t="s">
        <v>135</v>
      </c>
      <c r="AU234" s="209" t="s">
        <v>90</v>
      </c>
      <c r="AV234" s="13" t="s">
        <v>88</v>
      </c>
      <c r="AW234" s="13" t="s">
        <v>36</v>
      </c>
      <c r="AX234" s="13" t="s">
        <v>80</v>
      </c>
      <c r="AY234" s="209" t="s">
        <v>125</v>
      </c>
    </row>
    <row r="235" spans="2:51" s="14" customFormat="1" ht="12">
      <c r="B235" s="210"/>
      <c r="C235" s="211"/>
      <c r="D235" s="201" t="s">
        <v>135</v>
      </c>
      <c r="E235" s="212" t="s">
        <v>1</v>
      </c>
      <c r="F235" s="213" t="s">
        <v>397</v>
      </c>
      <c r="G235" s="211"/>
      <c r="H235" s="214">
        <v>35.8</v>
      </c>
      <c r="I235" s="215"/>
      <c r="J235" s="211"/>
      <c r="K235" s="211"/>
      <c r="L235" s="216"/>
      <c r="M235" s="217"/>
      <c r="N235" s="218"/>
      <c r="O235" s="218"/>
      <c r="P235" s="218"/>
      <c r="Q235" s="218"/>
      <c r="R235" s="218"/>
      <c r="S235" s="218"/>
      <c r="T235" s="219"/>
      <c r="AT235" s="220" t="s">
        <v>135</v>
      </c>
      <c r="AU235" s="220" t="s">
        <v>90</v>
      </c>
      <c r="AV235" s="14" t="s">
        <v>90</v>
      </c>
      <c r="AW235" s="14" t="s">
        <v>36</v>
      </c>
      <c r="AX235" s="14" t="s">
        <v>88</v>
      </c>
      <c r="AY235" s="220" t="s">
        <v>125</v>
      </c>
    </row>
    <row r="236" spans="1:65" s="2" customFormat="1" ht="30" customHeight="1">
      <c r="A236" s="34"/>
      <c r="B236" s="35"/>
      <c r="C236" s="186" t="s">
        <v>398</v>
      </c>
      <c r="D236" s="186" t="s">
        <v>128</v>
      </c>
      <c r="E236" s="187" t="s">
        <v>399</v>
      </c>
      <c r="F236" s="188" t="s">
        <v>400</v>
      </c>
      <c r="G236" s="189" t="s">
        <v>370</v>
      </c>
      <c r="H236" s="190">
        <v>35.8</v>
      </c>
      <c r="I236" s="191"/>
      <c r="J236" s="192">
        <f>ROUND(I236*H236,2)</f>
        <v>0</v>
      </c>
      <c r="K236" s="188" t="s">
        <v>132</v>
      </c>
      <c r="L236" s="39"/>
      <c r="M236" s="193" t="s">
        <v>1</v>
      </c>
      <c r="N236" s="194" t="s">
        <v>45</v>
      </c>
      <c r="O236" s="71"/>
      <c r="P236" s="195">
        <f>O236*H236</f>
        <v>0</v>
      </c>
      <c r="Q236" s="195">
        <v>0</v>
      </c>
      <c r="R236" s="195">
        <f>Q236*H236</f>
        <v>0</v>
      </c>
      <c r="S236" s="195">
        <v>0</v>
      </c>
      <c r="T236" s="196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7" t="s">
        <v>147</v>
      </c>
      <c r="AT236" s="197" t="s">
        <v>128</v>
      </c>
      <c r="AU236" s="197" t="s">
        <v>90</v>
      </c>
      <c r="AY236" s="17" t="s">
        <v>125</v>
      </c>
      <c r="BE236" s="198">
        <f>IF(N236="základní",J236,0)</f>
        <v>0</v>
      </c>
      <c r="BF236" s="198">
        <f>IF(N236="snížená",J236,0)</f>
        <v>0</v>
      </c>
      <c r="BG236" s="198">
        <f>IF(N236="zákl. přenesená",J236,0)</f>
        <v>0</v>
      </c>
      <c r="BH236" s="198">
        <f>IF(N236="sníž. přenesená",J236,0)</f>
        <v>0</v>
      </c>
      <c r="BI236" s="198">
        <f>IF(N236="nulová",J236,0)</f>
        <v>0</v>
      </c>
      <c r="BJ236" s="17" t="s">
        <v>88</v>
      </c>
      <c r="BK236" s="198">
        <f>ROUND(I236*H236,2)</f>
        <v>0</v>
      </c>
      <c r="BL236" s="17" t="s">
        <v>147</v>
      </c>
      <c r="BM236" s="197" t="s">
        <v>401</v>
      </c>
    </row>
    <row r="237" spans="2:51" s="14" customFormat="1" ht="12">
      <c r="B237" s="210"/>
      <c r="C237" s="211"/>
      <c r="D237" s="201" t="s">
        <v>135</v>
      </c>
      <c r="E237" s="212" t="s">
        <v>1</v>
      </c>
      <c r="F237" s="213" t="s">
        <v>397</v>
      </c>
      <c r="G237" s="211"/>
      <c r="H237" s="214">
        <v>35.8</v>
      </c>
      <c r="I237" s="215"/>
      <c r="J237" s="211"/>
      <c r="K237" s="211"/>
      <c r="L237" s="216"/>
      <c r="M237" s="217"/>
      <c r="N237" s="218"/>
      <c r="O237" s="218"/>
      <c r="P237" s="218"/>
      <c r="Q237" s="218"/>
      <c r="R237" s="218"/>
      <c r="S237" s="218"/>
      <c r="T237" s="219"/>
      <c r="AT237" s="220" t="s">
        <v>135</v>
      </c>
      <c r="AU237" s="220" t="s">
        <v>90</v>
      </c>
      <c r="AV237" s="14" t="s">
        <v>90</v>
      </c>
      <c r="AW237" s="14" t="s">
        <v>36</v>
      </c>
      <c r="AX237" s="14" t="s">
        <v>88</v>
      </c>
      <c r="AY237" s="220" t="s">
        <v>125</v>
      </c>
    </row>
    <row r="238" spans="1:65" s="2" customFormat="1" ht="14.45" customHeight="1">
      <c r="A238" s="34"/>
      <c r="B238" s="35"/>
      <c r="C238" s="235" t="s">
        <v>402</v>
      </c>
      <c r="D238" s="235" t="s">
        <v>305</v>
      </c>
      <c r="E238" s="236" t="s">
        <v>403</v>
      </c>
      <c r="F238" s="237" t="s">
        <v>404</v>
      </c>
      <c r="G238" s="238" t="s">
        <v>255</v>
      </c>
      <c r="H238" s="239">
        <v>6.005</v>
      </c>
      <c r="I238" s="240"/>
      <c r="J238" s="241">
        <f>ROUND(I238*H238,2)</f>
        <v>0</v>
      </c>
      <c r="K238" s="237" t="s">
        <v>132</v>
      </c>
      <c r="L238" s="242"/>
      <c r="M238" s="243" t="s">
        <v>1</v>
      </c>
      <c r="N238" s="244" t="s">
        <v>45</v>
      </c>
      <c r="O238" s="71"/>
      <c r="P238" s="195">
        <f>O238*H238</f>
        <v>0</v>
      </c>
      <c r="Q238" s="195">
        <v>2.429</v>
      </c>
      <c r="R238" s="195">
        <f>Q238*H238</f>
        <v>14.586144999999998</v>
      </c>
      <c r="S238" s="195">
        <v>0</v>
      </c>
      <c r="T238" s="196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7" t="s">
        <v>172</v>
      </c>
      <c r="AT238" s="197" t="s">
        <v>305</v>
      </c>
      <c r="AU238" s="197" t="s">
        <v>90</v>
      </c>
      <c r="AY238" s="17" t="s">
        <v>125</v>
      </c>
      <c r="BE238" s="198">
        <f>IF(N238="základní",J238,0)</f>
        <v>0</v>
      </c>
      <c r="BF238" s="198">
        <f>IF(N238="snížená",J238,0)</f>
        <v>0</v>
      </c>
      <c r="BG238" s="198">
        <f>IF(N238="zákl. přenesená",J238,0)</f>
        <v>0</v>
      </c>
      <c r="BH238" s="198">
        <f>IF(N238="sníž. přenesená",J238,0)</f>
        <v>0</v>
      </c>
      <c r="BI238" s="198">
        <f>IF(N238="nulová",J238,0)</f>
        <v>0</v>
      </c>
      <c r="BJ238" s="17" t="s">
        <v>88</v>
      </c>
      <c r="BK238" s="198">
        <f>ROUND(I238*H238,2)</f>
        <v>0</v>
      </c>
      <c r="BL238" s="17" t="s">
        <v>147</v>
      </c>
      <c r="BM238" s="197" t="s">
        <v>405</v>
      </c>
    </row>
    <row r="239" spans="2:51" s="14" customFormat="1" ht="12">
      <c r="B239" s="210"/>
      <c r="C239" s="211"/>
      <c r="D239" s="201" t="s">
        <v>135</v>
      </c>
      <c r="E239" s="212" t="s">
        <v>1</v>
      </c>
      <c r="F239" s="213" t="s">
        <v>406</v>
      </c>
      <c r="G239" s="211"/>
      <c r="H239" s="214">
        <v>6.005</v>
      </c>
      <c r="I239" s="215"/>
      <c r="J239" s="211"/>
      <c r="K239" s="211"/>
      <c r="L239" s="216"/>
      <c r="M239" s="217"/>
      <c r="N239" s="218"/>
      <c r="O239" s="218"/>
      <c r="P239" s="218"/>
      <c r="Q239" s="218"/>
      <c r="R239" s="218"/>
      <c r="S239" s="218"/>
      <c r="T239" s="219"/>
      <c r="AT239" s="220" t="s">
        <v>135</v>
      </c>
      <c r="AU239" s="220" t="s">
        <v>90</v>
      </c>
      <c r="AV239" s="14" t="s">
        <v>90</v>
      </c>
      <c r="AW239" s="14" t="s">
        <v>36</v>
      </c>
      <c r="AX239" s="14" t="s">
        <v>88</v>
      </c>
      <c r="AY239" s="220" t="s">
        <v>125</v>
      </c>
    </row>
    <row r="240" spans="1:65" s="2" customFormat="1" ht="22.15" customHeight="1">
      <c r="A240" s="34"/>
      <c r="B240" s="35"/>
      <c r="C240" s="186" t="s">
        <v>407</v>
      </c>
      <c r="D240" s="186" t="s">
        <v>128</v>
      </c>
      <c r="E240" s="187" t="s">
        <v>408</v>
      </c>
      <c r="F240" s="188" t="s">
        <v>409</v>
      </c>
      <c r="G240" s="189" t="s">
        <v>308</v>
      </c>
      <c r="H240" s="190">
        <v>1.5</v>
      </c>
      <c r="I240" s="191"/>
      <c r="J240" s="192">
        <f>ROUND(I240*H240,2)</f>
        <v>0</v>
      </c>
      <c r="K240" s="188" t="s">
        <v>132</v>
      </c>
      <c r="L240" s="39"/>
      <c r="M240" s="193" t="s">
        <v>1</v>
      </c>
      <c r="N240" s="194" t="s">
        <v>45</v>
      </c>
      <c r="O240" s="71"/>
      <c r="P240" s="195">
        <f>O240*H240</f>
        <v>0</v>
      </c>
      <c r="Q240" s="195">
        <v>1.11381</v>
      </c>
      <c r="R240" s="195">
        <f>Q240*H240</f>
        <v>1.670715</v>
      </c>
      <c r="S240" s="195">
        <v>0</v>
      </c>
      <c r="T240" s="196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7" t="s">
        <v>147</v>
      </c>
      <c r="AT240" s="197" t="s">
        <v>128</v>
      </c>
      <c r="AU240" s="197" t="s">
        <v>90</v>
      </c>
      <c r="AY240" s="17" t="s">
        <v>125</v>
      </c>
      <c r="BE240" s="198">
        <f>IF(N240="základní",J240,0)</f>
        <v>0</v>
      </c>
      <c r="BF240" s="198">
        <f>IF(N240="snížená",J240,0)</f>
        <v>0</v>
      </c>
      <c r="BG240" s="198">
        <f>IF(N240="zákl. přenesená",J240,0)</f>
        <v>0</v>
      </c>
      <c r="BH240" s="198">
        <f>IF(N240="sníž. přenesená",J240,0)</f>
        <v>0</v>
      </c>
      <c r="BI240" s="198">
        <f>IF(N240="nulová",J240,0)</f>
        <v>0</v>
      </c>
      <c r="BJ240" s="17" t="s">
        <v>88</v>
      </c>
      <c r="BK240" s="198">
        <f>ROUND(I240*H240,2)</f>
        <v>0</v>
      </c>
      <c r="BL240" s="17" t="s">
        <v>147</v>
      </c>
      <c r="BM240" s="197" t="s">
        <v>410</v>
      </c>
    </row>
    <row r="241" spans="2:51" s="13" customFormat="1" ht="12">
      <c r="B241" s="199"/>
      <c r="C241" s="200"/>
      <c r="D241" s="201" t="s">
        <v>135</v>
      </c>
      <c r="E241" s="202" t="s">
        <v>1</v>
      </c>
      <c r="F241" s="203" t="s">
        <v>411</v>
      </c>
      <c r="G241" s="200"/>
      <c r="H241" s="202" t="s">
        <v>1</v>
      </c>
      <c r="I241" s="204"/>
      <c r="J241" s="200"/>
      <c r="K241" s="200"/>
      <c r="L241" s="205"/>
      <c r="M241" s="206"/>
      <c r="N241" s="207"/>
      <c r="O241" s="207"/>
      <c r="P241" s="207"/>
      <c r="Q241" s="207"/>
      <c r="R241" s="207"/>
      <c r="S241" s="207"/>
      <c r="T241" s="208"/>
      <c r="AT241" s="209" t="s">
        <v>135</v>
      </c>
      <c r="AU241" s="209" t="s">
        <v>90</v>
      </c>
      <c r="AV241" s="13" t="s">
        <v>88</v>
      </c>
      <c r="AW241" s="13" t="s">
        <v>36</v>
      </c>
      <c r="AX241" s="13" t="s">
        <v>80</v>
      </c>
      <c r="AY241" s="209" t="s">
        <v>125</v>
      </c>
    </row>
    <row r="242" spans="2:51" s="14" customFormat="1" ht="12">
      <c r="B242" s="210"/>
      <c r="C242" s="211"/>
      <c r="D242" s="201" t="s">
        <v>135</v>
      </c>
      <c r="E242" s="212" t="s">
        <v>1</v>
      </c>
      <c r="F242" s="213" t="s">
        <v>412</v>
      </c>
      <c r="G242" s="211"/>
      <c r="H242" s="214">
        <v>1.5</v>
      </c>
      <c r="I242" s="215"/>
      <c r="J242" s="211"/>
      <c r="K242" s="211"/>
      <c r="L242" s="216"/>
      <c r="M242" s="217"/>
      <c r="N242" s="218"/>
      <c r="O242" s="218"/>
      <c r="P242" s="218"/>
      <c r="Q242" s="218"/>
      <c r="R242" s="218"/>
      <c r="S242" s="218"/>
      <c r="T242" s="219"/>
      <c r="AT242" s="220" t="s">
        <v>135</v>
      </c>
      <c r="AU242" s="220" t="s">
        <v>90</v>
      </c>
      <c r="AV242" s="14" t="s">
        <v>90</v>
      </c>
      <c r="AW242" s="14" t="s">
        <v>36</v>
      </c>
      <c r="AX242" s="14" t="s">
        <v>88</v>
      </c>
      <c r="AY242" s="220" t="s">
        <v>125</v>
      </c>
    </row>
    <row r="243" spans="2:63" s="12" customFormat="1" ht="22.9" customHeight="1">
      <c r="B243" s="170"/>
      <c r="C243" s="171"/>
      <c r="D243" s="172" t="s">
        <v>79</v>
      </c>
      <c r="E243" s="184" t="s">
        <v>142</v>
      </c>
      <c r="F243" s="184" t="s">
        <v>413</v>
      </c>
      <c r="G243" s="171"/>
      <c r="H243" s="171"/>
      <c r="I243" s="174"/>
      <c r="J243" s="185">
        <f>BK243</f>
        <v>0</v>
      </c>
      <c r="K243" s="171"/>
      <c r="L243" s="176"/>
      <c r="M243" s="177"/>
      <c r="N243" s="178"/>
      <c r="O243" s="178"/>
      <c r="P243" s="179">
        <f>SUM(P244:P262)</f>
        <v>0</v>
      </c>
      <c r="Q243" s="178"/>
      <c r="R243" s="179">
        <f>SUM(R244:R262)</f>
        <v>11.80277324</v>
      </c>
      <c r="S243" s="178"/>
      <c r="T243" s="180">
        <f>SUM(T244:T262)</f>
        <v>0</v>
      </c>
      <c r="AR243" s="181" t="s">
        <v>88</v>
      </c>
      <c r="AT243" s="182" t="s">
        <v>79</v>
      </c>
      <c r="AU243" s="182" t="s">
        <v>88</v>
      </c>
      <c r="AY243" s="181" t="s">
        <v>125</v>
      </c>
      <c r="BK243" s="183">
        <f>SUM(BK244:BK262)</f>
        <v>0</v>
      </c>
    </row>
    <row r="244" spans="1:65" s="2" customFormat="1" ht="22.15" customHeight="1">
      <c r="A244" s="34"/>
      <c r="B244" s="35"/>
      <c r="C244" s="186" t="s">
        <v>414</v>
      </c>
      <c r="D244" s="186" t="s">
        <v>128</v>
      </c>
      <c r="E244" s="187" t="s">
        <v>415</v>
      </c>
      <c r="F244" s="188" t="s">
        <v>416</v>
      </c>
      <c r="G244" s="189" t="s">
        <v>255</v>
      </c>
      <c r="H244" s="190">
        <v>4.25</v>
      </c>
      <c r="I244" s="191"/>
      <c r="J244" s="192">
        <f>ROUND(I244*H244,2)</f>
        <v>0</v>
      </c>
      <c r="K244" s="188" t="s">
        <v>132</v>
      </c>
      <c r="L244" s="39"/>
      <c r="M244" s="193" t="s">
        <v>1</v>
      </c>
      <c r="N244" s="194" t="s">
        <v>45</v>
      </c>
      <c r="O244" s="71"/>
      <c r="P244" s="195">
        <f>O244*H244</f>
        <v>0</v>
      </c>
      <c r="Q244" s="195">
        <v>2.29988</v>
      </c>
      <c r="R244" s="195">
        <f>Q244*H244</f>
        <v>9.77449</v>
      </c>
      <c r="S244" s="195">
        <v>0</v>
      </c>
      <c r="T244" s="196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7" t="s">
        <v>147</v>
      </c>
      <c r="AT244" s="197" t="s">
        <v>128</v>
      </c>
      <c r="AU244" s="197" t="s">
        <v>90</v>
      </c>
      <c r="AY244" s="17" t="s">
        <v>125</v>
      </c>
      <c r="BE244" s="198">
        <f>IF(N244="základní",J244,0)</f>
        <v>0</v>
      </c>
      <c r="BF244" s="198">
        <f>IF(N244="snížená",J244,0)</f>
        <v>0</v>
      </c>
      <c r="BG244" s="198">
        <f>IF(N244="zákl. přenesená",J244,0)</f>
        <v>0</v>
      </c>
      <c r="BH244" s="198">
        <f>IF(N244="sníž. přenesená",J244,0)</f>
        <v>0</v>
      </c>
      <c r="BI244" s="198">
        <f>IF(N244="nulová",J244,0)</f>
        <v>0</v>
      </c>
      <c r="BJ244" s="17" t="s">
        <v>88</v>
      </c>
      <c r="BK244" s="198">
        <f>ROUND(I244*H244,2)</f>
        <v>0</v>
      </c>
      <c r="BL244" s="17" t="s">
        <v>147</v>
      </c>
      <c r="BM244" s="197" t="s">
        <v>417</v>
      </c>
    </row>
    <row r="245" spans="2:51" s="13" customFormat="1" ht="12">
      <c r="B245" s="199"/>
      <c r="C245" s="200"/>
      <c r="D245" s="201" t="s">
        <v>135</v>
      </c>
      <c r="E245" s="202" t="s">
        <v>1</v>
      </c>
      <c r="F245" s="203" t="s">
        <v>418</v>
      </c>
      <c r="G245" s="200"/>
      <c r="H245" s="202" t="s">
        <v>1</v>
      </c>
      <c r="I245" s="204"/>
      <c r="J245" s="200"/>
      <c r="K245" s="200"/>
      <c r="L245" s="205"/>
      <c r="M245" s="206"/>
      <c r="N245" s="207"/>
      <c r="O245" s="207"/>
      <c r="P245" s="207"/>
      <c r="Q245" s="207"/>
      <c r="R245" s="207"/>
      <c r="S245" s="207"/>
      <c r="T245" s="208"/>
      <c r="AT245" s="209" t="s">
        <v>135</v>
      </c>
      <c r="AU245" s="209" t="s">
        <v>90</v>
      </c>
      <c r="AV245" s="13" t="s">
        <v>88</v>
      </c>
      <c r="AW245" s="13" t="s">
        <v>36</v>
      </c>
      <c r="AX245" s="13" t="s">
        <v>80</v>
      </c>
      <c r="AY245" s="209" t="s">
        <v>125</v>
      </c>
    </row>
    <row r="246" spans="2:51" s="13" customFormat="1" ht="12">
      <c r="B246" s="199"/>
      <c r="C246" s="200"/>
      <c r="D246" s="201" t="s">
        <v>135</v>
      </c>
      <c r="E246" s="202" t="s">
        <v>1</v>
      </c>
      <c r="F246" s="203" t="s">
        <v>419</v>
      </c>
      <c r="G246" s="200"/>
      <c r="H246" s="202" t="s">
        <v>1</v>
      </c>
      <c r="I246" s="204"/>
      <c r="J246" s="200"/>
      <c r="K246" s="200"/>
      <c r="L246" s="205"/>
      <c r="M246" s="206"/>
      <c r="N246" s="207"/>
      <c r="O246" s="207"/>
      <c r="P246" s="207"/>
      <c r="Q246" s="207"/>
      <c r="R246" s="207"/>
      <c r="S246" s="207"/>
      <c r="T246" s="208"/>
      <c r="AT246" s="209" t="s">
        <v>135</v>
      </c>
      <c r="AU246" s="209" t="s">
        <v>90</v>
      </c>
      <c r="AV246" s="13" t="s">
        <v>88</v>
      </c>
      <c r="AW246" s="13" t="s">
        <v>36</v>
      </c>
      <c r="AX246" s="13" t="s">
        <v>80</v>
      </c>
      <c r="AY246" s="209" t="s">
        <v>125</v>
      </c>
    </row>
    <row r="247" spans="2:51" s="14" customFormat="1" ht="12">
      <c r="B247" s="210"/>
      <c r="C247" s="211"/>
      <c r="D247" s="201" t="s">
        <v>135</v>
      </c>
      <c r="E247" s="212" t="s">
        <v>1</v>
      </c>
      <c r="F247" s="213" t="s">
        <v>420</v>
      </c>
      <c r="G247" s="211"/>
      <c r="H247" s="214">
        <v>4.25</v>
      </c>
      <c r="I247" s="215"/>
      <c r="J247" s="211"/>
      <c r="K247" s="211"/>
      <c r="L247" s="216"/>
      <c r="M247" s="217"/>
      <c r="N247" s="218"/>
      <c r="O247" s="218"/>
      <c r="P247" s="218"/>
      <c r="Q247" s="218"/>
      <c r="R247" s="218"/>
      <c r="S247" s="218"/>
      <c r="T247" s="219"/>
      <c r="AT247" s="220" t="s">
        <v>135</v>
      </c>
      <c r="AU247" s="220" t="s">
        <v>90</v>
      </c>
      <c r="AV247" s="14" t="s">
        <v>90</v>
      </c>
      <c r="AW247" s="14" t="s">
        <v>36</v>
      </c>
      <c r="AX247" s="14" t="s">
        <v>88</v>
      </c>
      <c r="AY247" s="220" t="s">
        <v>125</v>
      </c>
    </row>
    <row r="248" spans="1:65" s="2" customFormat="1" ht="14.45" customHeight="1">
      <c r="A248" s="34"/>
      <c r="B248" s="35"/>
      <c r="C248" s="186" t="s">
        <v>421</v>
      </c>
      <c r="D248" s="186" t="s">
        <v>128</v>
      </c>
      <c r="E248" s="187" t="s">
        <v>422</v>
      </c>
      <c r="F248" s="188" t="s">
        <v>423</v>
      </c>
      <c r="G248" s="189" t="s">
        <v>255</v>
      </c>
      <c r="H248" s="190">
        <v>10.954</v>
      </c>
      <c r="I248" s="191"/>
      <c r="J248" s="192">
        <f>ROUND(I248*H248,2)</f>
        <v>0</v>
      </c>
      <c r="K248" s="188" t="s">
        <v>132</v>
      </c>
      <c r="L248" s="39"/>
      <c r="M248" s="193" t="s">
        <v>1</v>
      </c>
      <c r="N248" s="194" t="s">
        <v>45</v>
      </c>
      <c r="O248" s="71"/>
      <c r="P248" s="195">
        <f>O248*H248</f>
        <v>0</v>
      </c>
      <c r="Q248" s="195">
        <v>0</v>
      </c>
      <c r="R248" s="195">
        <f>Q248*H248</f>
        <v>0</v>
      </c>
      <c r="S248" s="195">
        <v>0</v>
      </c>
      <c r="T248" s="196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7" t="s">
        <v>147</v>
      </c>
      <c r="AT248" s="197" t="s">
        <v>128</v>
      </c>
      <c r="AU248" s="197" t="s">
        <v>90</v>
      </c>
      <c r="AY248" s="17" t="s">
        <v>125</v>
      </c>
      <c r="BE248" s="198">
        <f>IF(N248="základní",J248,0)</f>
        <v>0</v>
      </c>
      <c r="BF248" s="198">
        <f>IF(N248="snížená",J248,0)</f>
        <v>0</v>
      </c>
      <c r="BG248" s="198">
        <f>IF(N248="zákl. přenesená",J248,0)</f>
        <v>0</v>
      </c>
      <c r="BH248" s="198">
        <f>IF(N248="sníž. přenesená",J248,0)</f>
        <v>0</v>
      </c>
      <c r="BI248" s="198">
        <f>IF(N248="nulová",J248,0)</f>
        <v>0</v>
      </c>
      <c r="BJ248" s="17" t="s">
        <v>88</v>
      </c>
      <c r="BK248" s="198">
        <f>ROUND(I248*H248,2)</f>
        <v>0</v>
      </c>
      <c r="BL248" s="17" t="s">
        <v>147</v>
      </c>
      <c r="BM248" s="197" t="s">
        <v>424</v>
      </c>
    </row>
    <row r="249" spans="2:51" s="13" customFormat="1" ht="12">
      <c r="B249" s="199"/>
      <c r="C249" s="200"/>
      <c r="D249" s="201" t="s">
        <v>135</v>
      </c>
      <c r="E249" s="202" t="s">
        <v>1</v>
      </c>
      <c r="F249" s="203" t="s">
        <v>425</v>
      </c>
      <c r="G249" s="200"/>
      <c r="H249" s="202" t="s">
        <v>1</v>
      </c>
      <c r="I249" s="204"/>
      <c r="J249" s="200"/>
      <c r="K249" s="200"/>
      <c r="L249" s="205"/>
      <c r="M249" s="206"/>
      <c r="N249" s="207"/>
      <c r="O249" s="207"/>
      <c r="P249" s="207"/>
      <c r="Q249" s="207"/>
      <c r="R249" s="207"/>
      <c r="S249" s="207"/>
      <c r="T249" s="208"/>
      <c r="AT249" s="209" t="s">
        <v>135</v>
      </c>
      <c r="AU249" s="209" t="s">
        <v>90</v>
      </c>
      <c r="AV249" s="13" t="s">
        <v>88</v>
      </c>
      <c r="AW249" s="13" t="s">
        <v>36</v>
      </c>
      <c r="AX249" s="13" t="s">
        <v>80</v>
      </c>
      <c r="AY249" s="209" t="s">
        <v>125</v>
      </c>
    </row>
    <row r="250" spans="2:51" s="14" customFormat="1" ht="12">
      <c r="B250" s="210"/>
      <c r="C250" s="211"/>
      <c r="D250" s="201" t="s">
        <v>135</v>
      </c>
      <c r="E250" s="212" t="s">
        <v>1</v>
      </c>
      <c r="F250" s="213" t="s">
        <v>426</v>
      </c>
      <c r="G250" s="211"/>
      <c r="H250" s="214">
        <v>7.83</v>
      </c>
      <c r="I250" s="215"/>
      <c r="J250" s="211"/>
      <c r="K250" s="211"/>
      <c r="L250" s="216"/>
      <c r="M250" s="217"/>
      <c r="N250" s="218"/>
      <c r="O250" s="218"/>
      <c r="P250" s="218"/>
      <c r="Q250" s="218"/>
      <c r="R250" s="218"/>
      <c r="S250" s="218"/>
      <c r="T250" s="219"/>
      <c r="AT250" s="220" t="s">
        <v>135</v>
      </c>
      <c r="AU250" s="220" t="s">
        <v>90</v>
      </c>
      <c r="AV250" s="14" t="s">
        <v>90</v>
      </c>
      <c r="AW250" s="14" t="s">
        <v>36</v>
      </c>
      <c r="AX250" s="14" t="s">
        <v>80</v>
      </c>
      <c r="AY250" s="220" t="s">
        <v>125</v>
      </c>
    </row>
    <row r="251" spans="2:51" s="14" customFormat="1" ht="12">
      <c r="B251" s="210"/>
      <c r="C251" s="211"/>
      <c r="D251" s="201" t="s">
        <v>135</v>
      </c>
      <c r="E251" s="212" t="s">
        <v>1</v>
      </c>
      <c r="F251" s="213" t="s">
        <v>427</v>
      </c>
      <c r="G251" s="211"/>
      <c r="H251" s="214">
        <v>2.282</v>
      </c>
      <c r="I251" s="215"/>
      <c r="J251" s="211"/>
      <c r="K251" s="211"/>
      <c r="L251" s="216"/>
      <c r="M251" s="217"/>
      <c r="N251" s="218"/>
      <c r="O251" s="218"/>
      <c r="P251" s="218"/>
      <c r="Q251" s="218"/>
      <c r="R251" s="218"/>
      <c r="S251" s="218"/>
      <c r="T251" s="219"/>
      <c r="AT251" s="220" t="s">
        <v>135</v>
      </c>
      <c r="AU251" s="220" t="s">
        <v>90</v>
      </c>
      <c r="AV251" s="14" t="s">
        <v>90</v>
      </c>
      <c r="AW251" s="14" t="s">
        <v>36</v>
      </c>
      <c r="AX251" s="14" t="s">
        <v>80</v>
      </c>
      <c r="AY251" s="220" t="s">
        <v>125</v>
      </c>
    </row>
    <row r="252" spans="2:51" s="14" customFormat="1" ht="12">
      <c r="B252" s="210"/>
      <c r="C252" s="211"/>
      <c r="D252" s="201" t="s">
        <v>135</v>
      </c>
      <c r="E252" s="212" t="s">
        <v>1</v>
      </c>
      <c r="F252" s="213" t="s">
        <v>428</v>
      </c>
      <c r="G252" s="211"/>
      <c r="H252" s="214">
        <v>0.842</v>
      </c>
      <c r="I252" s="215"/>
      <c r="J252" s="211"/>
      <c r="K252" s="211"/>
      <c r="L252" s="216"/>
      <c r="M252" s="217"/>
      <c r="N252" s="218"/>
      <c r="O252" s="218"/>
      <c r="P252" s="218"/>
      <c r="Q252" s="218"/>
      <c r="R252" s="218"/>
      <c r="S252" s="218"/>
      <c r="T252" s="219"/>
      <c r="AT252" s="220" t="s">
        <v>135</v>
      </c>
      <c r="AU252" s="220" t="s">
        <v>90</v>
      </c>
      <c r="AV252" s="14" t="s">
        <v>90</v>
      </c>
      <c r="AW252" s="14" t="s">
        <v>36</v>
      </c>
      <c r="AX252" s="14" t="s">
        <v>80</v>
      </c>
      <c r="AY252" s="220" t="s">
        <v>125</v>
      </c>
    </row>
    <row r="253" spans="2:51" s="15" customFormat="1" ht="12">
      <c r="B253" s="224"/>
      <c r="C253" s="225"/>
      <c r="D253" s="201" t="s">
        <v>135</v>
      </c>
      <c r="E253" s="226" t="s">
        <v>1</v>
      </c>
      <c r="F253" s="227" t="s">
        <v>240</v>
      </c>
      <c r="G253" s="225"/>
      <c r="H253" s="228">
        <v>10.954</v>
      </c>
      <c r="I253" s="229"/>
      <c r="J253" s="225"/>
      <c r="K253" s="225"/>
      <c r="L253" s="230"/>
      <c r="M253" s="231"/>
      <c r="N253" s="232"/>
      <c r="O253" s="232"/>
      <c r="P253" s="232"/>
      <c r="Q253" s="232"/>
      <c r="R253" s="232"/>
      <c r="S253" s="232"/>
      <c r="T253" s="233"/>
      <c r="AT253" s="234" t="s">
        <v>135</v>
      </c>
      <c r="AU253" s="234" t="s">
        <v>90</v>
      </c>
      <c r="AV253" s="15" t="s">
        <v>147</v>
      </c>
      <c r="AW253" s="15" t="s">
        <v>36</v>
      </c>
      <c r="AX253" s="15" t="s">
        <v>88</v>
      </c>
      <c r="AY253" s="234" t="s">
        <v>125</v>
      </c>
    </row>
    <row r="254" spans="1:65" s="2" customFormat="1" ht="30" customHeight="1">
      <c r="A254" s="34"/>
      <c r="B254" s="35"/>
      <c r="C254" s="186" t="s">
        <v>429</v>
      </c>
      <c r="D254" s="186" t="s">
        <v>128</v>
      </c>
      <c r="E254" s="187" t="s">
        <v>430</v>
      </c>
      <c r="F254" s="188" t="s">
        <v>431</v>
      </c>
      <c r="G254" s="189" t="s">
        <v>230</v>
      </c>
      <c r="H254" s="190">
        <v>40.609</v>
      </c>
      <c r="I254" s="191"/>
      <c r="J254" s="192">
        <f>ROUND(I254*H254,2)</f>
        <v>0</v>
      </c>
      <c r="K254" s="188" t="s">
        <v>132</v>
      </c>
      <c r="L254" s="39"/>
      <c r="M254" s="193" t="s">
        <v>1</v>
      </c>
      <c r="N254" s="194" t="s">
        <v>45</v>
      </c>
      <c r="O254" s="71"/>
      <c r="P254" s="195">
        <f>O254*H254</f>
        <v>0</v>
      </c>
      <c r="Q254" s="195">
        <v>0.00132</v>
      </c>
      <c r="R254" s="195">
        <f>Q254*H254</f>
        <v>0.05360388</v>
      </c>
      <c r="S254" s="195">
        <v>0</v>
      </c>
      <c r="T254" s="196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7" t="s">
        <v>147</v>
      </c>
      <c r="AT254" s="197" t="s">
        <v>128</v>
      </c>
      <c r="AU254" s="197" t="s">
        <v>90</v>
      </c>
      <c r="AY254" s="17" t="s">
        <v>125</v>
      </c>
      <c r="BE254" s="198">
        <f>IF(N254="základní",J254,0)</f>
        <v>0</v>
      </c>
      <c r="BF254" s="198">
        <f>IF(N254="snížená",J254,0)</f>
        <v>0</v>
      </c>
      <c r="BG254" s="198">
        <f>IF(N254="zákl. přenesená",J254,0)</f>
        <v>0</v>
      </c>
      <c r="BH254" s="198">
        <f>IF(N254="sníž. přenesená",J254,0)</f>
        <v>0</v>
      </c>
      <c r="BI254" s="198">
        <f>IF(N254="nulová",J254,0)</f>
        <v>0</v>
      </c>
      <c r="BJ254" s="17" t="s">
        <v>88</v>
      </c>
      <c r="BK254" s="198">
        <f>ROUND(I254*H254,2)</f>
        <v>0</v>
      </c>
      <c r="BL254" s="17" t="s">
        <v>147</v>
      </c>
      <c r="BM254" s="197" t="s">
        <v>432</v>
      </c>
    </row>
    <row r="255" spans="2:51" s="14" customFormat="1" ht="22.5">
      <c r="B255" s="210"/>
      <c r="C255" s="211"/>
      <c r="D255" s="201" t="s">
        <v>135</v>
      </c>
      <c r="E255" s="212" t="s">
        <v>1</v>
      </c>
      <c r="F255" s="213" t="s">
        <v>433</v>
      </c>
      <c r="G255" s="211"/>
      <c r="H255" s="214">
        <v>40.609</v>
      </c>
      <c r="I255" s="215"/>
      <c r="J255" s="211"/>
      <c r="K255" s="211"/>
      <c r="L255" s="216"/>
      <c r="M255" s="217"/>
      <c r="N255" s="218"/>
      <c r="O255" s="218"/>
      <c r="P255" s="218"/>
      <c r="Q255" s="218"/>
      <c r="R255" s="218"/>
      <c r="S255" s="218"/>
      <c r="T255" s="219"/>
      <c r="AT255" s="220" t="s">
        <v>135</v>
      </c>
      <c r="AU255" s="220" t="s">
        <v>90</v>
      </c>
      <c r="AV255" s="14" t="s">
        <v>90</v>
      </c>
      <c r="AW255" s="14" t="s">
        <v>36</v>
      </c>
      <c r="AX255" s="14" t="s">
        <v>88</v>
      </c>
      <c r="AY255" s="220" t="s">
        <v>125</v>
      </c>
    </row>
    <row r="256" spans="1:65" s="2" customFormat="1" ht="30" customHeight="1">
      <c r="A256" s="34"/>
      <c r="B256" s="35"/>
      <c r="C256" s="186" t="s">
        <v>434</v>
      </c>
      <c r="D256" s="186" t="s">
        <v>128</v>
      </c>
      <c r="E256" s="187" t="s">
        <v>435</v>
      </c>
      <c r="F256" s="188" t="s">
        <v>436</v>
      </c>
      <c r="G256" s="189" t="s">
        <v>230</v>
      </c>
      <c r="H256" s="190">
        <v>40.609</v>
      </c>
      <c r="I256" s="191"/>
      <c r="J256" s="192">
        <f>ROUND(I256*H256,2)</f>
        <v>0</v>
      </c>
      <c r="K256" s="188" t="s">
        <v>132</v>
      </c>
      <c r="L256" s="39"/>
      <c r="M256" s="193" t="s">
        <v>1</v>
      </c>
      <c r="N256" s="194" t="s">
        <v>45</v>
      </c>
      <c r="O256" s="71"/>
      <c r="P256" s="195">
        <f>O256*H256</f>
        <v>0</v>
      </c>
      <c r="Q256" s="195">
        <v>4E-05</v>
      </c>
      <c r="R256" s="195">
        <f>Q256*H256</f>
        <v>0.0016243600000000003</v>
      </c>
      <c r="S256" s="195">
        <v>0</v>
      </c>
      <c r="T256" s="196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97" t="s">
        <v>147</v>
      </c>
      <c r="AT256" s="197" t="s">
        <v>128</v>
      </c>
      <c r="AU256" s="197" t="s">
        <v>90</v>
      </c>
      <c r="AY256" s="17" t="s">
        <v>125</v>
      </c>
      <c r="BE256" s="198">
        <f>IF(N256="základní",J256,0)</f>
        <v>0</v>
      </c>
      <c r="BF256" s="198">
        <f>IF(N256="snížená",J256,0)</f>
        <v>0</v>
      </c>
      <c r="BG256" s="198">
        <f>IF(N256="zákl. přenesená",J256,0)</f>
        <v>0</v>
      </c>
      <c r="BH256" s="198">
        <f>IF(N256="sníž. přenesená",J256,0)</f>
        <v>0</v>
      </c>
      <c r="BI256" s="198">
        <f>IF(N256="nulová",J256,0)</f>
        <v>0</v>
      </c>
      <c r="BJ256" s="17" t="s">
        <v>88</v>
      </c>
      <c r="BK256" s="198">
        <f>ROUND(I256*H256,2)</f>
        <v>0</v>
      </c>
      <c r="BL256" s="17" t="s">
        <v>147</v>
      </c>
      <c r="BM256" s="197" t="s">
        <v>437</v>
      </c>
    </row>
    <row r="257" spans="1:65" s="2" customFormat="1" ht="14.45" customHeight="1">
      <c r="A257" s="34"/>
      <c r="B257" s="35"/>
      <c r="C257" s="186" t="s">
        <v>438</v>
      </c>
      <c r="D257" s="186" t="s">
        <v>128</v>
      </c>
      <c r="E257" s="187" t="s">
        <v>439</v>
      </c>
      <c r="F257" s="188" t="s">
        <v>440</v>
      </c>
      <c r="G257" s="189" t="s">
        <v>308</v>
      </c>
      <c r="H257" s="190">
        <v>1.9</v>
      </c>
      <c r="I257" s="191"/>
      <c r="J257" s="192">
        <f>ROUND(I257*H257,2)</f>
        <v>0</v>
      </c>
      <c r="K257" s="188" t="s">
        <v>132</v>
      </c>
      <c r="L257" s="39"/>
      <c r="M257" s="193" t="s">
        <v>1</v>
      </c>
      <c r="N257" s="194" t="s">
        <v>45</v>
      </c>
      <c r="O257" s="71"/>
      <c r="P257" s="195">
        <f>O257*H257</f>
        <v>0</v>
      </c>
      <c r="Q257" s="195">
        <v>1.03845</v>
      </c>
      <c r="R257" s="195">
        <f>Q257*H257</f>
        <v>1.973055</v>
      </c>
      <c r="S257" s="195">
        <v>0</v>
      </c>
      <c r="T257" s="196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7" t="s">
        <v>147</v>
      </c>
      <c r="AT257" s="197" t="s">
        <v>128</v>
      </c>
      <c r="AU257" s="197" t="s">
        <v>90</v>
      </c>
      <c r="AY257" s="17" t="s">
        <v>125</v>
      </c>
      <c r="BE257" s="198">
        <f>IF(N257="základní",J257,0)</f>
        <v>0</v>
      </c>
      <c r="BF257" s="198">
        <f>IF(N257="snížená",J257,0)</f>
        <v>0</v>
      </c>
      <c r="BG257" s="198">
        <f>IF(N257="zákl. přenesená",J257,0)</f>
        <v>0</v>
      </c>
      <c r="BH257" s="198">
        <f>IF(N257="sníž. přenesená",J257,0)</f>
        <v>0</v>
      </c>
      <c r="BI257" s="198">
        <f>IF(N257="nulová",J257,0)</f>
        <v>0</v>
      </c>
      <c r="BJ257" s="17" t="s">
        <v>88</v>
      </c>
      <c r="BK257" s="198">
        <f>ROUND(I257*H257,2)</f>
        <v>0</v>
      </c>
      <c r="BL257" s="17" t="s">
        <v>147</v>
      </c>
      <c r="BM257" s="197" t="s">
        <v>441</v>
      </c>
    </row>
    <row r="258" spans="2:51" s="13" customFormat="1" ht="12">
      <c r="B258" s="199"/>
      <c r="C258" s="200"/>
      <c r="D258" s="201" t="s">
        <v>135</v>
      </c>
      <c r="E258" s="202" t="s">
        <v>1</v>
      </c>
      <c r="F258" s="203" t="s">
        <v>411</v>
      </c>
      <c r="G258" s="200"/>
      <c r="H258" s="202" t="s">
        <v>1</v>
      </c>
      <c r="I258" s="204"/>
      <c r="J258" s="200"/>
      <c r="K258" s="200"/>
      <c r="L258" s="205"/>
      <c r="M258" s="206"/>
      <c r="N258" s="207"/>
      <c r="O258" s="207"/>
      <c r="P258" s="207"/>
      <c r="Q258" s="207"/>
      <c r="R258" s="207"/>
      <c r="S258" s="207"/>
      <c r="T258" s="208"/>
      <c r="AT258" s="209" t="s">
        <v>135</v>
      </c>
      <c r="AU258" s="209" t="s">
        <v>90</v>
      </c>
      <c r="AV258" s="13" t="s">
        <v>88</v>
      </c>
      <c r="AW258" s="13" t="s">
        <v>36</v>
      </c>
      <c r="AX258" s="13" t="s">
        <v>80</v>
      </c>
      <c r="AY258" s="209" t="s">
        <v>125</v>
      </c>
    </row>
    <row r="259" spans="2:51" s="14" customFormat="1" ht="12">
      <c r="B259" s="210"/>
      <c r="C259" s="211"/>
      <c r="D259" s="201" t="s">
        <v>135</v>
      </c>
      <c r="E259" s="212" t="s">
        <v>1</v>
      </c>
      <c r="F259" s="213" t="s">
        <v>442</v>
      </c>
      <c r="G259" s="211"/>
      <c r="H259" s="214">
        <v>1.8</v>
      </c>
      <c r="I259" s="215"/>
      <c r="J259" s="211"/>
      <c r="K259" s="211"/>
      <c r="L259" s="216"/>
      <c r="M259" s="217"/>
      <c r="N259" s="218"/>
      <c r="O259" s="218"/>
      <c r="P259" s="218"/>
      <c r="Q259" s="218"/>
      <c r="R259" s="218"/>
      <c r="S259" s="218"/>
      <c r="T259" s="219"/>
      <c r="AT259" s="220" t="s">
        <v>135</v>
      </c>
      <c r="AU259" s="220" t="s">
        <v>90</v>
      </c>
      <c r="AV259" s="14" t="s">
        <v>90</v>
      </c>
      <c r="AW259" s="14" t="s">
        <v>36</v>
      </c>
      <c r="AX259" s="14" t="s">
        <v>80</v>
      </c>
      <c r="AY259" s="220" t="s">
        <v>125</v>
      </c>
    </row>
    <row r="260" spans="2:51" s="13" customFormat="1" ht="12">
      <c r="B260" s="199"/>
      <c r="C260" s="200"/>
      <c r="D260" s="201" t="s">
        <v>135</v>
      </c>
      <c r="E260" s="202" t="s">
        <v>1</v>
      </c>
      <c r="F260" s="203" t="s">
        <v>443</v>
      </c>
      <c r="G260" s="200"/>
      <c r="H260" s="202" t="s">
        <v>1</v>
      </c>
      <c r="I260" s="204"/>
      <c r="J260" s="200"/>
      <c r="K260" s="200"/>
      <c r="L260" s="205"/>
      <c r="M260" s="206"/>
      <c r="N260" s="207"/>
      <c r="O260" s="207"/>
      <c r="P260" s="207"/>
      <c r="Q260" s="207"/>
      <c r="R260" s="207"/>
      <c r="S260" s="207"/>
      <c r="T260" s="208"/>
      <c r="AT260" s="209" t="s">
        <v>135</v>
      </c>
      <c r="AU260" s="209" t="s">
        <v>90</v>
      </c>
      <c r="AV260" s="13" t="s">
        <v>88</v>
      </c>
      <c r="AW260" s="13" t="s">
        <v>36</v>
      </c>
      <c r="AX260" s="13" t="s">
        <v>80</v>
      </c>
      <c r="AY260" s="209" t="s">
        <v>125</v>
      </c>
    </row>
    <row r="261" spans="2:51" s="14" customFormat="1" ht="12">
      <c r="B261" s="210"/>
      <c r="C261" s="211"/>
      <c r="D261" s="201" t="s">
        <v>135</v>
      </c>
      <c r="E261" s="212" t="s">
        <v>1</v>
      </c>
      <c r="F261" s="213" t="s">
        <v>444</v>
      </c>
      <c r="G261" s="211"/>
      <c r="H261" s="214">
        <v>0.1</v>
      </c>
      <c r="I261" s="215"/>
      <c r="J261" s="211"/>
      <c r="K261" s="211"/>
      <c r="L261" s="216"/>
      <c r="M261" s="217"/>
      <c r="N261" s="218"/>
      <c r="O261" s="218"/>
      <c r="P261" s="218"/>
      <c r="Q261" s="218"/>
      <c r="R261" s="218"/>
      <c r="S261" s="218"/>
      <c r="T261" s="219"/>
      <c r="AT261" s="220" t="s">
        <v>135</v>
      </c>
      <c r="AU261" s="220" t="s">
        <v>90</v>
      </c>
      <c r="AV261" s="14" t="s">
        <v>90</v>
      </c>
      <c r="AW261" s="14" t="s">
        <v>36</v>
      </c>
      <c r="AX261" s="14" t="s">
        <v>80</v>
      </c>
      <c r="AY261" s="220" t="s">
        <v>125</v>
      </c>
    </row>
    <row r="262" spans="2:51" s="15" customFormat="1" ht="12">
      <c r="B262" s="224"/>
      <c r="C262" s="225"/>
      <c r="D262" s="201" t="s">
        <v>135</v>
      </c>
      <c r="E262" s="226" t="s">
        <v>1</v>
      </c>
      <c r="F262" s="227" t="s">
        <v>240</v>
      </c>
      <c r="G262" s="225"/>
      <c r="H262" s="228">
        <v>1.9000000000000001</v>
      </c>
      <c r="I262" s="229"/>
      <c r="J262" s="225"/>
      <c r="K262" s="225"/>
      <c r="L262" s="230"/>
      <c r="M262" s="231"/>
      <c r="N262" s="232"/>
      <c r="O262" s="232"/>
      <c r="P262" s="232"/>
      <c r="Q262" s="232"/>
      <c r="R262" s="232"/>
      <c r="S262" s="232"/>
      <c r="T262" s="233"/>
      <c r="AT262" s="234" t="s">
        <v>135</v>
      </c>
      <c r="AU262" s="234" t="s">
        <v>90</v>
      </c>
      <c r="AV262" s="15" t="s">
        <v>147</v>
      </c>
      <c r="AW262" s="15" t="s">
        <v>36</v>
      </c>
      <c r="AX262" s="15" t="s">
        <v>88</v>
      </c>
      <c r="AY262" s="234" t="s">
        <v>125</v>
      </c>
    </row>
    <row r="263" spans="2:63" s="12" customFormat="1" ht="22.9" customHeight="1">
      <c r="B263" s="170"/>
      <c r="C263" s="171"/>
      <c r="D263" s="172" t="s">
        <v>79</v>
      </c>
      <c r="E263" s="184" t="s">
        <v>147</v>
      </c>
      <c r="F263" s="184" t="s">
        <v>445</v>
      </c>
      <c r="G263" s="171"/>
      <c r="H263" s="171"/>
      <c r="I263" s="174"/>
      <c r="J263" s="185">
        <f>BK263</f>
        <v>0</v>
      </c>
      <c r="K263" s="171"/>
      <c r="L263" s="176"/>
      <c r="M263" s="177"/>
      <c r="N263" s="178"/>
      <c r="O263" s="178"/>
      <c r="P263" s="179">
        <f>SUM(P264:P310)</f>
        <v>0</v>
      </c>
      <c r="Q263" s="178"/>
      <c r="R263" s="179">
        <f>SUM(R264:R310)</f>
        <v>409.83367928</v>
      </c>
      <c r="S263" s="178"/>
      <c r="T263" s="180">
        <f>SUM(T264:T310)</f>
        <v>0</v>
      </c>
      <c r="AR263" s="181" t="s">
        <v>88</v>
      </c>
      <c r="AT263" s="182" t="s">
        <v>79</v>
      </c>
      <c r="AU263" s="182" t="s">
        <v>88</v>
      </c>
      <c r="AY263" s="181" t="s">
        <v>125</v>
      </c>
      <c r="BK263" s="183">
        <f>SUM(BK264:BK310)</f>
        <v>0</v>
      </c>
    </row>
    <row r="264" spans="1:65" s="2" customFormat="1" ht="30" customHeight="1">
      <c r="A264" s="34"/>
      <c r="B264" s="35"/>
      <c r="C264" s="186" t="s">
        <v>446</v>
      </c>
      <c r="D264" s="186" t="s">
        <v>128</v>
      </c>
      <c r="E264" s="187" t="s">
        <v>447</v>
      </c>
      <c r="F264" s="188" t="s">
        <v>448</v>
      </c>
      <c r="G264" s="189" t="s">
        <v>308</v>
      </c>
      <c r="H264" s="190">
        <v>4.27</v>
      </c>
      <c r="I264" s="191"/>
      <c r="J264" s="192">
        <f>ROUND(I264*H264,2)</f>
        <v>0</v>
      </c>
      <c r="K264" s="188" t="s">
        <v>132</v>
      </c>
      <c r="L264" s="39"/>
      <c r="M264" s="193" t="s">
        <v>1</v>
      </c>
      <c r="N264" s="194" t="s">
        <v>45</v>
      </c>
      <c r="O264" s="71"/>
      <c r="P264" s="195">
        <f>O264*H264</f>
        <v>0</v>
      </c>
      <c r="Q264" s="195">
        <v>0.045</v>
      </c>
      <c r="R264" s="195">
        <f>Q264*H264</f>
        <v>0.19215</v>
      </c>
      <c r="S264" s="195">
        <v>0</v>
      </c>
      <c r="T264" s="196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7" t="s">
        <v>147</v>
      </c>
      <c r="AT264" s="197" t="s">
        <v>128</v>
      </c>
      <c r="AU264" s="197" t="s">
        <v>90</v>
      </c>
      <c r="AY264" s="17" t="s">
        <v>125</v>
      </c>
      <c r="BE264" s="198">
        <f>IF(N264="základní",J264,0)</f>
        <v>0</v>
      </c>
      <c r="BF264" s="198">
        <f>IF(N264="snížená",J264,0)</f>
        <v>0</v>
      </c>
      <c r="BG264" s="198">
        <f>IF(N264="zákl. přenesená",J264,0)</f>
        <v>0</v>
      </c>
      <c r="BH264" s="198">
        <f>IF(N264="sníž. přenesená",J264,0)</f>
        <v>0</v>
      </c>
      <c r="BI264" s="198">
        <f>IF(N264="nulová",J264,0)</f>
        <v>0</v>
      </c>
      <c r="BJ264" s="17" t="s">
        <v>88</v>
      </c>
      <c r="BK264" s="198">
        <f>ROUND(I264*H264,2)</f>
        <v>0</v>
      </c>
      <c r="BL264" s="17" t="s">
        <v>147</v>
      </c>
      <c r="BM264" s="197" t="s">
        <v>449</v>
      </c>
    </row>
    <row r="265" spans="2:51" s="13" customFormat="1" ht="12">
      <c r="B265" s="199"/>
      <c r="C265" s="200"/>
      <c r="D265" s="201" t="s">
        <v>135</v>
      </c>
      <c r="E265" s="202" t="s">
        <v>1</v>
      </c>
      <c r="F265" s="203" t="s">
        <v>450</v>
      </c>
      <c r="G265" s="200"/>
      <c r="H265" s="202" t="s">
        <v>1</v>
      </c>
      <c r="I265" s="204"/>
      <c r="J265" s="200"/>
      <c r="K265" s="200"/>
      <c r="L265" s="205"/>
      <c r="M265" s="206"/>
      <c r="N265" s="207"/>
      <c r="O265" s="207"/>
      <c r="P265" s="207"/>
      <c r="Q265" s="207"/>
      <c r="R265" s="207"/>
      <c r="S265" s="207"/>
      <c r="T265" s="208"/>
      <c r="AT265" s="209" t="s">
        <v>135</v>
      </c>
      <c r="AU265" s="209" t="s">
        <v>90</v>
      </c>
      <c r="AV265" s="13" t="s">
        <v>88</v>
      </c>
      <c r="AW265" s="13" t="s">
        <v>36</v>
      </c>
      <c r="AX265" s="13" t="s">
        <v>80</v>
      </c>
      <c r="AY265" s="209" t="s">
        <v>125</v>
      </c>
    </row>
    <row r="266" spans="2:51" s="13" customFormat="1" ht="12">
      <c r="B266" s="199"/>
      <c r="C266" s="200"/>
      <c r="D266" s="201" t="s">
        <v>135</v>
      </c>
      <c r="E266" s="202" t="s">
        <v>1</v>
      </c>
      <c r="F266" s="203" t="s">
        <v>451</v>
      </c>
      <c r="G266" s="200"/>
      <c r="H266" s="202" t="s">
        <v>1</v>
      </c>
      <c r="I266" s="204"/>
      <c r="J266" s="200"/>
      <c r="K266" s="200"/>
      <c r="L266" s="205"/>
      <c r="M266" s="206"/>
      <c r="N266" s="207"/>
      <c r="O266" s="207"/>
      <c r="P266" s="207"/>
      <c r="Q266" s="207"/>
      <c r="R266" s="207"/>
      <c r="S266" s="207"/>
      <c r="T266" s="208"/>
      <c r="AT266" s="209" t="s">
        <v>135</v>
      </c>
      <c r="AU266" s="209" t="s">
        <v>90</v>
      </c>
      <c r="AV266" s="13" t="s">
        <v>88</v>
      </c>
      <c r="AW266" s="13" t="s">
        <v>36</v>
      </c>
      <c r="AX266" s="13" t="s">
        <v>80</v>
      </c>
      <c r="AY266" s="209" t="s">
        <v>125</v>
      </c>
    </row>
    <row r="267" spans="2:51" s="13" customFormat="1" ht="12">
      <c r="B267" s="199"/>
      <c r="C267" s="200"/>
      <c r="D267" s="201" t="s">
        <v>135</v>
      </c>
      <c r="E267" s="202" t="s">
        <v>1</v>
      </c>
      <c r="F267" s="203" t="s">
        <v>452</v>
      </c>
      <c r="G267" s="200"/>
      <c r="H267" s="202" t="s">
        <v>1</v>
      </c>
      <c r="I267" s="204"/>
      <c r="J267" s="200"/>
      <c r="K267" s="200"/>
      <c r="L267" s="205"/>
      <c r="M267" s="206"/>
      <c r="N267" s="207"/>
      <c r="O267" s="207"/>
      <c r="P267" s="207"/>
      <c r="Q267" s="207"/>
      <c r="R267" s="207"/>
      <c r="S267" s="207"/>
      <c r="T267" s="208"/>
      <c r="AT267" s="209" t="s">
        <v>135</v>
      </c>
      <c r="AU267" s="209" t="s">
        <v>90</v>
      </c>
      <c r="AV267" s="13" t="s">
        <v>88</v>
      </c>
      <c r="AW267" s="13" t="s">
        <v>36</v>
      </c>
      <c r="AX267" s="13" t="s">
        <v>80</v>
      </c>
      <c r="AY267" s="209" t="s">
        <v>125</v>
      </c>
    </row>
    <row r="268" spans="2:51" s="14" customFormat="1" ht="12">
      <c r="B268" s="210"/>
      <c r="C268" s="211"/>
      <c r="D268" s="201" t="s">
        <v>135</v>
      </c>
      <c r="E268" s="212" t="s">
        <v>1</v>
      </c>
      <c r="F268" s="213" t="s">
        <v>453</v>
      </c>
      <c r="G268" s="211"/>
      <c r="H268" s="214">
        <v>4.27</v>
      </c>
      <c r="I268" s="215"/>
      <c r="J268" s="211"/>
      <c r="K268" s="211"/>
      <c r="L268" s="216"/>
      <c r="M268" s="217"/>
      <c r="N268" s="218"/>
      <c r="O268" s="218"/>
      <c r="P268" s="218"/>
      <c r="Q268" s="218"/>
      <c r="R268" s="218"/>
      <c r="S268" s="218"/>
      <c r="T268" s="219"/>
      <c r="AT268" s="220" t="s">
        <v>135</v>
      </c>
      <c r="AU268" s="220" t="s">
        <v>90</v>
      </c>
      <c r="AV268" s="14" t="s">
        <v>90</v>
      </c>
      <c r="AW268" s="14" t="s">
        <v>36</v>
      </c>
      <c r="AX268" s="14" t="s">
        <v>88</v>
      </c>
      <c r="AY268" s="220" t="s">
        <v>125</v>
      </c>
    </row>
    <row r="269" spans="1:65" s="2" customFormat="1" ht="14.45" customHeight="1">
      <c r="A269" s="34"/>
      <c r="B269" s="35"/>
      <c r="C269" s="235" t="s">
        <v>454</v>
      </c>
      <c r="D269" s="235" t="s">
        <v>305</v>
      </c>
      <c r="E269" s="236" t="s">
        <v>455</v>
      </c>
      <c r="F269" s="237" t="s">
        <v>456</v>
      </c>
      <c r="G269" s="238" t="s">
        <v>308</v>
      </c>
      <c r="H269" s="239">
        <v>4.27</v>
      </c>
      <c r="I269" s="240"/>
      <c r="J269" s="241">
        <f>ROUND(I269*H269,2)</f>
        <v>0</v>
      </c>
      <c r="K269" s="237" t="s">
        <v>187</v>
      </c>
      <c r="L269" s="242"/>
      <c r="M269" s="243" t="s">
        <v>1</v>
      </c>
      <c r="N269" s="244" t="s">
        <v>45</v>
      </c>
      <c r="O269" s="71"/>
      <c r="P269" s="195">
        <f>O269*H269</f>
        <v>0</v>
      </c>
      <c r="Q269" s="195">
        <v>1</v>
      </c>
      <c r="R269" s="195">
        <f>Q269*H269</f>
        <v>4.27</v>
      </c>
      <c r="S269" s="195">
        <v>0</v>
      </c>
      <c r="T269" s="196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97" t="s">
        <v>172</v>
      </c>
      <c r="AT269" s="197" t="s">
        <v>305</v>
      </c>
      <c r="AU269" s="197" t="s">
        <v>90</v>
      </c>
      <c r="AY269" s="17" t="s">
        <v>125</v>
      </c>
      <c r="BE269" s="198">
        <f>IF(N269="základní",J269,0)</f>
        <v>0</v>
      </c>
      <c r="BF269" s="198">
        <f>IF(N269="snížená",J269,0)</f>
        <v>0</v>
      </c>
      <c r="BG269" s="198">
        <f>IF(N269="zákl. přenesená",J269,0)</f>
        <v>0</v>
      </c>
      <c r="BH269" s="198">
        <f>IF(N269="sníž. přenesená",J269,0)</f>
        <v>0</v>
      </c>
      <c r="BI269" s="198">
        <f>IF(N269="nulová",J269,0)</f>
        <v>0</v>
      </c>
      <c r="BJ269" s="17" t="s">
        <v>88</v>
      </c>
      <c r="BK269" s="198">
        <f>ROUND(I269*H269,2)</f>
        <v>0</v>
      </c>
      <c r="BL269" s="17" t="s">
        <v>147</v>
      </c>
      <c r="BM269" s="197" t="s">
        <v>457</v>
      </c>
    </row>
    <row r="270" spans="2:51" s="13" customFormat="1" ht="12">
      <c r="B270" s="199"/>
      <c r="C270" s="200"/>
      <c r="D270" s="201" t="s">
        <v>135</v>
      </c>
      <c r="E270" s="202" t="s">
        <v>1</v>
      </c>
      <c r="F270" s="203" t="s">
        <v>458</v>
      </c>
      <c r="G270" s="200"/>
      <c r="H270" s="202" t="s">
        <v>1</v>
      </c>
      <c r="I270" s="204"/>
      <c r="J270" s="200"/>
      <c r="K270" s="200"/>
      <c r="L270" s="205"/>
      <c r="M270" s="206"/>
      <c r="N270" s="207"/>
      <c r="O270" s="207"/>
      <c r="P270" s="207"/>
      <c r="Q270" s="207"/>
      <c r="R270" s="207"/>
      <c r="S270" s="207"/>
      <c r="T270" s="208"/>
      <c r="AT270" s="209" t="s">
        <v>135</v>
      </c>
      <c r="AU270" s="209" t="s">
        <v>90</v>
      </c>
      <c r="AV270" s="13" t="s">
        <v>88</v>
      </c>
      <c r="AW270" s="13" t="s">
        <v>36</v>
      </c>
      <c r="AX270" s="13" t="s">
        <v>80</v>
      </c>
      <c r="AY270" s="209" t="s">
        <v>125</v>
      </c>
    </row>
    <row r="271" spans="2:51" s="14" customFormat="1" ht="12">
      <c r="B271" s="210"/>
      <c r="C271" s="211"/>
      <c r="D271" s="201" t="s">
        <v>135</v>
      </c>
      <c r="E271" s="212" t="s">
        <v>1</v>
      </c>
      <c r="F271" s="213" t="s">
        <v>453</v>
      </c>
      <c r="G271" s="211"/>
      <c r="H271" s="214">
        <v>4.27</v>
      </c>
      <c r="I271" s="215"/>
      <c r="J271" s="211"/>
      <c r="K271" s="211"/>
      <c r="L271" s="216"/>
      <c r="M271" s="217"/>
      <c r="N271" s="218"/>
      <c r="O271" s="218"/>
      <c r="P271" s="218"/>
      <c r="Q271" s="218"/>
      <c r="R271" s="218"/>
      <c r="S271" s="218"/>
      <c r="T271" s="219"/>
      <c r="AT271" s="220" t="s">
        <v>135</v>
      </c>
      <c r="AU271" s="220" t="s">
        <v>90</v>
      </c>
      <c r="AV271" s="14" t="s">
        <v>90</v>
      </c>
      <c r="AW271" s="14" t="s">
        <v>36</v>
      </c>
      <c r="AX271" s="14" t="s">
        <v>88</v>
      </c>
      <c r="AY271" s="220" t="s">
        <v>125</v>
      </c>
    </row>
    <row r="272" spans="1:65" s="2" customFormat="1" ht="22.15" customHeight="1">
      <c r="A272" s="34"/>
      <c r="B272" s="35"/>
      <c r="C272" s="186" t="s">
        <v>459</v>
      </c>
      <c r="D272" s="186" t="s">
        <v>128</v>
      </c>
      <c r="E272" s="187" t="s">
        <v>460</v>
      </c>
      <c r="F272" s="188" t="s">
        <v>461</v>
      </c>
      <c r="G272" s="189" t="s">
        <v>179</v>
      </c>
      <c r="H272" s="190">
        <v>6</v>
      </c>
      <c r="I272" s="191"/>
      <c r="J272" s="192">
        <f>ROUND(I272*H272,2)</f>
        <v>0</v>
      </c>
      <c r="K272" s="188" t="s">
        <v>132</v>
      </c>
      <c r="L272" s="39"/>
      <c r="M272" s="193" t="s">
        <v>1</v>
      </c>
      <c r="N272" s="194" t="s">
        <v>45</v>
      </c>
      <c r="O272" s="71"/>
      <c r="P272" s="195">
        <f>O272*H272</f>
        <v>0</v>
      </c>
      <c r="Q272" s="195">
        <v>0</v>
      </c>
      <c r="R272" s="195">
        <f>Q272*H272</f>
        <v>0</v>
      </c>
      <c r="S272" s="195">
        <v>0</v>
      </c>
      <c r="T272" s="196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97" t="s">
        <v>147</v>
      </c>
      <c r="AT272" s="197" t="s">
        <v>128</v>
      </c>
      <c r="AU272" s="197" t="s">
        <v>90</v>
      </c>
      <c r="AY272" s="17" t="s">
        <v>125</v>
      </c>
      <c r="BE272" s="198">
        <f>IF(N272="základní",J272,0)</f>
        <v>0</v>
      </c>
      <c r="BF272" s="198">
        <f>IF(N272="snížená",J272,0)</f>
        <v>0</v>
      </c>
      <c r="BG272" s="198">
        <f>IF(N272="zákl. přenesená",J272,0)</f>
        <v>0</v>
      </c>
      <c r="BH272" s="198">
        <f>IF(N272="sníž. přenesená",J272,0)</f>
        <v>0</v>
      </c>
      <c r="BI272" s="198">
        <f>IF(N272="nulová",J272,0)</f>
        <v>0</v>
      </c>
      <c r="BJ272" s="17" t="s">
        <v>88</v>
      </c>
      <c r="BK272" s="198">
        <f>ROUND(I272*H272,2)</f>
        <v>0</v>
      </c>
      <c r="BL272" s="17" t="s">
        <v>147</v>
      </c>
      <c r="BM272" s="197" t="s">
        <v>462</v>
      </c>
    </row>
    <row r="273" spans="1:65" s="2" customFormat="1" ht="14.45" customHeight="1">
      <c r="A273" s="34"/>
      <c r="B273" s="35"/>
      <c r="C273" s="235" t="s">
        <v>463</v>
      </c>
      <c r="D273" s="235" t="s">
        <v>305</v>
      </c>
      <c r="E273" s="236" t="s">
        <v>464</v>
      </c>
      <c r="F273" s="237" t="s">
        <v>465</v>
      </c>
      <c r="G273" s="238" t="s">
        <v>179</v>
      </c>
      <c r="H273" s="239">
        <v>6</v>
      </c>
      <c r="I273" s="240"/>
      <c r="J273" s="241">
        <f>ROUND(I273*H273,2)</f>
        <v>0</v>
      </c>
      <c r="K273" s="237" t="s">
        <v>187</v>
      </c>
      <c r="L273" s="242"/>
      <c r="M273" s="243" t="s">
        <v>1</v>
      </c>
      <c r="N273" s="244" t="s">
        <v>45</v>
      </c>
      <c r="O273" s="71"/>
      <c r="P273" s="195">
        <f>O273*H273</f>
        <v>0</v>
      </c>
      <c r="Q273" s="195">
        <v>0.005</v>
      </c>
      <c r="R273" s="195">
        <f>Q273*H273</f>
        <v>0.03</v>
      </c>
      <c r="S273" s="195">
        <v>0</v>
      </c>
      <c r="T273" s="196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7" t="s">
        <v>172</v>
      </c>
      <c r="AT273" s="197" t="s">
        <v>305</v>
      </c>
      <c r="AU273" s="197" t="s">
        <v>90</v>
      </c>
      <c r="AY273" s="17" t="s">
        <v>125</v>
      </c>
      <c r="BE273" s="198">
        <f>IF(N273="základní",J273,0)</f>
        <v>0</v>
      </c>
      <c r="BF273" s="198">
        <f>IF(N273="snížená",J273,0)</f>
        <v>0</v>
      </c>
      <c r="BG273" s="198">
        <f>IF(N273="zákl. přenesená",J273,0)</f>
        <v>0</v>
      </c>
      <c r="BH273" s="198">
        <f>IF(N273="sníž. přenesená",J273,0)</f>
        <v>0</v>
      </c>
      <c r="BI273" s="198">
        <f>IF(N273="nulová",J273,0)</f>
        <v>0</v>
      </c>
      <c r="BJ273" s="17" t="s">
        <v>88</v>
      </c>
      <c r="BK273" s="198">
        <f>ROUND(I273*H273,2)</f>
        <v>0</v>
      </c>
      <c r="BL273" s="17" t="s">
        <v>147</v>
      </c>
      <c r="BM273" s="197" t="s">
        <v>466</v>
      </c>
    </row>
    <row r="274" spans="1:65" s="2" customFormat="1" ht="30" customHeight="1">
      <c r="A274" s="34"/>
      <c r="B274" s="35"/>
      <c r="C274" s="186" t="s">
        <v>467</v>
      </c>
      <c r="D274" s="186" t="s">
        <v>128</v>
      </c>
      <c r="E274" s="187" t="s">
        <v>468</v>
      </c>
      <c r="F274" s="188" t="s">
        <v>469</v>
      </c>
      <c r="G274" s="189" t="s">
        <v>230</v>
      </c>
      <c r="H274" s="190">
        <v>158.64</v>
      </c>
      <c r="I274" s="191"/>
      <c r="J274" s="192">
        <f>ROUND(I274*H274,2)</f>
        <v>0</v>
      </c>
      <c r="K274" s="188" t="s">
        <v>132</v>
      </c>
      <c r="L274" s="39"/>
      <c r="M274" s="193" t="s">
        <v>1</v>
      </c>
      <c r="N274" s="194" t="s">
        <v>45</v>
      </c>
      <c r="O274" s="71"/>
      <c r="P274" s="195">
        <f>O274*H274</f>
        <v>0</v>
      </c>
      <c r="Q274" s="195">
        <v>0</v>
      </c>
      <c r="R274" s="195">
        <f>Q274*H274</f>
        <v>0</v>
      </c>
      <c r="S274" s="195">
        <v>0</v>
      </c>
      <c r="T274" s="196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97" t="s">
        <v>147</v>
      </c>
      <c r="AT274" s="197" t="s">
        <v>128</v>
      </c>
      <c r="AU274" s="197" t="s">
        <v>90</v>
      </c>
      <c r="AY274" s="17" t="s">
        <v>125</v>
      </c>
      <c r="BE274" s="198">
        <f>IF(N274="základní",J274,0)</f>
        <v>0</v>
      </c>
      <c r="BF274" s="198">
        <f>IF(N274="snížená",J274,0)</f>
        <v>0</v>
      </c>
      <c r="BG274" s="198">
        <f>IF(N274="zákl. přenesená",J274,0)</f>
        <v>0</v>
      </c>
      <c r="BH274" s="198">
        <f>IF(N274="sníž. přenesená",J274,0)</f>
        <v>0</v>
      </c>
      <c r="BI274" s="198">
        <f>IF(N274="nulová",J274,0)</f>
        <v>0</v>
      </c>
      <c r="BJ274" s="17" t="s">
        <v>88</v>
      </c>
      <c r="BK274" s="198">
        <f>ROUND(I274*H274,2)</f>
        <v>0</v>
      </c>
      <c r="BL274" s="17" t="s">
        <v>147</v>
      </c>
      <c r="BM274" s="197" t="s">
        <v>470</v>
      </c>
    </row>
    <row r="275" spans="2:51" s="13" customFormat="1" ht="12">
      <c r="B275" s="199"/>
      <c r="C275" s="200"/>
      <c r="D275" s="201" t="s">
        <v>135</v>
      </c>
      <c r="E275" s="202" t="s">
        <v>1</v>
      </c>
      <c r="F275" s="203" t="s">
        <v>471</v>
      </c>
      <c r="G275" s="200"/>
      <c r="H275" s="202" t="s">
        <v>1</v>
      </c>
      <c r="I275" s="204"/>
      <c r="J275" s="200"/>
      <c r="K275" s="200"/>
      <c r="L275" s="205"/>
      <c r="M275" s="206"/>
      <c r="N275" s="207"/>
      <c r="O275" s="207"/>
      <c r="P275" s="207"/>
      <c r="Q275" s="207"/>
      <c r="R275" s="207"/>
      <c r="S275" s="207"/>
      <c r="T275" s="208"/>
      <c r="AT275" s="209" t="s">
        <v>135</v>
      </c>
      <c r="AU275" s="209" t="s">
        <v>90</v>
      </c>
      <c r="AV275" s="13" t="s">
        <v>88</v>
      </c>
      <c r="AW275" s="13" t="s">
        <v>36</v>
      </c>
      <c r="AX275" s="13" t="s">
        <v>80</v>
      </c>
      <c r="AY275" s="209" t="s">
        <v>125</v>
      </c>
    </row>
    <row r="276" spans="2:51" s="14" customFormat="1" ht="12">
      <c r="B276" s="210"/>
      <c r="C276" s="211"/>
      <c r="D276" s="201" t="s">
        <v>135</v>
      </c>
      <c r="E276" s="212" t="s">
        <v>1</v>
      </c>
      <c r="F276" s="213" t="s">
        <v>472</v>
      </c>
      <c r="G276" s="211"/>
      <c r="H276" s="214">
        <v>158.64</v>
      </c>
      <c r="I276" s="215"/>
      <c r="J276" s="211"/>
      <c r="K276" s="211"/>
      <c r="L276" s="216"/>
      <c r="M276" s="217"/>
      <c r="N276" s="218"/>
      <c r="O276" s="218"/>
      <c r="P276" s="218"/>
      <c r="Q276" s="218"/>
      <c r="R276" s="218"/>
      <c r="S276" s="218"/>
      <c r="T276" s="219"/>
      <c r="AT276" s="220" t="s">
        <v>135</v>
      </c>
      <c r="AU276" s="220" t="s">
        <v>90</v>
      </c>
      <c r="AV276" s="14" t="s">
        <v>90</v>
      </c>
      <c r="AW276" s="14" t="s">
        <v>36</v>
      </c>
      <c r="AX276" s="14" t="s">
        <v>88</v>
      </c>
      <c r="AY276" s="220" t="s">
        <v>125</v>
      </c>
    </row>
    <row r="277" spans="1:65" s="2" customFormat="1" ht="22.15" customHeight="1">
      <c r="A277" s="34"/>
      <c r="B277" s="35"/>
      <c r="C277" s="186" t="s">
        <v>473</v>
      </c>
      <c r="D277" s="186" t="s">
        <v>128</v>
      </c>
      <c r="E277" s="187" t="s">
        <v>474</v>
      </c>
      <c r="F277" s="188" t="s">
        <v>475</v>
      </c>
      <c r="G277" s="189" t="s">
        <v>230</v>
      </c>
      <c r="H277" s="190">
        <v>24.03</v>
      </c>
      <c r="I277" s="191"/>
      <c r="J277" s="192">
        <f>ROUND(I277*H277,2)</f>
        <v>0</v>
      </c>
      <c r="K277" s="188" t="s">
        <v>132</v>
      </c>
      <c r="L277" s="39"/>
      <c r="M277" s="193" t="s">
        <v>1</v>
      </c>
      <c r="N277" s="194" t="s">
        <v>45</v>
      </c>
      <c r="O277" s="71"/>
      <c r="P277" s="195">
        <f>O277*H277</f>
        <v>0</v>
      </c>
      <c r="Q277" s="195">
        <v>0</v>
      </c>
      <c r="R277" s="195">
        <f>Q277*H277</f>
        <v>0</v>
      </c>
      <c r="S277" s="195">
        <v>0</v>
      </c>
      <c r="T277" s="196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97" t="s">
        <v>147</v>
      </c>
      <c r="AT277" s="197" t="s">
        <v>128</v>
      </c>
      <c r="AU277" s="197" t="s">
        <v>90</v>
      </c>
      <c r="AY277" s="17" t="s">
        <v>125</v>
      </c>
      <c r="BE277" s="198">
        <f>IF(N277="základní",J277,0)</f>
        <v>0</v>
      </c>
      <c r="BF277" s="198">
        <f>IF(N277="snížená",J277,0)</f>
        <v>0</v>
      </c>
      <c r="BG277" s="198">
        <f>IF(N277="zákl. přenesená",J277,0)</f>
        <v>0</v>
      </c>
      <c r="BH277" s="198">
        <f>IF(N277="sníž. přenesená",J277,0)</f>
        <v>0</v>
      </c>
      <c r="BI277" s="198">
        <f>IF(N277="nulová",J277,0)</f>
        <v>0</v>
      </c>
      <c r="BJ277" s="17" t="s">
        <v>88</v>
      </c>
      <c r="BK277" s="198">
        <f>ROUND(I277*H277,2)</f>
        <v>0</v>
      </c>
      <c r="BL277" s="17" t="s">
        <v>147</v>
      </c>
      <c r="BM277" s="197" t="s">
        <v>476</v>
      </c>
    </row>
    <row r="278" spans="2:51" s="13" customFormat="1" ht="12">
      <c r="B278" s="199"/>
      <c r="C278" s="200"/>
      <c r="D278" s="201" t="s">
        <v>135</v>
      </c>
      <c r="E278" s="202" t="s">
        <v>1</v>
      </c>
      <c r="F278" s="203" t="s">
        <v>477</v>
      </c>
      <c r="G278" s="200"/>
      <c r="H278" s="202" t="s">
        <v>1</v>
      </c>
      <c r="I278" s="204"/>
      <c r="J278" s="200"/>
      <c r="K278" s="200"/>
      <c r="L278" s="205"/>
      <c r="M278" s="206"/>
      <c r="N278" s="207"/>
      <c r="O278" s="207"/>
      <c r="P278" s="207"/>
      <c r="Q278" s="207"/>
      <c r="R278" s="207"/>
      <c r="S278" s="207"/>
      <c r="T278" s="208"/>
      <c r="AT278" s="209" t="s">
        <v>135</v>
      </c>
      <c r="AU278" s="209" t="s">
        <v>90</v>
      </c>
      <c r="AV278" s="13" t="s">
        <v>88</v>
      </c>
      <c r="AW278" s="13" t="s">
        <v>36</v>
      </c>
      <c r="AX278" s="13" t="s">
        <v>80</v>
      </c>
      <c r="AY278" s="209" t="s">
        <v>125</v>
      </c>
    </row>
    <row r="279" spans="2:51" s="14" customFormat="1" ht="12">
      <c r="B279" s="210"/>
      <c r="C279" s="211"/>
      <c r="D279" s="201" t="s">
        <v>135</v>
      </c>
      <c r="E279" s="212" t="s">
        <v>1</v>
      </c>
      <c r="F279" s="213" t="s">
        <v>478</v>
      </c>
      <c r="G279" s="211"/>
      <c r="H279" s="214">
        <v>10.23</v>
      </c>
      <c r="I279" s="215"/>
      <c r="J279" s="211"/>
      <c r="K279" s="211"/>
      <c r="L279" s="216"/>
      <c r="M279" s="217"/>
      <c r="N279" s="218"/>
      <c r="O279" s="218"/>
      <c r="P279" s="218"/>
      <c r="Q279" s="218"/>
      <c r="R279" s="218"/>
      <c r="S279" s="218"/>
      <c r="T279" s="219"/>
      <c r="AT279" s="220" t="s">
        <v>135</v>
      </c>
      <c r="AU279" s="220" t="s">
        <v>90</v>
      </c>
      <c r="AV279" s="14" t="s">
        <v>90</v>
      </c>
      <c r="AW279" s="14" t="s">
        <v>36</v>
      </c>
      <c r="AX279" s="14" t="s">
        <v>80</v>
      </c>
      <c r="AY279" s="220" t="s">
        <v>125</v>
      </c>
    </row>
    <row r="280" spans="2:51" s="13" customFormat="1" ht="12">
      <c r="B280" s="199"/>
      <c r="C280" s="200"/>
      <c r="D280" s="201" t="s">
        <v>135</v>
      </c>
      <c r="E280" s="202" t="s">
        <v>1</v>
      </c>
      <c r="F280" s="203" t="s">
        <v>479</v>
      </c>
      <c r="G280" s="200"/>
      <c r="H280" s="202" t="s">
        <v>1</v>
      </c>
      <c r="I280" s="204"/>
      <c r="J280" s="200"/>
      <c r="K280" s="200"/>
      <c r="L280" s="205"/>
      <c r="M280" s="206"/>
      <c r="N280" s="207"/>
      <c r="O280" s="207"/>
      <c r="P280" s="207"/>
      <c r="Q280" s="207"/>
      <c r="R280" s="207"/>
      <c r="S280" s="207"/>
      <c r="T280" s="208"/>
      <c r="AT280" s="209" t="s">
        <v>135</v>
      </c>
      <c r="AU280" s="209" t="s">
        <v>90</v>
      </c>
      <c r="AV280" s="13" t="s">
        <v>88</v>
      </c>
      <c r="AW280" s="13" t="s">
        <v>36</v>
      </c>
      <c r="AX280" s="13" t="s">
        <v>80</v>
      </c>
      <c r="AY280" s="209" t="s">
        <v>125</v>
      </c>
    </row>
    <row r="281" spans="2:51" s="14" customFormat="1" ht="12">
      <c r="B281" s="210"/>
      <c r="C281" s="211"/>
      <c r="D281" s="201" t="s">
        <v>135</v>
      </c>
      <c r="E281" s="212" t="s">
        <v>1</v>
      </c>
      <c r="F281" s="213" t="s">
        <v>480</v>
      </c>
      <c r="G281" s="211"/>
      <c r="H281" s="214">
        <v>13.8</v>
      </c>
      <c r="I281" s="215"/>
      <c r="J281" s="211"/>
      <c r="K281" s="211"/>
      <c r="L281" s="216"/>
      <c r="M281" s="217"/>
      <c r="N281" s="218"/>
      <c r="O281" s="218"/>
      <c r="P281" s="218"/>
      <c r="Q281" s="218"/>
      <c r="R281" s="218"/>
      <c r="S281" s="218"/>
      <c r="T281" s="219"/>
      <c r="AT281" s="220" t="s">
        <v>135</v>
      </c>
      <c r="AU281" s="220" t="s">
        <v>90</v>
      </c>
      <c r="AV281" s="14" t="s">
        <v>90</v>
      </c>
      <c r="AW281" s="14" t="s">
        <v>36</v>
      </c>
      <c r="AX281" s="14" t="s">
        <v>80</v>
      </c>
      <c r="AY281" s="220" t="s">
        <v>125</v>
      </c>
    </row>
    <row r="282" spans="2:51" s="15" customFormat="1" ht="12">
      <c r="B282" s="224"/>
      <c r="C282" s="225"/>
      <c r="D282" s="201" t="s">
        <v>135</v>
      </c>
      <c r="E282" s="226" t="s">
        <v>1</v>
      </c>
      <c r="F282" s="227" t="s">
        <v>240</v>
      </c>
      <c r="G282" s="225"/>
      <c r="H282" s="228">
        <v>24.03</v>
      </c>
      <c r="I282" s="229"/>
      <c r="J282" s="225"/>
      <c r="K282" s="225"/>
      <c r="L282" s="230"/>
      <c r="M282" s="231"/>
      <c r="N282" s="232"/>
      <c r="O282" s="232"/>
      <c r="P282" s="232"/>
      <c r="Q282" s="232"/>
      <c r="R282" s="232"/>
      <c r="S282" s="232"/>
      <c r="T282" s="233"/>
      <c r="AT282" s="234" t="s">
        <v>135</v>
      </c>
      <c r="AU282" s="234" t="s">
        <v>90</v>
      </c>
      <c r="AV282" s="15" t="s">
        <v>147</v>
      </c>
      <c r="AW282" s="15" t="s">
        <v>36</v>
      </c>
      <c r="AX282" s="15" t="s">
        <v>88</v>
      </c>
      <c r="AY282" s="234" t="s">
        <v>125</v>
      </c>
    </row>
    <row r="283" spans="1:65" s="2" customFormat="1" ht="22.15" customHeight="1">
      <c r="A283" s="34"/>
      <c r="B283" s="35"/>
      <c r="C283" s="186" t="s">
        <v>481</v>
      </c>
      <c r="D283" s="186" t="s">
        <v>128</v>
      </c>
      <c r="E283" s="187" t="s">
        <v>482</v>
      </c>
      <c r="F283" s="188" t="s">
        <v>483</v>
      </c>
      <c r="G283" s="189" t="s">
        <v>230</v>
      </c>
      <c r="H283" s="190">
        <v>4.098</v>
      </c>
      <c r="I283" s="191"/>
      <c r="J283" s="192">
        <f>ROUND(I283*H283,2)</f>
        <v>0</v>
      </c>
      <c r="K283" s="188" t="s">
        <v>132</v>
      </c>
      <c r="L283" s="39"/>
      <c r="M283" s="193" t="s">
        <v>1</v>
      </c>
      <c r="N283" s="194" t="s">
        <v>45</v>
      </c>
      <c r="O283" s="71"/>
      <c r="P283" s="195">
        <f>O283*H283</f>
        <v>0</v>
      </c>
      <c r="Q283" s="195">
        <v>0.01136</v>
      </c>
      <c r="R283" s="195">
        <f>Q283*H283</f>
        <v>0.04655328</v>
      </c>
      <c r="S283" s="195">
        <v>0</v>
      </c>
      <c r="T283" s="196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97" t="s">
        <v>147</v>
      </c>
      <c r="AT283" s="197" t="s">
        <v>128</v>
      </c>
      <c r="AU283" s="197" t="s">
        <v>90</v>
      </c>
      <c r="AY283" s="17" t="s">
        <v>125</v>
      </c>
      <c r="BE283" s="198">
        <f>IF(N283="základní",J283,0)</f>
        <v>0</v>
      </c>
      <c r="BF283" s="198">
        <f>IF(N283="snížená",J283,0)</f>
        <v>0</v>
      </c>
      <c r="BG283" s="198">
        <f>IF(N283="zákl. přenesená",J283,0)</f>
        <v>0</v>
      </c>
      <c r="BH283" s="198">
        <f>IF(N283="sníž. přenesená",J283,0)</f>
        <v>0</v>
      </c>
      <c r="BI283" s="198">
        <f>IF(N283="nulová",J283,0)</f>
        <v>0</v>
      </c>
      <c r="BJ283" s="17" t="s">
        <v>88</v>
      </c>
      <c r="BK283" s="198">
        <f>ROUND(I283*H283,2)</f>
        <v>0</v>
      </c>
      <c r="BL283" s="17" t="s">
        <v>147</v>
      </c>
      <c r="BM283" s="197" t="s">
        <v>484</v>
      </c>
    </row>
    <row r="284" spans="2:51" s="14" customFormat="1" ht="12">
      <c r="B284" s="210"/>
      <c r="C284" s="211"/>
      <c r="D284" s="201" t="s">
        <v>135</v>
      </c>
      <c r="E284" s="212" t="s">
        <v>1</v>
      </c>
      <c r="F284" s="213" t="s">
        <v>485</v>
      </c>
      <c r="G284" s="211"/>
      <c r="H284" s="214">
        <v>4.098</v>
      </c>
      <c r="I284" s="215"/>
      <c r="J284" s="211"/>
      <c r="K284" s="211"/>
      <c r="L284" s="216"/>
      <c r="M284" s="217"/>
      <c r="N284" s="218"/>
      <c r="O284" s="218"/>
      <c r="P284" s="218"/>
      <c r="Q284" s="218"/>
      <c r="R284" s="218"/>
      <c r="S284" s="218"/>
      <c r="T284" s="219"/>
      <c r="AT284" s="220" t="s">
        <v>135</v>
      </c>
      <c r="AU284" s="220" t="s">
        <v>90</v>
      </c>
      <c r="AV284" s="14" t="s">
        <v>90</v>
      </c>
      <c r="AW284" s="14" t="s">
        <v>36</v>
      </c>
      <c r="AX284" s="14" t="s">
        <v>88</v>
      </c>
      <c r="AY284" s="220" t="s">
        <v>125</v>
      </c>
    </row>
    <row r="285" spans="1:65" s="2" customFormat="1" ht="30" customHeight="1">
      <c r="A285" s="34"/>
      <c r="B285" s="35"/>
      <c r="C285" s="186" t="s">
        <v>486</v>
      </c>
      <c r="D285" s="186" t="s">
        <v>128</v>
      </c>
      <c r="E285" s="187" t="s">
        <v>487</v>
      </c>
      <c r="F285" s="188" t="s">
        <v>488</v>
      </c>
      <c r="G285" s="189" t="s">
        <v>230</v>
      </c>
      <c r="H285" s="190">
        <v>4.098</v>
      </c>
      <c r="I285" s="191"/>
      <c r="J285" s="192">
        <f>ROUND(I285*H285,2)</f>
        <v>0</v>
      </c>
      <c r="K285" s="188" t="s">
        <v>132</v>
      </c>
      <c r="L285" s="39"/>
      <c r="M285" s="193" t="s">
        <v>1</v>
      </c>
      <c r="N285" s="194" t="s">
        <v>45</v>
      </c>
      <c r="O285" s="71"/>
      <c r="P285" s="195">
        <f>O285*H285</f>
        <v>0</v>
      </c>
      <c r="Q285" s="195">
        <v>0</v>
      </c>
      <c r="R285" s="195">
        <f>Q285*H285</f>
        <v>0</v>
      </c>
      <c r="S285" s="195">
        <v>0</v>
      </c>
      <c r="T285" s="196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97" t="s">
        <v>147</v>
      </c>
      <c r="AT285" s="197" t="s">
        <v>128</v>
      </c>
      <c r="AU285" s="197" t="s">
        <v>90</v>
      </c>
      <c r="AY285" s="17" t="s">
        <v>125</v>
      </c>
      <c r="BE285" s="198">
        <f>IF(N285="základní",J285,0)</f>
        <v>0</v>
      </c>
      <c r="BF285" s="198">
        <f>IF(N285="snížená",J285,0)</f>
        <v>0</v>
      </c>
      <c r="BG285" s="198">
        <f>IF(N285="zákl. přenesená",J285,0)</f>
        <v>0</v>
      </c>
      <c r="BH285" s="198">
        <f>IF(N285="sníž. přenesená",J285,0)</f>
        <v>0</v>
      </c>
      <c r="BI285" s="198">
        <f>IF(N285="nulová",J285,0)</f>
        <v>0</v>
      </c>
      <c r="BJ285" s="17" t="s">
        <v>88</v>
      </c>
      <c r="BK285" s="198">
        <f>ROUND(I285*H285,2)</f>
        <v>0</v>
      </c>
      <c r="BL285" s="17" t="s">
        <v>147</v>
      </c>
      <c r="BM285" s="197" t="s">
        <v>489</v>
      </c>
    </row>
    <row r="286" spans="2:51" s="14" customFormat="1" ht="12">
      <c r="B286" s="210"/>
      <c r="C286" s="211"/>
      <c r="D286" s="201" t="s">
        <v>135</v>
      </c>
      <c r="E286" s="212" t="s">
        <v>1</v>
      </c>
      <c r="F286" s="213" t="s">
        <v>490</v>
      </c>
      <c r="G286" s="211"/>
      <c r="H286" s="214">
        <v>4.098</v>
      </c>
      <c r="I286" s="215"/>
      <c r="J286" s="211"/>
      <c r="K286" s="211"/>
      <c r="L286" s="216"/>
      <c r="M286" s="217"/>
      <c r="N286" s="218"/>
      <c r="O286" s="218"/>
      <c r="P286" s="218"/>
      <c r="Q286" s="218"/>
      <c r="R286" s="218"/>
      <c r="S286" s="218"/>
      <c r="T286" s="219"/>
      <c r="AT286" s="220" t="s">
        <v>135</v>
      </c>
      <c r="AU286" s="220" t="s">
        <v>90</v>
      </c>
      <c r="AV286" s="14" t="s">
        <v>90</v>
      </c>
      <c r="AW286" s="14" t="s">
        <v>36</v>
      </c>
      <c r="AX286" s="14" t="s">
        <v>88</v>
      </c>
      <c r="AY286" s="220" t="s">
        <v>125</v>
      </c>
    </row>
    <row r="287" spans="1:65" s="2" customFormat="1" ht="22.15" customHeight="1">
      <c r="A287" s="34"/>
      <c r="B287" s="35"/>
      <c r="C287" s="186" t="s">
        <v>491</v>
      </c>
      <c r="D287" s="186" t="s">
        <v>128</v>
      </c>
      <c r="E287" s="187" t="s">
        <v>492</v>
      </c>
      <c r="F287" s="188" t="s">
        <v>493</v>
      </c>
      <c r="G287" s="189" t="s">
        <v>230</v>
      </c>
      <c r="H287" s="190">
        <v>0.26</v>
      </c>
      <c r="I287" s="191"/>
      <c r="J287" s="192">
        <f>ROUND(I287*H287,2)</f>
        <v>0</v>
      </c>
      <c r="K287" s="188" t="s">
        <v>132</v>
      </c>
      <c r="L287" s="39"/>
      <c r="M287" s="193" t="s">
        <v>1</v>
      </c>
      <c r="N287" s="194" t="s">
        <v>45</v>
      </c>
      <c r="O287" s="71"/>
      <c r="P287" s="195">
        <f>O287*H287</f>
        <v>0</v>
      </c>
      <c r="Q287" s="195">
        <v>0.02102</v>
      </c>
      <c r="R287" s="195">
        <f>Q287*H287</f>
        <v>0.0054652</v>
      </c>
      <c r="S287" s="195">
        <v>0</v>
      </c>
      <c r="T287" s="196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97" t="s">
        <v>147</v>
      </c>
      <c r="AT287" s="197" t="s">
        <v>128</v>
      </c>
      <c r="AU287" s="197" t="s">
        <v>90</v>
      </c>
      <c r="AY287" s="17" t="s">
        <v>125</v>
      </c>
      <c r="BE287" s="198">
        <f>IF(N287="základní",J287,0)</f>
        <v>0</v>
      </c>
      <c r="BF287" s="198">
        <f>IF(N287="snížená",J287,0)</f>
        <v>0</v>
      </c>
      <c r="BG287" s="198">
        <f>IF(N287="zákl. přenesená",J287,0)</f>
        <v>0</v>
      </c>
      <c r="BH287" s="198">
        <f>IF(N287="sníž. přenesená",J287,0)</f>
        <v>0</v>
      </c>
      <c r="BI287" s="198">
        <f>IF(N287="nulová",J287,0)</f>
        <v>0</v>
      </c>
      <c r="BJ287" s="17" t="s">
        <v>88</v>
      </c>
      <c r="BK287" s="198">
        <f>ROUND(I287*H287,2)</f>
        <v>0</v>
      </c>
      <c r="BL287" s="17" t="s">
        <v>147</v>
      </c>
      <c r="BM287" s="197" t="s">
        <v>494</v>
      </c>
    </row>
    <row r="288" spans="2:51" s="13" customFormat="1" ht="12">
      <c r="B288" s="199"/>
      <c r="C288" s="200"/>
      <c r="D288" s="201" t="s">
        <v>135</v>
      </c>
      <c r="E288" s="202" t="s">
        <v>1</v>
      </c>
      <c r="F288" s="203" t="s">
        <v>495</v>
      </c>
      <c r="G288" s="200"/>
      <c r="H288" s="202" t="s">
        <v>1</v>
      </c>
      <c r="I288" s="204"/>
      <c r="J288" s="200"/>
      <c r="K288" s="200"/>
      <c r="L288" s="205"/>
      <c r="M288" s="206"/>
      <c r="N288" s="207"/>
      <c r="O288" s="207"/>
      <c r="P288" s="207"/>
      <c r="Q288" s="207"/>
      <c r="R288" s="207"/>
      <c r="S288" s="207"/>
      <c r="T288" s="208"/>
      <c r="AT288" s="209" t="s">
        <v>135</v>
      </c>
      <c r="AU288" s="209" t="s">
        <v>90</v>
      </c>
      <c r="AV288" s="13" t="s">
        <v>88</v>
      </c>
      <c r="AW288" s="13" t="s">
        <v>36</v>
      </c>
      <c r="AX288" s="13" t="s">
        <v>80</v>
      </c>
      <c r="AY288" s="209" t="s">
        <v>125</v>
      </c>
    </row>
    <row r="289" spans="2:51" s="14" customFormat="1" ht="12">
      <c r="B289" s="210"/>
      <c r="C289" s="211"/>
      <c r="D289" s="201" t="s">
        <v>135</v>
      </c>
      <c r="E289" s="212" t="s">
        <v>1</v>
      </c>
      <c r="F289" s="213" t="s">
        <v>496</v>
      </c>
      <c r="G289" s="211"/>
      <c r="H289" s="214">
        <v>0.26</v>
      </c>
      <c r="I289" s="215"/>
      <c r="J289" s="211"/>
      <c r="K289" s="211"/>
      <c r="L289" s="216"/>
      <c r="M289" s="217"/>
      <c r="N289" s="218"/>
      <c r="O289" s="218"/>
      <c r="P289" s="218"/>
      <c r="Q289" s="218"/>
      <c r="R289" s="218"/>
      <c r="S289" s="218"/>
      <c r="T289" s="219"/>
      <c r="AT289" s="220" t="s">
        <v>135</v>
      </c>
      <c r="AU289" s="220" t="s">
        <v>90</v>
      </c>
      <c r="AV289" s="14" t="s">
        <v>90</v>
      </c>
      <c r="AW289" s="14" t="s">
        <v>36</v>
      </c>
      <c r="AX289" s="14" t="s">
        <v>88</v>
      </c>
      <c r="AY289" s="220" t="s">
        <v>125</v>
      </c>
    </row>
    <row r="290" spans="1:65" s="2" customFormat="1" ht="22.15" customHeight="1">
      <c r="A290" s="34"/>
      <c r="B290" s="35"/>
      <c r="C290" s="186" t="s">
        <v>497</v>
      </c>
      <c r="D290" s="186" t="s">
        <v>128</v>
      </c>
      <c r="E290" s="187" t="s">
        <v>498</v>
      </c>
      <c r="F290" s="188" t="s">
        <v>499</v>
      </c>
      <c r="G290" s="189" t="s">
        <v>230</v>
      </c>
      <c r="H290" s="190">
        <v>0.26</v>
      </c>
      <c r="I290" s="191"/>
      <c r="J290" s="192">
        <f>ROUND(I290*H290,2)</f>
        <v>0</v>
      </c>
      <c r="K290" s="188" t="s">
        <v>132</v>
      </c>
      <c r="L290" s="39"/>
      <c r="M290" s="193" t="s">
        <v>1</v>
      </c>
      <c r="N290" s="194" t="s">
        <v>45</v>
      </c>
      <c r="O290" s="71"/>
      <c r="P290" s="195">
        <f>O290*H290</f>
        <v>0</v>
      </c>
      <c r="Q290" s="195">
        <v>0.02102</v>
      </c>
      <c r="R290" s="195">
        <f>Q290*H290</f>
        <v>0.0054652</v>
      </c>
      <c r="S290" s="195">
        <v>0</v>
      </c>
      <c r="T290" s="196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97" t="s">
        <v>147</v>
      </c>
      <c r="AT290" s="197" t="s">
        <v>128</v>
      </c>
      <c r="AU290" s="197" t="s">
        <v>90</v>
      </c>
      <c r="AY290" s="17" t="s">
        <v>125</v>
      </c>
      <c r="BE290" s="198">
        <f>IF(N290="základní",J290,0)</f>
        <v>0</v>
      </c>
      <c r="BF290" s="198">
        <f>IF(N290="snížená",J290,0)</f>
        <v>0</v>
      </c>
      <c r="BG290" s="198">
        <f>IF(N290="zákl. přenesená",J290,0)</f>
        <v>0</v>
      </c>
      <c r="BH290" s="198">
        <f>IF(N290="sníž. přenesená",J290,0)</f>
        <v>0</v>
      </c>
      <c r="BI290" s="198">
        <f>IF(N290="nulová",J290,0)</f>
        <v>0</v>
      </c>
      <c r="BJ290" s="17" t="s">
        <v>88</v>
      </c>
      <c r="BK290" s="198">
        <f>ROUND(I290*H290,2)</f>
        <v>0</v>
      </c>
      <c r="BL290" s="17" t="s">
        <v>147</v>
      </c>
      <c r="BM290" s="197" t="s">
        <v>500</v>
      </c>
    </row>
    <row r="291" spans="1:65" s="2" customFormat="1" ht="22.15" customHeight="1">
      <c r="A291" s="34"/>
      <c r="B291" s="35"/>
      <c r="C291" s="186" t="s">
        <v>501</v>
      </c>
      <c r="D291" s="186" t="s">
        <v>128</v>
      </c>
      <c r="E291" s="187" t="s">
        <v>502</v>
      </c>
      <c r="F291" s="188" t="s">
        <v>503</v>
      </c>
      <c r="G291" s="189" t="s">
        <v>230</v>
      </c>
      <c r="H291" s="190">
        <v>0.32</v>
      </c>
      <c r="I291" s="191"/>
      <c r="J291" s="192">
        <f>ROUND(I291*H291,2)</f>
        <v>0</v>
      </c>
      <c r="K291" s="188" t="s">
        <v>132</v>
      </c>
      <c r="L291" s="39"/>
      <c r="M291" s="193" t="s">
        <v>1</v>
      </c>
      <c r="N291" s="194" t="s">
        <v>45</v>
      </c>
      <c r="O291" s="71"/>
      <c r="P291" s="195">
        <f>O291*H291</f>
        <v>0</v>
      </c>
      <c r="Q291" s="195">
        <v>0.02266</v>
      </c>
      <c r="R291" s="195">
        <f>Q291*H291</f>
        <v>0.0072512</v>
      </c>
      <c r="S291" s="195">
        <v>0</v>
      </c>
      <c r="T291" s="196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97" t="s">
        <v>147</v>
      </c>
      <c r="AT291" s="197" t="s">
        <v>128</v>
      </c>
      <c r="AU291" s="197" t="s">
        <v>90</v>
      </c>
      <c r="AY291" s="17" t="s">
        <v>125</v>
      </c>
      <c r="BE291" s="198">
        <f>IF(N291="základní",J291,0)</f>
        <v>0</v>
      </c>
      <c r="BF291" s="198">
        <f>IF(N291="snížená",J291,0)</f>
        <v>0</v>
      </c>
      <c r="BG291" s="198">
        <f>IF(N291="zákl. přenesená",J291,0)</f>
        <v>0</v>
      </c>
      <c r="BH291" s="198">
        <f>IF(N291="sníž. přenesená",J291,0)</f>
        <v>0</v>
      </c>
      <c r="BI291" s="198">
        <f>IF(N291="nulová",J291,0)</f>
        <v>0</v>
      </c>
      <c r="BJ291" s="17" t="s">
        <v>88</v>
      </c>
      <c r="BK291" s="198">
        <f>ROUND(I291*H291,2)</f>
        <v>0</v>
      </c>
      <c r="BL291" s="17" t="s">
        <v>147</v>
      </c>
      <c r="BM291" s="197" t="s">
        <v>504</v>
      </c>
    </row>
    <row r="292" spans="2:51" s="13" customFormat="1" ht="12">
      <c r="B292" s="199"/>
      <c r="C292" s="200"/>
      <c r="D292" s="201" t="s">
        <v>135</v>
      </c>
      <c r="E292" s="202" t="s">
        <v>1</v>
      </c>
      <c r="F292" s="203" t="s">
        <v>505</v>
      </c>
      <c r="G292" s="200"/>
      <c r="H292" s="202" t="s">
        <v>1</v>
      </c>
      <c r="I292" s="204"/>
      <c r="J292" s="200"/>
      <c r="K292" s="200"/>
      <c r="L292" s="205"/>
      <c r="M292" s="206"/>
      <c r="N292" s="207"/>
      <c r="O292" s="207"/>
      <c r="P292" s="207"/>
      <c r="Q292" s="207"/>
      <c r="R292" s="207"/>
      <c r="S292" s="207"/>
      <c r="T292" s="208"/>
      <c r="AT292" s="209" t="s">
        <v>135</v>
      </c>
      <c r="AU292" s="209" t="s">
        <v>90</v>
      </c>
      <c r="AV292" s="13" t="s">
        <v>88</v>
      </c>
      <c r="AW292" s="13" t="s">
        <v>36</v>
      </c>
      <c r="AX292" s="13" t="s">
        <v>80</v>
      </c>
      <c r="AY292" s="209" t="s">
        <v>125</v>
      </c>
    </row>
    <row r="293" spans="2:51" s="14" customFormat="1" ht="12">
      <c r="B293" s="210"/>
      <c r="C293" s="211"/>
      <c r="D293" s="201" t="s">
        <v>135</v>
      </c>
      <c r="E293" s="212" t="s">
        <v>1</v>
      </c>
      <c r="F293" s="213" t="s">
        <v>506</v>
      </c>
      <c r="G293" s="211"/>
      <c r="H293" s="214">
        <v>0.32</v>
      </c>
      <c r="I293" s="215"/>
      <c r="J293" s="211"/>
      <c r="K293" s="211"/>
      <c r="L293" s="216"/>
      <c r="M293" s="217"/>
      <c r="N293" s="218"/>
      <c r="O293" s="218"/>
      <c r="P293" s="218"/>
      <c r="Q293" s="218"/>
      <c r="R293" s="218"/>
      <c r="S293" s="218"/>
      <c r="T293" s="219"/>
      <c r="AT293" s="220" t="s">
        <v>135</v>
      </c>
      <c r="AU293" s="220" t="s">
        <v>90</v>
      </c>
      <c r="AV293" s="14" t="s">
        <v>90</v>
      </c>
      <c r="AW293" s="14" t="s">
        <v>36</v>
      </c>
      <c r="AX293" s="14" t="s">
        <v>88</v>
      </c>
      <c r="AY293" s="220" t="s">
        <v>125</v>
      </c>
    </row>
    <row r="294" spans="1:65" s="2" customFormat="1" ht="22.15" customHeight="1">
      <c r="A294" s="34"/>
      <c r="B294" s="35"/>
      <c r="C294" s="186" t="s">
        <v>507</v>
      </c>
      <c r="D294" s="186" t="s">
        <v>128</v>
      </c>
      <c r="E294" s="187" t="s">
        <v>508</v>
      </c>
      <c r="F294" s="188" t="s">
        <v>509</v>
      </c>
      <c r="G294" s="189" t="s">
        <v>255</v>
      </c>
      <c r="H294" s="190">
        <v>7.344</v>
      </c>
      <c r="I294" s="191"/>
      <c r="J294" s="192">
        <f>ROUND(I294*H294,2)</f>
        <v>0</v>
      </c>
      <c r="K294" s="188" t="s">
        <v>132</v>
      </c>
      <c r="L294" s="39"/>
      <c r="M294" s="193" t="s">
        <v>1</v>
      </c>
      <c r="N294" s="194" t="s">
        <v>45</v>
      </c>
      <c r="O294" s="71"/>
      <c r="P294" s="195">
        <f>O294*H294</f>
        <v>0</v>
      </c>
      <c r="Q294" s="195">
        <v>2.45</v>
      </c>
      <c r="R294" s="195">
        <f>Q294*H294</f>
        <v>17.992800000000003</v>
      </c>
      <c r="S294" s="195">
        <v>0</v>
      </c>
      <c r="T294" s="196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97" t="s">
        <v>147</v>
      </c>
      <c r="AT294" s="197" t="s">
        <v>128</v>
      </c>
      <c r="AU294" s="197" t="s">
        <v>90</v>
      </c>
      <c r="AY294" s="17" t="s">
        <v>125</v>
      </c>
      <c r="BE294" s="198">
        <f>IF(N294="základní",J294,0)</f>
        <v>0</v>
      </c>
      <c r="BF294" s="198">
        <f>IF(N294="snížená",J294,0)</f>
        <v>0</v>
      </c>
      <c r="BG294" s="198">
        <f>IF(N294="zákl. přenesená",J294,0)</f>
        <v>0</v>
      </c>
      <c r="BH294" s="198">
        <f>IF(N294="sníž. přenesená",J294,0)</f>
        <v>0</v>
      </c>
      <c r="BI294" s="198">
        <f>IF(N294="nulová",J294,0)</f>
        <v>0</v>
      </c>
      <c r="BJ294" s="17" t="s">
        <v>88</v>
      </c>
      <c r="BK294" s="198">
        <f>ROUND(I294*H294,2)</f>
        <v>0</v>
      </c>
      <c r="BL294" s="17" t="s">
        <v>147</v>
      </c>
      <c r="BM294" s="197" t="s">
        <v>510</v>
      </c>
    </row>
    <row r="295" spans="2:51" s="13" customFormat="1" ht="12">
      <c r="B295" s="199"/>
      <c r="C295" s="200"/>
      <c r="D295" s="201" t="s">
        <v>135</v>
      </c>
      <c r="E295" s="202" t="s">
        <v>1</v>
      </c>
      <c r="F295" s="203" t="s">
        <v>511</v>
      </c>
      <c r="G295" s="200"/>
      <c r="H295" s="202" t="s">
        <v>1</v>
      </c>
      <c r="I295" s="204"/>
      <c r="J295" s="200"/>
      <c r="K295" s="200"/>
      <c r="L295" s="205"/>
      <c r="M295" s="206"/>
      <c r="N295" s="207"/>
      <c r="O295" s="207"/>
      <c r="P295" s="207"/>
      <c r="Q295" s="207"/>
      <c r="R295" s="207"/>
      <c r="S295" s="207"/>
      <c r="T295" s="208"/>
      <c r="AT295" s="209" t="s">
        <v>135</v>
      </c>
      <c r="AU295" s="209" t="s">
        <v>90</v>
      </c>
      <c r="AV295" s="13" t="s">
        <v>88</v>
      </c>
      <c r="AW295" s="13" t="s">
        <v>36</v>
      </c>
      <c r="AX295" s="13" t="s">
        <v>80</v>
      </c>
      <c r="AY295" s="209" t="s">
        <v>125</v>
      </c>
    </row>
    <row r="296" spans="2:51" s="14" customFormat="1" ht="12">
      <c r="B296" s="210"/>
      <c r="C296" s="211"/>
      <c r="D296" s="201" t="s">
        <v>135</v>
      </c>
      <c r="E296" s="212" t="s">
        <v>1</v>
      </c>
      <c r="F296" s="213" t="s">
        <v>512</v>
      </c>
      <c r="G296" s="211"/>
      <c r="H296" s="214">
        <v>7.344</v>
      </c>
      <c r="I296" s="215"/>
      <c r="J296" s="211"/>
      <c r="K296" s="211"/>
      <c r="L296" s="216"/>
      <c r="M296" s="217"/>
      <c r="N296" s="218"/>
      <c r="O296" s="218"/>
      <c r="P296" s="218"/>
      <c r="Q296" s="218"/>
      <c r="R296" s="218"/>
      <c r="S296" s="218"/>
      <c r="T296" s="219"/>
      <c r="AT296" s="220" t="s">
        <v>135</v>
      </c>
      <c r="AU296" s="220" t="s">
        <v>90</v>
      </c>
      <c r="AV296" s="14" t="s">
        <v>90</v>
      </c>
      <c r="AW296" s="14" t="s">
        <v>36</v>
      </c>
      <c r="AX296" s="14" t="s">
        <v>88</v>
      </c>
      <c r="AY296" s="220" t="s">
        <v>125</v>
      </c>
    </row>
    <row r="297" spans="1:65" s="2" customFormat="1" ht="22.15" customHeight="1">
      <c r="A297" s="34"/>
      <c r="B297" s="35"/>
      <c r="C297" s="186" t="s">
        <v>513</v>
      </c>
      <c r="D297" s="186" t="s">
        <v>128</v>
      </c>
      <c r="E297" s="187" t="s">
        <v>514</v>
      </c>
      <c r="F297" s="188" t="s">
        <v>515</v>
      </c>
      <c r="G297" s="189" t="s">
        <v>255</v>
      </c>
      <c r="H297" s="190">
        <v>20.76</v>
      </c>
      <c r="I297" s="191"/>
      <c r="J297" s="192">
        <f>ROUND(I297*H297,2)</f>
        <v>0</v>
      </c>
      <c r="K297" s="188" t="s">
        <v>132</v>
      </c>
      <c r="L297" s="39"/>
      <c r="M297" s="193" t="s">
        <v>1</v>
      </c>
      <c r="N297" s="194" t="s">
        <v>45</v>
      </c>
      <c r="O297" s="71"/>
      <c r="P297" s="195">
        <f>O297*H297</f>
        <v>0</v>
      </c>
      <c r="Q297" s="195">
        <v>2.7951</v>
      </c>
      <c r="R297" s="195">
        <f>Q297*H297</f>
        <v>58.02627600000001</v>
      </c>
      <c r="S297" s="195">
        <v>0</v>
      </c>
      <c r="T297" s="196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97" t="s">
        <v>147</v>
      </c>
      <c r="AT297" s="197" t="s">
        <v>128</v>
      </c>
      <c r="AU297" s="197" t="s">
        <v>90</v>
      </c>
      <c r="AY297" s="17" t="s">
        <v>125</v>
      </c>
      <c r="BE297" s="198">
        <f>IF(N297="základní",J297,0)</f>
        <v>0</v>
      </c>
      <c r="BF297" s="198">
        <f>IF(N297="snížená",J297,0)</f>
        <v>0</v>
      </c>
      <c r="BG297" s="198">
        <f>IF(N297="zákl. přenesená",J297,0)</f>
        <v>0</v>
      </c>
      <c r="BH297" s="198">
        <f>IF(N297="sníž. přenesená",J297,0)</f>
        <v>0</v>
      </c>
      <c r="BI297" s="198">
        <f>IF(N297="nulová",J297,0)</f>
        <v>0</v>
      </c>
      <c r="BJ297" s="17" t="s">
        <v>88</v>
      </c>
      <c r="BK297" s="198">
        <f>ROUND(I297*H297,2)</f>
        <v>0</v>
      </c>
      <c r="BL297" s="17" t="s">
        <v>147</v>
      </c>
      <c r="BM297" s="197" t="s">
        <v>516</v>
      </c>
    </row>
    <row r="298" spans="2:51" s="13" customFormat="1" ht="22.5">
      <c r="B298" s="199"/>
      <c r="C298" s="200"/>
      <c r="D298" s="201" t="s">
        <v>135</v>
      </c>
      <c r="E298" s="202" t="s">
        <v>1</v>
      </c>
      <c r="F298" s="203" t="s">
        <v>517</v>
      </c>
      <c r="G298" s="200"/>
      <c r="H298" s="202" t="s">
        <v>1</v>
      </c>
      <c r="I298" s="204"/>
      <c r="J298" s="200"/>
      <c r="K298" s="200"/>
      <c r="L298" s="205"/>
      <c r="M298" s="206"/>
      <c r="N298" s="207"/>
      <c r="O298" s="207"/>
      <c r="P298" s="207"/>
      <c r="Q298" s="207"/>
      <c r="R298" s="207"/>
      <c r="S298" s="207"/>
      <c r="T298" s="208"/>
      <c r="AT298" s="209" t="s">
        <v>135</v>
      </c>
      <c r="AU298" s="209" t="s">
        <v>90</v>
      </c>
      <c r="AV298" s="13" t="s">
        <v>88</v>
      </c>
      <c r="AW298" s="13" t="s">
        <v>36</v>
      </c>
      <c r="AX298" s="13" t="s">
        <v>80</v>
      </c>
      <c r="AY298" s="209" t="s">
        <v>125</v>
      </c>
    </row>
    <row r="299" spans="2:51" s="13" customFormat="1" ht="12">
      <c r="B299" s="199"/>
      <c r="C299" s="200"/>
      <c r="D299" s="201" t="s">
        <v>135</v>
      </c>
      <c r="E299" s="202" t="s">
        <v>1</v>
      </c>
      <c r="F299" s="203" t="s">
        <v>518</v>
      </c>
      <c r="G299" s="200"/>
      <c r="H299" s="202" t="s">
        <v>1</v>
      </c>
      <c r="I299" s="204"/>
      <c r="J299" s="200"/>
      <c r="K299" s="200"/>
      <c r="L299" s="205"/>
      <c r="M299" s="206"/>
      <c r="N299" s="207"/>
      <c r="O299" s="207"/>
      <c r="P299" s="207"/>
      <c r="Q299" s="207"/>
      <c r="R299" s="207"/>
      <c r="S299" s="207"/>
      <c r="T299" s="208"/>
      <c r="AT299" s="209" t="s">
        <v>135</v>
      </c>
      <c r="AU299" s="209" t="s">
        <v>90</v>
      </c>
      <c r="AV299" s="13" t="s">
        <v>88</v>
      </c>
      <c r="AW299" s="13" t="s">
        <v>36</v>
      </c>
      <c r="AX299" s="13" t="s">
        <v>80</v>
      </c>
      <c r="AY299" s="209" t="s">
        <v>125</v>
      </c>
    </row>
    <row r="300" spans="2:51" s="14" customFormat="1" ht="12">
      <c r="B300" s="210"/>
      <c r="C300" s="211"/>
      <c r="D300" s="201" t="s">
        <v>135</v>
      </c>
      <c r="E300" s="212" t="s">
        <v>1</v>
      </c>
      <c r="F300" s="213" t="s">
        <v>519</v>
      </c>
      <c r="G300" s="211"/>
      <c r="H300" s="214">
        <v>20.76</v>
      </c>
      <c r="I300" s="215"/>
      <c r="J300" s="211"/>
      <c r="K300" s="211"/>
      <c r="L300" s="216"/>
      <c r="M300" s="217"/>
      <c r="N300" s="218"/>
      <c r="O300" s="218"/>
      <c r="P300" s="218"/>
      <c r="Q300" s="218"/>
      <c r="R300" s="218"/>
      <c r="S300" s="218"/>
      <c r="T300" s="219"/>
      <c r="AT300" s="220" t="s">
        <v>135</v>
      </c>
      <c r="AU300" s="220" t="s">
        <v>90</v>
      </c>
      <c r="AV300" s="14" t="s">
        <v>90</v>
      </c>
      <c r="AW300" s="14" t="s">
        <v>36</v>
      </c>
      <c r="AX300" s="14" t="s">
        <v>88</v>
      </c>
      <c r="AY300" s="220" t="s">
        <v>125</v>
      </c>
    </row>
    <row r="301" spans="1:65" s="2" customFormat="1" ht="22.15" customHeight="1">
      <c r="A301" s="34"/>
      <c r="B301" s="35"/>
      <c r="C301" s="186" t="s">
        <v>520</v>
      </c>
      <c r="D301" s="186" t="s">
        <v>128</v>
      </c>
      <c r="E301" s="187" t="s">
        <v>521</v>
      </c>
      <c r="F301" s="188" t="s">
        <v>522</v>
      </c>
      <c r="G301" s="189" t="s">
        <v>255</v>
      </c>
      <c r="H301" s="190">
        <v>8.314</v>
      </c>
      <c r="I301" s="191"/>
      <c r="J301" s="192">
        <f>ROUND(I301*H301,2)</f>
        <v>0</v>
      </c>
      <c r="K301" s="188" t="s">
        <v>132</v>
      </c>
      <c r="L301" s="39"/>
      <c r="M301" s="193" t="s">
        <v>1</v>
      </c>
      <c r="N301" s="194" t="s">
        <v>45</v>
      </c>
      <c r="O301" s="71"/>
      <c r="P301" s="195">
        <f>O301*H301</f>
        <v>0</v>
      </c>
      <c r="Q301" s="195">
        <v>1.9968</v>
      </c>
      <c r="R301" s="195">
        <f>Q301*H301</f>
        <v>16.6013952</v>
      </c>
      <c r="S301" s="195">
        <v>0</v>
      </c>
      <c r="T301" s="196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97" t="s">
        <v>147</v>
      </c>
      <c r="AT301" s="197" t="s">
        <v>128</v>
      </c>
      <c r="AU301" s="197" t="s">
        <v>90</v>
      </c>
      <c r="AY301" s="17" t="s">
        <v>125</v>
      </c>
      <c r="BE301" s="198">
        <f>IF(N301="základní",J301,0)</f>
        <v>0</v>
      </c>
      <c r="BF301" s="198">
        <f>IF(N301="snížená",J301,0)</f>
        <v>0</v>
      </c>
      <c r="BG301" s="198">
        <f>IF(N301="zákl. přenesená",J301,0)</f>
        <v>0</v>
      </c>
      <c r="BH301" s="198">
        <f>IF(N301="sníž. přenesená",J301,0)</f>
        <v>0</v>
      </c>
      <c r="BI301" s="198">
        <f>IF(N301="nulová",J301,0)</f>
        <v>0</v>
      </c>
      <c r="BJ301" s="17" t="s">
        <v>88</v>
      </c>
      <c r="BK301" s="198">
        <f>ROUND(I301*H301,2)</f>
        <v>0</v>
      </c>
      <c r="BL301" s="17" t="s">
        <v>147</v>
      </c>
      <c r="BM301" s="197" t="s">
        <v>523</v>
      </c>
    </row>
    <row r="302" spans="2:51" s="13" customFormat="1" ht="12">
      <c r="B302" s="199"/>
      <c r="C302" s="200"/>
      <c r="D302" s="201" t="s">
        <v>135</v>
      </c>
      <c r="E302" s="202" t="s">
        <v>1</v>
      </c>
      <c r="F302" s="203" t="s">
        <v>524</v>
      </c>
      <c r="G302" s="200"/>
      <c r="H302" s="202" t="s">
        <v>1</v>
      </c>
      <c r="I302" s="204"/>
      <c r="J302" s="200"/>
      <c r="K302" s="200"/>
      <c r="L302" s="205"/>
      <c r="M302" s="206"/>
      <c r="N302" s="207"/>
      <c r="O302" s="207"/>
      <c r="P302" s="207"/>
      <c r="Q302" s="207"/>
      <c r="R302" s="207"/>
      <c r="S302" s="207"/>
      <c r="T302" s="208"/>
      <c r="AT302" s="209" t="s">
        <v>135</v>
      </c>
      <c r="AU302" s="209" t="s">
        <v>90</v>
      </c>
      <c r="AV302" s="13" t="s">
        <v>88</v>
      </c>
      <c r="AW302" s="13" t="s">
        <v>36</v>
      </c>
      <c r="AX302" s="13" t="s">
        <v>80</v>
      </c>
      <c r="AY302" s="209" t="s">
        <v>125</v>
      </c>
    </row>
    <row r="303" spans="2:51" s="13" customFormat="1" ht="12">
      <c r="B303" s="199"/>
      <c r="C303" s="200"/>
      <c r="D303" s="201" t="s">
        <v>135</v>
      </c>
      <c r="E303" s="202" t="s">
        <v>1</v>
      </c>
      <c r="F303" s="203" t="s">
        <v>518</v>
      </c>
      <c r="G303" s="200"/>
      <c r="H303" s="202" t="s">
        <v>1</v>
      </c>
      <c r="I303" s="204"/>
      <c r="J303" s="200"/>
      <c r="K303" s="200"/>
      <c r="L303" s="205"/>
      <c r="M303" s="206"/>
      <c r="N303" s="207"/>
      <c r="O303" s="207"/>
      <c r="P303" s="207"/>
      <c r="Q303" s="207"/>
      <c r="R303" s="207"/>
      <c r="S303" s="207"/>
      <c r="T303" s="208"/>
      <c r="AT303" s="209" t="s">
        <v>135</v>
      </c>
      <c r="AU303" s="209" t="s">
        <v>90</v>
      </c>
      <c r="AV303" s="13" t="s">
        <v>88</v>
      </c>
      <c r="AW303" s="13" t="s">
        <v>36</v>
      </c>
      <c r="AX303" s="13" t="s">
        <v>80</v>
      </c>
      <c r="AY303" s="209" t="s">
        <v>125</v>
      </c>
    </row>
    <row r="304" spans="2:51" s="14" customFormat="1" ht="12">
      <c r="B304" s="210"/>
      <c r="C304" s="211"/>
      <c r="D304" s="201" t="s">
        <v>135</v>
      </c>
      <c r="E304" s="212" t="s">
        <v>1</v>
      </c>
      <c r="F304" s="213" t="s">
        <v>525</v>
      </c>
      <c r="G304" s="211"/>
      <c r="H304" s="214">
        <v>8.314</v>
      </c>
      <c r="I304" s="215"/>
      <c r="J304" s="211"/>
      <c r="K304" s="211"/>
      <c r="L304" s="216"/>
      <c r="M304" s="217"/>
      <c r="N304" s="218"/>
      <c r="O304" s="218"/>
      <c r="P304" s="218"/>
      <c r="Q304" s="218"/>
      <c r="R304" s="218"/>
      <c r="S304" s="218"/>
      <c r="T304" s="219"/>
      <c r="AT304" s="220" t="s">
        <v>135</v>
      </c>
      <c r="AU304" s="220" t="s">
        <v>90</v>
      </c>
      <c r="AV304" s="14" t="s">
        <v>90</v>
      </c>
      <c r="AW304" s="14" t="s">
        <v>36</v>
      </c>
      <c r="AX304" s="14" t="s">
        <v>88</v>
      </c>
      <c r="AY304" s="220" t="s">
        <v>125</v>
      </c>
    </row>
    <row r="305" spans="1:65" s="2" customFormat="1" ht="30" customHeight="1">
      <c r="A305" s="34"/>
      <c r="B305" s="35"/>
      <c r="C305" s="186" t="s">
        <v>526</v>
      </c>
      <c r="D305" s="186" t="s">
        <v>128</v>
      </c>
      <c r="E305" s="187" t="s">
        <v>527</v>
      </c>
      <c r="F305" s="188" t="s">
        <v>528</v>
      </c>
      <c r="G305" s="189" t="s">
        <v>255</v>
      </c>
      <c r="H305" s="190">
        <v>108.067</v>
      </c>
      <c r="I305" s="191"/>
      <c r="J305" s="192">
        <f>ROUND(I305*H305,2)</f>
        <v>0</v>
      </c>
      <c r="K305" s="188" t="s">
        <v>132</v>
      </c>
      <c r="L305" s="39"/>
      <c r="M305" s="193" t="s">
        <v>1</v>
      </c>
      <c r="N305" s="194" t="s">
        <v>45</v>
      </c>
      <c r="O305" s="71"/>
      <c r="P305" s="195">
        <f>O305*H305</f>
        <v>0</v>
      </c>
      <c r="Q305" s="195">
        <v>1.848</v>
      </c>
      <c r="R305" s="195">
        <f>Q305*H305</f>
        <v>199.707816</v>
      </c>
      <c r="S305" s="195">
        <v>0</v>
      </c>
      <c r="T305" s="196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97" t="s">
        <v>147</v>
      </c>
      <c r="AT305" s="197" t="s">
        <v>128</v>
      </c>
      <c r="AU305" s="197" t="s">
        <v>90</v>
      </c>
      <c r="AY305" s="17" t="s">
        <v>125</v>
      </c>
      <c r="BE305" s="198">
        <f>IF(N305="základní",J305,0)</f>
        <v>0</v>
      </c>
      <c r="BF305" s="198">
        <f>IF(N305="snížená",J305,0)</f>
        <v>0</v>
      </c>
      <c r="BG305" s="198">
        <f>IF(N305="zákl. přenesená",J305,0)</f>
        <v>0</v>
      </c>
      <c r="BH305" s="198">
        <f>IF(N305="sníž. přenesená",J305,0)</f>
        <v>0</v>
      </c>
      <c r="BI305" s="198">
        <f>IF(N305="nulová",J305,0)</f>
        <v>0</v>
      </c>
      <c r="BJ305" s="17" t="s">
        <v>88</v>
      </c>
      <c r="BK305" s="198">
        <f>ROUND(I305*H305,2)</f>
        <v>0</v>
      </c>
      <c r="BL305" s="17" t="s">
        <v>147</v>
      </c>
      <c r="BM305" s="197" t="s">
        <v>529</v>
      </c>
    </row>
    <row r="306" spans="2:51" s="13" customFormat="1" ht="12">
      <c r="B306" s="199"/>
      <c r="C306" s="200"/>
      <c r="D306" s="201" t="s">
        <v>135</v>
      </c>
      <c r="E306" s="202" t="s">
        <v>1</v>
      </c>
      <c r="F306" s="203" t="s">
        <v>530</v>
      </c>
      <c r="G306" s="200"/>
      <c r="H306" s="202" t="s">
        <v>1</v>
      </c>
      <c r="I306" s="204"/>
      <c r="J306" s="200"/>
      <c r="K306" s="200"/>
      <c r="L306" s="205"/>
      <c r="M306" s="206"/>
      <c r="N306" s="207"/>
      <c r="O306" s="207"/>
      <c r="P306" s="207"/>
      <c r="Q306" s="207"/>
      <c r="R306" s="207"/>
      <c r="S306" s="207"/>
      <c r="T306" s="208"/>
      <c r="AT306" s="209" t="s">
        <v>135</v>
      </c>
      <c r="AU306" s="209" t="s">
        <v>90</v>
      </c>
      <c r="AV306" s="13" t="s">
        <v>88</v>
      </c>
      <c r="AW306" s="13" t="s">
        <v>36</v>
      </c>
      <c r="AX306" s="13" t="s">
        <v>80</v>
      </c>
      <c r="AY306" s="209" t="s">
        <v>125</v>
      </c>
    </row>
    <row r="307" spans="2:51" s="13" customFormat="1" ht="12">
      <c r="B307" s="199"/>
      <c r="C307" s="200"/>
      <c r="D307" s="201" t="s">
        <v>135</v>
      </c>
      <c r="E307" s="202" t="s">
        <v>1</v>
      </c>
      <c r="F307" s="203" t="s">
        <v>531</v>
      </c>
      <c r="G307" s="200"/>
      <c r="H307" s="202" t="s">
        <v>1</v>
      </c>
      <c r="I307" s="204"/>
      <c r="J307" s="200"/>
      <c r="K307" s="200"/>
      <c r="L307" s="205"/>
      <c r="M307" s="206"/>
      <c r="N307" s="207"/>
      <c r="O307" s="207"/>
      <c r="P307" s="207"/>
      <c r="Q307" s="207"/>
      <c r="R307" s="207"/>
      <c r="S307" s="207"/>
      <c r="T307" s="208"/>
      <c r="AT307" s="209" t="s">
        <v>135</v>
      </c>
      <c r="AU307" s="209" t="s">
        <v>90</v>
      </c>
      <c r="AV307" s="13" t="s">
        <v>88</v>
      </c>
      <c r="AW307" s="13" t="s">
        <v>36</v>
      </c>
      <c r="AX307" s="13" t="s">
        <v>80</v>
      </c>
      <c r="AY307" s="209" t="s">
        <v>125</v>
      </c>
    </row>
    <row r="308" spans="2:51" s="14" customFormat="1" ht="12">
      <c r="B308" s="210"/>
      <c r="C308" s="211"/>
      <c r="D308" s="201" t="s">
        <v>135</v>
      </c>
      <c r="E308" s="212" t="s">
        <v>1</v>
      </c>
      <c r="F308" s="213" t="s">
        <v>532</v>
      </c>
      <c r="G308" s="211"/>
      <c r="H308" s="214">
        <v>108.067</v>
      </c>
      <c r="I308" s="215"/>
      <c r="J308" s="211"/>
      <c r="K308" s="211"/>
      <c r="L308" s="216"/>
      <c r="M308" s="217"/>
      <c r="N308" s="218"/>
      <c r="O308" s="218"/>
      <c r="P308" s="218"/>
      <c r="Q308" s="218"/>
      <c r="R308" s="218"/>
      <c r="S308" s="218"/>
      <c r="T308" s="219"/>
      <c r="AT308" s="220" t="s">
        <v>135</v>
      </c>
      <c r="AU308" s="220" t="s">
        <v>90</v>
      </c>
      <c r="AV308" s="14" t="s">
        <v>90</v>
      </c>
      <c r="AW308" s="14" t="s">
        <v>36</v>
      </c>
      <c r="AX308" s="14" t="s">
        <v>88</v>
      </c>
      <c r="AY308" s="220" t="s">
        <v>125</v>
      </c>
    </row>
    <row r="309" spans="1:65" s="2" customFormat="1" ht="30" customHeight="1">
      <c r="A309" s="34"/>
      <c r="B309" s="35"/>
      <c r="C309" s="186" t="s">
        <v>533</v>
      </c>
      <c r="D309" s="186" t="s">
        <v>128</v>
      </c>
      <c r="E309" s="187" t="s">
        <v>534</v>
      </c>
      <c r="F309" s="188" t="s">
        <v>535</v>
      </c>
      <c r="G309" s="189" t="s">
        <v>230</v>
      </c>
      <c r="H309" s="190">
        <v>158.64</v>
      </c>
      <c r="I309" s="191"/>
      <c r="J309" s="192">
        <f>ROUND(I309*H309,2)</f>
        <v>0</v>
      </c>
      <c r="K309" s="188" t="s">
        <v>132</v>
      </c>
      <c r="L309" s="39"/>
      <c r="M309" s="193" t="s">
        <v>1</v>
      </c>
      <c r="N309" s="194" t="s">
        <v>45</v>
      </c>
      <c r="O309" s="71"/>
      <c r="P309" s="195">
        <f>O309*H309</f>
        <v>0</v>
      </c>
      <c r="Q309" s="195">
        <v>0.71198</v>
      </c>
      <c r="R309" s="195">
        <f>Q309*H309</f>
        <v>112.94850719999998</v>
      </c>
      <c r="S309" s="195">
        <v>0</v>
      </c>
      <c r="T309" s="196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97" t="s">
        <v>147</v>
      </c>
      <c r="AT309" s="197" t="s">
        <v>128</v>
      </c>
      <c r="AU309" s="197" t="s">
        <v>90</v>
      </c>
      <c r="AY309" s="17" t="s">
        <v>125</v>
      </c>
      <c r="BE309" s="198">
        <f>IF(N309="základní",J309,0)</f>
        <v>0</v>
      </c>
      <c r="BF309" s="198">
        <f>IF(N309="snížená",J309,0)</f>
        <v>0</v>
      </c>
      <c r="BG309" s="198">
        <f>IF(N309="zákl. přenesená",J309,0)</f>
        <v>0</v>
      </c>
      <c r="BH309" s="198">
        <f>IF(N309="sníž. přenesená",J309,0)</f>
        <v>0</v>
      </c>
      <c r="BI309" s="198">
        <f>IF(N309="nulová",J309,0)</f>
        <v>0</v>
      </c>
      <c r="BJ309" s="17" t="s">
        <v>88</v>
      </c>
      <c r="BK309" s="198">
        <f>ROUND(I309*H309,2)</f>
        <v>0</v>
      </c>
      <c r="BL309" s="17" t="s">
        <v>147</v>
      </c>
      <c r="BM309" s="197" t="s">
        <v>536</v>
      </c>
    </row>
    <row r="310" spans="2:51" s="14" customFormat="1" ht="12">
      <c r="B310" s="210"/>
      <c r="C310" s="211"/>
      <c r="D310" s="201" t="s">
        <v>135</v>
      </c>
      <c r="E310" s="212" t="s">
        <v>1</v>
      </c>
      <c r="F310" s="213" t="s">
        <v>472</v>
      </c>
      <c r="G310" s="211"/>
      <c r="H310" s="214">
        <v>158.64</v>
      </c>
      <c r="I310" s="215"/>
      <c r="J310" s="211"/>
      <c r="K310" s="211"/>
      <c r="L310" s="216"/>
      <c r="M310" s="217"/>
      <c r="N310" s="218"/>
      <c r="O310" s="218"/>
      <c r="P310" s="218"/>
      <c r="Q310" s="218"/>
      <c r="R310" s="218"/>
      <c r="S310" s="218"/>
      <c r="T310" s="219"/>
      <c r="AT310" s="220" t="s">
        <v>135</v>
      </c>
      <c r="AU310" s="220" t="s">
        <v>90</v>
      </c>
      <c r="AV310" s="14" t="s">
        <v>90</v>
      </c>
      <c r="AW310" s="14" t="s">
        <v>36</v>
      </c>
      <c r="AX310" s="14" t="s">
        <v>88</v>
      </c>
      <c r="AY310" s="220" t="s">
        <v>125</v>
      </c>
    </row>
    <row r="311" spans="2:63" s="12" customFormat="1" ht="22.9" customHeight="1">
      <c r="B311" s="170"/>
      <c r="C311" s="171"/>
      <c r="D311" s="172" t="s">
        <v>79</v>
      </c>
      <c r="E311" s="184" t="s">
        <v>124</v>
      </c>
      <c r="F311" s="184" t="s">
        <v>537</v>
      </c>
      <c r="G311" s="171"/>
      <c r="H311" s="171"/>
      <c r="I311" s="174"/>
      <c r="J311" s="185">
        <f>BK311</f>
        <v>0</v>
      </c>
      <c r="K311" s="171"/>
      <c r="L311" s="176"/>
      <c r="M311" s="177"/>
      <c r="N311" s="178"/>
      <c r="O311" s="178"/>
      <c r="P311" s="179">
        <f>SUM(P312:P330)</f>
        <v>0</v>
      </c>
      <c r="Q311" s="178"/>
      <c r="R311" s="179">
        <f>SUM(R312:R330)</f>
        <v>71.63675</v>
      </c>
      <c r="S311" s="178"/>
      <c r="T311" s="180">
        <f>SUM(T312:T330)</f>
        <v>0</v>
      </c>
      <c r="AR311" s="181" t="s">
        <v>88</v>
      </c>
      <c r="AT311" s="182" t="s">
        <v>79</v>
      </c>
      <c r="AU311" s="182" t="s">
        <v>88</v>
      </c>
      <c r="AY311" s="181" t="s">
        <v>125</v>
      </c>
      <c r="BK311" s="183">
        <f>SUM(BK312:BK330)</f>
        <v>0</v>
      </c>
    </row>
    <row r="312" spans="1:65" s="2" customFormat="1" ht="14.45" customHeight="1">
      <c r="A312" s="34"/>
      <c r="B312" s="35"/>
      <c r="C312" s="186" t="s">
        <v>538</v>
      </c>
      <c r="D312" s="186" t="s">
        <v>128</v>
      </c>
      <c r="E312" s="187" t="s">
        <v>539</v>
      </c>
      <c r="F312" s="188" t="s">
        <v>540</v>
      </c>
      <c r="G312" s="189" t="s">
        <v>230</v>
      </c>
      <c r="H312" s="190">
        <v>150.142</v>
      </c>
      <c r="I312" s="191"/>
      <c r="J312" s="192">
        <f>ROUND(I312*H312,2)</f>
        <v>0</v>
      </c>
      <c r="K312" s="188" t="s">
        <v>132</v>
      </c>
      <c r="L312" s="39"/>
      <c r="M312" s="193" t="s">
        <v>1</v>
      </c>
      <c r="N312" s="194" t="s">
        <v>45</v>
      </c>
      <c r="O312" s="71"/>
      <c r="P312" s="195">
        <f>O312*H312</f>
        <v>0</v>
      </c>
      <c r="Q312" s="195">
        <v>0</v>
      </c>
      <c r="R312" s="195">
        <f>Q312*H312</f>
        <v>0</v>
      </c>
      <c r="S312" s="195">
        <v>0</v>
      </c>
      <c r="T312" s="196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97" t="s">
        <v>147</v>
      </c>
      <c r="AT312" s="197" t="s">
        <v>128</v>
      </c>
      <c r="AU312" s="197" t="s">
        <v>90</v>
      </c>
      <c r="AY312" s="17" t="s">
        <v>125</v>
      </c>
      <c r="BE312" s="198">
        <f>IF(N312="základní",J312,0)</f>
        <v>0</v>
      </c>
      <c r="BF312" s="198">
        <f>IF(N312="snížená",J312,0)</f>
        <v>0</v>
      </c>
      <c r="BG312" s="198">
        <f>IF(N312="zákl. přenesená",J312,0)</f>
        <v>0</v>
      </c>
      <c r="BH312" s="198">
        <f>IF(N312="sníž. přenesená",J312,0)</f>
        <v>0</v>
      </c>
      <c r="BI312" s="198">
        <f>IF(N312="nulová",J312,0)</f>
        <v>0</v>
      </c>
      <c r="BJ312" s="17" t="s">
        <v>88</v>
      </c>
      <c r="BK312" s="198">
        <f>ROUND(I312*H312,2)</f>
        <v>0</v>
      </c>
      <c r="BL312" s="17" t="s">
        <v>147</v>
      </c>
      <c r="BM312" s="197" t="s">
        <v>541</v>
      </c>
    </row>
    <row r="313" spans="2:51" s="13" customFormat="1" ht="12">
      <c r="B313" s="199"/>
      <c r="C313" s="200"/>
      <c r="D313" s="201" t="s">
        <v>135</v>
      </c>
      <c r="E313" s="202" t="s">
        <v>1</v>
      </c>
      <c r="F313" s="203" t="s">
        <v>542</v>
      </c>
      <c r="G313" s="200"/>
      <c r="H313" s="202" t="s">
        <v>1</v>
      </c>
      <c r="I313" s="204"/>
      <c r="J313" s="200"/>
      <c r="K313" s="200"/>
      <c r="L313" s="205"/>
      <c r="M313" s="206"/>
      <c r="N313" s="207"/>
      <c r="O313" s="207"/>
      <c r="P313" s="207"/>
      <c r="Q313" s="207"/>
      <c r="R313" s="207"/>
      <c r="S313" s="207"/>
      <c r="T313" s="208"/>
      <c r="AT313" s="209" t="s">
        <v>135</v>
      </c>
      <c r="AU313" s="209" t="s">
        <v>90</v>
      </c>
      <c r="AV313" s="13" t="s">
        <v>88</v>
      </c>
      <c r="AW313" s="13" t="s">
        <v>36</v>
      </c>
      <c r="AX313" s="13" t="s">
        <v>80</v>
      </c>
      <c r="AY313" s="209" t="s">
        <v>125</v>
      </c>
    </row>
    <row r="314" spans="2:51" s="14" customFormat="1" ht="12">
      <c r="B314" s="210"/>
      <c r="C314" s="211"/>
      <c r="D314" s="201" t="s">
        <v>135</v>
      </c>
      <c r="E314" s="212" t="s">
        <v>1</v>
      </c>
      <c r="F314" s="213" t="s">
        <v>543</v>
      </c>
      <c r="G314" s="211"/>
      <c r="H314" s="214">
        <v>23.8</v>
      </c>
      <c r="I314" s="215"/>
      <c r="J314" s="211"/>
      <c r="K314" s="211"/>
      <c r="L314" s="216"/>
      <c r="M314" s="217"/>
      <c r="N314" s="218"/>
      <c r="O314" s="218"/>
      <c r="P314" s="218"/>
      <c r="Q314" s="218"/>
      <c r="R314" s="218"/>
      <c r="S314" s="218"/>
      <c r="T314" s="219"/>
      <c r="AT314" s="220" t="s">
        <v>135</v>
      </c>
      <c r="AU314" s="220" t="s">
        <v>90</v>
      </c>
      <c r="AV314" s="14" t="s">
        <v>90</v>
      </c>
      <c r="AW314" s="14" t="s">
        <v>36</v>
      </c>
      <c r="AX314" s="14" t="s">
        <v>80</v>
      </c>
      <c r="AY314" s="220" t="s">
        <v>125</v>
      </c>
    </row>
    <row r="315" spans="2:51" s="14" customFormat="1" ht="12">
      <c r="B315" s="210"/>
      <c r="C315" s="211"/>
      <c r="D315" s="201" t="s">
        <v>135</v>
      </c>
      <c r="E315" s="212" t="s">
        <v>1</v>
      </c>
      <c r="F315" s="213" t="s">
        <v>544</v>
      </c>
      <c r="G315" s="211"/>
      <c r="H315" s="214">
        <v>71.442</v>
      </c>
      <c r="I315" s="215"/>
      <c r="J315" s="211"/>
      <c r="K315" s="211"/>
      <c r="L315" s="216"/>
      <c r="M315" s="217"/>
      <c r="N315" s="218"/>
      <c r="O315" s="218"/>
      <c r="P315" s="218"/>
      <c r="Q315" s="218"/>
      <c r="R315" s="218"/>
      <c r="S315" s="218"/>
      <c r="T315" s="219"/>
      <c r="AT315" s="220" t="s">
        <v>135</v>
      </c>
      <c r="AU315" s="220" t="s">
        <v>90</v>
      </c>
      <c r="AV315" s="14" t="s">
        <v>90</v>
      </c>
      <c r="AW315" s="14" t="s">
        <v>36</v>
      </c>
      <c r="AX315" s="14" t="s">
        <v>80</v>
      </c>
      <c r="AY315" s="220" t="s">
        <v>125</v>
      </c>
    </row>
    <row r="316" spans="2:51" s="14" customFormat="1" ht="12">
      <c r="B316" s="210"/>
      <c r="C316" s="211"/>
      <c r="D316" s="201" t="s">
        <v>135</v>
      </c>
      <c r="E316" s="212" t="s">
        <v>1</v>
      </c>
      <c r="F316" s="213" t="s">
        <v>545</v>
      </c>
      <c r="G316" s="211"/>
      <c r="H316" s="214">
        <v>54.9</v>
      </c>
      <c r="I316" s="215"/>
      <c r="J316" s="211"/>
      <c r="K316" s="211"/>
      <c r="L316" s="216"/>
      <c r="M316" s="217"/>
      <c r="N316" s="218"/>
      <c r="O316" s="218"/>
      <c r="P316" s="218"/>
      <c r="Q316" s="218"/>
      <c r="R316" s="218"/>
      <c r="S316" s="218"/>
      <c r="T316" s="219"/>
      <c r="AT316" s="220" t="s">
        <v>135</v>
      </c>
      <c r="AU316" s="220" t="s">
        <v>90</v>
      </c>
      <c r="AV316" s="14" t="s">
        <v>90</v>
      </c>
      <c r="AW316" s="14" t="s">
        <v>36</v>
      </c>
      <c r="AX316" s="14" t="s">
        <v>80</v>
      </c>
      <c r="AY316" s="220" t="s">
        <v>125</v>
      </c>
    </row>
    <row r="317" spans="2:51" s="15" customFormat="1" ht="12">
      <c r="B317" s="224"/>
      <c r="C317" s="225"/>
      <c r="D317" s="201" t="s">
        <v>135</v>
      </c>
      <c r="E317" s="226" t="s">
        <v>1</v>
      </c>
      <c r="F317" s="227" t="s">
        <v>240</v>
      </c>
      <c r="G317" s="225"/>
      <c r="H317" s="228">
        <v>150.142</v>
      </c>
      <c r="I317" s="229"/>
      <c r="J317" s="225"/>
      <c r="K317" s="225"/>
      <c r="L317" s="230"/>
      <c r="M317" s="231"/>
      <c r="N317" s="232"/>
      <c r="O317" s="232"/>
      <c r="P317" s="232"/>
      <c r="Q317" s="232"/>
      <c r="R317" s="232"/>
      <c r="S317" s="232"/>
      <c r="T317" s="233"/>
      <c r="AT317" s="234" t="s">
        <v>135</v>
      </c>
      <c r="AU317" s="234" t="s">
        <v>90</v>
      </c>
      <c r="AV317" s="15" t="s">
        <v>147</v>
      </c>
      <c r="AW317" s="15" t="s">
        <v>36</v>
      </c>
      <c r="AX317" s="15" t="s">
        <v>88</v>
      </c>
      <c r="AY317" s="234" t="s">
        <v>125</v>
      </c>
    </row>
    <row r="318" spans="1:65" s="2" customFormat="1" ht="19.9" customHeight="1">
      <c r="A318" s="34"/>
      <c r="B318" s="35"/>
      <c r="C318" s="186" t="s">
        <v>546</v>
      </c>
      <c r="D318" s="186" t="s">
        <v>128</v>
      </c>
      <c r="E318" s="187" t="s">
        <v>547</v>
      </c>
      <c r="F318" s="188" t="s">
        <v>548</v>
      </c>
      <c r="G318" s="189" t="s">
        <v>230</v>
      </c>
      <c r="H318" s="190">
        <v>201.022</v>
      </c>
      <c r="I318" s="191"/>
      <c r="J318" s="192">
        <f>ROUND(I318*H318,2)</f>
        <v>0</v>
      </c>
      <c r="K318" s="188" t="s">
        <v>132</v>
      </c>
      <c r="L318" s="39"/>
      <c r="M318" s="193" t="s">
        <v>1</v>
      </c>
      <c r="N318" s="194" t="s">
        <v>45</v>
      </c>
      <c r="O318" s="71"/>
      <c r="P318" s="195">
        <f>O318*H318</f>
        <v>0</v>
      </c>
      <c r="Q318" s="195">
        <v>0</v>
      </c>
      <c r="R318" s="195">
        <f>Q318*H318</f>
        <v>0</v>
      </c>
      <c r="S318" s="195">
        <v>0</v>
      </c>
      <c r="T318" s="196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197" t="s">
        <v>147</v>
      </c>
      <c r="AT318" s="197" t="s">
        <v>128</v>
      </c>
      <c r="AU318" s="197" t="s">
        <v>90</v>
      </c>
      <c r="AY318" s="17" t="s">
        <v>125</v>
      </c>
      <c r="BE318" s="198">
        <f>IF(N318="základní",J318,0)</f>
        <v>0</v>
      </c>
      <c r="BF318" s="198">
        <f>IF(N318="snížená",J318,0)</f>
        <v>0</v>
      </c>
      <c r="BG318" s="198">
        <f>IF(N318="zákl. přenesená",J318,0)</f>
        <v>0</v>
      </c>
      <c r="BH318" s="198">
        <f>IF(N318="sníž. přenesená",J318,0)</f>
        <v>0</v>
      </c>
      <c r="BI318" s="198">
        <f>IF(N318="nulová",J318,0)</f>
        <v>0</v>
      </c>
      <c r="BJ318" s="17" t="s">
        <v>88</v>
      </c>
      <c r="BK318" s="198">
        <f>ROUND(I318*H318,2)</f>
        <v>0</v>
      </c>
      <c r="BL318" s="17" t="s">
        <v>147</v>
      </c>
      <c r="BM318" s="197" t="s">
        <v>549</v>
      </c>
    </row>
    <row r="319" spans="2:51" s="13" customFormat="1" ht="12">
      <c r="B319" s="199"/>
      <c r="C319" s="200"/>
      <c r="D319" s="201" t="s">
        <v>135</v>
      </c>
      <c r="E319" s="202" t="s">
        <v>1</v>
      </c>
      <c r="F319" s="203" t="s">
        <v>542</v>
      </c>
      <c r="G319" s="200"/>
      <c r="H319" s="202" t="s">
        <v>1</v>
      </c>
      <c r="I319" s="204"/>
      <c r="J319" s="200"/>
      <c r="K319" s="200"/>
      <c r="L319" s="205"/>
      <c r="M319" s="206"/>
      <c r="N319" s="207"/>
      <c r="O319" s="207"/>
      <c r="P319" s="207"/>
      <c r="Q319" s="207"/>
      <c r="R319" s="207"/>
      <c r="S319" s="207"/>
      <c r="T319" s="208"/>
      <c r="AT319" s="209" t="s">
        <v>135</v>
      </c>
      <c r="AU319" s="209" t="s">
        <v>90</v>
      </c>
      <c r="AV319" s="13" t="s">
        <v>88</v>
      </c>
      <c r="AW319" s="13" t="s">
        <v>36</v>
      </c>
      <c r="AX319" s="13" t="s">
        <v>80</v>
      </c>
      <c r="AY319" s="209" t="s">
        <v>125</v>
      </c>
    </row>
    <row r="320" spans="2:51" s="14" customFormat="1" ht="12">
      <c r="B320" s="210"/>
      <c r="C320" s="211"/>
      <c r="D320" s="201" t="s">
        <v>135</v>
      </c>
      <c r="E320" s="212" t="s">
        <v>1</v>
      </c>
      <c r="F320" s="213" t="s">
        <v>550</v>
      </c>
      <c r="G320" s="211"/>
      <c r="H320" s="214">
        <v>39.2</v>
      </c>
      <c r="I320" s="215"/>
      <c r="J320" s="211"/>
      <c r="K320" s="211"/>
      <c r="L320" s="216"/>
      <c r="M320" s="217"/>
      <c r="N320" s="218"/>
      <c r="O320" s="218"/>
      <c r="P320" s="218"/>
      <c r="Q320" s="218"/>
      <c r="R320" s="218"/>
      <c r="S320" s="218"/>
      <c r="T320" s="219"/>
      <c r="AT320" s="220" t="s">
        <v>135</v>
      </c>
      <c r="AU320" s="220" t="s">
        <v>90</v>
      </c>
      <c r="AV320" s="14" t="s">
        <v>90</v>
      </c>
      <c r="AW320" s="14" t="s">
        <v>36</v>
      </c>
      <c r="AX320" s="14" t="s">
        <v>80</v>
      </c>
      <c r="AY320" s="220" t="s">
        <v>125</v>
      </c>
    </row>
    <row r="321" spans="2:51" s="14" customFormat="1" ht="12">
      <c r="B321" s="210"/>
      <c r="C321" s="211"/>
      <c r="D321" s="201" t="s">
        <v>135</v>
      </c>
      <c r="E321" s="212" t="s">
        <v>1</v>
      </c>
      <c r="F321" s="213" t="s">
        <v>551</v>
      </c>
      <c r="G321" s="211"/>
      <c r="H321" s="214">
        <v>146.722</v>
      </c>
      <c r="I321" s="215"/>
      <c r="J321" s="211"/>
      <c r="K321" s="211"/>
      <c r="L321" s="216"/>
      <c r="M321" s="217"/>
      <c r="N321" s="218"/>
      <c r="O321" s="218"/>
      <c r="P321" s="218"/>
      <c r="Q321" s="218"/>
      <c r="R321" s="218"/>
      <c r="S321" s="218"/>
      <c r="T321" s="219"/>
      <c r="AT321" s="220" t="s">
        <v>135</v>
      </c>
      <c r="AU321" s="220" t="s">
        <v>90</v>
      </c>
      <c r="AV321" s="14" t="s">
        <v>90</v>
      </c>
      <c r="AW321" s="14" t="s">
        <v>36</v>
      </c>
      <c r="AX321" s="14" t="s">
        <v>80</v>
      </c>
      <c r="AY321" s="220" t="s">
        <v>125</v>
      </c>
    </row>
    <row r="322" spans="2:51" s="14" customFormat="1" ht="12">
      <c r="B322" s="210"/>
      <c r="C322" s="211"/>
      <c r="D322" s="201" t="s">
        <v>135</v>
      </c>
      <c r="E322" s="212" t="s">
        <v>1</v>
      </c>
      <c r="F322" s="213" t="s">
        <v>552</v>
      </c>
      <c r="G322" s="211"/>
      <c r="H322" s="214">
        <v>15.1</v>
      </c>
      <c r="I322" s="215"/>
      <c r="J322" s="211"/>
      <c r="K322" s="211"/>
      <c r="L322" s="216"/>
      <c r="M322" s="217"/>
      <c r="N322" s="218"/>
      <c r="O322" s="218"/>
      <c r="P322" s="218"/>
      <c r="Q322" s="218"/>
      <c r="R322" s="218"/>
      <c r="S322" s="218"/>
      <c r="T322" s="219"/>
      <c r="AT322" s="220" t="s">
        <v>135</v>
      </c>
      <c r="AU322" s="220" t="s">
        <v>90</v>
      </c>
      <c r="AV322" s="14" t="s">
        <v>90</v>
      </c>
      <c r="AW322" s="14" t="s">
        <v>36</v>
      </c>
      <c r="AX322" s="14" t="s">
        <v>80</v>
      </c>
      <c r="AY322" s="220" t="s">
        <v>125</v>
      </c>
    </row>
    <row r="323" spans="2:51" s="15" customFormat="1" ht="12">
      <c r="B323" s="224"/>
      <c r="C323" s="225"/>
      <c r="D323" s="201" t="s">
        <v>135</v>
      </c>
      <c r="E323" s="226" t="s">
        <v>1</v>
      </c>
      <c r="F323" s="227" t="s">
        <v>240</v>
      </c>
      <c r="G323" s="225"/>
      <c r="H323" s="228">
        <v>201.02200000000002</v>
      </c>
      <c r="I323" s="229"/>
      <c r="J323" s="225"/>
      <c r="K323" s="225"/>
      <c r="L323" s="230"/>
      <c r="M323" s="231"/>
      <c r="N323" s="232"/>
      <c r="O323" s="232"/>
      <c r="P323" s="232"/>
      <c r="Q323" s="232"/>
      <c r="R323" s="232"/>
      <c r="S323" s="232"/>
      <c r="T323" s="233"/>
      <c r="AT323" s="234" t="s">
        <v>135</v>
      </c>
      <c r="AU323" s="234" t="s">
        <v>90</v>
      </c>
      <c r="AV323" s="15" t="s">
        <v>147</v>
      </c>
      <c r="AW323" s="15" t="s">
        <v>36</v>
      </c>
      <c r="AX323" s="15" t="s">
        <v>88</v>
      </c>
      <c r="AY323" s="234" t="s">
        <v>125</v>
      </c>
    </row>
    <row r="324" spans="1:65" s="2" customFormat="1" ht="14.45" customHeight="1">
      <c r="A324" s="34"/>
      <c r="B324" s="35"/>
      <c r="C324" s="186" t="s">
        <v>553</v>
      </c>
      <c r="D324" s="186" t="s">
        <v>128</v>
      </c>
      <c r="E324" s="187" t="s">
        <v>554</v>
      </c>
      <c r="F324" s="188" t="s">
        <v>555</v>
      </c>
      <c r="G324" s="189" t="s">
        <v>230</v>
      </c>
      <c r="H324" s="190">
        <v>63.55</v>
      </c>
      <c r="I324" s="191"/>
      <c r="J324" s="192">
        <f>ROUND(I324*H324,2)</f>
        <v>0</v>
      </c>
      <c r="K324" s="188" t="s">
        <v>132</v>
      </c>
      <c r="L324" s="39"/>
      <c r="M324" s="193" t="s">
        <v>1</v>
      </c>
      <c r="N324" s="194" t="s">
        <v>45</v>
      </c>
      <c r="O324" s="71"/>
      <c r="P324" s="195">
        <f>O324*H324</f>
        <v>0</v>
      </c>
      <c r="Q324" s="195">
        <v>0.345</v>
      </c>
      <c r="R324" s="195">
        <f>Q324*H324</f>
        <v>21.924749999999996</v>
      </c>
      <c r="S324" s="195">
        <v>0</v>
      </c>
      <c r="T324" s="196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97" t="s">
        <v>147</v>
      </c>
      <c r="AT324" s="197" t="s">
        <v>128</v>
      </c>
      <c r="AU324" s="197" t="s">
        <v>90</v>
      </c>
      <c r="AY324" s="17" t="s">
        <v>125</v>
      </c>
      <c r="BE324" s="198">
        <f>IF(N324="základní",J324,0)</f>
        <v>0</v>
      </c>
      <c r="BF324" s="198">
        <f>IF(N324="snížená",J324,0)</f>
        <v>0</v>
      </c>
      <c r="BG324" s="198">
        <f>IF(N324="zákl. přenesená",J324,0)</f>
        <v>0</v>
      </c>
      <c r="BH324" s="198">
        <f>IF(N324="sníž. přenesená",J324,0)</f>
        <v>0</v>
      </c>
      <c r="BI324" s="198">
        <f>IF(N324="nulová",J324,0)</f>
        <v>0</v>
      </c>
      <c r="BJ324" s="17" t="s">
        <v>88</v>
      </c>
      <c r="BK324" s="198">
        <f>ROUND(I324*H324,2)</f>
        <v>0</v>
      </c>
      <c r="BL324" s="17" t="s">
        <v>147</v>
      </c>
      <c r="BM324" s="197" t="s">
        <v>556</v>
      </c>
    </row>
    <row r="325" spans="2:51" s="14" customFormat="1" ht="12">
      <c r="B325" s="210"/>
      <c r="C325" s="211"/>
      <c r="D325" s="201" t="s">
        <v>135</v>
      </c>
      <c r="E325" s="212" t="s">
        <v>1</v>
      </c>
      <c r="F325" s="213" t="s">
        <v>557</v>
      </c>
      <c r="G325" s="211"/>
      <c r="H325" s="214">
        <v>63.55</v>
      </c>
      <c r="I325" s="215"/>
      <c r="J325" s="211"/>
      <c r="K325" s="211"/>
      <c r="L325" s="216"/>
      <c r="M325" s="217"/>
      <c r="N325" s="218"/>
      <c r="O325" s="218"/>
      <c r="P325" s="218"/>
      <c r="Q325" s="218"/>
      <c r="R325" s="218"/>
      <c r="S325" s="218"/>
      <c r="T325" s="219"/>
      <c r="AT325" s="220" t="s">
        <v>135</v>
      </c>
      <c r="AU325" s="220" t="s">
        <v>90</v>
      </c>
      <c r="AV325" s="14" t="s">
        <v>90</v>
      </c>
      <c r="AW325" s="14" t="s">
        <v>36</v>
      </c>
      <c r="AX325" s="14" t="s">
        <v>88</v>
      </c>
      <c r="AY325" s="220" t="s">
        <v>125</v>
      </c>
    </row>
    <row r="326" spans="1:65" s="2" customFormat="1" ht="14.45" customHeight="1">
      <c r="A326" s="34"/>
      <c r="B326" s="35"/>
      <c r="C326" s="186" t="s">
        <v>558</v>
      </c>
      <c r="D326" s="186" t="s">
        <v>128</v>
      </c>
      <c r="E326" s="187" t="s">
        <v>559</v>
      </c>
      <c r="F326" s="188" t="s">
        <v>560</v>
      </c>
      <c r="G326" s="189" t="s">
        <v>255</v>
      </c>
      <c r="H326" s="190">
        <v>24.856</v>
      </c>
      <c r="I326" s="191"/>
      <c r="J326" s="192">
        <f>ROUND(I326*H326,2)</f>
        <v>0</v>
      </c>
      <c r="K326" s="188" t="s">
        <v>132</v>
      </c>
      <c r="L326" s="39"/>
      <c r="M326" s="193" t="s">
        <v>1</v>
      </c>
      <c r="N326" s="194" t="s">
        <v>45</v>
      </c>
      <c r="O326" s="71"/>
      <c r="P326" s="195">
        <f>O326*H326</f>
        <v>0</v>
      </c>
      <c r="Q326" s="195">
        <v>0</v>
      </c>
      <c r="R326" s="195">
        <f>Q326*H326</f>
        <v>0</v>
      </c>
      <c r="S326" s="195">
        <v>0</v>
      </c>
      <c r="T326" s="196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97" t="s">
        <v>147</v>
      </c>
      <c r="AT326" s="197" t="s">
        <v>128</v>
      </c>
      <c r="AU326" s="197" t="s">
        <v>90</v>
      </c>
      <c r="AY326" s="17" t="s">
        <v>125</v>
      </c>
      <c r="BE326" s="198">
        <f>IF(N326="základní",J326,0)</f>
        <v>0</v>
      </c>
      <c r="BF326" s="198">
        <f>IF(N326="snížená",J326,0)</f>
        <v>0</v>
      </c>
      <c r="BG326" s="198">
        <f>IF(N326="zákl. přenesená",J326,0)</f>
        <v>0</v>
      </c>
      <c r="BH326" s="198">
        <f>IF(N326="sníž. přenesená",J326,0)</f>
        <v>0</v>
      </c>
      <c r="BI326" s="198">
        <f>IF(N326="nulová",J326,0)</f>
        <v>0</v>
      </c>
      <c r="BJ326" s="17" t="s">
        <v>88</v>
      </c>
      <c r="BK326" s="198">
        <f>ROUND(I326*H326,2)</f>
        <v>0</v>
      </c>
      <c r="BL326" s="17" t="s">
        <v>147</v>
      </c>
      <c r="BM326" s="197" t="s">
        <v>561</v>
      </c>
    </row>
    <row r="327" spans="2:51" s="13" customFormat="1" ht="12">
      <c r="B327" s="199"/>
      <c r="C327" s="200"/>
      <c r="D327" s="201" t="s">
        <v>135</v>
      </c>
      <c r="E327" s="202" t="s">
        <v>1</v>
      </c>
      <c r="F327" s="203" t="s">
        <v>562</v>
      </c>
      <c r="G327" s="200"/>
      <c r="H327" s="202" t="s">
        <v>1</v>
      </c>
      <c r="I327" s="204"/>
      <c r="J327" s="200"/>
      <c r="K327" s="200"/>
      <c r="L327" s="205"/>
      <c r="M327" s="206"/>
      <c r="N327" s="207"/>
      <c r="O327" s="207"/>
      <c r="P327" s="207"/>
      <c r="Q327" s="207"/>
      <c r="R327" s="207"/>
      <c r="S327" s="207"/>
      <c r="T327" s="208"/>
      <c r="AT327" s="209" t="s">
        <v>135</v>
      </c>
      <c r="AU327" s="209" t="s">
        <v>90</v>
      </c>
      <c r="AV327" s="13" t="s">
        <v>88</v>
      </c>
      <c r="AW327" s="13" t="s">
        <v>36</v>
      </c>
      <c r="AX327" s="13" t="s">
        <v>80</v>
      </c>
      <c r="AY327" s="209" t="s">
        <v>125</v>
      </c>
    </row>
    <row r="328" spans="2:51" s="14" customFormat="1" ht="12">
      <c r="B328" s="210"/>
      <c r="C328" s="211"/>
      <c r="D328" s="201" t="s">
        <v>135</v>
      </c>
      <c r="E328" s="212" t="s">
        <v>1</v>
      </c>
      <c r="F328" s="213" t="s">
        <v>563</v>
      </c>
      <c r="G328" s="211"/>
      <c r="H328" s="214">
        <v>24.856</v>
      </c>
      <c r="I328" s="215"/>
      <c r="J328" s="211"/>
      <c r="K328" s="211"/>
      <c r="L328" s="216"/>
      <c r="M328" s="217"/>
      <c r="N328" s="218"/>
      <c r="O328" s="218"/>
      <c r="P328" s="218"/>
      <c r="Q328" s="218"/>
      <c r="R328" s="218"/>
      <c r="S328" s="218"/>
      <c r="T328" s="219"/>
      <c r="AT328" s="220" t="s">
        <v>135</v>
      </c>
      <c r="AU328" s="220" t="s">
        <v>90</v>
      </c>
      <c r="AV328" s="14" t="s">
        <v>90</v>
      </c>
      <c r="AW328" s="14" t="s">
        <v>36</v>
      </c>
      <c r="AX328" s="14" t="s">
        <v>88</v>
      </c>
      <c r="AY328" s="220" t="s">
        <v>125</v>
      </c>
    </row>
    <row r="329" spans="1:65" s="2" customFormat="1" ht="19.9" customHeight="1">
      <c r="A329" s="34"/>
      <c r="B329" s="35"/>
      <c r="C329" s="235" t="s">
        <v>564</v>
      </c>
      <c r="D329" s="235" t="s">
        <v>305</v>
      </c>
      <c r="E329" s="236" t="s">
        <v>326</v>
      </c>
      <c r="F329" s="237" t="s">
        <v>327</v>
      </c>
      <c r="G329" s="238" t="s">
        <v>255</v>
      </c>
      <c r="H329" s="239">
        <v>24.856</v>
      </c>
      <c r="I329" s="240"/>
      <c r="J329" s="241">
        <f>ROUND(I329*H329,2)</f>
        <v>0</v>
      </c>
      <c r="K329" s="237" t="s">
        <v>187</v>
      </c>
      <c r="L329" s="242"/>
      <c r="M329" s="243" t="s">
        <v>1</v>
      </c>
      <c r="N329" s="244" t="s">
        <v>45</v>
      </c>
      <c r="O329" s="71"/>
      <c r="P329" s="195">
        <f>O329*H329</f>
        <v>0</v>
      </c>
      <c r="Q329" s="195">
        <v>2</v>
      </c>
      <c r="R329" s="195">
        <f>Q329*H329</f>
        <v>49.712</v>
      </c>
      <c r="S329" s="195">
        <v>0</v>
      </c>
      <c r="T329" s="196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97" t="s">
        <v>172</v>
      </c>
      <c r="AT329" s="197" t="s">
        <v>305</v>
      </c>
      <c r="AU329" s="197" t="s">
        <v>90</v>
      </c>
      <c r="AY329" s="17" t="s">
        <v>125</v>
      </c>
      <c r="BE329" s="198">
        <f>IF(N329="základní",J329,0)</f>
        <v>0</v>
      </c>
      <c r="BF329" s="198">
        <f>IF(N329="snížená",J329,0)</f>
        <v>0</v>
      </c>
      <c r="BG329" s="198">
        <f>IF(N329="zákl. přenesená",J329,0)</f>
        <v>0</v>
      </c>
      <c r="BH329" s="198">
        <f>IF(N329="sníž. přenesená",J329,0)</f>
        <v>0</v>
      </c>
      <c r="BI329" s="198">
        <f>IF(N329="nulová",J329,0)</f>
        <v>0</v>
      </c>
      <c r="BJ329" s="17" t="s">
        <v>88</v>
      </c>
      <c r="BK329" s="198">
        <f>ROUND(I329*H329,2)</f>
        <v>0</v>
      </c>
      <c r="BL329" s="17" t="s">
        <v>147</v>
      </c>
      <c r="BM329" s="197" t="s">
        <v>565</v>
      </c>
    </row>
    <row r="330" spans="2:51" s="14" customFormat="1" ht="12">
      <c r="B330" s="210"/>
      <c r="C330" s="211"/>
      <c r="D330" s="201" t="s">
        <v>135</v>
      </c>
      <c r="E330" s="212" t="s">
        <v>1</v>
      </c>
      <c r="F330" s="213" t="s">
        <v>563</v>
      </c>
      <c r="G330" s="211"/>
      <c r="H330" s="214">
        <v>24.856</v>
      </c>
      <c r="I330" s="215"/>
      <c r="J330" s="211"/>
      <c r="K330" s="211"/>
      <c r="L330" s="216"/>
      <c r="M330" s="217"/>
      <c r="N330" s="218"/>
      <c r="O330" s="218"/>
      <c r="P330" s="218"/>
      <c r="Q330" s="218"/>
      <c r="R330" s="218"/>
      <c r="S330" s="218"/>
      <c r="T330" s="219"/>
      <c r="AT330" s="220" t="s">
        <v>135</v>
      </c>
      <c r="AU330" s="220" t="s">
        <v>90</v>
      </c>
      <c r="AV330" s="14" t="s">
        <v>90</v>
      </c>
      <c r="AW330" s="14" t="s">
        <v>36</v>
      </c>
      <c r="AX330" s="14" t="s">
        <v>88</v>
      </c>
      <c r="AY330" s="220" t="s">
        <v>125</v>
      </c>
    </row>
    <row r="331" spans="2:63" s="12" customFormat="1" ht="22.9" customHeight="1">
      <c r="B331" s="170"/>
      <c r="C331" s="171"/>
      <c r="D331" s="172" t="s">
        <v>79</v>
      </c>
      <c r="E331" s="184" t="s">
        <v>160</v>
      </c>
      <c r="F331" s="184" t="s">
        <v>566</v>
      </c>
      <c r="G331" s="171"/>
      <c r="H331" s="171"/>
      <c r="I331" s="174"/>
      <c r="J331" s="185">
        <f>BK331</f>
        <v>0</v>
      </c>
      <c r="K331" s="171"/>
      <c r="L331" s="176"/>
      <c r="M331" s="177"/>
      <c r="N331" s="178"/>
      <c r="O331" s="178"/>
      <c r="P331" s="179">
        <f>SUM(P332:P342)</f>
        <v>0</v>
      </c>
      <c r="Q331" s="178"/>
      <c r="R331" s="179">
        <f>SUM(R332:R342)</f>
        <v>0.15467029999999998</v>
      </c>
      <c r="S331" s="178"/>
      <c r="T331" s="180">
        <f>SUM(T332:T342)</f>
        <v>0</v>
      </c>
      <c r="AR331" s="181" t="s">
        <v>88</v>
      </c>
      <c r="AT331" s="182" t="s">
        <v>79</v>
      </c>
      <c r="AU331" s="182" t="s">
        <v>88</v>
      </c>
      <c r="AY331" s="181" t="s">
        <v>125</v>
      </c>
      <c r="BK331" s="183">
        <f>SUM(BK332:BK342)</f>
        <v>0</v>
      </c>
    </row>
    <row r="332" spans="1:65" s="2" customFormat="1" ht="19.9" customHeight="1">
      <c r="A332" s="34"/>
      <c r="B332" s="35"/>
      <c r="C332" s="186" t="s">
        <v>567</v>
      </c>
      <c r="D332" s="186" t="s">
        <v>128</v>
      </c>
      <c r="E332" s="187" t="s">
        <v>568</v>
      </c>
      <c r="F332" s="188" t="s">
        <v>569</v>
      </c>
      <c r="G332" s="189" t="s">
        <v>230</v>
      </c>
      <c r="H332" s="190">
        <v>19.58</v>
      </c>
      <c r="I332" s="191"/>
      <c r="J332" s="192">
        <f>ROUND(I332*H332,2)</f>
        <v>0</v>
      </c>
      <c r="K332" s="188" t="s">
        <v>132</v>
      </c>
      <c r="L332" s="39"/>
      <c r="M332" s="193" t="s">
        <v>1</v>
      </c>
      <c r="N332" s="194" t="s">
        <v>45</v>
      </c>
      <c r="O332" s="71"/>
      <c r="P332" s="195">
        <f>O332*H332</f>
        <v>0</v>
      </c>
      <c r="Q332" s="195">
        <v>0.00052</v>
      </c>
      <c r="R332" s="195">
        <f>Q332*H332</f>
        <v>0.010181599999999999</v>
      </c>
      <c r="S332" s="195">
        <v>0</v>
      </c>
      <c r="T332" s="196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197" t="s">
        <v>147</v>
      </c>
      <c r="AT332" s="197" t="s">
        <v>128</v>
      </c>
      <c r="AU332" s="197" t="s">
        <v>90</v>
      </c>
      <c r="AY332" s="17" t="s">
        <v>125</v>
      </c>
      <c r="BE332" s="198">
        <f>IF(N332="základní",J332,0)</f>
        <v>0</v>
      </c>
      <c r="BF332" s="198">
        <f>IF(N332="snížená",J332,0)</f>
        <v>0</v>
      </c>
      <c r="BG332" s="198">
        <f>IF(N332="zákl. přenesená",J332,0)</f>
        <v>0</v>
      </c>
      <c r="BH332" s="198">
        <f>IF(N332="sníž. přenesená",J332,0)</f>
        <v>0</v>
      </c>
      <c r="BI332" s="198">
        <f>IF(N332="nulová",J332,0)</f>
        <v>0</v>
      </c>
      <c r="BJ332" s="17" t="s">
        <v>88</v>
      </c>
      <c r="BK332" s="198">
        <f>ROUND(I332*H332,2)</f>
        <v>0</v>
      </c>
      <c r="BL332" s="17" t="s">
        <v>147</v>
      </c>
      <c r="BM332" s="197" t="s">
        <v>570</v>
      </c>
    </row>
    <row r="333" spans="2:51" s="13" customFormat="1" ht="12">
      <c r="B333" s="199"/>
      <c r="C333" s="200"/>
      <c r="D333" s="201" t="s">
        <v>135</v>
      </c>
      <c r="E333" s="202" t="s">
        <v>1</v>
      </c>
      <c r="F333" s="203" t="s">
        <v>571</v>
      </c>
      <c r="G333" s="200"/>
      <c r="H333" s="202" t="s">
        <v>1</v>
      </c>
      <c r="I333" s="204"/>
      <c r="J333" s="200"/>
      <c r="K333" s="200"/>
      <c r="L333" s="205"/>
      <c r="M333" s="206"/>
      <c r="N333" s="207"/>
      <c r="O333" s="207"/>
      <c r="P333" s="207"/>
      <c r="Q333" s="207"/>
      <c r="R333" s="207"/>
      <c r="S333" s="207"/>
      <c r="T333" s="208"/>
      <c r="AT333" s="209" t="s">
        <v>135</v>
      </c>
      <c r="AU333" s="209" t="s">
        <v>90</v>
      </c>
      <c r="AV333" s="13" t="s">
        <v>88</v>
      </c>
      <c r="AW333" s="13" t="s">
        <v>36</v>
      </c>
      <c r="AX333" s="13" t="s">
        <v>80</v>
      </c>
      <c r="AY333" s="209" t="s">
        <v>125</v>
      </c>
    </row>
    <row r="334" spans="2:51" s="13" customFormat="1" ht="12">
      <c r="B334" s="199"/>
      <c r="C334" s="200"/>
      <c r="D334" s="201" t="s">
        <v>135</v>
      </c>
      <c r="E334" s="202" t="s">
        <v>1</v>
      </c>
      <c r="F334" s="203" t="s">
        <v>572</v>
      </c>
      <c r="G334" s="200"/>
      <c r="H334" s="202" t="s">
        <v>1</v>
      </c>
      <c r="I334" s="204"/>
      <c r="J334" s="200"/>
      <c r="K334" s="200"/>
      <c r="L334" s="205"/>
      <c r="M334" s="206"/>
      <c r="N334" s="207"/>
      <c r="O334" s="207"/>
      <c r="P334" s="207"/>
      <c r="Q334" s="207"/>
      <c r="R334" s="207"/>
      <c r="S334" s="207"/>
      <c r="T334" s="208"/>
      <c r="AT334" s="209" t="s">
        <v>135</v>
      </c>
      <c r="AU334" s="209" t="s">
        <v>90</v>
      </c>
      <c r="AV334" s="13" t="s">
        <v>88</v>
      </c>
      <c r="AW334" s="13" t="s">
        <v>36</v>
      </c>
      <c r="AX334" s="13" t="s">
        <v>80</v>
      </c>
      <c r="AY334" s="209" t="s">
        <v>125</v>
      </c>
    </row>
    <row r="335" spans="2:51" s="14" customFormat="1" ht="12">
      <c r="B335" s="210"/>
      <c r="C335" s="211"/>
      <c r="D335" s="201" t="s">
        <v>135</v>
      </c>
      <c r="E335" s="212" t="s">
        <v>1</v>
      </c>
      <c r="F335" s="213" t="s">
        <v>573</v>
      </c>
      <c r="G335" s="211"/>
      <c r="H335" s="214">
        <v>11.6</v>
      </c>
      <c r="I335" s="215"/>
      <c r="J335" s="211"/>
      <c r="K335" s="211"/>
      <c r="L335" s="216"/>
      <c r="M335" s="217"/>
      <c r="N335" s="218"/>
      <c r="O335" s="218"/>
      <c r="P335" s="218"/>
      <c r="Q335" s="218"/>
      <c r="R335" s="218"/>
      <c r="S335" s="218"/>
      <c r="T335" s="219"/>
      <c r="AT335" s="220" t="s">
        <v>135</v>
      </c>
      <c r="AU335" s="220" t="s">
        <v>90</v>
      </c>
      <c r="AV335" s="14" t="s">
        <v>90</v>
      </c>
      <c r="AW335" s="14" t="s">
        <v>36</v>
      </c>
      <c r="AX335" s="14" t="s">
        <v>80</v>
      </c>
      <c r="AY335" s="220" t="s">
        <v>125</v>
      </c>
    </row>
    <row r="336" spans="2:51" s="14" customFormat="1" ht="12">
      <c r="B336" s="210"/>
      <c r="C336" s="211"/>
      <c r="D336" s="201" t="s">
        <v>135</v>
      </c>
      <c r="E336" s="212" t="s">
        <v>1</v>
      </c>
      <c r="F336" s="213" t="s">
        <v>574</v>
      </c>
      <c r="G336" s="211"/>
      <c r="H336" s="214">
        <v>3.06</v>
      </c>
      <c r="I336" s="215"/>
      <c r="J336" s="211"/>
      <c r="K336" s="211"/>
      <c r="L336" s="216"/>
      <c r="M336" s="217"/>
      <c r="N336" s="218"/>
      <c r="O336" s="218"/>
      <c r="P336" s="218"/>
      <c r="Q336" s="218"/>
      <c r="R336" s="218"/>
      <c r="S336" s="218"/>
      <c r="T336" s="219"/>
      <c r="AT336" s="220" t="s">
        <v>135</v>
      </c>
      <c r="AU336" s="220" t="s">
        <v>90</v>
      </c>
      <c r="AV336" s="14" t="s">
        <v>90</v>
      </c>
      <c r="AW336" s="14" t="s">
        <v>36</v>
      </c>
      <c r="AX336" s="14" t="s">
        <v>80</v>
      </c>
      <c r="AY336" s="220" t="s">
        <v>125</v>
      </c>
    </row>
    <row r="337" spans="2:51" s="14" customFormat="1" ht="12">
      <c r="B337" s="210"/>
      <c r="C337" s="211"/>
      <c r="D337" s="201" t="s">
        <v>135</v>
      </c>
      <c r="E337" s="212" t="s">
        <v>1</v>
      </c>
      <c r="F337" s="213" t="s">
        <v>575</v>
      </c>
      <c r="G337" s="211"/>
      <c r="H337" s="214">
        <v>4.92</v>
      </c>
      <c r="I337" s="215"/>
      <c r="J337" s="211"/>
      <c r="K337" s="211"/>
      <c r="L337" s="216"/>
      <c r="M337" s="217"/>
      <c r="N337" s="218"/>
      <c r="O337" s="218"/>
      <c r="P337" s="218"/>
      <c r="Q337" s="218"/>
      <c r="R337" s="218"/>
      <c r="S337" s="218"/>
      <c r="T337" s="219"/>
      <c r="AT337" s="220" t="s">
        <v>135</v>
      </c>
      <c r="AU337" s="220" t="s">
        <v>90</v>
      </c>
      <c r="AV337" s="14" t="s">
        <v>90</v>
      </c>
      <c r="AW337" s="14" t="s">
        <v>36</v>
      </c>
      <c r="AX337" s="14" t="s">
        <v>80</v>
      </c>
      <c r="AY337" s="220" t="s">
        <v>125</v>
      </c>
    </row>
    <row r="338" spans="2:51" s="15" customFormat="1" ht="12">
      <c r="B338" s="224"/>
      <c r="C338" s="225"/>
      <c r="D338" s="201" t="s">
        <v>135</v>
      </c>
      <c r="E338" s="226" t="s">
        <v>1</v>
      </c>
      <c r="F338" s="227" t="s">
        <v>240</v>
      </c>
      <c r="G338" s="225"/>
      <c r="H338" s="228">
        <v>19.58</v>
      </c>
      <c r="I338" s="229"/>
      <c r="J338" s="225"/>
      <c r="K338" s="225"/>
      <c r="L338" s="230"/>
      <c r="M338" s="231"/>
      <c r="N338" s="232"/>
      <c r="O338" s="232"/>
      <c r="P338" s="232"/>
      <c r="Q338" s="232"/>
      <c r="R338" s="232"/>
      <c r="S338" s="232"/>
      <c r="T338" s="233"/>
      <c r="AT338" s="234" t="s">
        <v>135</v>
      </c>
      <c r="AU338" s="234" t="s">
        <v>90</v>
      </c>
      <c r="AV338" s="15" t="s">
        <v>147</v>
      </c>
      <c r="AW338" s="15" t="s">
        <v>36</v>
      </c>
      <c r="AX338" s="15" t="s">
        <v>88</v>
      </c>
      <c r="AY338" s="234" t="s">
        <v>125</v>
      </c>
    </row>
    <row r="339" spans="1:65" s="2" customFormat="1" ht="22.15" customHeight="1">
      <c r="A339" s="34"/>
      <c r="B339" s="35"/>
      <c r="C339" s="186" t="s">
        <v>576</v>
      </c>
      <c r="D339" s="186" t="s">
        <v>128</v>
      </c>
      <c r="E339" s="187" t="s">
        <v>577</v>
      </c>
      <c r="F339" s="188" t="s">
        <v>578</v>
      </c>
      <c r="G339" s="189" t="s">
        <v>230</v>
      </c>
      <c r="H339" s="190">
        <v>130.17</v>
      </c>
      <c r="I339" s="191"/>
      <c r="J339" s="192">
        <f>ROUND(I339*H339,2)</f>
        <v>0</v>
      </c>
      <c r="K339" s="188" t="s">
        <v>132</v>
      </c>
      <c r="L339" s="39"/>
      <c r="M339" s="193" t="s">
        <v>1</v>
      </c>
      <c r="N339" s="194" t="s">
        <v>45</v>
      </c>
      <c r="O339" s="71"/>
      <c r="P339" s="195">
        <f>O339*H339</f>
        <v>0</v>
      </c>
      <c r="Q339" s="195">
        <v>0.00111</v>
      </c>
      <c r="R339" s="195">
        <f>Q339*H339</f>
        <v>0.1444887</v>
      </c>
      <c r="S339" s="195">
        <v>0</v>
      </c>
      <c r="T339" s="196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197" t="s">
        <v>147</v>
      </c>
      <c r="AT339" s="197" t="s">
        <v>128</v>
      </c>
      <c r="AU339" s="197" t="s">
        <v>90</v>
      </c>
      <c r="AY339" s="17" t="s">
        <v>125</v>
      </c>
      <c r="BE339" s="198">
        <f>IF(N339="základní",J339,0)</f>
        <v>0</v>
      </c>
      <c r="BF339" s="198">
        <f>IF(N339="snížená",J339,0)</f>
        <v>0</v>
      </c>
      <c r="BG339" s="198">
        <f>IF(N339="zákl. přenesená",J339,0)</f>
        <v>0</v>
      </c>
      <c r="BH339" s="198">
        <f>IF(N339="sníž. přenesená",J339,0)</f>
        <v>0</v>
      </c>
      <c r="BI339" s="198">
        <f>IF(N339="nulová",J339,0)</f>
        <v>0</v>
      </c>
      <c r="BJ339" s="17" t="s">
        <v>88</v>
      </c>
      <c r="BK339" s="198">
        <f>ROUND(I339*H339,2)</f>
        <v>0</v>
      </c>
      <c r="BL339" s="17" t="s">
        <v>147</v>
      </c>
      <c r="BM339" s="197" t="s">
        <v>579</v>
      </c>
    </row>
    <row r="340" spans="2:51" s="13" customFormat="1" ht="22.5">
      <c r="B340" s="199"/>
      <c r="C340" s="200"/>
      <c r="D340" s="201" t="s">
        <v>135</v>
      </c>
      <c r="E340" s="202" t="s">
        <v>1</v>
      </c>
      <c r="F340" s="203" t="s">
        <v>580</v>
      </c>
      <c r="G340" s="200"/>
      <c r="H340" s="202" t="s">
        <v>1</v>
      </c>
      <c r="I340" s="204"/>
      <c r="J340" s="200"/>
      <c r="K340" s="200"/>
      <c r="L340" s="205"/>
      <c r="M340" s="206"/>
      <c r="N340" s="207"/>
      <c r="O340" s="207"/>
      <c r="P340" s="207"/>
      <c r="Q340" s="207"/>
      <c r="R340" s="207"/>
      <c r="S340" s="207"/>
      <c r="T340" s="208"/>
      <c r="AT340" s="209" t="s">
        <v>135</v>
      </c>
      <c r="AU340" s="209" t="s">
        <v>90</v>
      </c>
      <c r="AV340" s="13" t="s">
        <v>88</v>
      </c>
      <c r="AW340" s="13" t="s">
        <v>36</v>
      </c>
      <c r="AX340" s="13" t="s">
        <v>80</v>
      </c>
      <c r="AY340" s="209" t="s">
        <v>125</v>
      </c>
    </row>
    <row r="341" spans="2:51" s="13" customFormat="1" ht="12">
      <c r="B341" s="199"/>
      <c r="C341" s="200"/>
      <c r="D341" s="201" t="s">
        <v>135</v>
      </c>
      <c r="E341" s="202" t="s">
        <v>1</v>
      </c>
      <c r="F341" s="203" t="s">
        <v>581</v>
      </c>
      <c r="G341" s="200"/>
      <c r="H341" s="202" t="s">
        <v>1</v>
      </c>
      <c r="I341" s="204"/>
      <c r="J341" s="200"/>
      <c r="K341" s="200"/>
      <c r="L341" s="205"/>
      <c r="M341" s="206"/>
      <c r="N341" s="207"/>
      <c r="O341" s="207"/>
      <c r="P341" s="207"/>
      <c r="Q341" s="207"/>
      <c r="R341" s="207"/>
      <c r="S341" s="207"/>
      <c r="T341" s="208"/>
      <c r="AT341" s="209" t="s">
        <v>135</v>
      </c>
      <c r="AU341" s="209" t="s">
        <v>90</v>
      </c>
      <c r="AV341" s="13" t="s">
        <v>88</v>
      </c>
      <c r="AW341" s="13" t="s">
        <v>36</v>
      </c>
      <c r="AX341" s="13" t="s">
        <v>80</v>
      </c>
      <c r="AY341" s="209" t="s">
        <v>125</v>
      </c>
    </row>
    <row r="342" spans="2:51" s="14" customFormat="1" ht="12">
      <c r="B342" s="210"/>
      <c r="C342" s="211"/>
      <c r="D342" s="201" t="s">
        <v>135</v>
      </c>
      <c r="E342" s="212" t="s">
        <v>1</v>
      </c>
      <c r="F342" s="213" t="s">
        <v>582</v>
      </c>
      <c r="G342" s="211"/>
      <c r="H342" s="214">
        <v>130.17</v>
      </c>
      <c r="I342" s="215"/>
      <c r="J342" s="211"/>
      <c r="K342" s="211"/>
      <c r="L342" s="216"/>
      <c r="M342" s="217"/>
      <c r="N342" s="218"/>
      <c r="O342" s="218"/>
      <c r="P342" s="218"/>
      <c r="Q342" s="218"/>
      <c r="R342" s="218"/>
      <c r="S342" s="218"/>
      <c r="T342" s="219"/>
      <c r="AT342" s="220" t="s">
        <v>135</v>
      </c>
      <c r="AU342" s="220" t="s">
        <v>90</v>
      </c>
      <c r="AV342" s="14" t="s">
        <v>90</v>
      </c>
      <c r="AW342" s="14" t="s">
        <v>36</v>
      </c>
      <c r="AX342" s="14" t="s">
        <v>88</v>
      </c>
      <c r="AY342" s="220" t="s">
        <v>125</v>
      </c>
    </row>
    <row r="343" spans="2:63" s="12" customFormat="1" ht="22.9" customHeight="1">
      <c r="B343" s="170"/>
      <c r="C343" s="171"/>
      <c r="D343" s="172" t="s">
        <v>79</v>
      </c>
      <c r="E343" s="184" t="s">
        <v>176</v>
      </c>
      <c r="F343" s="184" t="s">
        <v>583</v>
      </c>
      <c r="G343" s="171"/>
      <c r="H343" s="171"/>
      <c r="I343" s="174"/>
      <c r="J343" s="185">
        <f>BK343</f>
        <v>0</v>
      </c>
      <c r="K343" s="171"/>
      <c r="L343" s="176"/>
      <c r="M343" s="177"/>
      <c r="N343" s="178"/>
      <c r="O343" s="178"/>
      <c r="P343" s="179">
        <f>SUM(P344:P387)</f>
        <v>0</v>
      </c>
      <c r="Q343" s="178"/>
      <c r="R343" s="179">
        <f>SUM(R344:R387)</f>
        <v>0.9274192</v>
      </c>
      <c r="S343" s="178"/>
      <c r="T343" s="180">
        <f>SUM(T344:T387)</f>
        <v>3.384056</v>
      </c>
      <c r="AR343" s="181" t="s">
        <v>88</v>
      </c>
      <c r="AT343" s="182" t="s">
        <v>79</v>
      </c>
      <c r="AU343" s="182" t="s">
        <v>88</v>
      </c>
      <c r="AY343" s="181" t="s">
        <v>125</v>
      </c>
      <c r="BK343" s="183">
        <f>SUM(BK344:BK387)</f>
        <v>0</v>
      </c>
    </row>
    <row r="344" spans="1:65" s="2" customFormat="1" ht="22.15" customHeight="1">
      <c r="A344" s="34"/>
      <c r="B344" s="35"/>
      <c r="C344" s="186" t="s">
        <v>584</v>
      </c>
      <c r="D344" s="186" t="s">
        <v>128</v>
      </c>
      <c r="E344" s="187" t="s">
        <v>585</v>
      </c>
      <c r="F344" s="188" t="s">
        <v>586</v>
      </c>
      <c r="G344" s="189" t="s">
        <v>370</v>
      </c>
      <c r="H344" s="190">
        <v>8</v>
      </c>
      <c r="I344" s="191"/>
      <c r="J344" s="192">
        <f>ROUND(I344*H344,2)</f>
        <v>0</v>
      </c>
      <c r="K344" s="188" t="s">
        <v>132</v>
      </c>
      <c r="L344" s="39"/>
      <c r="M344" s="193" t="s">
        <v>1</v>
      </c>
      <c r="N344" s="194" t="s">
        <v>45</v>
      </c>
      <c r="O344" s="71"/>
      <c r="P344" s="195">
        <f>O344*H344</f>
        <v>0</v>
      </c>
      <c r="Q344" s="195">
        <v>0.0002966</v>
      </c>
      <c r="R344" s="195">
        <f>Q344*H344</f>
        <v>0.0023728</v>
      </c>
      <c r="S344" s="195">
        <v>0</v>
      </c>
      <c r="T344" s="196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197" t="s">
        <v>147</v>
      </c>
      <c r="AT344" s="197" t="s">
        <v>128</v>
      </c>
      <c r="AU344" s="197" t="s">
        <v>90</v>
      </c>
      <c r="AY344" s="17" t="s">
        <v>125</v>
      </c>
      <c r="BE344" s="198">
        <f>IF(N344="základní",J344,0)</f>
        <v>0</v>
      </c>
      <c r="BF344" s="198">
        <f>IF(N344="snížená",J344,0)</f>
        <v>0</v>
      </c>
      <c r="BG344" s="198">
        <f>IF(N344="zákl. přenesená",J344,0)</f>
        <v>0</v>
      </c>
      <c r="BH344" s="198">
        <f>IF(N344="sníž. přenesená",J344,0)</f>
        <v>0</v>
      </c>
      <c r="BI344" s="198">
        <f>IF(N344="nulová",J344,0)</f>
        <v>0</v>
      </c>
      <c r="BJ344" s="17" t="s">
        <v>88</v>
      </c>
      <c r="BK344" s="198">
        <f>ROUND(I344*H344,2)</f>
        <v>0</v>
      </c>
      <c r="BL344" s="17" t="s">
        <v>147</v>
      </c>
      <c r="BM344" s="197" t="s">
        <v>587</v>
      </c>
    </row>
    <row r="345" spans="2:51" s="13" customFormat="1" ht="12">
      <c r="B345" s="199"/>
      <c r="C345" s="200"/>
      <c r="D345" s="201" t="s">
        <v>135</v>
      </c>
      <c r="E345" s="202" t="s">
        <v>1</v>
      </c>
      <c r="F345" s="203" t="s">
        <v>588</v>
      </c>
      <c r="G345" s="200"/>
      <c r="H345" s="202" t="s">
        <v>1</v>
      </c>
      <c r="I345" s="204"/>
      <c r="J345" s="200"/>
      <c r="K345" s="200"/>
      <c r="L345" s="205"/>
      <c r="M345" s="206"/>
      <c r="N345" s="207"/>
      <c r="O345" s="207"/>
      <c r="P345" s="207"/>
      <c r="Q345" s="207"/>
      <c r="R345" s="207"/>
      <c r="S345" s="207"/>
      <c r="T345" s="208"/>
      <c r="AT345" s="209" t="s">
        <v>135</v>
      </c>
      <c r="AU345" s="209" t="s">
        <v>90</v>
      </c>
      <c r="AV345" s="13" t="s">
        <v>88</v>
      </c>
      <c r="AW345" s="13" t="s">
        <v>36</v>
      </c>
      <c r="AX345" s="13" t="s">
        <v>80</v>
      </c>
      <c r="AY345" s="209" t="s">
        <v>125</v>
      </c>
    </row>
    <row r="346" spans="2:51" s="14" customFormat="1" ht="12">
      <c r="B346" s="210"/>
      <c r="C346" s="211"/>
      <c r="D346" s="201" t="s">
        <v>135</v>
      </c>
      <c r="E346" s="212" t="s">
        <v>1</v>
      </c>
      <c r="F346" s="213" t="s">
        <v>589</v>
      </c>
      <c r="G346" s="211"/>
      <c r="H346" s="214">
        <v>8</v>
      </c>
      <c r="I346" s="215"/>
      <c r="J346" s="211"/>
      <c r="K346" s="211"/>
      <c r="L346" s="216"/>
      <c r="M346" s="217"/>
      <c r="N346" s="218"/>
      <c r="O346" s="218"/>
      <c r="P346" s="218"/>
      <c r="Q346" s="218"/>
      <c r="R346" s="218"/>
      <c r="S346" s="218"/>
      <c r="T346" s="219"/>
      <c r="AT346" s="220" t="s">
        <v>135</v>
      </c>
      <c r="AU346" s="220" t="s">
        <v>90</v>
      </c>
      <c r="AV346" s="14" t="s">
        <v>90</v>
      </c>
      <c r="AW346" s="14" t="s">
        <v>36</v>
      </c>
      <c r="AX346" s="14" t="s">
        <v>88</v>
      </c>
      <c r="AY346" s="220" t="s">
        <v>125</v>
      </c>
    </row>
    <row r="347" spans="1:65" s="2" customFormat="1" ht="14.45" customHeight="1">
      <c r="A347" s="34"/>
      <c r="B347" s="35"/>
      <c r="C347" s="235" t="s">
        <v>590</v>
      </c>
      <c r="D347" s="235" t="s">
        <v>305</v>
      </c>
      <c r="E347" s="236" t="s">
        <v>591</v>
      </c>
      <c r="F347" s="237" t="s">
        <v>592</v>
      </c>
      <c r="G347" s="238" t="s">
        <v>370</v>
      </c>
      <c r="H347" s="239">
        <v>8</v>
      </c>
      <c r="I347" s="240"/>
      <c r="J347" s="241">
        <f>ROUND(I347*H347,2)</f>
        <v>0</v>
      </c>
      <c r="K347" s="237" t="s">
        <v>187</v>
      </c>
      <c r="L347" s="242"/>
      <c r="M347" s="243" t="s">
        <v>1</v>
      </c>
      <c r="N347" s="244" t="s">
        <v>45</v>
      </c>
      <c r="O347" s="71"/>
      <c r="P347" s="195">
        <f>O347*H347</f>
        <v>0</v>
      </c>
      <c r="Q347" s="195">
        <v>0</v>
      </c>
      <c r="R347" s="195">
        <f>Q347*H347</f>
        <v>0</v>
      </c>
      <c r="S347" s="195">
        <v>0</v>
      </c>
      <c r="T347" s="196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197" t="s">
        <v>172</v>
      </c>
      <c r="AT347" s="197" t="s">
        <v>305</v>
      </c>
      <c r="AU347" s="197" t="s">
        <v>90</v>
      </c>
      <c r="AY347" s="17" t="s">
        <v>125</v>
      </c>
      <c r="BE347" s="198">
        <f>IF(N347="základní",J347,0)</f>
        <v>0</v>
      </c>
      <c r="BF347" s="198">
        <f>IF(N347="snížená",J347,0)</f>
        <v>0</v>
      </c>
      <c r="BG347" s="198">
        <f>IF(N347="zákl. přenesená",J347,0)</f>
        <v>0</v>
      </c>
      <c r="BH347" s="198">
        <f>IF(N347="sníž. přenesená",J347,0)</f>
        <v>0</v>
      </c>
      <c r="BI347" s="198">
        <f>IF(N347="nulová",J347,0)</f>
        <v>0</v>
      </c>
      <c r="BJ347" s="17" t="s">
        <v>88</v>
      </c>
      <c r="BK347" s="198">
        <f>ROUND(I347*H347,2)</f>
        <v>0</v>
      </c>
      <c r="BL347" s="17" t="s">
        <v>147</v>
      </c>
      <c r="BM347" s="197" t="s">
        <v>593</v>
      </c>
    </row>
    <row r="348" spans="2:51" s="13" customFormat="1" ht="22.5">
      <c r="B348" s="199"/>
      <c r="C348" s="200"/>
      <c r="D348" s="201" t="s">
        <v>135</v>
      </c>
      <c r="E348" s="202" t="s">
        <v>1</v>
      </c>
      <c r="F348" s="203" t="s">
        <v>594</v>
      </c>
      <c r="G348" s="200"/>
      <c r="H348" s="202" t="s">
        <v>1</v>
      </c>
      <c r="I348" s="204"/>
      <c r="J348" s="200"/>
      <c r="K348" s="200"/>
      <c r="L348" s="205"/>
      <c r="M348" s="206"/>
      <c r="N348" s="207"/>
      <c r="O348" s="207"/>
      <c r="P348" s="207"/>
      <c r="Q348" s="207"/>
      <c r="R348" s="207"/>
      <c r="S348" s="207"/>
      <c r="T348" s="208"/>
      <c r="AT348" s="209" t="s">
        <v>135</v>
      </c>
      <c r="AU348" s="209" t="s">
        <v>90</v>
      </c>
      <c r="AV348" s="13" t="s">
        <v>88</v>
      </c>
      <c r="AW348" s="13" t="s">
        <v>36</v>
      </c>
      <c r="AX348" s="13" t="s">
        <v>80</v>
      </c>
      <c r="AY348" s="209" t="s">
        <v>125</v>
      </c>
    </row>
    <row r="349" spans="2:51" s="14" customFormat="1" ht="12">
      <c r="B349" s="210"/>
      <c r="C349" s="211"/>
      <c r="D349" s="201" t="s">
        <v>135</v>
      </c>
      <c r="E349" s="212" t="s">
        <v>1</v>
      </c>
      <c r="F349" s="213" t="s">
        <v>589</v>
      </c>
      <c r="G349" s="211"/>
      <c r="H349" s="214">
        <v>8</v>
      </c>
      <c r="I349" s="215"/>
      <c r="J349" s="211"/>
      <c r="K349" s="211"/>
      <c r="L349" s="216"/>
      <c r="M349" s="217"/>
      <c r="N349" s="218"/>
      <c r="O349" s="218"/>
      <c r="P349" s="218"/>
      <c r="Q349" s="218"/>
      <c r="R349" s="218"/>
      <c r="S349" s="218"/>
      <c r="T349" s="219"/>
      <c r="AT349" s="220" t="s">
        <v>135</v>
      </c>
      <c r="AU349" s="220" t="s">
        <v>90</v>
      </c>
      <c r="AV349" s="14" t="s">
        <v>90</v>
      </c>
      <c r="AW349" s="14" t="s">
        <v>36</v>
      </c>
      <c r="AX349" s="14" t="s">
        <v>88</v>
      </c>
      <c r="AY349" s="220" t="s">
        <v>125</v>
      </c>
    </row>
    <row r="350" spans="1:65" s="2" customFormat="1" ht="22.15" customHeight="1">
      <c r="A350" s="34"/>
      <c r="B350" s="35"/>
      <c r="C350" s="186" t="s">
        <v>595</v>
      </c>
      <c r="D350" s="186" t="s">
        <v>128</v>
      </c>
      <c r="E350" s="187" t="s">
        <v>596</v>
      </c>
      <c r="F350" s="188" t="s">
        <v>597</v>
      </c>
      <c r="G350" s="189" t="s">
        <v>179</v>
      </c>
      <c r="H350" s="190">
        <v>2</v>
      </c>
      <c r="I350" s="191"/>
      <c r="J350" s="192">
        <f>ROUND(I350*H350,2)</f>
        <v>0</v>
      </c>
      <c r="K350" s="188" t="s">
        <v>132</v>
      </c>
      <c r="L350" s="39"/>
      <c r="M350" s="193" t="s">
        <v>1</v>
      </c>
      <c r="N350" s="194" t="s">
        <v>45</v>
      </c>
      <c r="O350" s="71"/>
      <c r="P350" s="195">
        <f>O350*H350</f>
        <v>0</v>
      </c>
      <c r="Q350" s="195">
        <v>0.10931</v>
      </c>
      <c r="R350" s="195">
        <f>Q350*H350</f>
        <v>0.21862</v>
      </c>
      <c r="S350" s="195">
        <v>0</v>
      </c>
      <c r="T350" s="196">
        <f>S350*H350</f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197" t="s">
        <v>147</v>
      </c>
      <c r="AT350" s="197" t="s">
        <v>128</v>
      </c>
      <c r="AU350" s="197" t="s">
        <v>90</v>
      </c>
      <c r="AY350" s="17" t="s">
        <v>125</v>
      </c>
      <c r="BE350" s="198">
        <f>IF(N350="základní",J350,0)</f>
        <v>0</v>
      </c>
      <c r="BF350" s="198">
        <f>IF(N350="snížená",J350,0)</f>
        <v>0</v>
      </c>
      <c r="BG350" s="198">
        <f>IF(N350="zákl. přenesená",J350,0)</f>
        <v>0</v>
      </c>
      <c r="BH350" s="198">
        <f>IF(N350="sníž. přenesená",J350,0)</f>
        <v>0</v>
      </c>
      <c r="BI350" s="198">
        <f>IF(N350="nulová",J350,0)</f>
        <v>0</v>
      </c>
      <c r="BJ350" s="17" t="s">
        <v>88</v>
      </c>
      <c r="BK350" s="198">
        <f>ROUND(I350*H350,2)</f>
        <v>0</v>
      </c>
      <c r="BL350" s="17" t="s">
        <v>147</v>
      </c>
      <c r="BM350" s="197" t="s">
        <v>598</v>
      </c>
    </row>
    <row r="351" spans="2:51" s="14" customFormat="1" ht="12">
      <c r="B351" s="210"/>
      <c r="C351" s="211"/>
      <c r="D351" s="201" t="s">
        <v>135</v>
      </c>
      <c r="E351" s="212" t="s">
        <v>1</v>
      </c>
      <c r="F351" s="213" t="s">
        <v>90</v>
      </c>
      <c r="G351" s="211"/>
      <c r="H351" s="214">
        <v>2</v>
      </c>
      <c r="I351" s="215"/>
      <c r="J351" s="211"/>
      <c r="K351" s="211"/>
      <c r="L351" s="216"/>
      <c r="M351" s="217"/>
      <c r="N351" s="218"/>
      <c r="O351" s="218"/>
      <c r="P351" s="218"/>
      <c r="Q351" s="218"/>
      <c r="R351" s="218"/>
      <c r="S351" s="218"/>
      <c r="T351" s="219"/>
      <c r="AT351" s="220" t="s">
        <v>135</v>
      </c>
      <c r="AU351" s="220" t="s">
        <v>90</v>
      </c>
      <c r="AV351" s="14" t="s">
        <v>90</v>
      </c>
      <c r="AW351" s="14" t="s">
        <v>36</v>
      </c>
      <c r="AX351" s="14" t="s">
        <v>88</v>
      </c>
      <c r="AY351" s="220" t="s">
        <v>125</v>
      </c>
    </row>
    <row r="352" spans="1:65" s="2" customFormat="1" ht="22.15" customHeight="1">
      <c r="A352" s="34"/>
      <c r="B352" s="35"/>
      <c r="C352" s="235" t="s">
        <v>599</v>
      </c>
      <c r="D352" s="235" t="s">
        <v>305</v>
      </c>
      <c r="E352" s="236" t="s">
        <v>600</v>
      </c>
      <c r="F352" s="237" t="s">
        <v>601</v>
      </c>
      <c r="G352" s="238" t="s">
        <v>179</v>
      </c>
      <c r="H352" s="239">
        <v>2</v>
      </c>
      <c r="I352" s="240"/>
      <c r="J352" s="241">
        <f>ROUND(I352*H352,2)</f>
        <v>0</v>
      </c>
      <c r="K352" s="237" t="s">
        <v>132</v>
      </c>
      <c r="L352" s="242"/>
      <c r="M352" s="243" t="s">
        <v>1</v>
      </c>
      <c r="N352" s="244" t="s">
        <v>45</v>
      </c>
      <c r="O352" s="71"/>
      <c r="P352" s="195">
        <f>O352*H352</f>
        <v>0</v>
      </c>
      <c r="Q352" s="195">
        <v>0.006</v>
      </c>
      <c r="R352" s="195">
        <f>Q352*H352</f>
        <v>0.012</v>
      </c>
      <c r="S352" s="195">
        <v>0</v>
      </c>
      <c r="T352" s="196">
        <f>S352*H352</f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197" t="s">
        <v>172</v>
      </c>
      <c r="AT352" s="197" t="s">
        <v>305</v>
      </c>
      <c r="AU352" s="197" t="s">
        <v>90</v>
      </c>
      <c r="AY352" s="17" t="s">
        <v>125</v>
      </c>
      <c r="BE352" s="198">
        <f>IF(N352="základní",J352,0)</f>
        <v>0</v>
      </c>
      <c r="BF352" s="198">
        <f>IF(N352="snížená",J352,0)</f>
        <v>0</v>
      </c>
      <c r="BG352" s="198">
        <f>IF(N352="zákl. přenesená",J352,0)</f>
        <v>0</v>
      </c>
      <c r="BH352" s="198">
        <f>IF(N352="sníž. přenesená",J352,0)</f>
        <v>0</v>
      </c>
      <c r="BI352" s="198">
        <f>IF(N352="nulová",J352,0)</f>
        <v>0</v>
      </c>
      <c r="BJ352" s="17" t="s">
        <v>88</v>
      </c>
      <c r="BK352" s="198">
        <f>ROUND(I352*H352,2)</f>
        <v>0</v>
      </c>
      <c r="BL352" s="17" t="s">
        <v>147</v>
      </c>
      <c r="BM352" s="197" t="s">
        <v>602</v>
      </c>
    </row>
    <row r="353" spans="1:65" s="2" customFormat="1" ht="14.45" customHeight="1">
      <c r="A353" s="34"/>
      <c r="B353" s="35"/>
      <c r="C353" s="186" t="s">
        <v>603</v>
      </c>
      <c r="D353" s="186" t="s">
        <v>128</v>
      </c>
      <c r="E353" s="187" t="s">
        <v>604</v>
      </c>
      <c r="F353" s="188" t="s">
        <v>605</v>
      </c>
      <c r="G353" s="189" t="s">
        <v>179</v>
      </c>
      <c r="H353" s="190">
        <v>2</v>
      </c>
      <c r="I353" s="191"/>
      <c r="J353" s="192">
        <f>ROUND(I353*H353,2)</f>
        <v>0</v>
      </c>
      <c r="K353" s="188" t="s">
        <v>132</v>
      </c>
      <c r="L353" s="39"/>
      <c r="M353" s="193" t="s">
        <v>1</v>
      </c>
      <c r="N353" s="194" t="s">
        <v>45</v>
      </c>
      <c r="O353" s="71"/>
      <c r="P353" s="195">
        <f>O353*H353</f>
        <v>0</v>
      </c>
      <c r="Q353" s="195">
        <v>0.08112</v>
      </c>
      <c r="R353" s="195">
        <f>Q353*H353</f>
        <v>0.16224</v>
      </c>
      <c r="S353" s="195">
        <v>0</v>
      </c>
      <c r="T353" s="196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197" t="s">
        <v>147</v>
      </c>
      <c r="AT353" s="197" t="s">
        <v>128</v>
      </c>
      <c r="AU353" s="197" t="s">
        <v>90</v>
      </c>
      <c r="AY353" s="17" t="s">
        <v>125</v>
      </c>
      <c r="BE353" s="198">
        <f>IF(N353="základní",J353,0)</f>
        <v>0</v>
      </c>
      <c r="BF353" s="198">
        <f>IF(N353="snížená",J353,0)</f>
        <v>0</v>
      </c>
      <c r="BG353" s="198">
        <f>IF(N353="zákl. přenesená",J353,0)</f>
        <v>0</v>
      </c>
      <c r="BH353" s="198">
        <f>IF(N353="sníž. přenesená",J353,0)</f>
        <v>0</v>
      </c>
      <c r="BI353" s="198">
        <f>IF(N353="nulová",J353,0)</f>
        <v>0</v>
      </c>
      <c r="BJ353" s="17" t="s">
        <v>88</v>
      </c>
      <c r="BK353" s="198">
        <f>ROUND(I353*H353,2)</f>
        <v>0</v>
      </c>
      <c r="BL353" s="17" t="s">
        <v>147</v>
      </c>
      <c r="BM353" s="197" t="s">
        <v>606</v>
      </c>
    </row>
    <row r="354" spans="2:51" s="13" customFormat="1" ht="12">
      <c r="B354" s="199"/>
      <c r="C354" s="200"/>
      <c r="D354" s="201" t="s">
        <v>135</v>
      </c>
      <c r="E354" s="202" t="s">
        <v>1</v>
      </c>
      <c r="F354" s="203" t="s">
        <v>607</v>
      </c>
      <c r="G354" s="200"/>
      <c r="H354" s="202" t="s">
        <v>1</v>
      </c>
      <c r="I354" s="204"/>
      <c r="J354" s="200"/>
      <c r="K354" s="200"/>
      <c r="L354" s="205"/>
      <c r="M354" s="206"/>
      <c r="N354" s="207"/>
      <c r="O354" s="207"/>
      <c r="P354" s="207"/>
      <c r="Q354" s="207"/>
      <c r="R354" s="207"/>
      <c r="S354" s="207"/>
      <c r="T354" s="208"/>
      <c r="AT354" s="209" t="s">
        <v>135</v>
      </c>
      <c r="AU354" s="209" t="s">
        <v>90</v>
      </c>
      <c r="AV354" s="13" t="s">
        <v>88</v>
      </c>
      <c r="AW354" s="13" t="s">
        <v>36</v>
      </c>
      <c r="AX354" s="13" t="s">
        <v>80</v>
      </c>
      <c r="AY354" s="209" t="s">
        <v>125</v>
      </c>
    </row>
    <row r="355" spans="2:51" s="14" customFormat="1" ht="12">
      <c r="B355" s="210"/>
      <c r="C355" s="211"/>
      <c r="D355" s="201" t="s">
        <v>135</v>
      </c>
      <c r="E355" s="212" t="s">
        <v>1</v>
      </c>
      <c r="F355" s="213" t="s">
        <v>90</v>
      </c>
      <c r="G355" s="211"/>
      <c r="H355" s="214">
        <v>2</v>
      </c>
      <c r="I355" s="215"/>
      <c r="J355" s="211"/>
      <c r="K355" s="211"/>
      <c r="L355" s="216"/>
      <c r="M355" s="217"/>
      <c r="N355" s="218"/>
      <c r="O355" s="218"/>
      <c r="P355" s="218"/>
      <c r="Q355" s="218"/>
      <c r="R355" s="218"/>
      <c r="S355" s="218"/>
      <c r="T355" s="219"/>
      <c r="AT355" s="220" t="s">
        <v>135</v>
      </c>
      <c r="AU355" s="220" t="s">
        <v>90</v>
      </c>
      <c r="AV355" s="14" t="s">
        <v>90</v>
      </c>
      <c r="AW355" s="14" t="s">
        <v>36</v>
      </c>
      <c r="AX355" s="14" t="s">
        <v>88</v>
      </c>
      <c r="AY355" s="220" t="s">
        <v>125</v>
      </c>
    </row>
    <row r="356" spans="1:65" s="2" customFormat="1" ht="22.15" customHeight="1">
      <c r="A356" s="34"/>
      <c r="B356" s="35"/>
      <c r="C356" s="186" t="s">
        <v>608</v>
      </c>
      <c r="D356" s="186" t="s">
        <v>128</v>
      </c>
      <c r="E356" s="187" t="s">
        <v>609</v>
      </c>
      <c r="F356" s="188" t="s">
        <v>610</v>
      </c>
      <c r="G356" s="189" t="s">
        <v>230</v>
      </c>
      <c r="H356" s="190">
        <v>295.096</v>
      </c>
      <c r="I356" s="191"/>
      <c r="J356" s="192">
        <f>ROUND(I356*H356,2)</f>
        <v>0</v>
      </c>
      <c r="K356" s="188" t="s">
        <v>132</v>
      </c>
      <c r="L356" s="39"/>
      <c r="M356" s="193" t="s">
        <v>1</v>
      </c>
      <c r="N356" s="194" t="s">
        <v>45</v>
      </c>
      <c r="O356" s="71"/>
      <c r="P356" s="195">
        <f>O356*H356</f>
        <v>0</v>
      </c>
      <c r="Q356" s="195">
        <v>0.00102</v>
      </c>
      <c r="R356" s="195">
        <f>Q356*H356</f>
        <v>0.30099792000000003</v>
      </c>
      <c r="S356" s="195">
        <v>0</v>
      </c>
      <c r="T356" s="196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197" t="s">
        <v>147</v>
      </c>
      <c r="AT356" s="197" t="s">
        <v>128</v>
      </c>
      <c r="AU356" s="197" t="s">
        <v>90</v>
      </c>
      <c r="AY356" s="17" t="s">
        <v>125</v>
      </c>
      <c r="BE356" s="198">
        <f>IF(N356="základní",J356,0)</f>
        <v>0</v>
      </c>
      <c r="BF356" s="198">
        <f>IF(N356="snížená",J356,0)</f>
        <v>0</v>
      </c>
      <c r="BG356" s="198">
        <f>IF(N356="zákl. přenesená",J356,0)</f>
        <v>0</v>
      </c>
      <c r="BH356" s="198">
        <f>IF(N356="sníž. přenesená",J356,0)</f>
        <v>0</v>
      </c>
      <c r="BI356" s="198">
        <f>IF(N356="nulová",J356,0)</f>
        <v>0</v>
      </c>
      <c r="BJ356" s="17" t="s">
        <v>88</v>
      </c>
      <c r="BK356" s="198">
        <f>ROUND(I356*H356,2)</f>
        <v>0</v>
      </c>
      <c r="BL356" s="17" t="s">
        <v>147</v>
      </c>
      <c r="BM356" s="197" t="s">
        <v>611</v>
      </c>
    </row>
    <row r="357" spans="2:51" s="13" customFormat="1" ht="12">
      <c r="B357" s="199"/>
      <c r="C357" s="200"/>
      <c r="D357" s="201" t="s">
        <v>135</v>
      </c>
      <c r="E357" s="202" t="s">
        <v>1</v>
      </c>
      <c r="F357" s="203" t="s">
        <v>612</v>
      </c>
      <c r="G357" s="200"/>
      <c r="H357" s="202" t="s">
        <v>1</v>
      </c>
      <c r="I357" s="204"/>
      <c r="J357" s="200"/>
      <c r="K357" s="200"/>
      <c r="L357" s="205"/>
      <c r="M357" s="206"/>
      <c r="N357" s="207"/>
      <c r="O357" s="207"/>
      <c r="P357" s="207"/>
      <c r="Q357" s="207"/>
      <c r="R357" s="207"/>
      <c r="S357" s="207"/>
      <c r="T357" s="208"/>
      <c r="AT357" s="209" t="s">
        <v>135</v>
      </c>
      <c r="AU357" s="209" t="s">
        <v>90</v>
      </c>
      <c r="AV357" s="13" t="s">
        <v>88</v>
      </c>
      <c r="AW357" s="13" t="s">
        <v>36</v>
      </c>
      <c r="AX357" s="13" t="s">
        <v>80</v>
      </c>
      <c r="AY357" s="209" t="s">
        <v>125</v>
      </c>
    </row>
    <row r="358" spans="2:51" s="14" customFormat="1" ht="12">
      <c r="B358" s="210"/>
      <c r="C358" s="211"/>
      <c r="D358" s="201" t="s">
        <v>135</v>
      </c>
      <c r="E358" s="212" t="s">
        <v>1</v>
      </c>
      <c r="F358" s="213" t="s">
        <v>613</v>
      </c>
      <c r="G358" s="211"/>
      <c r="H358" s="214">
        <v>30.5</v>
      </c>
      <c r="I358" s="215"/>
      <c r="J358" s="211"/>
      <c r="K358" s="211"/>
      <c r="L358" s="216"/>
      <c r="M358" s="217"/>
      <c r="N358" s="218"/>
      <c r="O358" s="218"/>
      <c r="P358" s="218"/>
      <c r="Q358" s="218"/>
      <c r="R358" s="218"/>
      <c r="S358" s="218"/>
      <c r="T358" s="219"/>
      <c r="AT358" s="220" t="s">
        <v>135</v>
      </c>
      <c r="AU358" s="220" t="s">
        <v>90</v>
      </c>
      <c r="AV358" s="14" t="s">
        <v>90</v>
      </c>
      <c r="AW358" s="14" t="s">
        <v>36</v>
      </c>
      <c r="AX358" s="14" t="s">
        <v>80</v>
      </c>
      <c r="AY358" s="220" t="s">
        <v>125</v>
      </c>
    </row>
    <row r="359" spans="2:51" s="13" customFormat="1" ht="12">
      <c r="B359" s="199"/>
      <c r="C359" s="200"/>
      <c r="D359" s="201" t="s">
        <v>135</v>
      </c>
      <c r="E359" s="202" t="s">
        <v>1</v>
      </c>
      <c r="F359" s="203" t="s">
        <v>614</v>
      </c>
      <c r="G359" s="200"/>
      <c r="H359" s="202" t="s">
        <v>1</v>
      </c>
      <c r="I359" s="204"/>
      <c r="J359" s="200"/>
      <c r="K359" s="200"/>
      <c r="L359" s="205"/>
      <c r="M359" s="206"/>
      <c r="N359" s="207"/>
      <c r="O359" s="207"/>
      <c r="P359" s="207"/>
      <c r="Q359" s="207"/>
      <c r="R359" s="207"/>
      <c r="S359" s="207"/>
      <c r="T359" s="208"/>
      <c r="AT359" s="209" t="s">
        <v>135</v>
      </c>
      <c r="AU359" s="209" t="s">
        <v>90</v>
      </c>
      <c r="AV359" s="13" t="s">
        <v>88</v>
      </c>
      <c r="AW359" s="13" t="s">
        <v>36</v>
      </c>
      <c r="AX359" s="13" t="s">
        <v>80</v>
      </c>
      <c r="AY359" s="209" t="s">
        <v>125</v>
      </c>
    </row>
    <row r="360" spans="2:51" s="14" customFormat="1" ht="22.5">
      <c r="B360" s="210"/>
      <c r="C360" s="211"/>
      <c r="D360" s="201" t="s">
        <v>135</v>
      </c>
      <c r="E360" s="212" t="s">
        <v>1</v>
      </c>
      <c r="F360" s="213" t="s">
        <v>615</v>
      </c>
      <c r="G360" s="211"/>
      <c r="H360" s="214">
        <v>264.596</v>
      </c>
      <c r="I360" s="215"/>
      <c r="J360" s="211"/>
      <c r="K360" s="211"/>
      <c r="L360" s="216"/>
      <c r="M360" s="217"/>
      <c r="N360" s="218"/>
      <c r="O360" s="218"/>
      <c r="P360" s="218"/>
      <c r="Q360" s="218"/>
      <c r="R360" s="218"/>
      <c r="S360" s="218"/>
      <c r="T360" s="219"/>
      <c r="AT360" s="220" t="s">
        <v>135</v>
      </c>
      <c r="AU360" s="220" t="s">
        <v>90</v>
      </c>
      <c r="AV360" s="14" t="s">
        <v>90</v>
      </c>
      <c r="AW360" s="14" t="s">
        <v>36</v>
      </c>
      <c r="AX360" s="14" t="s">
        <v>80</v>
      </c>
      <c r="AY360" s="220" t="s">
        <v>125</v>
      </c>
    </row>
    <row r="361" spans="2:51" s="15" customFormat="1" ht="12">
      <c r="B361" s="224"/>
      <c r="C361" s="225"/>
      <c r="D361" s="201" t="s">
        <v>135</v>
      </c>
      <c r="E361" s="226" t="s">
        <v>1</v>
      </c>
      <c r="F361" s="227" t="s">
        <v>240</v>
      </c>
      <c r="G361" s="225"/>
      <c r="H361" s="228">
        <v>295.096</v>
      </c>
      <c r="I361" s="229"/>
      <c r="J361" s="225"/>
      <c r="K361" s="225"/>
      <c r="L361" s="230"/>
      <c r="M361" s="231"/>
      <c r="N361" s="232"/>
      <c r="O361" s="232"/>
      <c r="P361" s="232"/>
      <c r="Q361" s="232"/>
      <c r="R361" s="232"/>
      <c r="S361" s="232"/>
      <c r="T361" s="233"/>
      <c r="AT361" s="234" t="s">
        <v>135</v>
      </c>
      <c r="AU361" s="234" t="s">
        <v>90</v>
      </c>
      <c r="AV361" s="15" t="s">
        <v>147</v>
      </c>
      <c r="AW361" s="15" t="s">
        <v>36</v>
      </c>
      <c r="AX361" s="15" t="s">
        <v>88</v>
      </c>
      <c r="AY361" s="234" t="s">
        <v>125</v>
      </c>
    </row>
    <row r="362" spans="1:65" s="2" customFormat="1" ht="22.15" customHeight="1">
      <c r="A362" s="34"/>
      <c r="B362" s="35"/>
      <c r="C362" s="186" t="s">
        <v>616</v>
      </c>
      <c r="D362" s="186" t="s">
        <v>128</v>
      </c>
      <c r="E362" s="187" t="s">
        <v>617</v>
      </c>
      <c r="F362" s="188" t="s">
        <v>618</v>
      </c>
      <c r="G362" s="189" t="s">
        <v>370</v>
      </c>
      <c r="H362" s="190">
        <v>9.12</v>
      </c>
      <c r="I362" s="191"/>
      <c r="J362" s="192">
        <f>ROUND(I362*H362,2)</f>
        <v>0</v>
      </c>
      <c r="K362" s="188" t="s">
        <v>132</v>
      </c>
      <c r="L362" s="39"/>
      <c r="M362" s="193" t="s">
        <v>1</v>
      </c>
      <c r="N362" s="194" t="s">
        <v>45</v>
      </c>
      <c r="O362" s="71"/>
      <c r="P362" s="195">
        <f>O362*H362</f>
        <v>0</v>
      </c>
      <c r="Q362" s="195">
        <v>0.003449</v>
      </c>
      <c r="R362" s="195">
        <f>Q362*H362</f>
        <v>0.03145488</v>
      </c>
      <c r="S362" s="195">
        <v>0</v>
      </c>
      <c r="T362" s="196">
        <f>S362*H362</f>
        <v>0</v>
      </c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R362" s="197" t="s">
        <v>147</v>
      </c>
      <c r="AT362" s="197" t="s">
        <v>128</v>
      </c>
      <c r="AU362" s="197" t="s">
        <v>90</v>
      </c>
      <c r="AY362" s="17" t="s">
        <v>125</v>
      </c>
      <c r="BE362" s="198">
        <f>IF(N362="základní",J362,0)</f>
        <v>0</v>
      </c>
      <c r="BF362" s="198">
        <f>IF(N362="snížená",J362,0)</f>
        <v>0</v>
      </c>
      <c r="BG362" s="198">
        <f>IF(N362="zákl. přenesená",J362,0)</f>
        <v>0</v>
      </c>
      <c r="BH362" s="198">
        <f>IF(N362="sníž. přenesená",J362,0)</f>
        <v>0</v>
      </c>
      <c r="BI362" s="198">
        <f>IF(N362="nulová",J362,0)</f>
        <v>0</v>
      </c>
      <c r="BJ362" s="17" t="s">
        <v>88</v>
      </c>
      <c r="BK362" s="198">
        <f>ROUND(I362*H362,2)</f>
        <v>0</v>
      </c>
      <c r="BL362" s="17" t="s">
        <v>147</v>
      </c>
      <c r="BM362" s="197" t="s">
        <v>619</v>
      </c>
    </row>
    <row r="363" spans="2:51" s="13" customFormat="1" ht="12">
      <c r="B363" s="199"/>
      <c r="C363" s="200"/>
      <c r="D363" s="201" t="s">
        <v>135</v>
      </c>
      <c r="E363" s="202" t="s">
        <v>1</v>
      </c>
      <c r="F363" s="203" t="s">
        <v>620</v>
      </c>
      <c r="G363" s="200"/>
      <c r="H363" s="202" t="s">
        <v>1</v>
      </c>
      <c r="I363" s="204"/>
      <c r="J363" s="200"/>
      <c r="K363" s="200"/>
      <c r="L363" s="205"/>
      <c r="M363" s="206"/>
      <c r="N363" s="207"/>
      <c r="O363" s="207"/>
      <c r="P363" s="207"/>
      <c r="Q363" s="207"/>
      <c r="R363" s="207"/>
      <c r="S363" s="207"/>
      <c r="T363" s="208"/>
      <c r="AT363" s="209" t="s">
        <v>135</v>
      </c>
      <c r="AU363" s="209" t="s">
        <v>90</v>
      </c>
      <c r="AV363" s="13" t="s">
        <v>88</v>
      </c>
      <c r="AW363" s="13" t="s">
        <v>36</v>
      </c>
      <c r="AX363" s="13" t="s">
        <v>80</v>
      </c>
      <c r="AY363" s="209" t="s">
        <v>125</v>
      </c>
    </row>
    <row r="364" spans="2:51" s="14" customFormat="1" ht="12">
      <c r="B364" s="210"/>
      <c r="C364" s="211"/>
      <c r="D364" s="201" t="s">
        <v>135</v>
      </c>
      <c r="E364" s="212" t="s">
        <v>1</v>
      </c>
      <c r="F364" s="213" t="s">
        <v>621</v>
      </c>
      <c r="G364" s="211"/>
      <c r="H364" s="214">
        <v>9.12</v>
      </c>
      <c r="I364" s="215"/>
      <c r="J364" s="211"/>
      <c r="K364" s="211"/>
      <c r="L364" s="216"/>
      <c r="M364" s="217"/>
      <c r="N364" s="218"/>
      <c r="O364" s="218"/>
      <c r="P364" s="218"/>
      <c r="Q364" s="218"/>
      <c r="R364" s="218"/>
      <c r="S364" s="218"/>
      <c r="T364" s="219"/>
      <c r="AT364" s="220" t="s">
        <v>135</v>
      </c>
      <c r="AU364" s="220" t="s">
        <v>90</v>
      </c>
      <c r="AV364" s="14" t="s">
        <v>90</v>
      </c>
      <c r="AW364" s="14" t="s">
        <v>36</v>
      </c>
      <c r="AX364" s="14" t="s">
        <v>88</v>
      </c>
      <c r="AY364" s="220" t="s">
        <v>125</v>
      </c>
    </row>
    <row r="365" spans="1:65" s="2" customFormat="1" ht="14.45" customHeight="1">
      <c r="A365" s="34"/>
      <c r="B365" s="35"/>
      <c r="C365" s="186" t="s">
        <v>622</v>
      </c>
      <c r="D365" s="186" t="s">
        <v>128</v>
      </c>
      <c r="E365" s="187" t="s">
        <v>623</v>
      </c>
      <c r="F365" s="188" t="s">
        <v>624</v>
      </c>
      <c r="G365" s="189" t="s">
        <v>230</v>
      </c>
      <c r="H365" s="190">
        <v>27.12</v>
      </c>
      <c r="I365" s="191"/>
      <c r="J365" s="192">
        <f>ROUND(I365*H365,2)</f>
        <v>0</v>
      </c>
      <c r="K365" s="188" t="s">
        <v>187</v>
      </c>
      <c r="L365" s="39"/>
      <c r="M365" s="193" t="s">
        <v>1</v>
      </c>
      <c r="N365" s="194" t="s">
        <v>45</v>
      </c>
      <c r="O365" s="71"/>
      <c r="P365" s="195">
        <f>O365*H365</f>
        <v>0</v>
      </c>
      <c r="Q365" s="195">
        <v>0</v>
      </c>
      <c r="R365" s="195">
        <f>Q365*H365</f>
        <v>0</v>
      </c>
      <c r="S365" s="195">
        <v>0</v>
      </c>
      <c r="T365" s="196">
        <f>S365*H365</f>
        <v>0</v>
      </c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R365" s="197" t="s">
        <v>147</v>
      </c>
      <c r="AT365" s="197" t="s">
        <v>128</v>
      </c>
      <c r="AU365" s="197" t="s">
        <v>90</v>
      </c>
      <c r="AY365" s="17" t="s">
        <v>125</v>
      </c>
      <c r="BE365" s="198">
        <f>IF(N365="základní",J365,0)</f>
        <v>0</v>
      </c>
      <c r="BF365" s="198">
        <f>IF(N365="snížená",J365,0)</f>
        <v>0</v>
      </c>
      <c r="BG365" s="198">
        <f>IF(N365="zákl. přenesená",J365,0)</f>
        <v>0</v>
      </c>
      <c r="BH365" s="198">
        <f>IF(N365="sníž. přenesená",J365,0)</f>
        <v>0</v>
      </c>
      <c r="BI365" s="198">
        <f>IF(N365="nulová",J365,0)</f>
        <v>0</v>
      </c>
      <c r="BJ365" s="17" t="s">
        <v>88</v>
      </c>
      <c r="BK365" s="198">
        <f>ROUND(I365*H365,2)</f>
        <v>0</v>
      </c>
      <c r="BL365" s="17" t="s">
        <v>147</v>
      </c>
      <c r="BM365" s="197" t="s">
        <v>625</v>
      </c>
    </row>
    <row r="366" spans="2:51" s="13" customFormat="1" ht="12">
      <c r="B366" s="199"/>
      <c r="C366" s="200"/>
      <c r="D366" s="201" t="s">
        <v>135</v>
      </c>
      <c r="E366" s="202" t="s">
        <v>1</v>
      </c>
      <c r="F366" s="203" t="s">
        <v>626</v>
      </c>
      <c r="G366" s="200"/>
      <c r="H366" s="202" t="s">
        <v>1</v>
      </c>
      <c r="I366" s="204"/>
      <c r="J366" s="200"/>
      <c r="K366" s="200"/>
      <c r="L366" s="205"/>
      <c r="M366" s="206"/>
      <c r="N366" s="207"/>
      <c r="O366" s="207"/>
      <c r="P366" s="207"/>
      <c r="Q366" s="207"/>
      <c r="R366" s="207"/>
      <c r="S366" s="207"/>
      <c r="T366" s="208"/>
      <c r="AT366" s="209" t="s">
        <v>135</v>
      </c>
      <c r="AU366" s="209" t="s">
        <v>90</v>
      </c>
      <c r="AV366" s="13" t="s">
        <v>88</v>
      </c>
      <c r="AW366" s="13" t="s">
        <v>36</v>
      </c>
      <c r="AX366" s="13" t="s">
        <v>80</v>
      </c>
      <c r="AY366" s="209" t="s">
        <v>125</v>
      </c>
    </row>
    <row r="367" spans="2:51" s="13" customFormat="1" ht="12">
      <c r="B367" s="199"/>
      <c r="C367" s="200"/>
      <c r="D367" s="201" t="s">
        <v>135</v>
      </c>
      <c r="E367" s="202" t="s">
        <v>1</v>
      </c>
      <c r="F367" s="203" t="s">
        <v>627</v>
      </c>
      <c r="G367" s="200"/>
      <c r="H367" s="202" t="s">
        <v>1</v>
      </c>
      <c r="I367" s="204"/>
      <c r="J367" s="200"/>
      <c r="K367" s="200"/>
      <c r="L367" s="205"/>
      <c r="M367" s="206"/>
      <c r="N367" s="207"/>
      <c r="O367" s="207"/>
      <c r="P367" s="207"/>
      <c r="Q367" s="207"/>
      <c r="R367" s="207"/>
      <c r="S367" s="207"/>
      <c r="T367" s="208"/>
      <c r="AT367" s="209" t="s">
        <v>135</v>
      </c>
      <c r="AU367" s="209" t="s">
        <v>90</v>
      </c>
      <c r="AV367" s="13" t="s">
        <v>88</v>
      </c>
      <c r="AW367" s="13" t="s">
        <v>36</v>
      </c>
      <c r="AX367" s="13" t="s">
        <v>80</v>
      </c>
      <c r="AY367" s="209" t="s">
        <v>125</v>
      </c>
    </row>
    <row r="368" spans="2:51" s="14" customFormat="1" ht="12">
      <c r="B368" s="210"/>
      <c r="C368" s="211"/>
      <c r="D368" s="201" t="s">
        <v>135</v>
      </c>
      <c r="E368" s="212" t="s">
        <v>1</v>
      </c>
      <c r="F368" s="213" t="s">
        <v>628</v>
      </c>
      <c r="G368" s="211"/>
      <c r="H368" s="214">
        <v>27.12</v>
      </c>
      <c r="I368" s="215"/>
      <c r="J368" s="211"/>
      <c r="K368" s="211"/>
      <c r="L368" s="216"/>
      <c r="M368" s="217"/>
      <c r="N368" s="218"/>
      <c r="O368" s="218"/>
      <c r="P368" s="218"/>
      <c r="Q368" s="218"/>
      <c r="R368" s="218"/>
      <c r="S368" s="218"/>
      <c r="T368" s="219"/>
      <c r="AT368" s="220" t="s">
        <v>135</v>
      </c>
      <c r="AU368" s="220" t="s">
        <v>90</v>
      </c>
      <c r="AV368" s="14" t="s">
        <v>90</v>
      </c>
      <c r="AW368" s="14" t="s">
        <v>36</v>
      </c>
      <c r="AX368" s="14" t="s">
        <v>88</v>
      </c>
      <c r="AY368" s="220" t="s">
        <v>125</v>
      </c>
    </row>
    <row r="369" spans="1:65" s="2" customFormat="1" ht="22.15" customHeight="1">
      <c r="A369" s="34"/>
      <c r="B369" s="35"/>
      <c r="C369" s="186" t="s">
        <v>629</v>
      </c>
      <c r="D369" s="186" t="s">
        <v>128</v>
      </c>
      <c r="E369" s="187" t="s">
        <v>630</v>
      </c>
      <c r="F369" s="188" t="s">
        <v>631</v>
      </c>
      <c r="G369" s="189" t="s">
        <v>179</v>
      </c>
      <c r="H369" s="190">
        <v>2</v>
      </c>
      <c r="I369" s="191"/>
      <c r="J369" s="192">
        <f>ROUND(I369*H369,2)</f>
        <v>0</v>
      </c>
      <c r="K369" s="188" t="s">
        <v>132</v>
      </c>
      <c r="L369" s="39"/>
      <c r="M369" s="193" t="s">
        <v>1</v>
      </c>
      <c r="N369" s="194" t="s">
        <v>45</v>
      </c>
      <c r="O369" s="71"/>
      <c r="P369" s="195">
        <f>O369*H369</f>
        <v>0</v>
      </c>
      <c r="Q369" s="195">
        <v>0.00649</v>
      </c>
      <c r="R369" s="195">
        <f>Q369*H369</f>
        <v>0.01298</v>
      </c>
      <c r="S369" s="195">
        <v>0</v>
      </c>
      <c r="T369" s="196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197" t="s">
        <v>147</v>
      </c>
      <c r="AT369" s="197" t="s">
        <v>128</v>
      </c>
      <c r="AU369" s="197" t="s">
        <v>90</v>
      </c>
      <c r="AY369" s="17" t="s">
        <v>125</v>
      </c>
      <c r="BE369" s="198">
        <f>IF(N369="základní",J369,0)</f>
        <v>0</v>
      </c>
      <c r="BF369" s="198">
        <f>IF(N369="snížená",J369,0)</f>
        <v>0</v>
      </c>
      <c r="BG369" s="198">
        <f>IF(N369="zákl. přenesená",J369,0)</f>
        <v>0</v>
      </c>
      <c r="BH369" s="198">
        <f>IF(N369="sníž. přenesená",J369,0)</f>
        <v>0</v>
      </c>
      <c r="BI369" s="198">
        <f>IF(N369="nulová",J369,0)</f>
        <v>0</v>
      </c>
      <c r="BJ369" s="17" t="s">
        <v>88</v>
      </c>
      <c r="BK369" s="198">
        <f>ROUND(I369*H369,2)</f>
        <v>0</v>
      </c>
      <c r="BL369" s="17" t="s">
        <v>147</v>
      </c>
      <c r="BM369" s="197" t="s">
        <v>632</v>
      </c>
    </row>
    <row r="370" spans="1:65" s="2" customFormat="1" ht="14.45" customHeight="1">
      <c r="A370" s="34"/>
      <c r="B370" s="35"/>
      <c r="C370" s="186" t="s">
        <v>633</v>
      </c>
      <c r="D370" s="186" t="s">
        <v>128</v>
      </c>
      <c r="E370" s="187" t="s">
        <v>634</v>
      </c>
      <c r="F370" s="188" t="s">
        <v>635</v>
      </c>
      <c r="G370" s="189" t="s">
        <v>255</v>
      </c>
      <c r="H370" s="190">
        <v>1.535</v>
      </c>
      <c r="I370" s="191"/>
      <c r="J370" s="192">
        <f>ROUND(I370*H370,2)</f>
        <v>0</v>
      </c>
      <c r="K370" s="188" t="s">
        <v>132</v>
      </c>
      <c r="L370" s="39"/>
      <c r="M370" s="193" t="s">
        <v>1</v>
      </c>
      <c r="N370" s="194" t="s">
        <v>45</v>
      </c>
      <c r="O370" s="71"/>
      <c r="P370" s="195">
        <f>O370*H370</f>
        <v>0</v>
      </c>
      <c r="Q370" s="195">
        <v>0.12</v>
      </c>
      <c r="R370" s="195">
        <f>Q370*H370</f>
        <v>0.18419999999999997</v>
      </c>
      <c r="S370" s="195">
        <v>2.2</v>
      </c>
      <c r="T370" s="196">
        <f>S370*H370</f>
        <v>3.3770000000000002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197" t="s">
        <v>147</v>
      </c>
      <c r="AT370" s="197" t="s">
        <v>128</v>
      </c>
      <c r="AU370" s="197" t="s">
        <v>90</v>
      </c>
      <c r="AY370" s="17" t="s">
        <v>125</v>
      </c>
      <c r="BE370" s="198">
        <f>IF(N370="základní",J370,0)</f>
        <v>0</v>
      </c>
      <c r="BF370" s="198">
        <f>IF(N370="snížená",J370,0)</f>
        <v>0</v>
      </c>
      <c r="BG370" s="198">
        <f>IF(N370="zákl. přenesená",J370,0)</f>
        <v>0</v>
      </c>
      <c r="BH370" s="198">
        <f>IF(N370="sníž. přenesená",J370,0)</f>
        <v>0</v>
      </c>
      <c r="BI370" s="198">
        <f>IF(N370="nulová",J370,0)</f>
        <v>0</v>
      </c>
      <c r="BJ370" s="17" t="s">
        <v>88</v>
      </c>
      <c r="BK370" s="198">
        <f>ROUND(I370*H370,2)</f>
        <v>0</v>
      </c>
      <c r="BL370" s="17" t="s">
        <v>147</v>
      </c>
      <c r="BM370" s="197" t="s">
        <v>636</v>
      </c>
    </row>
    <row r="371" spans="2:51" s="13" customFormat="1" ht="12">
      <c r="B371" s="199"/>
      <c r="C371" s="200"/>
      <c r="D371" s="201" t="s">
        <v>135</v>
      </c>
      <c r="E371" s="202" t="s">
        <v>1</v>
      </c>
      <c r="F371" s="203" t="s">
        <v>637</v>
      </c>
      <c r="G371" s="200"/>
      <c r="H371" s="202" t="s">
        <v>1</v>
      </c>
      <c r="I371" s="204"/>
      <c r="J371" s="200"/>
      <c r="K371" s="200"/>
      <c r="L371" s="205"/>
      <c r="M371" s="206"/>
      <c r="N371" s="207"/>
      <c r="O371" s="207"/>
      <c r="P371" s="207"/>
      <c r="Q371" s="207"/>
      <c r="R371" s="207"/>
      <c r="S371" s="207"/>
      <c r="T371" s="208"/>
      <c r="AT371" s="209" t="s">
        <v>135</v>
      </c>
      <c r="AU371" s="209" t="s">
        <v>90</v>
      </c>
      <c r="AV371" s="13" t="s">
        <v>88</v>
      </c>
      <c r="AW371" s="13" t="s">
        <v>36</v>
      </c>
      <c r="AX371" s="13" t="s">
        <v>80</v>
      </c>
      <c r="AY371" s="209" t="s">
        <v>125</v>
      </c>
    </row>
    <row r="372" spans="2:51" s="14" customFormat="1" ht="12">
      <c r="B372" s="210"/>
      <c r="C372" s="211"/>
      <c r="D372" s="201" t="s">
        <v>135</v>
      </c>
      <c r="E372" s="212" t="s">
        <v>1</v>
      </c>
      <c r="F372" s="213" t="s">
        <v>638</v>
      </c>
      <c r="G372" s="211"/>
      <c r="H372" s="214">
        <v>1.535</v>
      </c>
      <c r="I372" s="215"/>
      <c r="J372" s="211"/>
      <c r="K372" s="211"/>
      <c r="L372" s="216"/>
      <c r="M372" s="217"/>
      <c r="N372" s="218"/>
      <c r="O372" s="218"/>
      <c r="P372" s="218"/>
      <c r="Q372" s="218"/>
      <c r="R372" s="218"/>
      <c r="S372" s="218"/>
      <c r="T372" s="219"/>
      <c r="AT372" s="220" t="s">
        <v>135</v>
      </c>
      <c r="AU372" s="220" t="s">
        <v>90</v>
      </c>
      <c r="AV372" s="14" t="s">
        <v>90</v>
      </c>
      <c r="AW372" s="14" t="s">
        <v>36</v>
      </c>
      <c r="AX372" s="14" t="s">
        <v>88</v>
      </c>
      <c r="AY372" s="220" t="s">
        <v>125</v>
      </c>
    </row>
    <row r="373" spans="1:65" s="2" customFormat="1" ht="22.15" customHeight="1">
      <c r="A373" s="34"/>
      <c r="B373" s="35"/>
      <c r="C373" s="186" t="s">
        <v>639</v>
      </c>
      <c r="D373" s="186" t="s">
        <v>128</v>
      </c>
      <c r="E373" s="187" t="s">
        <v>640</v>
      </c>
      <c r="F373" s="188" t="s">
        <v>641</v>
      </c>
      <c r="G373" s="189" t="s">
        <v>370</v>
      </c>
      <c r="H373" s="190">
        <v>3.36</v>
      </c>
      <c r="I373" s="191"/>
      <c r="J373" s="192">
        <f>ROUND(I373*H373,2)</f>
        <v>0</v>
      </c>
      <c r="K373" s="188" t="s">
        <v>132</v>
      </c>
      <c r="L373" s="39"/>
      <c r="M373" s="193" t="s">
        <v>1</v>
      </c>
      <c r="N373" s="194" t="s">
        <v>45</v>
      </c>
      <c r="O373" s="71"/>
      <c r="P373" s="195">
        <f>O373*H373</f>
        <v>0</v>
      </c>
      <c r="Q373" s="195">
        <v>0.00076</v>
      </c>
      <c r="R373" s="195">
        <f>Q373*H373</f>
        <v>0.0025536</v>
      </c>
      <c r="S373" s="195">
        <v>0.0021</v>
      </c>
      <c r="T373" s="196">
        <f>S373*H373</f>
        <v>0.007055999999999999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197" t="s">
        <v>147</v>
      </c>
      <c r="AT373" s="197" t="s">
        <v>128</v>
      </c>
      <c r="AU373" s="197" t="s">
        <v>90</v>
      </c>
      <c r="AY373" s="17" t="s">
        <v>125</v>
      </c>
      <c r="BE373" s="198">
        <f>IF(N373="základní",J373,0)</f>
        <v>0</v>
      </c>
      <c r="BF373" s="198">
        <f>IF(N373="snížená",J373,0)</f>
        <v>0</v>
      </c>
      <c r="BG373" s="198">
        <f>IF(N373="zákl. přenesená",J373,0)</f>
        <v>0</v>
      </c>
      <c r="BH373" s="198">
        <f>IF(N373="sníž. přenesená",J373,0)</f>
        <v>0</v>
      </c>
      <c r="BI373" s="198">
        <f>IF(N373="nulová",J373,0)</f>
        <v>0</v>
      </c>
      <c r="BJ373" s="17" t="s">
        <v>88</v>
      </c>
      <c r="BK373" s="198">
        <f>ROUND(I373*H373,2)</f>
        <v>0</v>
      </c>
      <c r="BL373" s="17" t="s">
        <v>147</v>
      </c>
      <c r="BM373" s="197" t="s">
        <v>642</v>
      </c>
    </row>
    <row r="374" spans="2:51" s="13" customFormat="1" ht="12">
      <c r="B374" s="199"/>
      <c r="C374" s="200"/>
      <c r="D374" s="201" t="s">
        <v>135</v>
      </c>
      <c r="E374" s="202" t="s">
        <v>1</v>
      </c>
      <c r="F374" s="203" t="s">
        <v>643</v>
      </c>
      <c r="G374" s="200"/>
      <c r="H374" s="202" t="s">
        <v>1</v>
      </c>
      <c r="I374" s="204"/>
      <c r="J374" s="200"/>
      <c r="K374" s="200"/>
      <c r="L374" s="205"/>
      <c r="M374" s="206"/>
      <c r="N374" s="207"/>
      <c r="O374" s="207"/>
      <c r="P374" s="207"/>
      <c r="Q374" s="207"/>
      <c r="R374" s="207"/>
      <c r="S374" s="207"/>
      <c r="T374" s="208"/>
      <c r="AT374" s="209" t="s">
        <v>135</v>
      </c>
      <c r="AU374" s="209" t="s">
        <v>90</v>
      </c>
      <c r="AV374" s="13" t="s">
        <v>88</v>
      </c>
      <c r="AW374" s="13" t="s">
        <v>36</v>
      </c>
      <c r="AX374" s="13" t="s">
        <v>80</v>
      </c>
      <c r="AY374" s="209" t="s">
        <v>125</v>
      </c>
    </row>
    <row r="375" spans="2:51" s="14" customFormat="1" ht="12">
      <c r="B375" s="210"/>
      <c r="C375" s="211"/>
      <c r="D375" s="201" t="s">
        <v>135</v>
      </c>
      <c r="E375" s="212" t="s">
        <v>1</v>
      </c>
      <c r="F375" s="213" t="s">
        <v>644</v>
      </c>
      <c r="G375" s="211"/>
      <c r="H375" s="214">
        <v>0.96</v>
      </c>
      <c r="I375" s="215"/>
      <c r="J375" s="211"/>
      <c r="K375" s="211"/>
      <c r="L375" s="216"/>
      <c r="M375" s="217"/>
      <c r="N375" s="218"/>
      <c r="O375" s="218"/>
      <c r="P375" s="218"/>
      <c r="Q375" s="218"/>
      <c r="R375" s="218"/>
      <c r="S375" s="218"/>
      <c r="T375" s="219"/>
      <c r="AT375" s="220" t="s">
        <v>135</v>
      </c>
      <c r="AU375" s="220" t="s">
        <v>90</v>
      </c>
      <c r="AV375" s="14" t="s">
        <v>90</v>
      </c>
      <c r="AW375" s="14" t="s">
        <v>36</v>
      </c>
      <c r="AX375" s="14" t="s">
        <v>80</v>
      </c>
      <c r="AY375" s="220" t="s">
        <v>125</v>
      </c>
    </row>
    <row r="376" spans="2:51" s="13" customFormat="1" ht="12">
      <c r="B376" s="199"/>
      <c r="C376" s="200"/>
      <c r="D376" s="201" t="s">
        <v>135</v>
      </c>
      <c r="E376" s="202" t="s">
        <v>1</v>
      </c>
      <c r="F376" s="203" t="s">
        <v>645</v>
      </c>
      <c r="G376" s="200"/>
      <c r="H376" s="202" t="s">
        <v>1</v>
      </c>
      <c r="I376" s="204"/>
      <c r="J376" s="200"/>
      <c r="K376" s="200"/>
      <c r="L376" s="205"/>
      <c r="M376" s="206"/>
      <c r="N376" s="207"/>
      <c r="O376" s="207"/>
      <c r="P376" s="207"/>
      <c r="Q376" s="207"/>
      <c r="R376" s="207"/>
      <c r="S376" s="207"/>
      <c r="T376" s="208"/>
      <c r="AT376" s="209" t="s">
        <v>135</v>
      </c>
      <c r="AU376" s="209" t="s">
        <v>90</v>
      </c>
      <c r="AV376" s="13" t="s">
        <v>88</v>
      </c>
      <c r="AW376" s="13" t="s">
        <v>36</v>
      </c>
      <c r="AX376" s="13" t="s">
        <v>80</v>
      </c>
      <c r="AY376" s="209" t="s">
        <v>125</v>
      </c>
    </row>
    <row r="377" spans="2:51" s="14" customFormat="1" ht="12">
      <c r="B377" s="210"/>
      <c r="C377" s="211"/>
      <c r="D377" s="201" t="s">
        <v>135</v>
      </c>
      <c r="E377" s="212" t="s">
        <v>1</v>
      </c>
      <c r="F377" s="213" t="s">
        <v>646</v>
      </c>
      <c r="G377" s="211"/>
      <c r="H377" s="214">
        <v>2.4</v>
      </c>
      <c r="I377" s="215"/>
      <c r="J377" s="211"/>
      <c r="K377" s="211"/>
      <c r="L377" s="216"/>
      <c r="M377" s="217"/>
      <c r="N377" s="218"/>
      <c r="O377" s="218"/>
      <c r="P377" s="218"/>
      <c r="Q377" s="218"/>
      <c r="R377" s="218"/>
      <c r="S377" s="218"/>
      <c r="T377" s="219"/>
      <c r="AT377" s="220" t="s">
        <v>135</v>
      </c>
      <c r="AU377" s="220" t="s">
        <v>90</v>
      </c>
      <c r="AV377" s="14" t="s">
        <v>90</v>
      </c>
      <c r="AW377" s="14" t="s">
        <v>36</v>
      </c>
      <c r="AX377" s="14" t="s">
        <v>80</v>
      </c>
      <c r="AY377" s="220" t="s">
        <v>125</v>
      </c>
    </row>
    <row r="378" spans="2:51" s="15" customFormat="1" ht="12">
      <c r="B378" s="224"/>
      <c r="C378" s="225"/>
      <c r="D378" s="201" t="s">
        <v>135</v>
      </c>
      <c r="E378" s="226" t="s">
        <v>1</v>
      </c>
      <c r="F378" s="227" t="s">
        <v>240</v>
      </c>
      <c r="G378" s="225"/>
      <c r="H378" s="228">
        <v>3.36</v>
      </c>
      <c r="I378" s="229"/>
      <c r="J378" s="225"/>
      <c r="K378" s="225"/>
      <c r="L378" s="230"/>
      <c r="M378" s="231"/>
      <c r="N378" s="232"/>
      <c r="O378" s="232"/>
      <c r="P378" s="232"/>
      <c r="Q378" s="232"/>
      <c r="R378" s="232"/>
      <c r="S378" s="232"/>
      <c r="T378" s="233"/>
      <c r="AT378" s="234" t="s">
        <v>135</v>
      </c>
      <c r="AU378" s="234" t="s">
        <v>90</v>
      </c>
      <c r="AV378" s="15" t="s">
        <v>147</v>
      </c>
      <c r="AW378" s="15" t="s">
        <v>36</v>
      </c>
      <c r="AX378" s="15" t="s">
        <v>88</v>
      </c>
      <c r="AY378" s="234" t="s">
        <v>125</v>
      </c>
    </row>
    <row r="379" spans="1:65" s="2" customFormat="1" ht="14.45" customHeight="1">
      <c r="A379" s="34"/>
      <c r="B379" s="35"/>
      <c r="C379" s="186" t="s">
        <v>647</v>
      </c>
      <c r="D379" s="186" t="s">
        <v>128</v>
      </c>
      <c r="E379" s="187" t="s">
        <v>648</v>
      </c>
      <c r="F379" s="188" t="s">
        <v>649</v>
      </c>
      <c r="G379" s="189" t="s">
        <v>363</v>
      </c>
      <c r="H379" s="190">
        <v>267.75</v>
      </c>
      <c r="I379" s="191"/>
      <c r="J379" s="192">
        <f>ROUND(I379*H379,2)</f>
        <v>0</v>
      </c>
      <c r="K379" s="188" t="s">
        <v>187</v>
      </c>
      <c r="L379" s="39"/>
      <c r="M379" s="193" t="s">
        <v>1</v>
      </c>
      <c r="N379" s="194" t="s">
        <v>45</v>
      </c>
      <c r="O379" s="71"/>
      <c r="P379" s="195">
        <f>O379*H379</f>
        <v>0</v>
      </c>
      <c r="Q379" s="195">
        <v>0</v>
      </c>
      <c r="R379" s="195">
        <f>Q379*H379</f>
        <v>0</v>
      </c>
      <c r="S379" s="195">
        <v>0</v>
      </c>
      <c r="T379" s="196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197" t="s">
        <v>147</v>
      </c>
      <c r="AT379" s="197" t="s">
        <v>128</v>
      </c>
      <c r="AU379" s="197" t="s">
        <v>90</v>
      </c>
      <c r="AY379" s="17" t="s">
        <v>125</v>
      </c>
      <c r="BE379" s="198">
        <f>IF(N379="základní",J379,0)</f>
        <v>0</v>
      </c>
      <c r="BF379" s="198">
        <f>IF(N379="snížená",J379,0)</f>
        <v>0</v>
      </c>
      <c r="BG379" s="198">
        <f>IF(N379="zákl. přenesená",J379,0)</f>
        <v>0</v>
      </c>
      <c r="BH379" s="198">
        <f>IF(N379="sníž. přenesená",J379,0)</f>
        <v>0</v>
      </c>
      <c r="BI379" s="198">
        <f>IF(N379="nulová",J379,0)</f>
        <v>0</v>
      </c>
      <c r="BJ379" s="17" t="s">
        <v>88</v>
      </c>
      <c r="BK379" s="198">
        <f>ROUND(I379*H379,2)</f>
        <v>0</v>
      </c>
      <c r="BL379" s="17" t="s">
        <v>147</v>
      </c>
      <c r="BM379" s="197" t="s">
        <v>650</v>
      </c>
    </row>
    <row r="380" spans="2:51" s="13" customFormat="1" ht="22.5">
      <c r="B380" s="199"/>
      <c r="C380" s="200"/>
      <c r="D380" s="201" t="s">
        <v>135</v>
      </c>
      <c r="E380" s="202" t="s">
        <v>1</v>
      </c>
      <c r="F380" s="203" t="s">
        <v>651</v>
      </c>
      <c r="G380" s="200"/>
      <c r="H380" s="202" t="s">
        <v>1</v>
      </c>
      <c r="I380" s="204"/>
      <c r="J380" s="200"/>
      <c r="K380" s="200"/>
      <c r="L380" s="205"/>
      <c r="M380" s="206"/>
      <c r="N380" s="207"/>
      <c r="O380" s="207"/>
      <c r="P380" s="207"/>
      <c r="Q380" s="207"/>
      <c r="R380" s="207"/>
      <c r="S380" s="207"/>
      <c r="T380" s="208"/>
      <c r="AT380" s="209" t="s">
        <v>135</v>
      </c>
      <c r="AU380" s="209" t="s">
        <v>90</v>
      </c>
      <c r="AV380" s="13" t="s">
        <v>88</v>
      </c>
      <c r="AW380" s="13" t="s">
        <v>36</v>
      </c>
      <c r="AX380" s="13" t="s">
        <v>80</v>
      </c>
      <c r="AY380" s="209" t="s">
        <v>125</v>
      </c>
    </row>
    <row r="381" spans="2:51" s="13" customFormat="1" ht="12">
      <c r="B381" s="199"/>
      <c r="C381" s="200"/>
      <c r="D381" s="201" t="s">
        <v>135</v>
      </c>
      <c r="E381" s="202" t="s">
        <v>1</v>
      </c>
      <c r="F381" s="203" t="s">
        <v>411</v>
      </c>
      <c r="G381" s="200"/>
      <c r="H381" s="202" t="s">
        <v>1</v>
      </c>
      <c r="I381" s="204"/>
      <c r="J381" s="200"/>
      <c r="K381" s="200"/>
      <c r="L381" s="205"/>
      <c r="M381" s="206"/>
      <c r="N381" s="207"/>
      <c r="O381" s="207"/>
      <c r="P381" s="207"/>
      <c r="Q381" s="207"/>
      <c r="R381" s="207"/>
      <c r="S381" s="207"/>
      <c r="T381" s="208"/>
      <c r="AT381" s="209" t="s">
        <v>135</v>
      </c>
      <c r="AU381" s="209" t="s">
        <v>90</v>
      </c>
      <c r="AV381" s="13" t="s">
        <v>88</v>
      </c>
      <c r="AW381" s="13" t="s">
        <v>36</v>
      </c>
      <c r="AX381" s="13" t="s">
        <v>80</v>
      </c>
      <c r="AY381" s="209" t="s">
        <v>125</v>
      </c>
    </row>
    <row r="382" spans="2:51" s="14" customFormat="1" ht="12">
      <c r="B382" s="210"/>
      <c r="C382" s="211"/>
      <c r="D382" s="201" t="s">
        <v>135</v>
      </c>
      <c r="E382" s="212" t="s">
        <v>1</v>
      </c>
      <c r="F382" s="213" t="s">
        <v>652</v>
      </c>
      <c r="G382" s="211"/>
      <c r="H382" s="214">
        <v>200</v>
      </c>
      <c r="I382" s="215"/>
      <c r="J382" s="211"/>
      <c r="K382" s="211"/>
      <c r="L382" s="216"/>
      <c r="M382" s="217"/>
      <c r="N382" s="218"/>
      <c r="O382" s="218"/>
      <c r="P382" s="218"/>
      <c r="Q382" s="218"/>
      <c r="R382" s="218"/>
      <c r="S382" s="218"/>
      <c r="T382" s="219"/>
      <c r="AT382" s="220" t="s">
        <v>135</v>
      </c>
      <c r="AU382" s="220" t="s">
        <v>90</v>
      </c>
      <c r="AV382" s="14" t="s">
        <v>90</v>
      </c>
      <c r="AW382" s="14" t="s">
        <v>36</v>
      </c>
      <c r="AX382" s="14" t="s">
        <v>80</v>
      </c>
      <c r="AY382" s="220" t="s">
        <v>125</v>
      </c>
    </row>
    <row r="383" spans="2:51" s="13" customFormat="1" ht="12">
      <c r="B383" s="199"/>
      <c r="C383" s="200"/>
      <c r="D383" s="201" t="s">
        <v>135</v>
      </c>
      <c r="E383" s="202" t="s">
        <v>1</v>
      </c>
      <c r="F383" s="203" t="s">
        <v>653</v>
      </c>
      <c r="G383" s="200"/>
      <c r="H383" s="202" t="s">
        <v>1</v>
      </c>
      <c r="I383" s="204"/>
      <c r="J383" s="200"/>
      <c r="K383" s="200"/>
      <c r="L383" s="205"/>
      <c r="M383" s="206"/>
      <c r="N383" s="207"/>
      <c r="O383" s="207"/>
      <c r="P383" s="207"/>
      <c r="Q383" s="207"/>
      <c r="R383" s="207"/>
      <c r="S383" s="207"/>
      <c r="T383" s="208"/>
      <c r="AT383" s="209" t="s">
        <v>135</v>
      </c>
      <c r="AU383" s="209" t="s">
        <v>90</v>
      </c>
      <c r="AV383" s="13" t="s">
        <v>88</v>
      </c>
      <c r="AW383" s="13" t="s">
        <v>36</v>
      </c>
      <c r="AX383" s="13" t="s">
        <v>80</v>
      </c>
      <c r="AY383" s="209" t="s">
        <v>125</v>
      </c>
    </row>
    <row r="384" spans="2:51" s="14" customFormat="1" ht="12">
      <c r="B384" s="210"/>
      <c r="C384" s="211"/>
      <c r="D384" s="201" t="s">
        <v>135</v>
      </c>
      <c r="E384" s="212" t="s">
        <v>1</v>
      </c>
      <c r="F384" s="213" t="s">
        <v>654</v>
      </c>
      <c r="G384" s="211"/>
      <c r="H384" s="214">
        <v>57.75</v>
      </c>
      <c r="I384" s="215"/>
      <c r="J384" s="211"/>
      <c r="K384" s="211"/>
      <c r="L384" s="216"/>
      <c r="M384" s="217"/>
      <c r="N384" s="218"/>
      <c r="O384" s="218"/>
      <c r="P384" s="218"/>
      <c r="Q384" s="218"/>
      <c r="R384" s="218"/>
      <c r="S384" s="218"/>
      <c r="T384" s="219"/>
      <c r="AT384" s="220" t="s">
        <v>135</v>
      </c>
      <c r="AU384" s="220" t="s">
        <v>90</v>
      </c>
      <c r="AV384" s="14" t="s">
        <v>90</v>
      </c>
      <c r="AW384" s="14" t="s">
        <v>36</v>
      </c>
      <c r="AX384" s="14" t="s">
        <v>80</v>
      </c>
      <c r="AY384" s="220" t="s">
        <v>125</v>
      </c>
    </row>
    <row r="385" spans="2:51" s="13" customFormat="1" ht="22.5">
      <c r="B385" s="199"/>
      <c r="C385" s="200"/>
      <c r="D385" s="201" t="s">
        <v>135</v>
      </c>
      <c r="E385" s="202" t="s">
        <v>1</v>
      </c>
      <c r="F385" s="203" t="s">
        <v>655</v>
      </c>
      <c r="G385" s="200"/>
      <c r="H385" s="202" t="s">
        <v>1</v>
      </c>
      <c r="I385" s="204"/>
      <c r="J385" s="200"/>
      <c r="K385" s="200"/>
      <c r="L385" s="205"/>
      <c r="M385" s="206"/>
      <c r="N385" s="207"/>
      <c r="O385" s="207"/>
      <c r="P385" s="207"/>
      <c r="Q385" s="207"/>
      <c r="R385" s="207"/>
      <c r="S385" s="207"/>
      <c r="T385" s="208"/>
      <c r="AT385" s="209" t="s">
        <v>135</v>
      </c>
      <c r="AU385" s="209" t="s">
        <v>90</v>
      </c>
      <c r="AV385" s="13" t="s">
        <v>88</v>
      </c>
      <c r="AW385" s="13" t="s">
        <v>36</v>
      </c>
      <c r="AX385" s="13" t="s">
        <v>80</v>
      </c>
      <c r="AY385" s="209" t="s">
        <v>125</v>
      </c>
    </row>
    <row r="386" spans="2:51" s="14" customFormat="1" ht="12">
      <c r="B386" s="210"/>
      <c r="C386" s="211"/>
      <c r="D386" s="201" t="s">
        <v>135</v>
      </c>
      <c r="E386" s="212" t="s">
        <v>1</v>
      </c>
      <c r="F386" s="213" t="s">
        <v>184</v>
      </c>
      <c r="G386" s="211"/>
      <c r="H386" s="214">
        <v>10</v>
      </c>
      <c r="I386" s="215"/>
      <c r="J386" s="211"/>
      <c r="K386" s="211"/>
      <c r="L386" s="216"/>
      <c r="M386" s="217"/>
      <c r="N386" s="218"/>
      <c r="O386" s="218"/>
      <c r="P386" s="218"/>
      <c r="Q386" s="218"/>
      <c r="R386" s="218"/>
      <c r="S386" s="218"/>
      <c r="T386" s="219"/>
      <c r="AT386" s="220" t="s">
        <v>135</v>
      </c>
      <c r="AU386" s="220" t="s">
        <v>90</v>
      </c>
      <c r="AV386" s="14" t="s">
        <v>90</v>
      </c>
      <c r="AW386" s="14" t="s">
        <v>36</v>
      </c>
      <c r="AX386" s="14" t="s">
        <v>80</v>
      </c>
      <c r="AY386" s="220" t="s">
        <v>125</v>
      </c>
    </row>
    <row r="387" spans="2:51" s="15" customFormat="1" ht="12">
      <c r="B387" s="224"/>
      <c r="C387" s="225"/>
      <c r="D387" s="201" t="s">
        <v>135</v>
      </c>
      <c r="E387" s="226" t="s">
        <v>1</v>
      </c>
      <c r="F387" s="227" t="s">
        <v>240</v>
      </c>
      <c r="G387" s="225"/>
      <c r="H387" s="228">
        <v>267.75</v>
      </c>
      <c r="I387" s="229"/>
      <c r="J387" s="225"/>
      <c r="K387" s="225"/>
      <c r="L387" s="230"/>
      <c r="M387" s="231"/>
      <c r="N387" s="232"/>
      <c r="O387" s="232"/>
      <c r="P387" s="232"/>
      <c r="Q387" s="232"/>
      <c r="R387" s="232"/>
      <c r="S387" s="232"/>
      <c r="T387" s="233"/>
      <c r="AT387" s="234" t="s">
        <v>135</v>
      </c>
      <c r="AU387" s="234" t="s">
        <v>90</v>
      </c>
      <c r="AV387" s="15" t="s">
        <v>147</v>
      </c>
      <c r="AW387" s="15" t="s">
        <v>36</v>
      </c>
      <c r="AX387" s="15" t="s">
        <v>88</v>
      </c>
      <c r="AY387" s="234" t="s">
        <v>125</v>
      </c>
    </row>
    <row r="388" spans="2:63" s="12" customFormat="1" ht="22.9" customHeight="1">
      <c r="B388" s="170"/>
      <c r="C388" s="171"/>
      <c r="D388" s="172" t="s">
        <v>79</v>
      </c>
      <c r="E388" s="184" t="s">
        <v>656</v>
      </c>
      <c r="F388" s="184" t="s">
        <v>657</v>
      </c>
      <c r="G388" s="171"/>
      <c r="H388" s="171"/>
      <c r="I388" s="174"/>
      <c r="J388" s="185">
        <f>BK388</f>
        <v>0</v>
      </c>
      <c r="K388" s="171"/>
      <c r="L388" s="176"/>
      <c r="M388" s="177"/>
      <c r="N388" s="178"/>
      <c r="O388" s="178"/>
      <c r="P388" s="179">
        <f>SUM(P389:P399)</f>
        <v>0</v>
      </c>
      <c r="Q388" s="178"/>
      <c r="R388" s="179">
        <f>SUM(R389:R399)</f>
        <v>0</v>
      </c>
      <c r="S388" s="178"/>
      <c r="T388" s="180">
        <f>SUM(T389:T399)</f>
        <v>0</v>
      </c>
      <c r="AR388" s="181" t="s">
        <v>88</v>
      </c>
      <c r="AT388" s="182" t="s">
        <v>79</v>
      </c>
      <c r="AU388" s="182" t="s">
        <v>88</v>
      </c>
      <c r="AY388" s="181" t="s">
        <v>125</v>
      </c>
      <c r="BK388" s="183">
        <f>SUM(BK389:BK399)</f>
        <v>0</v>
      </c>
    </row>
    <row r="389" spans="1:65" s="2" customFormat="1" ht="19.9" customHeight="1">
      <c r="A389" s="34"/>
      <c r="B389" s="35"/>
      <c r="C389" s="186" t="s">
        <v>658</v>
      </c>
      <c r="D389" s="186" t="s">
        <v>128</v>
      </c>
      <c r="E389" s="187" t="s">
        <v>659</v>
      </c>
      <c r="F389" s="188" t="s">
        <v>660</v>
      </c>
      <c r="G389" s="189" t="s">
        <v>308</v>
      </c>
      <c r="H389" s="190">
        <v>3.529</v>
      </c>
      <c r="I389" s="191"/>
      <c r="J389" s="192">
        <f>ROUND(I389*H389,2)</f>
        <v>0</v>
      </c>
      <c r="K389" s="188" t="s">
        <v>132</v>
      </c>
      <c r="L389" s="39"/>
      <c r="M389" s="193" t="s">
        <v>1</v>
      </c>
      <c r="N389" s="194" t="s">
        <v>45</v>
      </c>
      <c r="O389" s="71"/>
      <c r="P389" s="195">
        <f>O389*H389</f>
        <v>0</v>
      </c>
      <c r="Q389" s="195">
        <v>0</v>
      </c>
      <c r="R389" s="195">
        <f>Q389*H389</f>
        <v>0</v>
      </c>
      <c r="S389" s="195">
        <v>0</v>
      </c>
      <c r="T389" s="196">
        <f>S389*H389</f>
        <v>0</v>
      </c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R389" s="197" t="s">
        <v>147</v>
      </c>
      <c r="AT389" s="197" t="s">
        <v>128</v>
      </c>
      <c r="AU389" s="197" t="s">
        <v>90</v>
      </c>
      <c r="AY389" s="17" t="s">
        <v>125</v>
      </c>
      <c r="BE389" s="198">
        <f>IF(N389="základní",J389,0)</f>
        <v>0</v>
      </c>
      <c r="BF389" s="198">
        <f>IF(N389="snížená",J389,0)</f>
        <v>0</v>
      </c>
      <c r="BG389" s="198">
        <f>IF(N389="zákl. přenesená",J389,0)</f>
        <v>0</v>
      </c>
      <c r="BH389" s="198">
        <f>IF(N389="sníž. přenesená",J389,0)</f>
        <v>0</v>
      </c>
      <c r="BI389" s="198">
        <f>IF(N389="nulová",J389,0)</f>
        <v>0</v>
      </c>
      <c r="BJ389" s="17" t="s">
        <v>88</v>
      </c>
      <c r="BK389" s="198">
        <f>ROUND(I389*H389,2)</f>
        <v>0</v>
      </c>
      <c r="BL389" s="17" t="s">
        <v>147</v>
      </c>
      <c r="BM389" s="197" t="s">
        <v>661</v>
      </c>
    </row>
    <row r="390" spans="2:51" s="14" customFormat="1" ht="12">
      <c r="B390" s="210"/>
      <c r="C390" s="211"/>
      <c r="D390" s="201" t="s">
        <v>135</v>
      </c>
      <c r="E390" s="212" t="s">
        <v>1</v>
      </c>
      <c r="F390" s="213" t="s">
        <v>662</v>
      </c>
      <c r="G390" s="211"/>
      <c r="H390" s="214">
        <v>3.529</v>
      </c>
      <c r="I390" s="215"/>
      <c r="J390" s="211"/>
      <c r="K390" s="211"/>
      <c r="L390" s="216"/>
      <c r="M390" s="217"/>
      <c r="N390" s="218"/>
      <c r="O390" s="218"/>
      <c r="P390" s="218"/>
      <c r="Q390" s="218"/>
      <c r="R390" s="218"/>
      <c r="S390" s="218"/>
      <c r="T390" s="219"/>
      <c r="AT390" s="220" t="s">
        <v>135</v>
      </c>
      <c r="AU390" s="220" t="s">
        <v>90</v>
      </c>
      <c r="AV390" s="14" t="s">
        <v>90</v>
      </c>
      <c r="AW390" s="14" t="s">
        <v>36</v>
      </c>
      <c r="AX390" s="14" t="s">
        <v>88</v>
      </c>
      <c r="AY390" s="220" t="s">
        <v>125</v>
      </c>
    </row>
    <row r="391" spans="1:65" s="2" customFormat="1" ht="14.45" customHeight="1">
      <c r="A391" s="34"/>
      <c r="B391" s="35"/>
      <c r="C391" s="186" t="s">
        <v>663</v>
      </c>
      <c r="D391" s="186" t="s">
        <v>128</v>
      </c>
      <c r="E391" s="187" t="s">
        <v>664</v>
      </c>
      <c r="F391" s="188" t="s">
        <v>665</v>
      </c>
      <c r="G391" s="189" t="s">
        <v>308</v>
      </c>
      <c r="H391" s="190">
        <v>31.761</v>
      </c>
      <c r="I391" s="191"/>
      <c r="J391" s="192">
        <f>ROUND(I391*H391,2)</f>
        <v>0</v>
      </c>
      <c r="K391" s="188" t="s">
        <v>132</v>
      </c>
      <c r="L391" s="39"/>
      <c r="M391" s="193" t="s">
        <v>1</v>
      </c>
      <c r="N391" s="194" t="s">
        <v>45</v>
      </c>
      <c r="O391" s="71"/>
      <c r="P391" s="195">
        <f>O391*H391</f>
        <v>0</v>
      </c>
      <c r="Q391" s="195">
        <v>0</v>
      </c>
      <c r="R391" s="195">
        <f>Q391*H391</f>
        <v>0</v>
      </c>
      <c r="S391" s="195">
        <v>0</v>
      </c>
      <c r="T391" s="196">
        <f>S391*H391</f>
        <v>0</v>
      </c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R391" s="197" t="s">
        <v>147</v>
      </c>
      <c r="AT391" s="197" t="s">
        <v>128</v>
      </c>
      <c r="AU391" s="197" t="s">
        <v>90</v>
      </c>
      <c r="AY391" s="17" t="s">
        <v>125</v>
      </c>
      <c r="BE391" s="198">
        <f>IF(N391="základní",J391,0)</f>
        <v>0</v>
      </c>
      <c r="BF391" s="198">
        <f>IF(N391="snížená",J391,0)</f>
        <v>0</v>
      </c>
      <c r="BG391" s="198">
        <f>IF(N391="zákl. přenesená",J391,0)</f>
        <v>0</v>
      </c>
      <c r="BH391" s="198">
        <f>IF(N391="sníž. přenesená",J391,0)</f>
        <v>0</v>
      </c>
      <c r="BI391" s="198">
        <f>IF(N391="nulová",J391,0)</f>
        <v>0</v>
      </c>
      <c r="BJ391" s="17" t="s">
        <v>88</v>
      </c>
      <c r="BK391" s="198">
        <f>ROUND(I391*H391,2)</f>
        <v>0</v>
      </c>
      <c r="BL391" s="17" t="s">
        <v>147</v>
      </c>
      <c r="BM391" s="197" t="s">
        <v>666</v>
      </c>
    </row>
    <row r="392" spans="2:51" s="14" customFormat="1" ht="12">
      <c r="B392" s="210"/>
      <c r="C392" s="211"/>
      <c r="D392" s="201" t="s">
        <v>135</v>
      </c>
      <c r="E392" s="212" t="s">
        <v>1</v>
      </c>
      <c r="F392" s="213" t="s">
        <v>662</v>
      </c>
      <c r="G392" s="211"/>
      <c r="H392" s="214">
        <v>3.529</v>
      </c>
      <c r="I392" s="215"/>
      <c r="J392" s="211"/>
      <c r="K392" s="211"/>
      <c r="L392" s="216"/>
      <c r="M392" s="217"/>
      <c r="N392" s="218"/>
      <c r="O392" s="218"/>
      <c r="P392" s="218"/>
      <c r="Q392" s="218"/>
      <c r="R392" s="218"/>
      <c r="S392" s="218"/>
      <c r="T392" s="219"/>
      <c r="AT392" s="220" t="s">
        <v>135</v>
      </c>
      <c r="AU392" s="220" t="s">
        <v>90</v>
      </c>
      <c r="AV392" s="14" t="s">
        <v>90</v>
      </c>
      <c r="AW392" s="14" t="s">
        <v>36</v>
      </c>
      <c r="AX392" s="14" t="s">
        <v>88</v>
      </c>
      <c r="AY392" s="220" t="s">
        <v>125</v>
      </c>
    </row>
    <row r="393" spans="2:51" s="14" customFormat="1" ht="12">
      <c r="B393" s="210"/>
      <c r="C393" s="211"/>
      <c r="D393" s="201" t="s">
        <v>135</v>
      </c>
      <c r="E393" s="211"/>
      <c r="F393" s="213" t="s">
        <v>667</v>
      </c>
      <c r="G393" s="211"/>
      <c r="H393" s="214">
        <v>31.761</v>
      </c>
      <c r="I393" s="215"/>
      <c r="J393" s="211"/>
      <c r="K393" s="211"/>
      <c r="L393" s="216"/>
      <c r="M393" s="217"/>
      <c r="N393" s="218"/>
      <c r="O393" s="218"/>
      <c r="P393" s="218"/>
      <c r="Q393" s="218"/>
      <c r="R393" s="218"/>
      <c r="S393" s="218"/>
      <c r="T393" s="219"/>
      <c r="AT393" s="220" t="s">
        <v>135</v>
      </c>
      <c r="AU393" s="220" t="s">
        <v>90</v>
      </c>
      <c r="AV393" s="14" t="s">
        <v>90</v>
      </c>
      <c r="AW393" s="14" t="s">
        <v>4</v>
      </c>
      <c r="AX393" s="14" t="s">
        <v>88</v>
      </c>
      <c r="AY393" s="220" t="s">
        <v>125</v>
      </c>
    </row>
    <row r="394" spans="1:65" s="2" customFormat="1" ht="22.15" customHeight="1">
      <c r="A394" s="34"/>
      <c r="B394" s="35"/>
      <c r="C394" s="186" t="s">
        <v>668</v>
      </c>
      <c r="D394" s="186" t="s">
        <v>128</v>
      </c>
      <c r="E394" s="187" t="s">
        <v>669</v>
      </c>
      <c r="F394" s="188" t="s">
        <v>670</v>
      </c>
      <c r="G394" s="189" t="s">
        <v>308</v>
      </c>
      <c r="H394" s="190">
        <v>3.529</v>
      </c>
      <c r="I394" s="191"/>
      <c r="J394" s="192">
        <f>ROUND(I394*H394,2)</f>
        <v>0</v>
      </c>
      <c r="K394" s="188" t="s">
        <v>132</v>
      </c>
      <c r="L394" s="39"/>
      <c r="M394" s="193" t="s">
        <v>1</v>
      </c>
      <c r="N394" s="194" t="s">
        <v>45</v>
      </c>
      <c r="O394" s="71"/>
      <c r="P394" s="195">
        <f>O394*H394</f>
        <v>0</v>
      </c>
      <c r="Q394" s="195">
        <v>0</v>
      </c>
      <c r="R394" s="195">
        <f>Q394*H394</f>
        <v>0</v>
      </c>
      <c r="S394" s="195">
        <v>0</v>
      </c>
      <c r="T394" s="196">
        <f>S394*H394</f>
        <v>0</v>
      </c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R394" s="197" t="s">
        <v>147</v>
      </c>
      <c r="AT394" s="197" t="s">
        <v>128</v>
      </c>
      <c r="AU394" s="197" t="s">
        <v>90</v>
      </c>
      <c r="AY394" s="17" t="s">
        <v>125</v>
      </c>
      <c r="BE394" s="198">
        <f>IF(N394="základní",J394,0)</f>
        <v>0</v>
      </c>
      <c r="BF394" s="198">
        <f>IF(N394="snížená",J394,0)</f>
        <v>0</v>
      </c>
      <c r="BG394" s="198">
        <f>IF(N394="zákl. přenesená",J394,0)</f>
        <v>0</v>
      </c>
      <c r="BH394" s="198">
        <f>IF(N394="sníž. přenesená",J394,0)</f>
        <v>0</v>
      </c>
      <c r="BI394" s="198">
        <f>IF(N394="nulová",J394,0)</f>
        <v>0</v>
      </c>
      <c r="BJ394" s="17" t="s">
        <v>88</v>
      </c>
      <c r="BK394" s="198">
        <f>ROUND(I394*H394,2)</f>
        <v>0</v>
      </c>
      <c r="BL394" s="17" t="s">
        <v>147</v>
      </c>
      <c r="BM394" s="197" t="s">
        <v>671</v>
      </c>
    </row>
    <row r="395" spans="2:51" s="13" customFormat="1" ht="12">
      <c r="B395" s="199"/>
      <c r="C395" s="200"/>
      <c r="D395" s="201" t="s">
        <v>135</v>
      </c>
      <c r="E395" s="202" t="s">
        <v>1</v>
      </c>
      <c r="F395" s="203" t="s">
        <v>672</v>
      </c>
      <c r="G395" s="200"/>
      <c r="H395" s="202" t="s">
        <v>1</v>
      </c>
      <c r="I395" s="204"/>
      <c r="J395" s="200"/>
      <c r="K395" s="200"/>
      <c r="L395" s="205"/>
      <c r="M395" s="206"/>
      <c r="N395" s="207"/>
      <c r="O395" s="207"/>
      <c r="P395" s="207"/>
      <c r="Q395" s="207"/>
      <c r="R395" s="207"/>
      <c r="S395" s="207"/>
      <c r="T395" s="208"/>
      <c r="AT395" s="209" t="s">
        <v>135</v>
      </c>
      <c r="AU395" s="209" t="s">
        <v>90</v>
      </c>
      <c r="AV395" s="13" t="s">
        <v>88</v>
      </c>
      <c r="AW395" s="13" t="s">
        <v>36</v>
      </c>
      <c r="AX395" s="13" t="s">
        <v>80</v>
      </c>
      <c r="AY395" s="209" t="s">
        <v>125</v>
      </c>
    </row>
    <row r="396" spans="2:51" s="14" customFormat="1" ht="12">
      <c r="B396" s="210"/>
      <c r="C396" s="211"/>
      <c r="D396" s="201" t="s">
        <v>135</v>
      </c>
      <c r="E396" s="212" t="s">
        <v>1</v>
      </c>
      <c r="F396" s="213" t="s">
        <v>673</v>
      </c>
      <c r="G396" s="211"/>
      <c r="H396" s="214">
        <v>3.529</v>
      </c>
      <c r="I396" s="215"/>
      <c r="J396" s="211"/>
      <c r="K396" s="211"/>
      <c r="L396" s="216"/>
      <c r="M396" s="217"/>
      <c r="N396" s="218"/>
      <c r="O396" s="218"/>
      <c r="P396" s="218"/>
      <c r="Q396" s="218"/>
      <c r="R396" s="218"/>
      <c r="S396" s="218"/>
      <c r="T396" s="219"/>
      <c r="AT396" s="220" t="s">
        <v>135</v>
      </c>
      <c r="AU396" s="220" t="s">
        <v>90</v>
      </c>
      <c r="AV396" s="14" t="s">
        <v>90</v>
      </c>
      <c r="AW396" s="14" t="s">
        <v>36</v>
      </c>
      <c r="AX396" s="14" t="s">
        <v>88</v>
      </c>
      <c r="AY396" s="220" t="s">
        <v>125</v>
      </c>
    </row>
    <row r="397" spans="1:65" s="2" customFormat="1" ht="30" customHeight="1">
      <c r="A397" s="34"/>
      <c r="B397" s="35"/>
      <c r="C397" s="186" t="s">
        <v>674</v>
      </c>
      <c r="D397" s="186" t="s">
        <v>128</v>
      </c>
      <c r="E397" s="187" t="s">
        <v>675</v>
      </c>
      <c r="F397" s="188" t="s">
        <v>676</v>
      </c>
      <c r="G397" s="189" t="s">
        <v>308</v>
      </c>
      <c r="H397" s="190">
        <v>3.529</v>
      </c>
      <c r="I397" s="191"/>
      <c r="J397" s="192">
        <f>ROUND(I397*H397,2)</f>
        <v>0</v>
      </c>
      <c r="K397" s="188" t="s">
        <v>132</v>
      </c>
      <c r="L397" s="39"/>
      <c r="M397" s="193" t="s">
        <v>1</v>
      </c>
      <c r="N397" s="194" t="s">
        <v>45</v>
      </c>
      <c r="O397" s="71"/>
      <c r="P397" s="195">
        <f>O397*H397</f>
        <v>0</v>
      </c>
      <c r="Q397" s="195">
        <v>0</v>
      </c>
      <c r="R397" s="195">
        <f>Q397*H397</f>
        <v>0</v>
      </c>
      <c r="S397" s="195">
        <v>0</v>
      </c>
      <c r="T397" s="196">
        <f>S397*H397</f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197" t="s">
        <v>147</v>
      </c>
      <c r="AT397" s="197" t="s">
        <v>128</v>
      </c>
      <c r="AU397" s="197" t="s">
        <v>90</v>
      </c>
      <c r="AY397" s="17" t="s">
        <v>125</v>
      </c>
      <c r="BE397" s="198">
        <f>IF(N397="základní",J397,0)</f>
        <v>0</v>
      </c>
      <c r="BF397" s="198">
        <f>IF(N397="snížená",J397,0)</f>
        <v>0</v>
      </c>
      <c r="BG397" s="198">
        <f>IF(N397="zákl. přenesená",J397,0)</f>
        <v>0</v>
      </c>
      <c r="BH397" s="198">
        <f>IF(N397="sníž. přenesená",J397,0)</f>
        <v>0</v>
      </c>
      <c r="BI397" s="198">
        <f>IF(N397="nulová",J397,0)</f>
        <v>0</v>
      </c>
      <c r="BJ397" s="17" t="s">
        <v>88</v>
      </c>
      <c r="BK397" s="198">
        <f>ROUND(I397*H397,2)</f>
        <v>0</v>
      </c>
      <c r="BL397" s="17" t="s">
        <v>147</v>
      </c>
      <c r="BM397" s="197" t="s">
        <v>677</v>
      </c>
    </row>
    <row r="398" spans="2:51" s="13" customFormat="1" ht="12">
      <c r="B398" s="199"/>
      <c r="C398" s="200"/>
      <c r="D398" s="201" t="s">
        <v>135</v>
      </c>
      <c r="E398" s="202" t="s">
        <v>1</v>
      </c>
      <c r="F398" s="203" t="s">
        <v>672</v>
      </c>
      <c r="G398" s="200"/>
      <c r="H398" s="202" t="s">
        <v>1</v>
      </c>
      <c r="I398" s="204"/>
      <c r="J398" s="200"/>
      <c r="K398" s="200"/>
      <c r="L398" s="205"/>
      <c r="M398" s="206"/>
      <c r="N398" s="207"/>
      <c r="O398" s="207"/>
      <c r="P398" s="207"/>
      <c r="Q398" s="207"/>
      <c r="R398" s="207"/>
      <c r="S398" s="207"/>
      <c r="T398" s="208"/>
      <c r="AT398" s="209" t="s">
        <v>135</v>
      </c>
      <c r="AU398" s="209" t="s">
        <v>90</v>
      </c>
      <c r="AV398" s="13" t="s">
        <v>88</v>
      </c>
      <c r="AW398" s="13" t="s">
        <v>36</v>
      </c>
      <c r="AX398" s="13" t="s">
        <v>80</v>
      </c>
      <c r="AY398" s="209" t="s">
        <v>125</v>
      </c>
    </row>
    <row r="399" spans="2:51" s="14" customFormat="1" ht="12">
      <c r="B399" s="210"/>
      <c r="C399" s="211"/>
      <c r="D399" s="201" t="s">
        <v>135</v>
      </c>
      <c r="E399" s="212" t="s">
        <v>1</v>
      </c>
      <c r="F399" s="213" t="s">
        <v>662</v>
      </c>
      <c r="G399" s="211"/>
      <c r="H399" s="214">
        <v>3.529</v>
      </c>
      <c r="I399" s="215"/>
      <c r="J399" s="211"/>
      <c r="K399" s="211"/>
      <c r="L399" s="216"/>
      <c r="M399" s="217"/>
      <c r="N399" s="218"/>
      <c r="O399" s="218"/>
      <c r="P399" s="218"/>
      <c r="Q399" s="218"/>
      <c r="R399" s="218"/>
      <c r="S399" s="218"/>
      <c r="T399" s="219"/>
      <c r="AT399" s="220" t="s">
        <v>135</v>
      </c>
      <c r="AU399" s="220" t="s">
        <v>90</v>
      </c>
      <c r="AV399" s="14" t="s">
        <v>90</v>
      </c>
      <c r="AW399" s="14" t="s">
        <v>36</v>
      </c>
      <c r="AX399" s="14" t="s">
        <v>88</v>
      </c>
      <c r="AY399" s="220" t="s">
        <v>125</v>
      </c>
    </row>
    <row r="400" spans="2:63" s="12" customFormat="1" ht="22.9" customHeight="1">
      <c r="B400" s="170"/>
      <c r="C400" s="171"/>
      <c r="D400" s="172" t="s">
        <v>79</v>
      </c>
      <c r="E400" s="184" t="s">
        <v>678</v>
      </c>
      <c r="F400" s="184" t="s">
        <v>679</v>
      </c>
      <c r="G400" s="171"/>
      <c r="H400" s="171"/>
      <c r="I400" s="174"/>
      <c r="J400" s="185">
        <f>BK400</f>
        <v>0</v>
      </c>
      <c r="K400" s="171"/>
      <c r="L400" s="176"/>
      <c r="M400" s="177"/>
      <c r="N400" s="178"/>
      <c r="O400" s="178"/>
      <c r="P400" s="179">
        <f>P401</f>
        <v>0</v>
      </c>
      <c r="Q400" s="178"/>
      <c r="R400" s="179">
        <f>R401</f>
        <v>0</v>
      </c>
      <c r="S400" s="178"/>
      <c r="T400" s="180">
        <f>T401</f>
        <v>0</v>
      </c>
      <c r="AR400" s="181" t="s">
        <v>88</v>
      </c>
      <c r="AT400" s="182" t="s">
        <v>79</v>
      </c>
      <c r="AU400" s="182" t="s">
        <v>88</v>
      </c>
      <c r="AY400" s="181" t="s">
        <v>125</v>
      </c>
      <c r="BK400" s="183">
        <f>BK401</f>
        <v>0</v>
      </c>
    </row>
    <row r="401" spans="1:65" s="2" customFormat="1" ht="22.15" customHeight="1">
      <c r="A401" s="34"/>
      <c r="B401" s="35"/>
      <c r="C401" s="186" t="s">
        <v>680</v>
      </c>
      <c r="D401" s="186" t="s">
        <v>128</v>
      </c>
      <c r="E401" s="187" t="s">
        <v>681</v>
      </c>
      <c r="F401" s="188" t="s">
        <v>682</v>
      </c>
      <c r="G401" s="189" t="s">
        <v>308</v>
      </c>
      <c r="H401" s="190">
        <v>653.545</v>
      </c>
      <c r="I401" s="191"/>
      <c r="J401" s="192">
        <f>ROUND(I401*H401,2)</f>
        <v>0</v>
      </c>
      <c r="K401" s="188" t="s">
        <v>132</v>
      </c>
      <c r="L401" s="39"/>
      <c r="M401" s="193" t="s">
        <v>1</v>
      </c>
      <c r="N401" s="194" t="s">
        <v>45</v>
      </c>
      <c r="O401" s="71"/>
      <c r="P401" s="195">
        <f>O401*H401</f>
        <v>0</v>
      </c>
      <c r="Q401" s="195">
        <v>0</v>
      </c>
      <c r="R401" s="195">
        <f>Q401*H401</f>
        <v>0</v>
      </c>
      <c r="S401" s="195">
        <v>0</v>
      </c>
      <c r="T401" s="196">
        <f>S401*H401</f>
        <v>0</v>
      </c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R401" s="197" t="s">
        <v>147</v>
      </c>
      <c r="AT401" s="197" t="s">
        <v>128</v>
      </c>
      <c r="AU401" s="197" t="s">
        <v>90</v>
      </c>
      <c r="AY401" s="17" t="s">
        <v>125</v>
      </c>
      <c r="BE401" s="198">
        <f>IF(N401="základní",J401,0)</f>
        <v>0</v>
      </c>
      <c r="BF401" s="198">
        <f>IF(N401="snížená",J401,0)</f>
        <v>0</v>
      </c>
      <c r="BG401" s="198">
        <f>IF(N401="zákl. přenesená",J401,0)</f>
        <v>0</v>
      </c>
      <c r="BH401" s="198">
        <f>IF(N401="sníž. přenesená",J401,0)</f>
        <v>0</v>
      </c>
      <c r="BI401" s="198">
        <f>IF(N401="nulová",J401,0)</f>
        <v>0</v>
      </c>
      <c r="BJ401" s="17" t="s">
        <v>88</v>
      </c>
      <c r="BK401" s="198">
        <f>ROUND(I401*H401,2)</f>
        <v>0</v>
      </c>
      <c r="BL401" s="17" t="s">
        <v>147</v>
      </c>
      <c r="BM401" s="197" t="s">
        <v>683</v>
      </c>
    </row>
    <row r="402" spans="2:63" s="12" customFormat="1" ht="25.9" customHeight="1">
      <c r="B402" s="170"/>
      <c r="C402" s="171"/>
      <c r="D402" s="172" t="s">
        <v>79</v>
      </c>
      <c r="E402" s="173" t="s">
        <v>684</v>
      </c>
      <c r="F402" s="173" t="s">
        <v>685</v>
      </c>
      <c r="G402" s="171"/>
      <c r="H402" s="171"/>
      <c r="I402" s="174"/>
      <c r="J402" s="175">
        <f>BK402</f>
        <v>0</v>
      </c>
      <c r="K402" s="171"/>
      <c r="L402" s="176"/>
      <c r="M402" s="177"/>
      <c r="N402" s="178"/>
      <c r="O402" s="178"/>
      <c r="P402" s="179">
        <f>P403</f>
        <v>0</v>
      </c>
      <c r="Q402" s="178"/>
      <c r="R402" s="179">
        <f>R403</f>
        <v>0</v>
      </c>
      <c r="S402" s="178"/>
      <c r="T402" s="180">
        <f>T403</f>
        <v>0</v>
      </c>
      <c r="AR402" s="181" t="s">
        <v>90</v>
      </c>
      <c r="AT402" s="182" t="s">
        <v>79</v>
      </c>
      <c r="AU402" s="182" t="s">
        <v>80</v>
      </c>
      <c r="AY402" s="181" t="s">
        <v>125</v>
      </c>
      <c r="BK402" s="183">
        <f>BK403</f>
        <v>0</v>
      </c>
    </row>
    <row r="403" spans="2:63" s="12" customFormat="1" ht="22.9" customHeight="1">
      <c r="B403" s="170"/>
      <c r="C403" s="171"/>
      <c r="D403" s="172" t="s">
        <v>79</v>
      </c>
      <c r="E403" s="184" t="s">
        <v>686</v>
      </c>
      <c r="F403" s="184" t="s">
        <v>687</v>
      </c>
      <c r="G403" s="171"/>
      <c r="H403" s="171"/>
      <c r="I403" s="174"/>
      <c r="J403" s="185">
        <f>BK403</f>
        <v>0</v>
      </c>
      <c r="K403" s="171"/>
      <c r="L403" s="176"/>
      <c r="M403" s="177"/>
      <c r="N403" s="178"/>
      <c r="O403" s="178"/>
      <c r="P403" s="179">
        <f>SUM(P404:P408)</f>
        <v>0</v>
      </c>
      <c r="Q403" s="178"/>
      <c r="R403" s="179">
        <f>SUM(R404:R408)</f>
        <v>0</v>
      </c>
      <c r="S403" s="178"/>
      <c r="T403" s="180">
        <f>SUM(T404:T408)</f>
        <v>0</v>
      </c>
      <c r="AR403" s="181" t="s">
        <v>90</v>
      </c>
      <c r="AT403" s="182" t="s">
        <v>79</v>
      </c>
      <c r="AU403" s="182" t="s">
        <v>88</v>
      </c>
      <c r="AY403" s="181" t="s">
        <v>125</v>
      </c>
      <c r="BK403" s="183">
        <f>SUM(BK404:BK408)</f>
        <v>0</v>
      </c>
    </row>
    <row r="404" spans="1:65" s="2" customFormat="1" ht="22.15" customHeight="1">
      <c r="A404" s="34"/>
      <c r="B404" s="35"/>
      <c r="C404" s="186" t="s">
        <v>688</v>
      </c>
      <c r="D404" s="186" t="s">
        <v>128</v>
      </c>
      <c r="E404" s="187" t="s">
        <v>689</v>
      </c>
      <c r="F404" s="188" t="s">
        <v>690</v>
      </c>
      <c r="G404" s="189" t="s">
        <v>230</v>
      </c>
      <c r="H404" s="190">
        <v>91.5</v>
      </c>
      <c r="I404" s="191"/>
      <c r="J404" s="192">
        <f>ROUND(I404*H404,2)</f>
        <v>0</v>
      </c>
      <c r="K404" s="188" t="s">
        <v>187</v>
      </c>
      <c r="L404" s="39"/>
      <c r="M404" s="193" t="s">
        <v>1</v>
      </c>
      <c r="N404" s="194" t="s">
        <v>45</v>
      </c>
      <c r="O404" s="71"/>
      <c r="P404" s="195">
        <f>O404*H404</f>
        <v>0</v>
      </c>
      <c r="Q404" s="195">
        <v>0</v>
      </c>
      <c r="R404" s="195">
        <f>Q404*H404</f>
        <v>0</v>
      </c>
      <c r="S404" s="195">
        <v>0</v>
      </c>
      <c r="T404" s="196">
        <f>S404*H404</f>
        <v>0</v>
      </c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R404" s="197" t="s">
        <v>319</v>
      </c>
      <c r="AT404" s="197" t="s">
        <v>128</v>
      </c>
      <c r="AU404" s="197" t="s">
        <v>90</v>
      </c>
      <c r="AY404" s="17" t="s">
        <v>125</v>
      </c>
      <c r="BE404" s="198">
        <f>IF(N404="základní",J404,0)</f>
        <v>0</v>
      </c>
      <c r="BF404" s="198">
        <f>IF(N404="snížená",J404,0)</f>
        <v>0</v>
      </c>
      <c r="BG404" s="198">
        <f>IF(N404="zákl. přenesená",J404,0)</f>
        <v>0</v>
      </c>
      <c r="BH404" s="198">
        <f>IF(N404="sníž. přenesená",J404,0)</f>
        <v>0</v>
      </c>
      <c r="BI404" s="198">
        <f>IF(N404="nulová",J404,0)</f>
        <v>0</v>
      </c>
      <c r="BJ404" s="17" t="s">
        <v>88</v>
      </c>
      <c r="BK404" s="198">
        <f>ROUND(I404*H404,2)</f>
        <v>0</v>
      </c>
      <c r="BL404" s="17" t="s">
        <v>319</v>
      </c>
      <c r="BM404" s="197" t="s">
        <v>691</v>
      </c>
    </row>
    <row r="405" spans="2:51" s="13" customFormat="1" ht="12">
      <c r="B405" s="199"/>
      <c r="C405" s="200"/>
      <c r="D405" s="201" t="s">
        <v>135</v>
      </c>
      <c r="E405" s="202" t="s">
        <v>1</v>
      </c>
      <c r="F405" s="203" t="s">
        <v>692</v>
      </c>
      <c r="G405" s="200"/>
      <c r="H405" s="202" t="s">
        <v>1</v>
      </c>
      <c r="I405" s="204"/>
      <c r="J405" s="200"/>
      <c r="K405" s="200"/>
      <c r="L405" s="205"/>
      <c r="M405" s="206"/>
      <c r="N405" s="207"/>
      <c r="O405" s="207"/>
      <c r="P405" s="207"/>
      <c r="Q405" s="207"/>
      <c r="R405" s="207"/>
      <c r="S405" s="207"/>
      <c r="T405" s="208"/>
      <c r="AT405" s="209" t="s">
        <v>135</v>
      </c>
      <c r="AU405" s="209" t="s">
        <v>90</v>
      </c>
      <c r="AV405" s="13" t="s">
        <v>88</v>
      </c>
      <c r="AW405" s="13" t="s">
        <v>36</v>
      </c>
      <c r="AX405" s="13" t="s">
        <v>80</v>
      </c>
      <c r="AY405" s="209" t="s">
        <v>125</v>
      </c>
    </row>
    <row r="406" spans="2:51" s="14" customFormat="1" ht="12">
      <c r="B406" s="210"/>
      <c r="C406" s="211"/>
      <c r="D406" s="201" t="s">
        <v>135</v>
      </c>
      <c r="E406" s="212" t="s">
        <v>1</v>
      </c>
      <c r="F406" s="213" t="s">
        <v>613</v>
      </c>
      <c r="G406" s="211"/>
      <c r="H406" s="214">
        <v>30.5</v>
      </c>
      <c r="I406" s="215"/>
      <c r="J406" s="211"/>
      <c r="K406" s="211"/>
      <c r="L406" s="216"/>
      <c r="M406" s="217"/>
      <c r="N406" s="218"/>
      <c r="O406" s="218"/>
      <c r="P406" s="218"/>
      <c r="Q406" s="218"/>
      <c r="R406" s="218"/>
      <c r="S406" s="218"/>
      <c r="T406" s="219"/>
      <c r="AT406" s="220" t="s">
        <v>135</v>
      </c>
      <c r="AU406" s="220" t="s">
        <v>90</v>
      </c>
      <c r="AV406" s="14" t="s">
        <v>90</v>
      </c>
      <c r="AW406" s="14" t="s">
        <v>36</v>
      </c>
      <c r="AX406" s="14" t="s">
        <v>88</v>
      </c>
      <c r="AY406" s="220" t="s">
        <v>125</v>
      </c>
    </row>
    <row r="407" spans="2:51" s="14" customFormat="1" ht="12">
      <c r="B407" s="210"/>
      <c r="C407" s="211"/>
      <c r="D407" s="201" t="s">
        <v>135</v>
      </c>
      <c r="E407" s="211"/>
      <c r="F407" s="213" t="s">
        <v>693</v>
      </c>
      <c r="G407" s="211"/>
      <c r="H407" s="214">
        <v>91.5</v>
      </c>
      <c r="I407" s="215"/>
      <c r="J407" s="211"/>
      <c r="K407" s="211"/>
      <c r="L407" s="216"/>
      <c r="M407" s="217"/>
      <c r="N407" s="218"/>
      <c r="O407" s="218"/>
      <c r="P407" s="218"/>
      <c r="Q407" s="218"/>
      <c r="R407" s="218"/>
      <c r="S407" s="218"/>
      <c r="T407" s="219"/>
      <c r="AT407" s="220" t="s">
        <v>135</v>
      </c>
      <c r="AU407" s="220" t="s">
        <v>90</v>
      </c>
      <c r="AV407" s="14" t="s">
        <v>90</v>
      </c>
      <c r="AW407" s="14" t="s">
        <v>4</v>
      </c>
      <c r="AX407" s="14" t="s">
        <v>88</v>
      </c>
      <c r="AY407" s="220" t="s">
        <v>125</v>
      </c>
    </row>
    <row r="408" spans="1:65" s="2" customFormat="1" ht="14.45" customHeight="1">
      <c r="A408" s="34"/>
      <c r="B408" s="35"/>
      <c r="C408" s="235" t="s">
        <v>694</v>
      </c>
      <c r="D408" s="235" t="s">
        <v>305</v>
      </c>
      <c r="E408" s="236" t="s">
        <v>695</v>
      </c>
      <c r="F408" s="237" t="s">
        <v>696</v>
      </c>
      <c r="G408" s="238" t="s">
        <v>230</v>
      </c>
      <c r="H408" s="239">
        <v>30.5</v>
      </c>
      <c r="I408" s="240"/>
      <c r="J408" s="241">
        <f>ROUND(I408*H408,2)</f>
        <v>0</v>
      </c>
      <c r="K408" s="237" t="s">
        <v>187</v>
      </c>
      <c r="L408" s="242"/>
      <c r="M408" s="245" t="s">
        <v>1</v>
      </c>
      <c r="N408" s="246" t="s">
        <v>45</v>
      </c>
      <c r="O408" s="247"/>
      <c r="P408" s="248">
        <f>O408*H408</f>
        <v>0</v>
      </c>
      <c r="Q408" s="248">
        <v>0</v>
      </c>
      <c r="R408" s="248">
        <f>Q408*H408</f>
        <v>0</v>
      </c>
      <c r="S408" s="248">
        <v>0</v>
      </c>
      <c r="T408" s="249">
        <f>S408*H408</f>
        <v>0</v>
      </c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R408" s="197" t="s">
        <v>407</v>
      </c>
      <c r="AT408" s="197" t="s">
        <v>305</v>
      </c>
      <c r="AU408" s="197" t="s">
        <v>90</v>
      </c>
      <c r="AY408" s="17" t="s">
        <v>125</v>
      </c>
      <c r="BE408" s="198">
        <f>IF(N408="základní",J408,0)</f>
        <v>0</v>
      </c>
      <c r="BF408" s="198">
        <f>IF(N408="snížená",J408,0)</f>
        <v>0</v>
      </c>
      <c r="BG408" s="198">
        <f>IF(N408="zákl. přenesená",J408,0)</f>
        <v>0</v>
      </c>
      <c r="BH408" s="198">
        <f>IF(N408="sníž. přenesená",J408,0)</f>
        <v>0</v>
      </c>
      <c r="BI408" s="198">
        <f>IF(N408="nulová",J408,0)</f>
        <v>0</v>
      </c>
      <c r="BJ408" s="17" t="s">
        <v>88</v>
      </c>
      <c r="BK408" s="198">
        <f>ROUND(I408*H408,2)</f>
        <v>0</v>
      </c>
      <c r="BL408" s="17" t="s">
        <v>319</v>
      </c>
      <c r="BM408" s="197" t="s">
        <v>697</v>
      </c>
    </row>
    <row r="409" spans="1:31" s="2" customFormat="1" ht="6.95" customHeight="1">
      <c r="A409" s="34"/>
      <c r="B409" s="54"/>
      <c r="C409" s="55"/>
      <c r="D409" s="55"/>
      <c r="E409" s="55"/>
      <c r="F409" s="55"/>
      <c r="G409" s="55"/>
      <c r="H409" s="55"/>
      <c r="I409" s="55"/>
      <c r="J409" s="55"/>
      <c r="K409" s="55"/>
      <c r="L409" s="39"/>
      <c r="M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</row>
  </sheetData>
  <sheetProtection algorithmName="SHA-512" hashValue="zCoVVX3SrTIgxDMtn1Zgs5Sp8ztSpj2jRyLLk98Aua8CRq6JTXmFYEGaTOHSILdNOilXWeGs5CZL5Wb8nC4Ung==" saltValue="SJH79STgNI+2IXRaAz48P8BWbHKIt8FGhS6wkNqiBThiXmR2dK7mE5Gq4LPtAUlwXcASsQQQF/yt9p2fJ/9hdQ==" spinCount="100000" sheet="1" objects="1" scenarios="1" formatColumns="0" formatRows="0" autoFilter="0"/>
  <autoFilter ref="C127:K408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KATKA\Katka</dc:creator>
  <cp:keywords/>
  <dc:description/>
  <cp:lastModifiedBy>Jochimová Lenka</cp:lastModifiedBy>
  <dcterms:created xsi:type="dcterms:W3CDTF">2023-01-05T11:47:37Z</dcterms:created>
  <dcterms:modified xsi:type="dcterms:W3CDTF">2023-06-07T14:44:09Z</dcterms:modified>
  <cp:category/>
  <cp:version/>
  <cp:contentType/>
  <cp:contentStatus/>
</cp:coreProperties>
</file>