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místno..." sheetId="2" r:id="rId2"/>
    <sheet name="002 - Zdravotechnika " sheetId="3" r:id="rId3"/>
    <sheet name="003 - Ostatní a vedlejší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'001 - Rekonstrukce místno...'!$C$97:$K$515</definedName>
    <definedName name="_xlnm.Print_Area" localSheetId="1">'001 - Rekonstrukce místno...'!$C$4:$J$36,'001 - Rekonstrukce místno...'!$C$42:$J$79,'001 - Rekonstrukce místno...'!$C$85:$K$515</definedName>
    <definedName name="_xlnm._FilterDatabase" localSheetId="2" hidden="1">'002 - Zdravotechnika '!$C$86:$K$192</definedName>
    <definedName name="_xlnm.Print_Area" localSheetId="2">'002 - Zdravotechnika '!$C$4:$J$36,'002 - Zdravotechnika '!$C$42:$J$68,'002 - Zdravotechnika '!$C$74:$K$192</definedName>
    <definedName name="_xlnm._FilterDatabase" localSheetId="3" hidden="1">'003 - Ostatní a vedlejší ...'!$C$77:$K$91</definedName>
    <definedName name="_xlnm.Print_Area" localSheetId="3">'003 - Ostatní a vedlejší ...'!$C$4:$J$36,'003 - Ostatní a vedlejší ...'!$C$42:$J$59,'003 - Ostatní a vedlejší ...'!$C$65:$K$91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Rekonstrukce místno...'!$97:$97</definedName>
    <definedName name="_xlnm.Print_Titles" localSheetId="2">'002 - Zdravotechnika '!$86:$86</definedName>
    <definedName name="_xlnm.Print_Titles" localSheetId="3">'003 - Ostatní a vedlejší ...'!$77:$77</definedName>
  </definedNames>
  <calcPr fullCalcOnLoad="1"/>
</workbook>
</file>

<file path=xl/sharedStrings.xml><?xml version="1.0" encoding="utf-8"?>
<sst xmlns="http://schemas.openxmlformats.org/spreadsheetml/2006/main" count="7010" uniqueCount="1362">
  <si>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</si>
  <si>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</si>
  <si>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</si>
  <si>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</si>
  <si>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</si>
  <si>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</si>
  <si>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</si>
  <si>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{44596de3-7df4-4316-b4c1-248c69b9b329}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</si>
  <si>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</si>
  <si>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</si>
  <si>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</si>
  <si>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</si>
  <si>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</si>
  <si>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</si>
  <si>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</si>
  <si>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</si>
  <si>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</si>
  <si>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</si>
  <si>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</si>
  <si>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místnosti CT Bohumínské městské nemocnice a.s.</t>
  </si>
  <si>
    <t>KSO:</t>
  </si>
  <si>
    <t/>
  </si>
  <si>
    <t>CC-CZ:</t>
  </si>
  <si>
    <t>Místo:</t>
  </si>
  <si>
    <t>Bohumín</t>
  </si>
  <si>
    <t>Datum:</t>
  </si>
  <si>
    <t>4. 10. 2018</t>
  </si>
  <si>
    <t>Zadavatel:</t>
  </si>
  <si>
    <t>IČ:</t>
  </si>
  <si>
    <t xml:space="preserve">Bohumínská městská nemocnice </t>
  </si>
  <si>
    <t>DIČ:</t>
  </si>
  <si>
    <t>Uchazeč:</t>
  </si>
  <si>
    <t>Vyplň údaj</t>
  </si>
  <si>
    <t>Projektant:</t>
  </si>
  <si>
    <t>ATRIS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</si>
  <si>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</si>
  <si>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</si>
  <si>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</si>
  <si>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</si>
  <si>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</si>
  <si>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</si>
  <si>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</si>
  <si>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</si>
  <si>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</si>
  <si>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</si>
  <si>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</si>
  <si>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</si>
  <si>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</si>
  <si>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</si>
  <si>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</si>
  <si>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</si>
  <si>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</si>
  <si>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</si>
  <si>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</si>
  <si>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</si>
  <si>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</si>
  <si>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</si>
  <si>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</si>
  <si>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</si>
  <si>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</si>
  <si>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</si>
  <si>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</si>
  <si>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</si>
  <si>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</si>
  <si>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</si>
  <si>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</si>
  <si>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</si>
  <si>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</si>
  <si>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</si>
  <si>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</si>
  <si>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</si>
  <si>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</si>
  <si>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</si>
  <si>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</si>
  <si>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</si>
  <si>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</si>
  <si>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</si>
  <si>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Rekonstrukce místnosti CT Bohumín městské nemocnice </t>
  </si>
  <si>
    <t>STA</t>
  </si>
  <si>
    <t>1</t>
  </si>
  <si>
    <t>{35a1a935-1581-4968-a08a-d3928ab0eb12}</t>
  </si>
  <si>
    <t>2</t>
  </si>
  <si>
    <t xml:space="preserve">Zdravotechnika </t>
  </si>
  <si>
    <t>{1bd7e767-6608-4654-871b-7c12d4a4bce3}</t>
  </si>
  <si>
    <t>003</t>
  </si>
  <si>
    <t xml:space="preserve">Ostatní a vedlejší náklady </t>
  </si>
  <si>
    <t>{ef9f46d3-4b32-4bd9-a7bf-2ba545583290}</t>
  </si>
  <si>
    <t>801 32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</si>
  <si>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</si>
  <si>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</si>
  <si>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</si>
  <si>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</si>
  <si>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</si>
  <si>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</si>
  <si>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</si>
  <si>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001 - Rekonstrukce místnosti CT Bohumín městské nemocnice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</si>
  <si>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</si>
  <si>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</si>
  <si>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</si>
  <si>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</si>
  <si>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</si>
  <si>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</si>
  <si>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</si>
  <si>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</si>
  <si>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</si>
  <si>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</si>
  <si>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</si>
  <si>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</si>
  <si>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</si>
  <si>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</si>
  <si>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</si>
  <si>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</si>
  <si>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730 - Vytápění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</si>
  <si>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</si>
  <si>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</si>
  <si>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</si>
  <si>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</si>
  <si>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</si>
  <si>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</si>
  <si>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</si>
  <si>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</si>
  <si>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</si>
  <si>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</si>
  <si>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</si>
  <si>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</si>
  <si>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</si>
  <si>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</si>
  <si>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</si>
  <si>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</si>
  <si>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</si>
  <si>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</si>
  <si>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</si>
  <si>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</si>
  <si>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</si>
  <si>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</si>
  <si>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</si>
  <si>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</si>
  <si>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</si>
  <si>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</si>
  <si>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</si>
  <si>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</si>
  <si>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</si>
  <si>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132312201</t>
  </si>
  <si>
    <t>Hloubení rýh š přes 600 do 2000 mm ručním nebo pneum nářadím v soudržných horninách tř. 4</t>
  </si>
  <si>
    <t>m3</t>
  </si>
  <si>
    <t>CS ÚRS 2018 01</t>
  </si>
  <si>
    <t>4</t>
  </si>
  <si>
    <t>-852974250</t>
  </si>
  <si>
    <t>VV</t>
  </si>
  <si>
    <t>"výkop pro základ pod CT"3,6*3,4*0,8</t>
  </si>
  <si>
    <t>132312209</t>
  </si>
  <si>
    <t>Příplatek za lepivost u hloubení rýh š do 2000 mm ručním nebo pneum nářadím v hornině tř. 4</t>
  </si>
  <si>
    <t>-759313062</t>
  </si>
  <si>
    <t>3</t>
  </si>
  <si>
    <t>162201201</t>
  </si>
  <si>
    <t>Vodorovné přemístění do 10 m nošením výkopku z horniny tř. 1 až 4</t>
  </si>
  <si>
    <t>-2092575761</t>
  </si>
  <si>
    <t>162201209</t>
  </si>
  <si>
    <t>Příplatek k vodorovnému přemístění nošením ZKD 10 m nošení výkopku z horniny tř. 1 až 4</t>
  </si>
  <si>
    <t>-1381413479</t>
  </si>
  <si>
    <t>9,792*9</t>
  </si>
  <si>
    <t>5</t>
  </si>
  <si>
    <t>162701105</t>
  </si>
  <si>
    <t>Vodorovné přemístění do 10000 m výkopku/sypaniny z horniny tř. 1 až 4</t>
  </si>
  <si>
    <t>1254184322</t>
  </si>
  <si>
    <t>6</t>
  </si>
  <si>
    <t>162701109</t>
  </si>
  <si>
    <t>Příplatek k vodorovnému přemístění výkopku/sypaniny z horniny tř. 1 až 4 ZKD 1000 m přes 10000 m</t>
  </si>
  <si>
    <t>1760220893</t>
  </si>
  <si>
    <t>9,792*10</t>
  </si>
  <si>
    <t>7</t>
  </si>
  <si>
    <t>167101101</t>
  </si>
  <si>
    <t>Nakládání výkopku z hornin tř. 1 až 4 do 100 m3</t>
  </si>
  <si>
    <t>-1985009505</t>
  </si>
  <si>
    <t>8</t>
  </si>
  <si>
    <t>171201201</t>
  </si>
  <si>
    <t>Uložení sypaniny na skládky</t>
  </si>
  <si>
    <t>1587204050</t>
  </si>
  <si>
    <t>9</t>
  </si>
  <si>
    <t>171201211</t>
  </si>
  <si>
    <t>Poplatek za uložení stavebního odpadu - zeminy a kameniva na skládce</t>
  </si>
  <si>
    <t>t</t>
  </si>
  <si>
    <t>1173270058</t>
  </si>
  <si>
    <t>9,792*1,8</t>
  </si>
  <si>
    <t>Zakládání</t>
  </si>
  <si>
    <t>10</t>
  </si>
  <si>
    <t>271532213</t>
  </si>
  <si>
    <t>Podsyp pod základové konstrukce se zhutněním z hrubého kameniva frakce 0 až 16 mm</t>
  </si>
  <si>
    <t>2074485789</t>
  </si>
  <si>
    <t>"viz. statická část PD"3,4*2,15*0,3+1,45*2*0,3</t>
  </si>
  <si>
    <t>11</t>
  </si>
  <si>
    <t>273313311</t>
  </si>
  <si>
    <t>Základové desky z betonu tř. C 8/10</t>
  </si>
  <si>
    <t>-2147209041</t>
  </si>
  <si>
    <t>"viz. statická část PD"2,4*1,15*0,1+1,45*1*0,1</t>
  </si>
  <si>
    <t>12</t>
  </si>
  <si>
    <t>273321611</t>
  </si>
  <si>
    <t>Základové desky ze ŽB bez zvýšených nároků na prostředí tř. C 30/37</t>
  </si>
  <si>
    <t>-162642670</t>
  </si>
  <si>
    <t>"viz. statická část PD"2,4*1,15*0,6+1,45*1*0,6</t>
  </si>
  <si>
    <t>13</t>
  </si>
  <si>
    <t>273351121</t>
  </si>
  <si>
    <t>Zřízení bednění základových desek</t>
  </si>
  <si>
    <t>m2</t>
  </si>
  <si>
    <t>474516074</t>
  </si>
  <si>
    <t>"viz. statická část PD"2,4*2*0,7+2,6*0,7*2</t>
  </si>
  <si>
    <t>14</t>
  </si>
  <si>
    <t>273351122</t>
  </si>
  <si>
    <t>Odstranění bednění základových desek</t>
  </si>
  <si>
    <t>2011483501</t>
  </si>
  <si>
    <t>273361821</t>
  </si>
  <si>
    <t>Výztuž základových desek betonářskou ocelí 10 505 (R)</t>
  </si>
  <si>
    <t>-1223112754</t>
  </si>
  <si>
    <t>"viz. statická část PD"383,19*1,1*0,001</t>
  </si>
  <si>
    <t>Svislé a kompletní konstrukce</t>
  </si>
  <si>
    <t>16</t>
  </si>
  <si>
    <t>311272131</t>
  </si>
  <si>
    <t>Zdivo z pórobetonových tvárnic hladkých přes P2 do P4 přes 450 do 600 kg/m3 na tenkovrstvou maltu tl 250 mm</t>
  </si>
  <si>
    <t>356601388</t>
  </si>
  <si>
    <t>"zazdívka otvorů - viz.v.č. D.1.1.b)02"0,7*2,02*2*0,25</t>
  </si>
  <si>
    <t>17</t>
  </si>
  <si>
    <t>311272211</t>
  </si>
  <si>
    <t>Zdivo z pórobetonových tvárnic hladkých do P2 do 450 kg/m3 na tenkovrstvou maltu tl 300 mm</t>
  </si>
  <si>
    <t>-2003565023</t>
  </si>
  <si>
    <t>"zazdívky otvorů - viz.v.č. D.1.1.b)02"0,525*0,4*0,3</t>
  </si>
  <si>
    <t>18</t>
  </si>
  <si>
    <t>342272225</t>
  </si>
  <si>
    <t>Příčka z pórobetonových hladkých tvárnic na tenkovrstvou maltu tl 100 mm</t>
  </si>
  <si>
    <t>-6409730</t>
  </si>
  <si>
    <t>"viz.v.č. D.1.1.b)02"(1,5+2,2)*3-0,8*2</t>
  </si>
  <si>
    <t>1,65*3-0,8*2</t>
  </si>
  <si>
    <t>2,03*3-1,7*2,15</t>
  </si>
  <si>
    <t>3*3-0,8*2</t>
  </si>
  <si>
    <t>Součet</t>
  </si>
  <si>
    <t>19</t>
  </si>
  <si>
    <t>342291131</t>
  </si>
  <si>
    <t>Ukotvení příček k betonovým konstrukcím plochými kotvami</t>
  </si>
  <si>
    <t>m</t>
  </si>
  <si>
    <t>-50966129</t>
  </si>
  <si>
    <t>"viz.v.č.D.1.1.b)02"8*3</t>
  </si>
  <si>
    <t>Úpravy povrchů, podlahy a osazování výplní</t>
  </si>
  <si>
    <t>20</t>
  </si>
  <si>
    <t>611135101</t>
  </si>
  <si>
    <t>Hrubá výplň rýh ve stropech maltou jakékoli šířky rýhy</t>
  </si>
  <si>
    <t>-1793423559</t>
  </si>
  <si>
    <t>"po vybouraných příčkách"3,3*0,15+2*0,15+1,6*0,15*2+3*0,15*2</t>
  </si>
  <si>
    <t>611325111</t>
  </si>
  <si>
    <t>Vápenocementová hladká omítka rýh ve stropech šířky do 150 mm</t>
  </si>
  <si>
    <t>-386907491</t>
  </si>
  <si>
    <t>22</t>
  </si>
  <si>
    <t>612121101</t>
  </si>
  <si>
    <t>Zatření spár cementovou maltou vnitřních stěn z cihel</t>
  </si>
  <si>
    <t>-368665161</t>
  </si>
  <si>
    <t>"stávající zdivo"</t>
  </si>
  <si>
    <t>"m.č.101"39,2*3,15-(1,6*2,1+0,6*2+0,9*2*2+0,8*2*3+1,1*2,1+0,9*2)</t>
  </si>
  <si>
    <t>"m.č.102"4,1*3,15*2+2,95*3,15*2-0,9*2</t>
  </si>
  <si>
    <t>"m.č.104"1,95*3,15*2+2,1*3,15*2-0,8*2</t>
  </si>
  <si>
    <t>"m.č.105"1,95*3,15*2+1,1*3,15*2-0,7*2</t>
  </si>
  <si>
    <t>"m.č.106"1,65*3,15*2+1,3*3,15*2-0,8*2*2</t>
  </si>
  <si>
    <t>"m.č.107"2,1*3,15*2+1,5*3,15*2-0,8*2*2</t>
  </si>
  <si>
    <t>"m.č.108"8,15*3,15*2+4,705*3,15*2-1,1*2,1-0,8*2</t>
  </si>
  <si>
    <t>"m.č.109"3,3*3,15*2+3*3,15*2-0,8*2</t>
  </si>
  <si>
    <t>"m.č.110"7,7*3,15*2+4,35*3,15*2-0,8*2*3</t>
  </si>
  <si>
    <t>23</t>
  </si>
  <si>
    <t>612131101</t>
  </si>
  <si>
    <t>Cementový postřik vnitřních stěn nanášený celoplošně ručně</t>
  </si>
  <si>
    <t>-730371490</t>
  </si>
  <si>
    <t>24</t>
  </si>
  <si>
    <t>612135101</t>
  </si>
  <si>
    <t>Hrubá výplň rýh ve stěnách maltou jakékoli šířky rýhy</t>
  </si>
  <si>
    <t>-352235585</t>
  </si>
  <si>
    <t>"po vybouraných příčkách"3*9*0,15</t>
  </si>
  <si>
    <t>25</t>
  </si>
  <si>
    <t>612321141</t>
  </si>
  <si>
    <t>Vápenocementová omítka štuková dvouvrstvá vnitřních stěn nanášená ručně</t>
  </si>
  <si>
    <t>-1406618847</t>
  </si>
  <si>
    <t>"odpočet obklady"-28,62</t>
  </si>
  <si>
    <t>"odpočet barytové omítky "-77,07</t>
  </si>
  <si>
    <t>26</t>
  </si>
  <si>
    <t>612321191</t>
  </si>
  <si>
    <t>Příplatek k vápenocementové omítce vnitřních stěn za každých dalších 5 mm tloušťky ručně</t>
  </si>
  <si>
    <t>-448641865</t>
  </si>
  <si>
    <t>"m.č.101"(39,2*3,15-(1,6*2,1+0,6*2+0,9*2*2+0,8*2*3+1,1*2,1+0,9*2))*4</t>
  </si>
  <si>
    <t>"m.č.102"(4,1*3,15*2+2,95*3,15*2-0,9*2)*4</t>
  </si>
  <si>
    <t>"m.č.104"(1,95*3,15*2+2,1*3,15*2-0,8*2)*4</t>
  </si>
  <si>
    <t>"m.č.105"(1,95*3,15*2+1,1*3,15*2-0,7*2)*4</t>
  </si>
  <si>
    <t>"m.č.106"(1,65*3,15*2+1,3*3,15*2-0,8*2*2)*4</t>
  </si>
  <si>
    <t>"m.č.107"(2,1*3,15*2+1,5*3,15*2-0,8*2*2)*4</t>
  </si>
  <si>
    <t>"m.č.108"(8,15*3,15*2+4,705*3,15*2-1,1*2,1-0,8*2)*4</t>
  </si>
  <si>
    <t>"m.č.109"(3,3*3,15*2+3*3,15*2-0,8*2)*4</t>
  </si>
  <si>
    <t>"m.č.110"(7,7*3,15*2+4,35*3,15*2-0,8*2*3)*4</t>
  </si>
  <si>
    <t>"odpočet obklady"-28,62*4</t>
  </si>
  <si>
    <t>"odpočet barytové omítky "-77,07*4</t>
  </si>
  <si>
    <t>27</t>
  </si>
  <si>
    <t>612331121</t>
  </si>
  <si>
    <t>Cementová omítka hladká jednovrstvá vnitřních stěn nanášená ručně</t>
  </si>
  <si>
    <t>-1546925395</t>
  </si>
  <si>
    <t>"pod obklady "28,62</t>
  </si>
  <si>
    <t>28</t>
  </si>
  <si>
    <t>612331191</t>
  </si>
  <si>
    <t>Příplatek k cementové omítce vnitřních stěn za každých dalších 5 mm tloušťky ručně</t>
  </si>
  <si>
    <t>333066758</t>
  </si>
  <si>
    <t>28,62*4</t>
  </si>
  <si>
    <t>29</t>
  </si>
  <si>
    <t>R-6128311</t>
  </si>
  <si>
    <t>Barytová stínící omítka hladká jednovrstvá vnitřních stěn nanášená ručně tl. 30 mm</t>
  </si>
  <si>
    <t>-1943296169</t>
  </si>
  <si>
    <t>30</t>
  </si>
  <si>
    <t>629991011</t>
  </si>
  <si>
    <t>Zakrytí výplní otvorů a svislých ploch fólií přilepenou lepící páskou</t>
  </si>
  <si>
    <t>492041550</t>
  </si>
  <si>
    <t>2,1*1,8*3+1,2*1,5*6+0,6*0,6</t>
  </si>
  <si>
    <t>31</t>
  </si>
  <si>
    <t>631362021</t>
  </si>
  <si>
    <t>Výztuž mazanin svařovanými sítěmi Kari</t>
  </si>
  <si>
    <t>-230354603</t>
  </si>
  <si>
    <t>150,08*4,9*1,1*0,001</t>
  </si>
  <si>
    <t>32</t>
  </si>
  <si>
    <t>632450124</t>
  </si>
  <si>
    <t>Vyrovnávací cementový potěr tl do 50 mm ze suchých směsí provedený v pásu</t>
  </si>
  <si>
    <t>-1210438768</t>
  </si>
  <si>
    <t>"pod vnitřní a vnější parapet"1,2*0,45</t>
  </si>
  <si>
    <t>33</t>
  </si>
  <si>
    <t>632453352</t>
  </si>
  <si>
    <t>Potěr betonový samonivelační tl do 50 mm tř. C 30/37</t>
  </si>
  <si>
    <t>-1626028291</t>
  </si>
  <si>
    <t>"viz.v.č. D.1.1.b)02"</t>
  </si>
  <si>
    <t>"podlaha P1"4,1+2,07</t>
  </si>
  <si>
    <t>"podlaha P2"38,92+2,15+3,15+9,9+12,1</t>
  </si>
  <si>
    <t>"podlaha P3"37,72+23,45</t>
  </si>
  <si>
    <t>34</t>
  </si>
  <si>
    <t>632459175</t>
  </si>
  <si>
    <t>Příplatek k potěrům tl do 50 mm za plochu do 5 m2</t>
  </si>
  <si>
    <t>-2093886342</t>
  </si>
  <si>
    <t>"podlaha P2"2,15+3,15</t>
  </si>
  <si>
    <t>35</t>
  </si>
  <si>
    <t>R-6220010</t>
  </si>
  <si>
    <t>Oprava venkovního ostění po výměně okna vč. fas. nátěru</t>
  </si>
  <si>
    <t>-2132064199</t>
  </si>
  <si>
    <t>"po výměněn okna"(1,9*2+1,2)*0,5</t>
  </si>
  <si>
    <t>"po výměněn vstupních dveří"(1,5+2,1*2)*0,5</t>
  </si>
  <si>
    <t>36</t>
  </si>
  <si>
    <t>R-6320012</t>
  </si>
  <si>
    <t xml:space="preserve">Vyčištění, vyspravení st. betonové desky </t>
  </si>
  <si>
    <t>-1189186931</t>
  </si>
  <si>
    <t>Ostatní konstrukce a práce, bourání</t>
  </si>
  <si>
    <t>37</t>
  </si>
  <si>
    <t>949101111</t>
  </si>
  <si>
    <t>Lešení pomocné pro objekty pozemních staveb s lešeňovou podlahou v do 1,9 m zatížení do 150 kg/m2</t>
  </si>
  <si>
    <t>1756073911</t>
  </si>
  <si>
    <t>38</t>
  </si>
  <si>
    <t>952901111</t>
  </si>
  <si>
    <t>Vyčištění budov bytové a občanské výstavby při výšce podlaží do 4 m</t>
  </si>
  <si>
    <t>260814631</t>
  </si>
  <si>
    <t>39</t>
  </si>
  <si>
    <t>962051115</t>
  </si>
  <si>
    <t>Bourání příček ze ŽB tl do 100 mm</t>
  </si>
  <si>
    <t>-980151274</t>
  </si>
  <si>
    <t>"viz.v.č D.1.1.b)01-st. kabinky"1,6*3*2+2*3</t>
  </si>
  <si>
    <t>40</t>
  </si>
  <si>
    <t>962051116</t>
  </si>
  <si>
    <t>Bourání příček ze ŽB tl do 150 mm</t>
  </si>
  <si>
    <t>415410294</t>
  </si>
  <si>
    <t>"viz.v.č D.1.1.b)01"3,3*3</t>
  </si>
  <si>
    <t>41</t>
  </si>
  <si>
    <t>965043321</t>
  </si>
  <si>
    <t>Bourání podkladů pod dlažby betonových s potěrem nebo teracem tl do 100 mm pl do 1 m2</t>
  </si>
  <si>
    <t>-1951077423</t>
  </si>
  <si>
    <t>"viz.v.č. D.1.1.b)01"(8,3+9,9+2,3)*0,15</t>
  </si>
  <si>
    <t>"viz.v.č. D.1.1.b)01-chodba"26*0,15</t>
  </si>
  <si>
    <t>"viz.v.č. D.1.1.b)01"(2,8+40+14,5)*0,15</t>
  </si>
  <si>
    <t>"viz.v.č. D.1.1.b)01"(12+22,5)*0,15</t>
  </si>
  <si>
    <t>"pro základ pod CT"3,4*3,6*0,2</t>
  </si>
  <si>
    <t>42</t>
  </si>
  <si>
    <t>965081212</t>
  </si>
  <si>
    <t>Bourání podlah z dlaždic keramických nebo xylolitových tl do 10 mm plochy do 1 m2</t>
  </si>
  <si>
    <t>649492135</t>
  </si>
  <si>
    <t>"viz.v.č. D.1.1.b)01"8,3+9,9+2,3</t>
  </si>
  <si>
    <t>43</t>
  </si>
  <si>
    <t>965081342</t>
  </si>
  <si>
    <t>Bourání podlah z dlaždic betonových, teracových nebo čedičových tl do 40 mm plochy do 1 m2</t>
  </si>
  <si>
    <t>2137843053</t>
  </si>
  <si>
    <t>"viz.v.č. D.1.1.b)01-chodba"26</t>
  </si>
  <si>
    <t>44</t>
  </si>
  <si>
    <t>968072455</t>
  </si>
  <si>
    <t>Vybourání kovových dveřních zárubní pl do 2 m2</t>
  </si>
  <si>
    <t>985283148</t>
  </si>
  <si>
    <t>"viz.v.č. D..1.b)01"0,8*2*2+0,6*2*11+0,9*2*2+1*2*2+1,1*2+0,9*2+0,8*2</t>
  </si>
  <si>
    <t>45</t>
  </si>
  <si>
    <t>968082016</t>
  </si>
  <si>
    <t>Vybourání plastových rámů oken včetně křídel plochy přes 1 do 2 m2</t>
  </si>
  <si>
    <t>1202665499</t>
  </si>
  <si>
    <t>"viz.v.č D.1.1.b)01- st. plastové okno"1,2*1,77</t>
  </si>
  <si>
    <t>46</t>
  </si>
  <si>
    <t>971052521</t>
  </si>
  <si>
    <t>Vybourání nebo prorážení otvorů v ŽB příčkách a zdech pl do 1 m2 tl do 100 mm</t>
  </si>
  <si>
    <t>1358439258</t>
  </si>
  <si>
    <t>"ubourání příčky pro zvětšení dveří"2,1*0,1*6</t>
  </si>
  <si>
    <t>47</t>
  </si>
  <si>
    <t>971052631</t>
  </si>
  <si>
    <t>Vybourání nebo prorážení otvorů v ŽB příčkách a zdech pl do 4 m2 tl do 150 mm</t>
  </si>
  <si>
    <t>-1339129970</t>
  </si>
  <si>
    <t>"viz.v.č. D.1.1.b)01"0,9*2,05</t>
  </si>
  <si>
    <t>48</t>
  </si>
  <si>
    <t>971052651</t>
  </si>
  <si>
    <t>Vybourání nebo prorážení otvorů v ŽB příčkách a zdech pl do 4 m2 tl do 600 mm</t>
  </si>
  <si>
    <t>1029627485</t>
  </si>
  <si>
    <t>"viz.v.č.D.1.1.b)01"1,2*1,25*0,3+0,525*0,4*0,3</t>
  </si>
  <si>
    <t>49</t>
  </si>
  <si>
    <t>973042241</t>
  </si>
  <si>
    <t>Vysekání kapes ve zdivu z betonu pl do 0,10 m2 hl do 150 mm</t>
  </si>
  <si>
    <t>kus</t>
  </si>
  <si>
    <t>597576651</t>
  </si>
  <si>
    <t>"pro překlady"16</t>
  </si>
  <si>
    <t>50</t>
  </si>
  <si>
    <t>973042251</t>
  </si>
  <si>
    <t>Vysekání kapes ve zdivu z betonu pl do 0,10 m2 hl do 300 mm</t>
  </si>
  <si>
    <t>1829954757</t>
  </si>
  <si>
    <t>"pro překlady"4</t>
  </si>
  <si>
    <t>51</t>
  </si>
  <si>
    <t>978013191</t>
  </si>
  <si>
    <t>Otlučení (osekání) vnitřní vápenné nebo vápenocementové omítky stěn v rozsahu do 100 %</t>
  </si>
  <si>
    <t>25027773</t>
  </si>
  <si>
    <t>"st. omítky stěn"4,1*3*2+2,95*3*2+23*3+8,1*0,9+9,5*0,9*2+4,6*0,9*2+4,5*0,9*2+4,7*3*2+17,8*3+6,25*0,9+8*1+19*3-30</t>
  </si>
  <si>
    <t>52</t>
  </si>
  <si>
    <t>978059511</t>
  </si>
  <si>
    <t>Odsekání a odebrání obkladů stěn z vnitřních obkládaček plochy do 1 m2</t>
  </si>
  <si>
    <t>199272655</t>
  </si>
  <si>
    <t>"viz.v.č.D.1.1.b)01"(1,2*2+1*2+1,05*2+1,2*2+1,05*2+1,2*2+1,05*2+1,2*2)*2,1-0,6*2*2</t>
  </si>
  <si>
    <t>((2,2*2+2,45*2)*2,1+0,8*2,1*2-0,6*2*4)*2</t>
  </si>
  <si>
    <t>2,2*2,1*2+1,9*2,1*2-0,6*2*2-0,8*2</t>
  </si>
  <si>
    <t>(2,8*3*2+3*3*2+2,705*3*2+3*3*2)</t>
  </si>
  <si>
    <t>-0,9*2*3</t>
  </si>
  <si>
    <t>6,9*1,8-0,7*1,8</t>
  </si>
  <si>
    <t>6,3*2-0,7*2</t>
  </si>
  <si>
    <t>8,1*2,1-0,8*2</t>
  </si>
  <si>
    <t>2,4*1,9-0,8*1,9+1,3*1,6</t>
  </si>
  <si>
    <t>-80</t>
  </si>
  <si>
    <t>53</t>
  </si>
  <si>
    <t>R-9520010</t>
  </si>
  <si>
    <t>Demontáž revizních dvířek</t>
  </si>
  <si>
    <t>-1905664508</t>
  </si>
  <si>
    <t>54</t>
  </si>
  <si>
    <t>R-9520011</t>
  </si>
  <si>
    <t xml:space="preserve">Vybourání st. obezdívky - schodku </t>
  </si>
  <si>
    <t>389363042</t>
  </si>
  <si>
    <t>55</t>
  </si>
  <si>
    <t>R-9520018</t>
  </si>
  <si>
    <t>Vybourání st. kanálu vč. poklopu, vč. dobetonávky zpětné dobetonávky zákl. desky a provedení podsypu, vč. dodávky materiálu</t>
  </si>
  <si>
    <t>1333640427</t>
  </si>
  <si>
    <t>"viz.v.č.D.1.1.b)01"13</t>
  </si>
  <si>
    <t>56</t>
  </si>
  <si>
    <t>R-9520020</t>
  </si>
  <si>
    <t>Demontáž výtokové armatury</t>
  </si>
  <si>
    <t>1979320897</t>
  </si>
  <si>
    <t>"viz.v.č.D.1.1.b)01"1</t>
  </si>
  <si>
    <t>57</t>
  </si>
  <si>
    <t>R-9780131</t>
  </si>
  <si>
    <t>Otlučení (osekání) vnitřní barytové omítky ze 100%</t>
  </si>
  <si>
    <t>-1863632432</t>
  </si>
  <si>
    <t>"st. omítky stěn"28,5*3</t>
  </si>
  <si>
    <t>58</t>
  </si>
  <si>
    <t>R-9780135</t>
  </si>
  <si>
    <t xml:space="preserve">Provedení prostupu pro VZT vč. zpětného zapravení </t>
  </si>
  <si>
    <t>1099722007</t>
  </si>
  <si>
    <t>"VIZ.V.Č. d.1.1.B)01"6</t>
  </si>
  <si>
    <t>59</t>
  </si>
  <si>
    <t>R-9780140</t>
  </si>
  <si>
    <t xml:space="preserve">D+M instalačního kanálu s odnímatelným krytem , vč, vybourání podlahy pro osazení kanálu, vč. zpětného zapravení </t>
  </si>
  <si>
    <t>-373352384</t>
  </si>
  <si>
    <t>P</t>
  </si>
  <si>
    <t>Poznámka k položce:
kanál 150/80</t>
  </si>
  <si>
    <t>"VIZ.V.Č. d.1.1.B)02"2,5</t>
  </si>
  <si>
    <t>60</t>
  </si>
  <si>
    <t>R-9780141</t>
  </si>
  <si>
    <t>1425724613</t>
  </si>
  <si>
    <t>Poznámka k položce:
kanál 200/80</t>
  </si>
  <si>
    <t>"VIZ.V.Č. d.1.1.B)02"3,6</t>
  </si>
  <si>
    <t>997</t>
  </si>
  <si>
    <t>Přesun sutě</t>
  </si>
  <si>
    <t>61</t>
  </si>
  <si>
    <t>997013211</t>
  </si>
  <si>
    <t>Vnitrostaveništní doprava suti a vybouraných hmot pro budovy v do 6 m ručně</t>
  </si>
  <si>
    <t>1688609774</t>
  </si>
  <si>
    <t>62</t>
  </si>
  <si>
    <t>997013219</t>
  </si>
  <si>
    <t>Příplatek k vnitrostaveništní dopravě suti a vybouraných hmot za zvětšenou dopravu suti ZKD 10 m</t>
  </si>
  <si>
    <t>311734902</t>
  </si>
  <si>
    <t>97,455*5 'Přepočtené koeficientem množství</t>
  </si>
  <si>
    <t>63</t>
  </si>
  <si>
    <t>997013501</t>
  </si>
  <si>
    <t>Odvoz suti a vybouraných hmot na skládku nebo meziskládku do 1 km se složením</t>
  </si>
  <si>
    <t>-646348829</t>
  </si>
  <si>
    <t>64</t>
  </si>
  <si>
    <t>997013509</t>
  </si>
  <si>
    <t>Příplatek k odvozu suti a vybouraných hmot na skládku ZKD 1 km přes 1 km</t>
  </si>
  <si>
    <t>1543410949</t>
  </si>
  <si>
    <t>97,455*14 'Přepočtené koeficientem množství</t>
  </si>
  <si>
    <t>65</t>
  </si>
  <si>
    <t>997013831</t>
  </si>
  <si>
    <t>Poplatek za uložení na skládce (skládkovné) stavebního odpadu směsného kód odpadu 170 904</t>
  </si>
  <si>
    <t>3036610</t>
  </si>
  <si>
    <t>998</t>
  </si>
  <si>
    <t>Přesun hmot</t>
  </si>
  <si>
    <t>66</t>
  </si>
  <si>
    <t>998018001</t>
  </si>
  <si>
    <t>Přesun hmot ruční pro budovy v do 6 m</t>
  </si>
  <si>
    <t>1231701508</t>
  </si>
  <si>
    <t>67</t>
  </si>
  <si>
    <t>998018011</t>
  </si>
  <si>
    <t>Příplatek k ručnímu přesunu hmot pro budovy zděné za zvětšený přesun ZKD 100 m</t>
  </si>
  <si>
    <t>-1920985278</t>
  </si>
  <si>
    <t>PSV</t>
  </si>
  <si>
    <t>Práce a dodávky PSV</t>
  </si>
  <si>
    <t>711</t>
  </si>
  <si>
    <t>Izolace proti vodě, vlhkosti a plynům</t>
  </si>
  <si>
    <t>68</t>
  </si>
  <si>
    <t>711121131</t>
  </si>
  <si>
    <t>Provedení izolace proti zemní vlhkosti vodorovné za horka nátěrem asfaltovým</t>
  </si>
  <si>
    <t>453001005</t>
  </si>
  <si>
    <t>69</t>
  </si>
  <si>
    <t>M</t>
  </si>
  <si>
    <t>11163150</t>
  </si>
  <si>
    <t>lak asfaltový penetrační</t>
  </si>
  <si>
    <t>-1508413178</t>
  </si>
  <si>
    <t>133,56*0,0015 'Přepočtené koeficientem množství</t>
  </si>
  <si>
    <t>70</t>
  </si>
  <si>
    <t>711141559</t>
  </si>
  <si>
    <t>Provedení izolace proti zemní vlhkosti pásy přitavením vodorovné NAIP</t>
  </si>
  <si>
    <t>1366647019</t>
  </si>
  <si>
    <t>71</t>
  </si>
  <si>
    <t>62833158</t>
  </si>
  <si>
    <t xml:space="preserve">pás asfaltový tl 4mm s vložkou ze skelné tkaniny </t>
  </si>
  <si>
    <t>-139930073</t>
  </si>
  <si>
    <t>133,56*1,15 'Přepočtené koeficientem množství</t>
  </si>
  <si>
    <t>72</t>
  </si>
  <si>
    <t>711493111</t>
  </si>
  <si>
    <t>Izolace proti podpovrchové a tlakové vodě vodorovná těsnicí kaší</t>
  </si>
  <si>
    <t>2055264229</t>
  </si>
  <si>
    <t>"vytažení na stěny"1*2*4+45*0,3</t>
  </si>
  <si>
    <t>73</t>
  </si>
  <si>
    <t>998711201</t>
  </si>
  <si>
    <t>Přesun hmot procentní pro izolace proti vodě, vlhkosti a plynům v objektech v do 6 m</t>
  </si>
  <si>
    <t>%</t>
  </si>
  <si>
    <t>2066446852</t>
  </si>
  <si>
    <t>74</t>
  </si>
  <si>
    <t>998711292</t>
  </si>
  <si>
    <t>Příplatek k přesunu hmot procentní 711 za zvětšený přesun do 100 m</t>
  </si>
  <si>
    <t>-1258671594</t>
  </si>
  <si>
    <t>713</t>
  </si>
  <si>
    <t>Izolace tepelné</t>
  </si>
  <si>
    <t>75</t>
  </si>
  <si>
    <t>713121121</t>
  </si>
  <si>
    <t>Montáž izolace tepelné podlah volně kladenými rohožemi, pásy, dílci, deskami 2 vrstvy</t>
  </si>
  <si>
    <t>1275047262</t>
  </si>
  <si>
    <t>76</t>
  </si>
  <si>
    <t>28375908</t>
  </si>
  <si>
    <t>deska EPS 150 pro trvalé zatížení v tlaku tl 40mm</t>
  </si>
  <si>
    <t>196491443</t>
  </si>
  <si>
    <t>133,56*2,2 'Přepočtené koeficientem množství</t>
  </si>
  <si>
    <t>77</t>
  </si>
  <si>
    <t>713191132</t>
  </si>
  <si>
    <t>Montáž izolace tepelné podlah, stropů vrchem nebo střech překrytí separační fólií z PE</t>
  </si>
  <si>
    <t>193724647</t>
  </si>
  <si>
    <t>78</t>
  </si>
  <si>
    <t>28323100</t>
  </si>
  <si>
    <t>fólie PE hydroizolační (ojemová hmotnost 750 kg/m3), š. 1,4 m, tl. 0,8 mm</t>
  </si>
  <si>
    <t>1718882435</t>
  </si>
  <si>
    <t>133,56*1,1 'Přepočtené koeficientem množství</t>
  </si>
  <si>
    <t>79</t>
  </si>
  <si>
    <t>998713201</t>
  </si>
  <si>
    <t>Přesun hmot procentní pro izolace tepelné v objektech v do 6 m</t>
  </si>
  <si>
    <t>342039453</t>
  </si>
  <si>
    <t>80</t>
  </si>
  <si>
    <t>998713292</t>
  </si>
  <si>
    <t>Příplatek k přesunu hmot procentní 713 za zvětšený přesun do 100 m</t>
  </si>
  <si>
    <t>-1386925759</t>
  </si>
  <si>
    <t>730</t>
  </si>
  <si>
    <t>Vytápění</t>
  </si>
  <si>
    <t>81</t>
  </si>
  <si>
    <t>R-7300010.1</t>
  </si>
  <si>
    <t xml:space="preserve">Vypuštění otopného systému </t>
  </si>
  <si>
    <t>soubor</t>
  </si>
  <si>
    <t>-784438965</t>
  </si>
  <si>
    <t>82</t>
  </si>
  <si>
    <t>R-7300011</t>
  </si>
  <si>
    <t>Demontáž, očištění, nátěr, zpětná montáž otopného tělesa</t>
  </si>
  <si>
    <t>-1128588458</t>
  </si>
  <si>
    <t>"viz.v.č. D.1.1.b)01"8</t>
  </si>
  <si>
    <t>83</t>
  </si>
  <si>
    <t>R-7300012</t>
  </si>
  <si>
    <t xml:space="preserve">Zpětné napuštění otopného systému </t>
  </si>
  <si>
    <t>-1026736407</t>
  </si>
  <si>
    <t>84</t>
  </si>
  <si>
    <t>R-7300013</t>
  </si>
  <si>
    <t xml:space="preserve">Provedení topné zkoušky </t>
  </si>
  <si>
    <t>1656483937</t>
  </si>
  <si>
    <t>763</t>
  </si>
  <si>
    <t>Konstrukce suché výstavby</t>
  </si>
  <si>
    <t>85</t>
  </si>
  <si>
    <t>763121429</t>
  </si>
  <si>
    <t>SDK stěna předsazená tl 112,5 mm profil CW+UW 100 deska 1xH2 12,5 TI 40 mm EI 30</t>
  </si>
  <si>
    <t>1108856723</t>
  </si>
  <si>
    <t>"předstěny WC"1*3</t>
  </si>
  <si>
    <t>86</t>
  </si>
  <si>
    <t>763131511</t>
  </si>
  <si>
    <t>SDK podhled deska 1xA 12,5 bez TI jednovrstvá spodní kce profil CD+UD</t>
  </si>
  <si>
    <t>1759350987</t>
  </si>
  <si>
    <t>"viz.v.č. D.1.1.b)02"38,92+12,1+2,15+3,15+9,9+23,45</t>
  </si>
  <si>
    <t>87</t>
  </si>
  <si>
    <t>763131551</t>
  </si>
  <si>
    <t>SDK podhled deska 1xH2 12,5 bez TI jednovrstvá spodní kce profil CD+UD</t>
  </si>
  <si>
    <t>-977970937</t>
  </si>
  <si>
    <t>"viz.v.č.D.1.1.b)02"4,1+2,7</t>
  </si>
  <si>
    <t>88</t>
  </si>
  <si>
    <t>998763201</t>
  </si>
  <si>
    <t>Přesun hmot procentní pro dřevostavby v objektech v do 12 m</t>
  </si>
  <si>
    <t>-1742085065</t>
  </si>
  <si>
    <t>89</t>
  </si>
  <si>
    <t>998763294</t>
  </si>
  <si>
    <t>Příplatek k přesunu hmot procentní 763 za zvětšený přesun do 1000 m</t>
  </si>
  <si>
    <t>1839832016</t>
  </si>
  <si>
    <t>90</t>
  </si>
  <si>
    <t>R-7630200</t>
  </si>
  <si>
    <t>D+M kazetového podhledu vč. podkladního roštu, vč. všechy systémových příslušenství a doplńků - viz. podhled A1</t>
  </si>
  <si>
    <t>1754692087</t>
  </si>
  <si>
    <t>"viz.v.č. D.1.1.b)02-podhled A1"37,72</t>
  </si>
  <si>
    <t>764</t>
  </si>
  <si>
    <t>Konstrukce klempířské</t>
  </si>
  <si>
    <t>91</t>
  </si>
  <si>
    <t>764216602</t>
  </si>
  <si>
    <t>Oplechování rovných parapetů mechanicky kotvené z Pz s povrchovou úpravou rš 200 mm</t>
  </si>
  <si>
    <t>2060442474</t>
  </si>
  <si>
    <t>92</t>
  </si>
  <si>
    <t>998764201</t>
  </si>
  <si>
    <t>Přesun hmot procentní pro konstrukce klempířské v objektech v do 6 m</t>
  </si>
  <si>
    <t>-295661147</t>
  </si>
  <si>
    <t>93</t>
  </si>
  <si>
    <t>998764292</t>
  </si>
  <si>
    <t>Příplatek k přesunu hmot procentní 764 za zvětšený přesun do 100 m</t>
  </si>
  <si>
    <t>-456060900</t>
  </si>
  <si>
    <t>766</t>
  </si>
  <si>
    <t>Konstrukce truhlářské</t>
  </si>
  <si>
    <t>94</t>
  </si>
  <si>
    <t>766411811</t>
  </si>
  <si>
    <t>Demontáž truhlářského obložení stěn z panelů plochy do 1,5 m2</t>
  </si>
  <si>
    <t>-1839695612</t>
  </si>
  <si>
    <t>"viz.v.č. D.1.1.b)0-st. madla"23*0,5</t>
  </si>
  <si>
    <t>95</t>
  </si>
  <si>
    <t>766411822</t>
  </si>
  <si>
    <t>Demontáž truhlářského obložení stěn podkladových roštů</t>
  </si>
  <si>
    <t>-1857166540</t>
  </si>
  <si>
    <t>96</t>
  </si>
  <si>
    <t>766691914</t>
  </si>
  <si>
    <t>Vyvěšení nebo zavěšení dřevěných křídel dveří pl do 2 m2</t>
  </si>
  <si>
    <t>1652623952</t>
  </si>
  <si>
    <t>"viz.v.č. D.1.1.b)01"16</t>
  </si>
  <si>
    <t>97</t>
  </si>
  <si>
    <t>766694112</t>
  </si>
  <si>
    <t>Montáž parapetních desek dřevěných nebo plastových šířky do 30 cm délky do 1,6 m</t>
  </si>
  <si>
    <t>1964343744</t>
  </si>
  <si>
    <t>98</t>
  </si>
  <si>
    <t>60794103</t>
  </si>
  <si>
    <t xml:space="preserve">deska parapetní dřevotřísková vnitřní 0,3 x 1 m vč. kotvení a dodávky kotevních prvků </t>
  </si>
  <si>
    <t>2032787598</t>
  </si>
  <si>
    <t>1,2*1,05</t>
  </si>
  <si>
    <t>99</t>
  </si>
  <si>
    <t>998766201</t>
  </si>
  <si>
    <t>Přesun hmot procentní pro konstrukce truhlářské v objektech v do 6 m</t>
  </si>
  <si>
    <t>-985297633</t>
  </si>
  <si>
    <t>100</t>
  </si>
  <si>
    <t>998766292</t>
  </si>
  <si>
    <t>Příplatek k přesunu hmot procentní 766 za zvětšený přesun do 100 m</t>
  </si>
  <si>
    <t>-441312032</t>
  </si>
  <si>
    <t>101</t>
  </si>
  <si>
    <t>R-7660010</t>
  </si>
  <si>
    <t xml:space="preserve">D+M plastového okna - viz. O01 - vč. vnitřní a vnější pásky, vč. všech příslušenství a doplńlů </t>
  </si>
  <si>
    <t>2107175132</t>
  </si>
  <si>
    <t>102</t>
  </si>
  <si>
    <t>R-7660011</t>
  </si>
  <si>
    <t xml:space="preserve">D+M pevné pozorovací okno s Pb sklem  - viz. 02 , vč. všech příslušenství a doplńlů </t>
  </si>
  <si>
    <t>881854014</t>
  </si>
  <si>
    <t>103</t>
  </si>
  <si>
    <t>R-7660012</t>
  </si>
  <si>
    <t xml:space="preserve">D+M dveří - viz. D01, vč. zárubně a jejího nátěru, vč. všech příslušenství a doplňků </t>
  </si>
  <si>
    <t>600627022</t>
  </si>
  <si>
    <t>104</t>
  </si>
  <si>
    <t>R-7660013</t>
  </si>
  <si>
    <t xml:space="preserve">D+M dveří - viz. D02, vč. zárubně a jejího nátěru, vč. všech příslušenství a doplňků </t>
  </si>
  <si>
    <t>1869440777</t>
  </si>
  <si>
    <t>105</t>
  </si>
  <si>
    <t>R-7660014</t>
  </si>
  <si>
    <t xml:space="preserve">D+M dveří - viz. D03, vč. zárubně a jejího nátěru, vč. všech příslušenství a doplňků </t>
  </si>
  <si>
    <t>-1880891337</t>
  </si>
  <si>
    <t>106</t>
  </si>
  <si>
    <t>R-7660015</t>
  </si>
  <si>
    <t xml:space="preserve">D+M dveří - viz. D04, vč. zárubně a jejího nátěru, vč. všech příslušenství a doplňků </t>
  </si>
  <si>
    <t>895486604</t>
  </si>
  <si>
    <t>107</t>
  </si>
  <si>
    <t>R-7660017</t>
  </si>
  <si>
    <t xml:space="preserve">D+M dveří - viz. D06, vč. zárubně a jejího nátěru, vč. všech příslušenství a doplňků </t>
  </si>
  <si>
    <t>582407307</t>
  </si>
  <si>
    <t>108</t>
  </si>
  <si>
    <t>R-7660020</t>
  </si>
  <si>
    <t xml:space="preserve">D+M automatických hliníkových dveří - viz. D08, vč. všech příslušenství a doplňků </t>
  </si>
  <si>
    <t>847268766</t>
  </si>
  <si>
    <t>109</t>
  </si>
  <si>
    <t>R-7660021</t>
  </si>
  <si>
    <t xml:space="preserve">D+M dveří - viz. D10, vč. zárubně a jejího nátěru, vč. všech příslušenství a doplňků </t>
  </si>
  <si>
    <t>1983354140</t>
  </si>
  <si>
    <t>111</t>
  </si>
  <si>
    <t>R-7660024</t>
  </si>
  <si>
    <t xml:space="preserve">D+M dveří - viz. D13, vč. zárubně a jejího nátěru, vč. všech příslušenství a doplňků </t>
  </si>
  <si>
    <t>-427044595</t>
  </si>
  <si>
    <t>112</t>
  </si>
  <si>
    <t>R-7660025</t>
  </si>
  <si>
    <t xml:space="preserve">D+M dveří - viz. D14, vč. zárubně a jejího nátěru, vč. všech příslušenství a doplňků </t>
  </si>
  <si>
    <t>1094691237</t>
  </si>
  <si>
    <t>113</t>
  </si>
  <si>
    <t>R-7660026</t>
  </si>
  <si>
    <t xml:space="preserve">D+M dveří - viz. D15, vč. zárubně a jejího nátěru, vč. všech příslušenství a doplňků </t>
  </si>
  <si>
    <t>-939298232</t>
  </si>
  <si>
    <t>114</t>
  </si>
  <si>
    <t>R-7660030</t>
  </si>
  <si>
    <t>D+M šatní lavice</t>
  </si>
  <si>
    <t>1735931923</t>
  </si>
  <si>
    <t>115</t>
  </si>
  <si>
    <t>R-7660031</t>
  </si>
  <si>
    <t xml:space="preserve">D+M háčku na oděv nerez </t>
  </si>
  <si>
    <t>93425153</t>
  </si>
  <si>
    <t>116</t>
  </si>
  <si>
    <t>R-7660032</t>
  </si>
  <si>
    <t xml:space="preserve">D+M provizorní příčky s dveřmi pro zajištění uzavření rekonstruované části </t>
  </si>
  <si>
    <t>-400901285</t>
  </si>
  <si>
    <t>117</t>
  </si>
  <si>
    <t>R-7660033</t>
  </si>
  <si>
    <t xml:space="preserve">D+M zrcadla </t>
  </si>
  <si>
    <t>-874076871</t>
  </si>
  <si>
    <t>118</t>
  </si>
  <si>
    <t>R-7660036</t>
  </si>
  <si>
    <t xml:space="preserve">Zakyrtí a zabezpečení podlahy v chodbě proti poškození </t>
  </si>
  <si>
    <t>1831096226</t>
  </si>
  <si>
    <t>149</t>
  </si>
  <si>
    <t>R-7660037</t>
  </si>
  <si>
    <t xml:space="preserve">D+M vnitřních žaluzií </t>
  </si>
  <si>
    <t>393281779</t>
  </si>
  <si>
    <t>1,2*1,2*3+0,6*1,2</t>
  </si>
  <si>
    <t>767</t>
  </si>
  <si>
    <t>Konstrukce zámečnické</t>
  </si>
  <si>
    <t>119</t>
  </si>
  <si>
    <t>767995114</t>
  </si>
  <si>
    <t>Montáž atypických zámečnických konstrukcí hmotnosti do 50 kg</t>
  </si>
  <si>
    <t>kg</t>
  </si>
  <si>
    <t>238652268</t>
  </si>
  <si>
    <t>""viz. výpis překladů"</t>
  </si>
  <si>
    <t>8,34*1,2*10</t>
  </si>
  <si>
    <t>8,34*1,5*6</t>
  </si>
  <si>
    <t>8,34*1,2*2</t>
  </si>
  <si>
    <t>8,34*1,1*12</t>
  </si>
  <si>
    <t>120</t>
  </si>
  <si>
    <t>R-7670010</t>
  </si>
  <si>
    <t xml:space="preserve">IPN 100 S235 vč. ntěru </t>
  </si>
  <si>
    <t>-1871544406</t>
  </si>
  <si>
    <t>8,34*1,2*10*1,1</t>
  </si>
  <si>
    <t>8,34*1,5*6*1,1</t>
  </si>
  <si>
    <t>8,34*1,2*2*1,1</t>
  </si>
  <si>
    <t>8,34*1,1*12*1,1</t>
  </si>
  <si>
    <t>121</t>
  </si>
  <si>
    <t>767996702</t>
  </si>
  <si>
    <t>Demontáž atypických zámečnických konstrukcí řezáním hmotnosti jednotlivých dílů do 100 kg</t>
  </si>
  <si>
    <t>2128307588</t>
  </si>
  <si>
    <t>"viz.v.č. D.1.1.b)01-st. ocel. konstrukce"1200</t>
  </si>
  <si>
    <t>"drobné zámečnické prvky"185</t>
  </si>
  <si>
    <t>122</t>
  </si>
  <si>
    <t>998767201</t>
  </si>
  <si>
    <t>Přesun hmot procentní pro zámečnické konstrukce v objektech v do 6 m</t>
  </si>
  <si>
    <t>1857859800</t>
  </si>
  <si>
    <t>123</t>
  </si>
  <si>
    <t>998767292</t>
  </si>
  <si>
    <t>Příplatek k přesunu hmot procentní 767 za zvětšený přesun do 100 m</t>
  </si>
  <si>
    <t>-388466280</t>
  </si>
  <si>
    <t>124</t>
  </si>
  <si>
    <t>R-7670018</t>
  </si>
  <si>
    <t xml:space="preserve">D+M přechodové lišty z nerez oceli, vč. kotvení a dodávky kotevních prvků </t>
  </si>
  <si>
    <t>-1255816800</t>
  </si>
  <si>
    <t>"viz.v.č D.1.1.b)02"0,8*6+1,1+0,7+0,6+0,9*3</t>
  </si>
  <si>
    <t>771</t>
  </si>
  <si>
    <t>Podlahy z dlaždic</t>
  </si>
  <si>
    <t>125</t>
  </si>
  <si>
    <t>771574119</t>
  </si>
  <si>
    <t xml:space="preserve">Montáž podlah keramických režných hladkých lepených flexibilním lepidlem </t>
  </si>
  <si>
    <t>1331006898</t>
  </si>
  <si>
    <t>126</t>
  </si>
  <si>
    <t>R-7710010</t>
  </si>
  <si>
    <t>Dlažba keramická protiskluzná</t>
  </si>
  <si>
    <t>-58429108</t>
  </si>
  <si>
    <t>127</t>
  </si>
  <si>
    <t>771591111</t>
  </si>
  <si>
    <t>Podlahy penetrace podkladu</t>
  </si>
  <si>
    <t>-445527016</t>
  </si>
  <si>
    <t>128</t>
  </si>
  <si>
    <t>998771201</t>
  </si>
  <si>
    <t>Přesun hmot procentní pro podlahy z dlaždic v objektech v do 6 m</t>
  </si>
  <si>
    <t>123117428</t>
  </si>
  <si>
    <t>129</t>
  </si>
  <si>
    <t>998771292</t>
  </si>
  <si>
    <t>Příplatek k přesunu hmot procentní 771 za zvětšený přesun do 100 m</t>
  </si>
  <si>
    <t>-808067151</t>
  </si>
  <si>
    <t>776</t>
  </si>
  <si>
    <t>Podlahy povlakové</t>
  </si>
  <si>
    <t>130</t>
  </si>
  <si>
    <t>776111112</t>
  </si>
  <si>
    <t>Broušení betonového podkladu povlakových podlah</t>
  </si>
  <si>
    <t>-1631531536</t>
  </si>
  <si>
    <t>131</t>
  </si>
  <si>
    <t>776121111</t>
  </si>
  <si>
    <t>Vodou ředitelná penetrace savého podkladu povlakových podlah ředěná v poměru 1:3</t>
  </si>
  <si>
    <t>482667130</t>
  </si>
  <si>
    <t>132</t>
  </si>
  <si>
    <t>776141122</t>
  </si>
  <si>
    <t>Vyrovnání podkladu povlakových podlah stěrkou pevnosti 30 MPa tl 5 mm</t>
  </si>
  <si>
    <t>-375171270</t>
  </si>
  <si>
    <t>133</t>
  </si>
  <si>
    <t>776201812</t>
  </si>
  <si>
    <t>Demontáž lepených povlakových podlah s podložkou ručně</t>
  </si>
  <si>
    <t>-19647426</t>
  </si>
  <si>
    <t>"viz.v.č. D.1.1.b)01"2,8+40+14,5</t>
  </si>
  <si>
    <t>134</t>
  </si>
  <si>
    <t>998776201</t>
  </si>
  <si>
    <t>Přesun hmot procentní pro podlahy povlakové v objektech v do 6 m</t>
  </si>
  <si>
    <t>-842720839</t>
  </si>
  <si>
    <t>135</t>
  </si>
  <si>
    <t>998776292</t>
  </si>
  <si>
    <t>Příplatek k přesunu hmot procentní 776 za zvětšený přesun do 100 m</t>
  </si>
  <si>
    <t>-1056398479</t>
  </si>
  <si>
    <t>136</t>
  </si>
  <si>
    <t>R-7760010</t>
  </si>
  <si>
    <t xml:space="preserve">D+M heterogenní akustický vinyl vč. lepení a dodávky lepidla, vč. dodávky a montáže soklu - viz. technické podmínky výrobků </t>
  </si>
  <si>
    <t>-325165449</t>
  </si>
  <si>
    <t>137</t>
  </si>
  <si>
    <t>R-7760011</t>
  </si>
  <si>
    <t>D+M homogenní trvale vodivá lisovaná vinylová podlaha, vč. dodávky a montáže akrylátového lepidla pro vinylové podlahy</t>
  </si>
  <si>
    <t>1634792337</t>
  </si>
  <si>
    <t xml:space="preserve">Poznámka k položce:
vč. uzemňovací pásky, lepidlo vodivé
vč. dodávky a montáže soklu </t>
  </si>
  <si>
    <t>138</t>
  </si>
  <si>
    <t>R-7762018</t>
  </si>
  <si>
    <t>Demontáž lepených kobercových  podlah s podložkou ručně</t>
  </si>
  <si>
    <t>1848804751</t>
  </si>
  <si>
    <t>"viz.v.č. D.1.1.b)01"12+22,5</t>
  </si>
  <si>
    <t>781</t>
  </si>
  <si>
    <t>Dokončovací práce - obklady</t>
  </si>
  <si>
    <t>139</t>
  </si>
  <si>
    <t>781474116</t>
  </si>
  <si>
    <t>Montáž obkladů vnitřních keramických hladkých  lepených flexibilním lepidlem</t>
  </si>
  <si>
    <t>-2033505685</t>
  </si>
  <si>
    <t>"m.č.104"1,95*2,1*2+2,1*2,1*2-0,8*2</t>
  </si>
  <si>
    <t>"m.č.105"1,95*2,1*2+1,1*2,1*2-0,7*2</t>
  </si>
  <si>
    <t>"m.č.108"1,2*1,5</t>
  </si>
  <si>
    <t>140</t>
  </si>
  <si>
    <t>R-7810010</t>
  </si>
  <si>
    <t xml:space="preserve">Obklad keramický </t>
  </si>
  <si>
    <t>-600681845</t>
  </si>
  <si>
    <t>141</t>
  </si>
  <si>
    <t>781495111</t>
  </si>
  <si>
    <t>Penetrace podkladu vnitřních obkladů</t>
  </si>
  <si>
    <t>-996697094</t>
  </si>
  <si>
    <t>142</t>
  </si>
  <si>
    <t>998781201</t>
  </si>
  <si>
    <t>Přesun hmot procentní pro obklady keramické v objektech v do 6 m</t>
  </si>
  <si>
    <t>1832742796</t>
  </si>
  <si>
    <t>143</t>
  </si>
  <si>
    <t>998781292</t>
  </si>
  <si>
    <t>Příplatek k přesunu hmot procentní 781 za zvětšený přesun do 100 m</t>
  </si>
  <si>
    <t>-1537506633</t>
  </si>
  <si>
    <t>144</t>
  </si>
  <si>
    <t>R-7814941</t>
  </si>
  <si>
    <t xml:space="preserve">D+M rohové hliníkové lišty </t>
  </si>
  <si>
    <t>-1101965702</t>
  </si>
  <si>
    <t>"viz.v.č.D.1.1.b)02"2,1*2</t>
  </si>
  <si>
    <t>784</t>
  </si>
  <si>
    <t>Dokončovací práce - malby a tapety</t>
  </si>
  <si>
    <t>145</t>
  </si>
  <si>
    <t>784181121</t>
  </si>
  <si>
    <t>Hloubková jednonásobná penetrace podkladu v místnostech výšky do 3,80 m</t>
  </si>
  <si>
    <t>1107215573</t>
  </si>
  <si>
    <t>"m.č.101"39,2*3,15</t>
  </si>
  <si>
    <t>"m.č.102"4,1*3,15*2+2,95*3,15*2</t>
  </si>
  <si>
    <t>"m.č.104"1,95*3,15*2+2,1*3,15*2</t>
  </si>
  <si>
    <t>"m.č.105"1,95*3,15*2+1,1*3,15*2</t>
  </si>
  <si>
    <t>"m.č.106"1,65*3,15*2+1,3*3,15*2</t>
  </si>
  <si>
    <t>"m.č.107"2,1*3,15*2+1,5*3,15*2</t>
  </si>
  <si>
    <t>"m.č.108"8,15*3,15*2+4,705*3,15*2</t>
  </si>
  <si>
    <t>"m.č.109"3,3*3,15*2+3*3,15*2</t>
  </si>
  <si>
    <t>"m.č.110"7,7*3,15*2+4,35*3,15*2</t>
  </si>
  <si>
    <t>146</t>
  </si>
  <si>
    <t>784221101</t>
  </si>
  <si>
    <t>Dvojnásobné bílé malby  ze směsí za sucha dobře otěruvzdorných v místnostech do 3,80 m</t>
  </si>
  <si>
    <t>-167796651</t>
  </si>
  <si>
    <t>Práce a dodávky M</t>
  </si>
  <si>
    <t>21-M</t>
  </si>
  <si>
    <t>Elektromontáže</t>
  </si>
  <si>
    <t>147</t>
  </si>
  <si>
    <t>R-24100</t>
  </si>
  <si>
    <t>Elektroinstalace - viz. samostatný rozpočet</t>
  </si>
  <si>
    <t>381811016</t>
  </si>
  <si>
    <t>148</t>
  </si>
  <si>
    <t>R-24101</t>
  </si>
  <si>
    <t>Vzduchotechnika - viz. samostatný rozpočet</t>
  </si>
  <si>
    <t>-1297648474</t>
  </si>
  <si>
    <t xml:space="preserve">002 - Zdravotechnika </t>
  </si>
  <si>
    <t xml:space="preserve">    9 - Ostatní konstrukce a práce-bourání</t>
  </si>
  <si>
    <t xml:space="preserve">    96 - Bourání konstrukcí</t>
  </si>
  <si>
    <t xml:space="preserve">    722 - Zdravotechnika - vnitřní vodovod</t>
  </si>
  <si>
    <t xml:space="preserve">    721 - Zdravotechnika - vnitřní kanalizace</t>
  </si>
  <si>
    <t xml:space="preserve">    725 - Zdravotechnika - zařizovací předměty</t>
  </si>
  <si>
    <t>612325122</t>
  </si>
  <si>
    <t>Vápenocementová štuková omítka rýh ve stěnách šířky do 300 mm</t>
  </si>
  <si>
    <t>CS ÚRS 2017 01</t>
  </si>
  <si>
    <t>-1069059654</t>
  </si>
  <si>
    <t>12,5*0,3</t>
  </si>
  <si>
    <t>Ostatní konstrukce a práce-bourání</t>
  </si>
  <si>
    <t>Bourání konstrukcí</t>
  </si>
  <si>
    <t>974031167</t>
  </si>
  <si>
    <t>Vysekání rýh ve zdivu cihelném hl do 150 mm š do 300 mm</t>
  </si>
  <si>
    <t>-1461072052</t>
  </si>
  <si>
    <t>-977406743</t>
  </si>
  <si>
    <t>969240990</t>
  </si>
  <si>
    <t>1,937*5 'Přepočtené koeficientem množství</t>
  </si>
  <si>
    <t>Odvoz suti na skládku a vybouraných hmot nebo meziskládku do 1 km se složením</t>
  </si>
  <si>
    <t>1282195411</t>
  </si>
  <si>
    <t>125979796</t>
  </si>
  <si>
    <t>1,937*14 'Přepočtené koeficientem množství</t>
  </si>
  <si>
    <t>Poplatek za uložení stavebního směsného odpadu na skládce (skládkovné)</t>
  </si>
  <si>
    <t>437829515</t>
  </si>
  <si>
    <t>-105257617</t>
  </si>
  <si>
    <t>-1270123624</t>
  </si>
  <si>
    <t>722</t>
  </si>
  <si>
    <t>Zdravotechnika - vnitřní vodovod</t>
  </si>
  <si>
    <t>722130803</t>
  </si>
  <si>
    <t xml:space="preserve">Demontáž st. vodovodního potrubí </t>
  </si>
  <si>
    <t>-1203051226</t>
  </si>
  <si>
    <t>722174002</t>
  </si>
  <si>
    <t>Potrubí vodovodní plastové PPR svar polyfuze PN 16 D 20 x 2,8 mm</t>
  </si>
  <si>
    <t>-1652963584</t>
  </si>
  <si>
    <t>"viz.v.č. D.1.4.b)03,04"7</t>
  </si>
  <si>
    <t>722190901</t>
  </si>
  <si>
    <t>Uzavření nebo otevření vodovodního potrubí při opravách</t>
  </si>
  <si>
    <t>1724075313</t>
  </si>
  <si>
    <t>722220121</t>
  </si>
  <si>
    <t>Nástěnka závitová K 247 pro baterii G 1/2 s jedním závitem</t>
  </si>
  <si>
    <t>pár</t>
  </si>
  <si>
    <t>1860462942</t>
  </si>
  <si>
    <t>722232043</t>
  </si>
  <si>
    <t>Kohout kulový přímý DN 20</t>
  </si>
  <si>
    <t>-467732204</t>
  </si>
  <si>
    <t>722232171</t>
  </si>
  <si>
    <t>D+M rohový ventil pro připojení nádržky výlevky</t>
  </si>
  <si>
    <t>-1208658995</t>
  </si>
  <si>
    <t>"viz.v.č. D.1.4.b)03,04"1</t>
  </si>
  <si>
    <t>722290229</t>
  </si>
  <si>
    <t>Zkouška těsnosti vodovodního potrubí závitového do DN 100</t>
  </si>
  <si>
    <t>-130033097</t>
  </si>
  <si>
    <t>722290234</t>
  </si>
  <si>
    <t>Proplach a dezinfekce vodovodního potrubí do DN 80</t>
  </si>
  <si>
    <t>2133220887</t>
  </si>
  <si>
    <t>998722201</t>
  </si>
  <si>
    <t>Přesun hmot procentní pro vnitřní vodovod v objektech v do 6 m</t>
  </si>
  <si>
    <t>1144118928</t>
  </si>
  <si>
    <t>998722292</t>
  </si>
  <si>
    <t>Příplatek k přesunu hmot procentní 722 za zvětšený přesun do 100 m</t>
  </si>
  <si>
    <t>780366325</t>
  </si>
  <si>
    <t>R-7221003</t>
  </si>
  <si>
    <t xml:space="preserve">Hygienický rozbor vody </t>
  </si>
  <si>
    <t>1610717901</t>
  </si>
  <si>
    <t>R-7221018</t>
  </si>
  <si>
    <t>Napojení nového rozvodu vody na stávající vnitřní rozvod</t>
  </si>
  <si>
    <t>-1261695973</t>
  </si>
  <si>
    <t>713410833</t>
  </si>
  <si>
    <t>Odstanění izolace tepelné potrubí pásy nebo rohožemi s AL fólií staženými drátem tl přes 50 mm</t>
  </si>
  <si>
    <t>-179508477</t>
  </si>
  <si>
    <t>713463121</t>
  </si>
  <si>
    <t>Montáž izolace tepelné potrubí potrubními pouzdry bez úpravy uchycenými sponami 1x</t>
  </si>
  <si>
    <t>-535010760</t>
  </si>
  <si>
    <t>"viz.v.č. D.1.4.b)03,04"24</t>
  </si>
  <si>
    <t>283771040</t>
  </si>
  <si>
    <t xml:space="preserve">izolace potrubí  22 x 13 mm vč. T-kusů a spojek </t>
  </si>
  <si>
    <t>-1177029380</t>
  </si>
  <si>
    <t>Poznámka k položce:
návlekové trubice dutého profilu z pěnového polyetylenu</t>
  </si>
  <si>
    <t>"viz.v.č. D.1.4.b)03,04"3,5</t>
  </si>
  <si>
    <t>283771030</t>
  </si>
  <si>
    <t xml:space="preserve">izolace potrubí 22 x 9 mm vč. T kusů a spojek </t>
  </si>
  <si>
    <t>-1350439045</t>
  </si>
  <si>
    <t>1491429551</t>
  </si>
  <si>
    <t>1872784256</t>
  </si>
  <si>
    <t>721</t>
  </si>
  <si>
    <t>Zdravotechnika - vnitřní kanalizace</t>
  </si>
  <si>
    <t>721001213</t>
  </si>
  <si>
    <t>D+M čist. tvarovky DN 100</t>
  </si>
  <si>
    <t>-1087121665</t>
  </si>
  <si>
    <t>721110806</t>
  </si>
  <si>
    <t xml:space="preserve">Demontáž potrubí </t>
  </si>
  <si>
    <t>-1097592347</t>
  </si>
  <si>
    <t>721173402</t>
  </si>
  <si>
    <t xml:space="preserve">Potrubí kanalizační plastové svodné systém KG DN 125 </t>
  </si>
  <si>
    <t>-703045569</t>
  </si>
  <si>
    <t>"viz.v.č. D.1.4.b)01,02"1</t>
  </si>
  <si>
    <t>721174025</t>
  </si>
  <si>
    <t xml:space="preserve">Potrubí kanalizační z PP odpadní systém HT DN 100 </t>
  </si>
  <si>
    <t>904109594</t>
  </si>
  <si>
    <t>"viz.v.č. D.1.4.b)01,02"3,5</t>
  </si>
  <si>
    <t>721174043</t>
  </si>
  <si>
    <t xml:space="preserve">Potrubí kanalizační z PP připojovací systém HT DN 50 </t>
  </si>
  <si>
    <t>165305159</t>
  </si>
  <si>
    <t>"viz.v.č. D.1.4.b)01,02"2,5</t>
  </si>
  <si>
    <t>721174045</t>
  </si>
  <si>
    <t xml:space="preserve">Potrubí kanalizační z PP připojovací systém HT DN 100 </t>
  </si>
  <si>
    <t>1847290052</t>
  </si>
  <si>
    <t>"viz.v.č. D.1.4.b)01,02"2</t>
  </si>
  <si>
    <t>721194104</t>
  </si>
  <si>
    <t>Vyvedení a upevnění odpadních výpustek DN 40/50</t>
  </si>
  <si>
    <t>1960474852</t>
  </si>
  <si>
    <t>721194109</t>
  </si>
  <si>
    <t>Vyvedení a upevnění odpadních výpustek DN 100</t>
  </si>
  <si>
    <t>1462787117</t>
  </si>
  <si>
    <t>721210814</t>
  </si>
  <si>
    <t xml:space="preserve">Demontáž vpustí podlahových </t>
  </si>
  <si>
    <t>994580439</t>
  </si>
  <si>
    <t>721290112</t>
  </si>
  <si>
    <t>Zkouška těsnosti potrubí kanalizace vodou do DN 200</t>
  </si>
  <si>
    <t>1974935957</t>
  </si>
  <si>
    <t>998721201</t>
  </si>
  <si>
    <t>Přesun hmot procentní pro vnitřní kanalizace v objektech v do 6 m</t>
  </si>
  <si>
    <t>-227621429</t>
  </si>
  <si>
    <t>998721292</t>
  </si>
  <si>
    <t>Příplatek k přesunu hmot procentní 721 za zvětšený přesun do 100 m</t>
  </si>
  <si>
    <t>812260257</t>
  </si>
  <si>
    <t>R-7211737</t>
  </si>
  <si>
    <t>Potrubí plastové DN 20 (pro odvod kondenzátu)</t>
  </si>
  <si>
    <t>-1644751361</t>
  </si>
  <si>
    <t xml:space="preserve">Poznámka k položce:
Dodávka a montáž, vč. dodávky a montážetvarovek </t>
  </si>
  <si>
    <t>"viz.v.č. D.1.4.b)01,02"18</t>
  </si>
  <si>
    <t>R-7212741</t>
  </si>
  <si>
    <t>Přivzdušňovací ventil vnitřní  odpadního potrubí DN 100</t>
  </si>
  <si>
    <t>418131279</t>
  </si>
  <si>
    <t xml:space="preserve">Poznámka k položce:
dodávka, montáž </t>
  </si>
  <si>
    <t>R-7212780</t>
  </si>
  <si>
    <t>Napojení nového rozvodu na stávající</t>
  </si>
  <si>
    <t>-668972475</t>
  </si>
  <si>
    <t>725</t>
  </si>
  <si>
    <t>Zdravotechnika - zařizovací předměty</t>
  </si>
  <si>
    <t>721226312</t>
  </si>
  <si>
    <t>Zápachová uzávěrka pro umyvadla DN 40</t>
  </si>
  <si>
    <t>-1389783792</t>
  </si>
  <si>
    <t>725110811</t>
  </si>
  <si>
    <t>Demontáž klozetů splachovací s nádrží</t>
  </si>
  <si>
    <t>-285880774</t>
  </si>
  <si>
    <t>725112021</t>
  </si>
  <si>
    <t xml:space="preserve">Klozet keramický závěsný   hlubokým splachováním </t>
  </si>
  <si>
    <t>CS ÚRS 2015 01</t>
  </si>
  <si>
    <t>-1021455455</t>
  </si>
  <si>
    <t>"viz.v.č. D.1.4.b)01-04"1</t>
  </si>
  <si>
    <t>725113914</t>
  </si>
  <si>
    <t>Montáž manžety WC</t>
  </si>
  <si>
    <t>550915595</t>
  </si>
  <si>
    <t>28651610</t>
  </si>
  <si>
    <t>Manžeta flexi WC</t>
  </si>
  <si>
    <t>-1879372480</t>
  </si>
  <si>
    <t>725210821</t>
  </si>
  <si>
    <t>Demontáž umyvadel bez výtokových armatur</t>
  </si>
  <si>
    <t>-11058198</t>
  </si>
  <si>
    <t>725310823</t>
  </si>
  <si>
    <t>Demontáž dřez jednoduchý vestavěný  bez výtokových armatur</t>
  </si>
  <si>
    <t>280822011</t>
  </si>
  <si>
    <t>725331111</t>
  </si>
  <si>
    <t>Výlevka bez výtokových armatur keramická se sklopnou plastovou mřížkou 425 mm</t>
  </si>
  <si>
    <t>-844319874</t>
  </si>
  <si>
    <t>725820801</t>
  </si>
  <si>
    <t>Demontáž baterie nástěnné do G 3 / 4</t>
  </si>
  <si>
    <t>2131056773</t>
  </si>
  <si>
    <t>725829111</t>
  </si>
  <si>
    <t>Montáž baterie stojánkové umyvadlové a dřezové  G 1/2</t>
  </si>
  <si>
    <t>1493566098</t>
  </si>
  <si>
    <t>"viz.v.č. D.1.4.b)01-04"2</t>
  </si>
  <si>
    <t>551440470</t>
  </si>
  <si>
    <t xml:space="preserve">baterie umyvadlová páková - viz. technické podmínky výrobků </t>
  </si>
  <si>
    <t>-1280064479</t>
  </si>
  <si>
    <t>551440475</t>
  </si>
  <si>
    <t>baterie dřezová páková stojánková - viz. technické podmínky výrobků</t>
  </si>
  <si>
    <t>428288487</t>
  </si>
  <si>
    <t>725829121</t>
  </si>
  <si>
    <t>Montáž baterie pro výlevku vč. dodávky a montáže rohových ventilů</t>
  </si>
  <si>
    <t>1590515726</t>
  </si>
  <si>
    <t>72515</t>
  </si>
  <si>
    <t xml:space="preserve">Baterie nástěnná výlevka - viz. technické podmínky výrobků </t>
  </si>
  <si>
    <t>-1615787793</t>
  </si>
  <si>
    <t>726111041</t>
  </si>
  <si>
    <t xml:space="preserve">Instalační předstěna - klozet  závěsný do lehké stěny </t>
  </si>
  <si>
    <t>1349793320</t>
  </si>
  <si>
    <t>998725201</t>
  </si>
  <si>
    <t>Přesun hmot procentní pro zařizovací předměty v objektech v do 6 m</t>
  </si>
  <si>
    <t>-143369922</t>
  </si>
  <si>
    <t>998725292</t>
  </si>
  <si>
    <t>Příplatek k přesunu hmot procentní 725 za zvětšený přesun do 100 m</t>
  </si>
  <si>
    <t>-551326691</t>
  </si>
  <si>
    <t>R-7250018</t>
  </si>
  <si>
    <t xml:space="preserve">D+M rohového umývátka s otvorem pro baterii bílé, vč. dodávky a montáže nerez sifonu </t>
  </si>
  <si>
    <t>-1503237945</t>
  </si>
  <si>
    <t>R-7250020</t>
  </si>
  <si>
    <t>D+M nerez dvoudřezu bez odkládací plochy vč. sifonu</t>
  </si>
  <si>
    <t>-144836903</t>
  </si>
  <si>
    <t>R-72502</t>
  </si>
  <si>
    <t xml:space="preserve">D+M zásobník na tekuté mýdlo uzamykatelný vč. kotvení a dodávky kotevních prvků - viz. technické podmínky výrobků </t>
  </si>
  <si>
    <t>-1123366458</t>
  </si>
  <si>
    <t>R-725025</t>
  </si>
  <si>
    <t xml:space="preserve">D+M zásobník na toal. papír uzamykatelný  vč. kotvení  a dodávky kotevních prvků - viz. technické podmínky výrobků </t>
  </si>
  <si>
    <t>-1258854574</t>
  </si>
  <si>
    <t>R-7250404</t>
  </si>
  <si>
    <t xml:space="preserve">D+M o zrcadla do koupelen  vč. kotvení a dodávky kotevních prvků  - viz. technické podmínky výrobků </t>
  </si>
  <si>
    <t>357943901</t>
  </si>
  <si>
    <t>R-72505</t>
  </si>
  <si>
    <t xml:space="preserve">D+M WC štětky, vč. kotvení - viz. technické podmínky výrobků </t>
  </si>
  <si>
    <t>-11419676</t>
  </si>
  <si>
    <t>R-7251139</t>
  </si>
  <si>
    <t xml:space="preserve">Montáž manžety výlevky </t>
  </si>
  <si>
    <t>1201055293</t>
  </si>
  <si>
    <t>R-725015</t>
  </si>
  <si>
    <t xml:space="preserve">Manžeta flexi pro výlevku </t>
  </si>
  <si>
    <t>-275363314</t>
  </si>
  <si>
    <t>R-72519</t>
  </si>
  <si>
    <t xml:space="preserve">D+M odpadkový koš do koupelen a WC - viz. technické podmínky výrobků </t>
  </si>
  <si>
    <t>-2083025508</t>
  </si>
  <si>
    <t>R-72520</t>
  </si>
  <si>
    <t xml:space="preserve">D+M odkládací police pod zrcadlo  vč. kotvení a dodávky kotevních prvků  - viz. technické podmínky výrobků </t>
  </si>
  <si>
    <t>-1294530700</t>
  </si>
  <si>
    <t>R-72521</t>
  </si>
  <si>
    <t xml:space="preserve">D+M zásobníku na papírové ručníky uzamykatelného  vč. kotvení a dodávky kotevních prvků  - viz. technické podmínky výrobků </t>
  </si>
  <si>
    <t>-1025932431</t>
  </si>
  <si>
    <t>R-72522</t>
  </si>
  <si>
    <t xml:space="preserve">D+M  háček na oděvy   vč. kotvení a dodávky kotevních prvků - viz. technické podmínky výrobků </t>
  </si>
  <si>
    <t>200691545</t>
  </si>
  <si>
    <t>R-7259802</t>
  </si>
  <si>
    <t>D+M Dvířka 150/300</t>
  </si>
  <si>
    <t>-1766210627</t>
  </si>
  <si>
    <t>R-7259804</t>
  </si>
  <si>
    <t>D+M mřížky 300/300</t>
  </si>
  <si>
    <t>572006886</t>
  </si>
  <si>
    <t>R-7259880</t>
  </si>
  <si>
    <t>D+M kondenzační sifon</t>
  </si>
  <si>
    <t>1959121016</t>
  </si>
  <si>
    <t xml:space="preserve">003 - Ostatní a vedlejší náklady </t>
  </si>
  <si>
    <t>Ostrava - Hrabůvka</t>
  </si>
  <si>
    <t>Moravskoslezský kraj</t>
  </si>
  <si>
    <t>VRN - VRN</t>
  </si>
  <si>
    <t xml:space="preserve">    999 - Ostatní vedlejší náklady</t>
  </si>
  <si>
    <t>VRN</t>
  </si>
  <si>
    <t>999</t>
  </si>
  <si>
    <t>Ostatní vedlejší náklady</t>
  </si>
  <si>
    <t>R-99906</t>
  </si>
  <si>
    <t>Dokumentace skutečného provedení stavby v počtu a formátech dle SoD</t>
  </si>
  <si>
    <t>944123717</t>
  </si>
  <si>
    <t>R-99907</t>
  </si>
  <si>
    <t xml:space="preserve">Kompletační činnost zhotovitele </t>
  </si>
  <si>
    <t>1657619247</t>
  </si>
  <si>
    <t xml:space="preserve">Poznámka k položce:
- Kompletní dokladová část dle SoD (revize, atesty, certifikáty, prohlášení o shodě) po předání a převzetí dokončeného díla a pro zajištění kolaudačního souhlasu:
- Náklady zhotovotele související s prováděním vzorkování dodávaných materiálů a výrobků v souladu s SoD:
- Náklady zhotovitele související s prováděným zkoušek a REVIZÍ předepsaných technickými normami a vyjádřeními dotčených orgánů pro řádné provedení a předání díla:
- Náklady na veškeré (individuální) zkoušky, atesty a revize dodaných a smontovaných technologických zařízení vč. komplexního vyzkoušení:
- Náklady zhotovitele na vypracování provozních řádů pro trvalý provoz:
- Náklady na předání všech návodů k obsluze a údržbě pro technologická zařízení:
- Náklady na zaškolení obsluhy objednatele:
</t>
  </si>
  <si>
    <t>R-99908</t>
  </si>
  <si>
    <t>Vybudování zařízení staveniště</t>
  </si>
  <si>
    <t>205775011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</si>
  <si>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</si>
  <si>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</si>
  <si>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</si>
  <si>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1237750752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</si>
  <si>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</si>
  <si>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R-9991010</t>
  </si>
  <si>
    <t xml:space="preserve">Odstranění zařízení staveniště </t>
  </si>
  <si>
    <t>-163654659</t>
  </si>
  <si>
    <t>Poznámka k položce:
náklady  na odstranění zařízení staveniště, uvedení stavbou dotčených ploch a ploch zařízení staveniště do původního stavu</t>
  </si>
  <si>
    <t>R-9991011</t>
  </si>
  <si>
    <t xml:space="preserve">Výrobní a dílenská  dokumentace , technologické postupy provádění prací </t>
  </si>
  <si>
    <t>1567220189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</si>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</sst>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002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Rekonstrukce místnosti CT Bohumínské městské nemocnice a.s.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Bohumín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4. 10. 2018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Bohumínská městská nemocnice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ATRIS s.r.o.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1" s="5" customFormat="1" ht="31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'001 - Rekonstrukce místno...'!J27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'001 - Rekonstrukce místno...'!P98</f>
        <v>0</v>
      </c>
      <c r="AV52" s="127">
        <f>'001 - Rekonstrukce místno...'!J30</f>
        <v>0</v>
      </c>
      <c r="AW52" s="127">
        <f>'001 - Rekonstrukce místno...'!J31</f>
        <v>0</v>
      </c>
      <c r="AX52" s="127">
        <f>'001 - Rekonstrukce místno...'!J32</f>
        <v>0</v>
      </c>
      <c r="AY52" s="127">
        <f>'001 - Rekonstrukce místno...'!J33</f>
        <v>0</v>
      </c>
      <c r="AZ52" s="127">
        <f>'001 - Rekonstrukce místno...'!F30</f>
        <v>0</v>
      </c>
      <c r="BA52" s="127">
        <f>'001 - Rekonstrukce místno...'!F31</f>
        <v>0</v>
      </c>
      <c r="BB52" s="127">
        <f>'001 - Rekonstrukce místno...'!F32</f>
        <v>0</v>
      </c>
      <c r="BC52" s="127">
        <f>'001 - Rekonstrukce místno...'!F33</f>
        <v>0</v>
      </c>
      <c r="BD52" s="129">
        <f>'001 - Rekonstrukce místno...'!F34</f>
        <v>0</v>
      </c>
      <c r="BT52" s="130" t="s">
        <v>79</v>
      </c>
      <c r="BV52" s="130" t="s">
        <v>73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pans="1:91" s="5" customFormat="1" ht="16.5" customHeight="1">
      <c r="A53" s="118" t="s">
        <v>75</v>
      </c>
      <c r="B53" s="119"/>
      <c r="C53" s="120"/>
      <c r="D53" s="121" t="s">
        <v>16</v>
      </c>
      <c r="E53" s="121"/>
      <c r="F53" s="121"/>
      <c r="G53" s="121"/>
      <c r="H53" s="121"/>
      <c r="I53" s="122"/>
      <c r="J53" s="121" t="s">
        <v>82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'002 - Zdravotechnika 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26">
        <v>0</v>
      </c>
      <c r="AT53" s="127">
        <f>ROUND(SUM(AV53:AW53),2)</f>
        <v>0</v>
      </c>
      <c r="AU53" s="128">
        <f>'002 - Zdravotechnika '!P87</f>
        <v>0</v>
      </c>
      <c r="AV53" s="127">
        <f>'002 - Zdravotechnika '!J30</f>
        <v>0</v>
      </c>
      <c r="AW53" s="127">
        <f>'002 - Zdravotechnika '!J31</f>
        <v>0</v>
      </c>
      <c r="AX53" s="127">
        <f>'002 - Zdravotechnika '!J32</f>
        <v>0</v>
      </c>
      <c r="AY53" s="127">
        <f>'002 - Zdravotechnika '!J33</f>
        <v>0</v>
      </c>
      <c r="AZ53" s="127">
        <f>'002 - Zdravotechnika '!F30</f>
        <v>0</v>
      </c>
      <c r="BA53" s="127">
        <f>'002 - Zdravotechnika '!F31</f>
        <v>0</v>
      </c>
      <c r="BB53" s="127">
        <f>'002 - Zdravotechnika '!F32</f>
        <v>0</v>
      </c>
      <c r="BC53" s="127">
        <f>'002 - Zdravotechnika '!F33</f>
        <v>0</v>
      </c>
      <c r="BD53" s="129">
        <f>'002 - Zdravotechnika '!F34</f>
        <v>0</v>
      </c>
      <c r="BT53" s="130" t="s">
        <v>79</v>
      </c>
      <c r="BV53" s="130" t="s">
        <v>73</v>
      </c>
      <c r="BW53" s="130" t="s">
        <v>83</v>
      </c>
      <c r="BX53" s="130" t="s">
        <v>7</v>
      </c>
      <c r="CL53" s="130" t="s">
        <v>21</v>
      </c>
      <c r="CM53" s="130" t="s">
        <v>81</v>
      </c>
    </row>
    <row r="54" spans="1:91" s="5" customFormat="1" ht="16.5" customHeight="1">
      <c r="A54" s="118" t="s">
        <v>75</v>
      </c>
      <c r="B54" s="119"/>
      <c r="C54" s="120"/>
      <c r="D54" s="121" t="s">
        <v>84</v>
      </c>
      <c r="E54" s="121"/>
      <c r="F54" s="121"/>
      <c r="G54" s="121"/>
      <c r="H54" s="121"/>
      <c r="I54" s="122"/>
      <c r="J54" s="121" t="s">
        <v>85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'003 - Ostatní a vedlejší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78</v>
      </c>
      <c r="AR54" s="125"/>
      <c r="AS54" s="131">
        <v>0</v>
      </c>
      <c r="AT54" s="132">
        <f>ROUND(SUM(AV54:AW54),2)</f>
        <v>0</v>
      </c>
      <c r="AU54" s="133">
        <f>'003 - Ostatní a vedlejší ...'!P78</f>
        <v>0</v>
      </c>
      <c r="AV54" s="132">
        <f>'003 - Ostatní a vedlejší ...'!J30</f>
        <v>0</v>
      </c>
      <c r="AW54" s="132">
        <f>'003 - Ostatní a vedlejší ...'!J31</f>
        <v>0</v>
      </c>
      <c r="AX54" s="132">
        <f>'003 - Ostatní a vedlejší ...'!J32</f>
        <v>0</v>
      </c>
      <c r="AY54" s="132">
        <f>'003 - Ostatní a vedlejší ...'!J33</f>
        <v>0</v>
      </c>
      <c r="AZ54" s="132">
        <f>'003 - Ostatní a vedlejší ...'!F30</f>
        <v>0</v>
      </c>
      <c r="BA54" s="132">
        <f>'003 - Ostatní a vedlejší ...'!F31</f>
        <v>0</v>
      </c>
      <c r="BB54" s="132">
        <f>'003 - Ostatní a vedlejší ...'!F32</f>
        <v>0</v>
      </c>
      <c r="BC54" s="132">
        <f>'003 - Ostatní a vedlejší ...'!F33</f>
        <v>0</v>
      </c>
      <c r="BD54" s="134">
        <f>'003 - Ostatní a vedlejší ...'!F34</f>
        <v>0</v>
      </c>
      <c r="BT54" s="130" t="s">
        <v>79</v>
      </c>
      <c r="BV54" s="130" t="s">
        <v>73</v>
      </c>
      <c r="BW54" s="130" t="s">
        <v>86</v>
      </c>
      <c r="BX54" s="130" t="s">
        <v>7</v>
      </c>
      <c r="CL54" s="130" t="s">
        <v>87</v>
      </c>
      <c r="CM54" s="130" t="s">
        <v>81</v>
      </c>
    </row>
    <row r="55" spans="2:44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pans="2:44" s="1" customFormat="1" ht="6.95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1 - Rekonstrukce místno...'!C2" display="/"/>
    <hyperlink ref="A53" location="'002 - Zdravotechnika '!C2" display="/"/>
    <hyperlink ref="A54" location="'003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Rekonstrukce místnosti CT Bohumínské městské nemocnice a.s.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4. 10. 2018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ROUND(J98,2)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ROUND(SUM(BE98:BE515),2)</f>
        <v>0</v>
      </c>
      <c r="G30" s="46"/>
      <c r="H30" s="46"/>
      <c r="I30" s="157">
        <v>0.21</v>
      </c>
      <c r="J30" s="156">
        <f>ROUND(ROUND((SUM(BE98:BE515)),2)*I30,2)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ROUND(SUM(BF98:BF515),2)</f>
        <v>0</v>
      </c>
      <c r="G31" s="46"/>
      <c r="H31" s="46"/>
      <c r="I31" s="157">
        <v>0.15</v>
      </c>
      <c r="J31" s="156">
        <f>ROUND(ROUND((SUM(BF98:BF515)),2)*I31,2)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ROUND(SUM(BG98:BG515),2)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ROUND(SUM(BH98:BH515),2)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ROUND(SUM(BI98:BI515),2)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Rekonstrukce místnosti CT Bohumínské městské nemocnice a.s.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 xml:space="preserve">001 - Rekonstrukce místnosti CT Bohumín městské nemocnice 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Bohumín</v>
      </c>
      <c r="G49" s="46"/>
      <c r="H49" s="46"/>
      <c r="I49" s="145" t="s">
        <v>25</v>
      </c>
      <c r="J49" s="146" t="str">
        <f>IF(J12="","",J12)</f>
        <v>4. 10. 2018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Bohumínská městská nemocnice </v>
      </c>
      <c r="G51" s="46"/>
      <c r="H51" s="46"/>
      <c r="I51" s="145" t="s">
        <v>33</v>
      </c>
      <c r="J51" s="43" t="str">
        <f>E21</f>
        <v>ATRIS s.r.o.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J98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J99</f>
        <v>0</v>
      </c>
      <c r="K57" s="182"/>
    </row>
    <row r="58" spans="2:11" s="8" customFormat="1" ht="19.9" customHeight="1">
      <c r="B58" s="183"/>
      <c r="C58" s="184"/>
      <c r="D58" s="185" t="s">
        <v>102</v>
      </c>
      <c r="E58" s="186"/>
      <c r="F58" s="186"/>
      <c r="G58" s="186"/>
      <c r="H58" s="186"/>
      <c r="I58" s="187"/>
      <c r="J58" s="188">
        <f>J100</f>
        <v>0</v>
      </c>
      <c r="K58" s="189"/>
    </row>
    <row r="59" spans="2:11" s="8" customFormat="1" ht="19.9" customHeight="1">
      <c r="B59" s="183"/>
      <c r="C59" s="184"/>
      <c r="D59" s="185" t="s">
        <v>103</v>
      </c>
      <c r="E59" s="186"/>
      <c r="F59" s="186"/>
      <c r="G59" s="186"/>
      <c r="H59" s="186"/>
      <c r="I59" s="187"/>
      <c r="J59" s="188">
        <f>J114</f>
        <v>0</v>
      </c>
      <c r="K59" s="189"/>
    </row>
    <row r="60" spans="2:11" s="8" customFormat="1" ht="19.9" customHeight="1">
      <c r="B60" s="183"/>
      <c r="C60" s="184"/>
      <c r="D60" s="185" t="s">
        <v>104</v>
      </c>
      <c r="E60" s="186"/>
      <c r="F60" s="186"/>
      <c r="G60" s="186"/>
      <c r="H60" s="186"/>
      <c r="I60" s="187"/>
      <c r="J60" s="188">
        <f>J126</f>
        <v>0</v>
      </c>
      <c r="K60" s="189"/>
    </row>
    <row r="61" spans="2:11" s="8" customFormat="1" ht="19.9" customHeight="1">
      <c r="B61" s="183"/>
      <c r="C61" s="184"/>
      <c r="D61" s="185" t="s">
        <v>105</v>
      </c>
      <c r="E61" s="186"/>
      <c r="F61" s="186"/>
      <c r="G61" s="186"/>
      <c r="H61" s="186"/>
      <c r="I61" s="187"/>
      <c r="J61" s="188">
        <f>J139</f>
        <v>0</v>
      </c>
      <c r="K61" s="189"/>
    </row>
    <row r="62" spans="2:11" s="8" customFormat="1" ht="19.9" customHeight="1">
      <c r="B62" s="183"/>
      <c r="C62" s="184"/>
      <c r="D62" s="185" t="s">
        <v>106</v>
      </c>
      <c r="E62" s="186"/>
      <c r="F62" s="186"/>
      <c r="G62" s="186"/>
      <c r="H62" s="186"/>
      <c r="I62" s="187"/>
      <c r="J62" s="188">
        <f>J232</f>
        <v>0</v>
      </c>
      <c r="K62" s="189"/>
    </row>
    <row r="63" spans="2:11" s="8" customFormat="1" ht="19.9" customHeight="1">
      <c r="B63" s="183"/>
      <c r="C63" s="184"/>
      <c r="D63" s="185" t="s">
        <v>107</v>
      </c>
      <c r="E63" s="186"/>
      <c r="F63" s="186"/>
      <c r="G63" s="186"/>
      <c r="H63" s="186"/>
      <c r="I63" s="187"/>
      <c r="J63" s="188">
        <f>J294</f>
        <v>0</v>
      </c>
      <c r="K63" s="189"/>
    </row>
    <row r="64" spans="2:11" s="8" customFormat="1" ht="19.9" customHeight="1">
      <c r="B64" s="183"/>
      <c r="C64" s="184"/>
      <c r="D64" s="185" t="s">
        <v>108</v>
      </c>
      <c r="E64" s="186"/>
      <c r="F64" s="186"/>
      <c r="G64" s="186"/>
      <c r="H64" s="186"/>
      <c r="I64" s="187"/>
      <c r="J64" s="188">
        <f>J302</f>
        <v>0</v>
      </c>
      <c r="K64" s="189"/>
    </row>
    <row r="65" spans="2:11" s="7" customFormat="1" ht="24.95" customHeight="1">
      <c r="B65" s="176"/>
      <c r="C65" s="177"/>
      <c r="D65" s="178" t="s">
        <v>109</v>
      </c>
      <c r="E65" s="179"/>
      <c r="F65" s="179"/>
      <c r="G65" s="179"/>
      <c r="H65" s="179"/>
      <c r="I65" s="180"/>
      <c r="J65" s="181">
        <f>J305</f>
        <v>0</v>
      </c>
      <c r="K65" s="182"/>
    </row>
    <row r="66" spans="2:11" s="8" customFormat="1" ht="19.9" customHeight="1">
      <c r="B66" s="183"/>
      <c r="C66" s="184"/>
      <c r="D66" s="185" t="s">
        <v>110</v>
      </c>
      <c r="E66" s="186"/>
      <c r="F66" s="186"/>
      <c r="G66" s="186"/>
      <c r="H66" s="186"/>
      <c r="I66" s="187"/>
      <c r="J66" s="188">
        <f>J306</f>
        <v>0</v>
      </c>
      <c r="K66" s="189"/>
    </row>
    <row r="67" spans="2:11" s="8" customFormat="1" ht="19.9" customHeight="1">
      <c r="B67" s="183"/>
      <c r="C67" s="184"/>
      <c r="D67" s="185" t="s">
        <v>111</v>
      </c>
      <c r="E67" s="186"/>
      <c r="F67" s="186"/>
      <c r="G67" s="186"/>
      <c r="H67" s="186"/>
      <c r="I67" s="187"/>
      <c r="J67" s="188">
        <f>J330</f>
        <v>0</v>
      </c>
      <c r="K67" s="189"/>
    </row>
    <row r="68" spans="2:11" s="8" customFormat="1" ht="19.9" customHeight="1">
      <c r="B68" s="183"/>
      <c r="C68" s="184"/>
      <c r="D68" s="185" t="s">
        <v>112</v>
      </c>
      <c r="E68" s="186"/>
      <c r="F68" s="186"/>
      <c r="G68" s="186"/>
      <c r="H68" s="186"/>
      <c r="I68" s="187"/>
      <c r="J68" s="188">
        <f>J349</f>
        <v>0</v>
      </c>
      <c r="K68" s="189"/>
    </row>
    <row r="69" spans="2:11" s="8" customFormat="1" ht="19.9" customHeight="1">
      <c r="B69" s="183"/>
      <c r="C69" s="184"/>
      <c r="D69" s="185" t="s">
        <v>113</v>
      </c>
      <c r="E69" s="186"/>
      <c r="F69" s="186"/>
      <c r="G69" s="186"/>
      <c r="H69" s="186"/>
      <c r="I69" s="187"/>
      <c r="J69" s="188">
        <f>J355</f>
        <v>0</v>
      </c>
      <c r="K69" s="189"/>
    </row>
    <row r="70" spans="2:11" s="8" customFormat="1" ht="19.9" customHeight="1">
      <c r="B70" s="183"/>
      <c r="C70" s="184"/>
      <c r="D70" s="185" t="s">
        <v>114</v>
      </c>
      <c r="E70" s="186"/>
      <c r="F70" s="186"/>
      <c r="G70" s="186"/>
      <c r="H70" s="186"/>
      <c r="I70" s="187"/>
      <c r="J70" s="188">
        <f>J366</f>
        <v>0</v>
      </c>
      <c r="K70" s="189"/>
    </row>
    <row r="71" spans="2:11" s="8" customFormat="1" ht="19.9" customHeight="1">
      <c r="B71" s="183"/>
      <c r="C71" s="184"/>
      <c r="D71" s="185" t="s">
        <v>115</v>
      </c>
      <c r="E71" s="186"/>
      <c r="F71" s="186"/>
      <c r="G71" s="186"/>
      <c r="H71" s="186"/>
      <c r="I71" s="187"/>
      <c r="J71" s="188">
        <f>J370</f>
        <v>0</v>
      </c>
      <c r="K71" s="189"/>
    </row>
    <row r="72" spans="2:11" s="8" customFormat="1" ht="19.9" customHeight="1">
      <c r="B72" s="183"/>
      <c r="C72" s="184"/>
      <c r="D72" s="185" t="s">
        <v>116</v>
      </c>
      <c r="E72" s="186"/>
      <c r="F72" s="186"/>
      <c r="G72" s="186"/>
      <c r="H72" s="186"/>
      <c r="I72" s="187"/>
      <c r="J72" s="188">
        <f>J401</f>
        <v>0</v>
      </c>
      <c r="K72" s="189"/>
    </row>
    <row r="73" spans="2:11" s="8" customFormat="1" ht="19.9" customHeight="1">
      <c r="B73" s="183"/>
      <c r="C73" s="184"/>
      <c r="D73" s="185" t="s">
        <v>117</v>
      </c>
      <c r="E73" s="186"/>
      <c r="F73" s="186"/>
      <c r="G73" s="186"/>
      <c r="H73" s="186"/>
      <c r="I73" s="187"/>
      <c r="J73" s="188">
        <f>J424</f>
        <v>0</v>
      </c>
      <c r="K73" s="189"/>
    </row>
    <row r="74" spans="2:11" s="8" customFormat="1" ht="19.9" customHeight="1">
      <c r="B74" s="183"/>
      <c r="C74" s="184"/>
      <c r="D74" s="185" t="s">
        <v>118</v>
      </c>
      <c r="E74" s="186"/>
      <c r="F74" s="186"/>
      <c r="G74" s="186"/>
      <c r="H74" s="186"/>
      <c r="I74" s="187"/>
      <c r="J74" s="188">
        <f>J434</f>
        <v>0</v>
      </c>
      <c r="K74" s="189"/>
    </row>
    <row r="75" spans="2:11" s="8" customFormat="1" ht="19.9" customHeight="1">
      <c r="B75" s="183"/>
      <c r="C75" s="184"/>
      <c r="D75" s="185" t="s">
        <v>119</v>
      </c>
      <c r="E75" s="186"/>
      <c r="F75" s="186"/>
      <c r="G75" s="186"/>
      <c r="H75" s="186"/>
      <c r="I75" s="187"/>
      <c r="J75" s="188">
        <f>J463</f>
        <v>0</v>
      </c>
      <c r="K75" s="189"/>
    </row>
    <row r="76" spans="2:11" s="8" customFormat="1" ht="19.9" customHeight="1">
      <c r="B76" s="183"/>
      <c r="C76" s="184"/>
      <c r="D76" s="185" t="s">
        <v>120</v>
      </c>
      <c r="E76" s="186"/>
      <c r="F76" s="186"/>
      <c r="G76" s="186"/>
      <c r="H76" s="186"/>
      <c r="I76" s="187"/>
      <c r="J76" s="188">
        <f>J481</f>
        <v>0</v>
      </c>
      <c r="K76" s="189"/>
    </row>
    <row r="77" spans="2:11" s="7" customFormat="1" ht="24.95" customHeight="1">
      <c r="B77" s="176"/>
      <c r="C77" s="177"/>
      <c r="D77" s="178" t="s">
        <v>121</v>
      </c>
      <c r="E77" s="179"/>
      <c r="F77" s="179"/>
      <c r="G77" s="179"/>
      <c r="H77" s="179"/>
      <c r="I77" s="180"/>
      <c r="J77" s="181">
        <f>J512</f>
        <v>0</v>
      </c>
      <c r="K77" s="182"/>
    </row>
    <row r="78" spans="2:11" s="8" customFormat="1" ht="19.9" customHeight="1">
      <c r="B78" s="183"/>
      <c r="C78" s="184"/>
      <c r="D78" s="185" t="s">
        <v>122</v>
      </c>
      <c r="E78" s="186"/>
      <c r="F78" s="186"/>
      <c r="G78" s="186"/>
      <c r="H78" s="186"/>
      <c r="I78" s="187"/>
      <c r="J78" s="188">
        <f>J513</f>
        <v>0</v>
      </c>
      <c r="K78" s="189"/>
    </row>
    <row r="79" spans="2:11" s="1" customFormat="1" ht="21.8" customHeight="1">
      <c r="B79" s="45"/>
      <c r="C79" s="46"/>
      <c r="D79" s="46"/>
      <c r="E79" s="46"/>
      <c r="F79" s="46"/>
      <c r="G79" s="46"/>
      <c r="H79" s="46"/>
      <c r="I79" s="143"/>
      <c r="J79" s="46"/>
      <c r="K79" s="50"/>
    </row>
    <row r="80" spans="2:11" s="1" customFormat="1" ht="6.95" customHeight="1">
      <c r="B80" s="66"/>
      <c r="C80" s="67"/>
      <c r="D80" s="67"/>
      <c r="E80" s="67"/>
      <c r="F80" s="67"/>
      <c r="G80" s="67"/>
      <c r="H80" s="67"/>
      <c r="I80" s="165"/>
      <c r="J80" s="67"/>
      <c r="K80" s="68"/>
    </row>
    <row r="84" spans="2:12" s="1" customFormat="1" ht="6.95" customHeight="1">
      <c r="B84" s="69"/>
      <c r="C84" s="70"/>
      <c r="D84" s="70"/>
      <c r="E84" s="70"/>
      <c r="F84" s="70"/>
      <c r="G84" s="70"/>
      <c r="H84" s="70"/>
      <c r="I84" s="168"/>
      <c r="J84" s="70"/>
      <c r="K84" s="70"/>
      <c r="L84" s="71"/>
    </row>
    <row r="85" spans="2:12" s="1" customFormat="1" ht="36.95" customHeight="1">
      <c r="B85" s="45"/>
      <c r="C85" s="72" t="s">
        <v>123</v>
      </c>
      <c r="D85" s="73"/>
      <c r="E85" s="73"/>
      <c r="F85" s="73"/>
      <c r="G85" s="73"/>
      <c r="H85" s="73"/>
      <c r="I85" s="190"/>
      <c r="J85" s="73"/>
      <c r="K85" s="73"/>
      <c r="L85" s="71"/>
    </row>
    <row r="86" spans="2:12" s="1" customFormat="1" ht="6.95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pans="2:12" s="1" customFormat="1" ht="14.4" customHeight="1">
      <c r="B87" s="45"/>
      <c r="C87" s="75" t="s">
        <v>18</v>
      </c>
      <c r="D87" s="73"/>
      <c r="E87" s="73"/>
      <c r="F87" s="73"/>
      <c r="G87" s="73"/>
      <c r="H87" s="73"/>
      <c r="I87" s="190"/>
      <c r="J87" s="73"/>
      <c r="K87" s="73"/>
      <c r="L87" s="71"/>
    </row>
    <row r="88" spans="2:12" s="1" customFormat="1" ht="16.5" customHeight="1">
      <c r="B88" s="45"/>
      <c r="C88" s="73"/>
      <c r="D88" s="73"/>
      <c r="E88" s="191" t="str">
        <f>E7</f>
        <v>Rekonstrukce místnosti CT Bohumínské městské nemocnice a.s.</v>
      </c>
      <c r="F88" s="75"/>
      <c r="G88" s="75"/>
      <c r="H88" s="75"/>
      <c r="I88" s="190"/>
      <c r="J88" s="73"/>
      <c r="K88" s="73"/>
      <c r="L88" s="71"/>
    </row>
    <row r="89" spans="2:12" s="1" customFormat="1" ht="14.4" customHeight="1">
      <c r="B89" s="45"/>
      <c r="C89" s="75" t="s">
        <v>94</v>
      </c>
      <c r="D89" s="73"/>
      <c r="E89" s="73"/>
      <c r="F89" s="73"/>
      <c r="G89" s="73"/>
      <c r="H89" s="73"/>
      <c r="I89" s="190"/>
      <c r="J89" s="73"/>
      <c r="K89" s="73"/>
      <c r="L89" s="71"/>
    </row>
    <row r="90" spans="2:12" s="1" customFormat="1" ht="17.25" customHeight="1">
      <c r="B90" s="45"/>
      <c r="C90" s="73"/>
      <c r="D90" s="73"/>
      <c r="E90" s="81" t="str">
        <f>E9</f>
        <v xml:space="preserve">001 - Rekonstrukce místnosti CT Bohumín městské nemocnice </v>
      </c>
      <c r="F90" s="73"/>
      <c r="G90" s="73"/>
      <c r="H90" s="73"/>
      <c r="I90" s="190"/>
      <c r="J90" s="73"/>
      <c r="K90" s="73"/>
      <c r="L90" s="71"/>
    </row>
    <row r="91" spans="2:12" s="1" customFormat="1" ht="6.95" customHeight="1">
      <c r="B91" s="45"/>
      <c r="C91" s="73"/>
      <c r="D91" s="73"/>
      <c r="E91" s="73"/>
      <c r="F91" s="73"/>
      <c r="G91" s="73"/>
      <c r="H91" s="73"/>
      <c r="I91" s="190"/>
      <c r="J91" s="73"/>
      <c r="K91" s="73"/>
      <c r="L91" s="71"/>
    </row>
    <row r="92" spans="2:12" s="1" customFormat="1" ht="18" customHeight="1">
      <c r="B92" s="45"/>
      <c r="C92" s="75" t="s">
        <v>23</v>
      </c>
      <c r="D92" s="73"/>
      <c r="E92" s="73"/>
      <c r="F92" s="192" t="str">
        <f>F12</f>
        <v>Bohumín</v>
      </c>
      <c r="G92" s="73"/>
      <c r="H92" s="73"/>
      <c r="I92" s="193" t="s">
        <v>25</v>
      </c>
      <c r="J92" s="84" t="str">
        <f>IF(J12="","",J12)</f>
        <v>4. 10. 2018</v>
      </c>
      <c r="K92" s="73"/>
      <c r="L92" s="71"/>
    </row>
    <row r="93" spans="2:12" s="1" customFormat="1" ht="6.95" customHeight="1">
      <c r="B93" s="45"/>
      <c r="C93" s="73"/>
      <c r="D93" s="73"/>
      <c r="E93" s="73"/>
      <c r="F93" s="73"/>
      <c r="G93" s="73"/>
      <c r="H93" s="73"/>
      <c r="I93" s="190"/>
      <c r="J93" s="73"/>
      <c r="K93" s="73"/>
      <c r="L93" s="71"/>
    </row>
    <row r="94" spans="2:12" s="1" customFormat="1" ht="13.5">
      <c r="B94" s="45"/>
      <c r="C94" s="75" t="s">
        <v>27</v>
      </c>
      <c r="D94" s="73"/>
      <c r="E94" s="73"/>
      <c r="F94" s="192" t="str">
        <f>E15</f>
        <v xml:space="preserve">Bohumínská městská nemocnice </v>
      </c>
      <c r="G94" s="73"/>
      <c r="H94" s="73"/>
      <c r="I94" s="193" t="s">
        <v>33</v>
      </c>
      <c r="J94" s="192" t="str">
        <f>E21</f>
        <v>ATRIS s.r.o.</v>
      </c>
      <c r="K94" s="73"/>
      <c r="L94" s="71"/>
    </row>
    <row r="95" spans="2:12" s="1" customFormat="1" ht="14.4" customHeight="1">
      <c r="B95" s="45"/>
      <c r="C95" s="75" t="s">
        <v>31</v>
      </c>
      <c r="D95" s="73"/>
      <c r="E95" s="73"/>
      <c r="F95" s="192" t="str">
        <f>IF(E18="","",E18)</f>
        <v/>
      </c>
      <c r="G95" s="73"/>
      <c r="H95" s="73"/>
      <c r="I95" s="190"/>
      <c r="J95" s="73"/>
      <c r="K95" s="73"/>
      <c r="L95" s="71"/>
    </row>
    <row r="96" spans="2:12" s="1" customFormat="1" ht="10.3" customHeight="1">
      <c r="B96" s="45"/>
      <c r="C96" s="73"/>
      <c r="D96" s="73"/>
      <c r="E96" s="73"/>
      <c r="F96" s="73"/>
      <c r="G96" s="73"/>
      <c r="H96" s="73"/>
      <c r="I96" s="190"/>
      <c r="J96" s="73"/>
      <c r="K96" s="73"/>
      <c r="L96" s="71"/>
    </row>
    <row r="97" spans="2:20" s="9" customFormat="1" ht="29.25" customHeight="1">
      <c r="B97" s="194"/>
      <c r="C97" s="195" t="s">
        <v>124</v>
      </c>
      <c r="D97" s="196" t="s">
        <v>56</v>
      </c>
      <c r="E97" s="196" t="s">
        <v>52</v>
      </c>
      <c r="F97" s="196" t="s">
        <v>125</v>
      </c>
      <c r="G97" s="196" t="s">
        <v>126</v>
      </c>
      <c r="H97" s="196" t="s">
        <v>127</v>
      </c>
      <c r="I97" s="197" t="s">
        <v>128</v>
      </c>
      <c r="J97" s="196" t="s">
        <v>98</v>
      </c>
      <c r="K97" s="198" t="s">
        <v>129</v>
      </c>
      <c r="L97" s="199"/>
      <c r="M97" s="101" t="s">
        <v>130</v>
      </c>
      <c r="N97" s="102" t="s">
        <v>41</v>
      </c>
      <c r="O97" s="102" t="s">
        <v>131</v>
      </c>
      <c r="P97" s="102" t="s">
        <v>132</v>
      </c>
      <c r="Q97" s="102" t="s">
        <v>133</v>
      </c>
      <c r="R97" s="102" t="s">
        <v>134</v>
      </c>
      <c r="S97" s="102" t="s">
        <v>135</v>
      </c>
      <c r="T97" s="103" t="s">
        <v>136</v>
      </c>
    </row>
    <row r="98" spans="2:63" s="1" customFormat="1" ht="29.25" customHeight="1">
      <c r="B98" s="45"/>
      <c r="C98" s="107" t="s">
        <v>99</v>
      </c>
      <c r="D98" s="73"/>
      <c r="E98" s="73"/>
      <c r="F98" s="73"/>
      <c r="G98" s="73"/>
      <c r="H98" s="73"/>
      <c r="I98" s="190"/>
      <c r="J98" s="200">
        <f>BK98</f>
        <v>0</v>
      </c>
      <c r="K98" s="73"/>
      <c r="L98" s="71"/>
      <c r="M98" s="104"/>
      <c r="N98" s="105"/>
      <c r="O98" s="105"/>
      <c r="P98" s="201">
        <f>P99+P305+P512</f>
        <v>0</v>
      </c>
      <c r="Q98" s="105"/>
      <c r="R98" s="201">
        <f>R99+R305+R512</f>
        <v>66.4265238</v>
      </c>
      <c r="S98" s="105"/>
      <c r="T98" s="202">
        <f>T99+T305+T512</f>
        <v>97.45496599999998</v>
      </c>
      <c r="AT98" s="23" t="s">
        <v>70</v>
      </c>
      <c r="AU98" s="23" t="s">
        <v>100</v>
      </c>
      <c r="BK98" s="203">
        <f>BK99+BK305+BK512</f>
        <v>0</v>
      </c>
    </row>
    <row r="99" spans="2:63" s="10" customFormat="1" ht="37.4" customHeight="1">
      <c r="B99" s="204"/>
      <c r="C99" s="205"/>
      <c r="D99" s="206" t="s">
        <v>70</v>
      </c>
      <c r="E99" s="207" t="s">
        <v>137</v>
      </c>
      <c r="F99" s="207" t="s">
        <v>138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P100+P114+P126+P139+P232+P294+P302</f>
        <v>0</v>
      </c>
      <c r="Q99" s="212"/>
      <c r="R99" s="213">
        <f>R100+R114+R126+R139+R232+R294+R302</f>
        <v>62.28157256</v>
      </c>
      <c r="S99" s="212"/>
      <c r="T99" s="214">
        <f>T100+T114+T126+T139+T232+T294+T302</f>
        <v>94.87509099999998</v>
      </c>
      <c r="AR99" s="215" t="s">
        <v>79</v>
      </c>
      <c r="AT99" s="216" t="s">
        <v>70</v>
      </c>
      <c r="AU99" s="216" t="s">
        <v>71</v>
      </c>
      <c r="AY99" s="215" t="s">
        <v>139</v>
      </c>
      <c r="BK99" s="217">
        <f>BK100+BK114+BK126+BK139+BK232+BK294+BK302</f>
        <v>0</v>
      </c>
    </row>
    <row r="100" spans="2:63" s="10" customFormat="1" ht="19.9" customHeight="1">
      <c r="B100" s="204"/>
      <c r="C100" s="205"/>
      <c r="D100" s="206" t="s">
        <v>70</v>
      </c>
      <c r="E100" s="218" t="s">
        <v>79</v>
      </c>
      <c r="F100" s="218" t="s">
        <v>140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SUM(P101:P113)</f>
        <v>0</v>
      </c>
      <c r="Q100" s="212"/>
      <c r="R100" s="213">
        <f>SUM(R101:R113)</f>
        <v>0</v>
      </c>
      <c r="S100" s="212"/>
      <c r="T100" s="214">
        <f>SUM(T101:T113)</f>
        <v>0</v>
      </c>
      <c r="AR100" s="215" t="s">
        <v>79</v>
      </c>
      <c r="AT100" s="216" t="s">
        <v>70</v>
      </c>
      <c r="AU100" s="216" t="s">
        <v>79</v>
      </c>
      <c r="AY100" s="215" t="s">
        <v>139</v>
      </c>
      <c r="BK100" s="217">
        <f>SUM(BK101:BK113)</f>
        <v>0</v>
      </c>
    </row>
    <row r="101" spans="2:65" s="1" customFormat="1" ht="25.5" customHeight="1">
      <c r="B101" s="45"/>
      <c r="C101" s="220" t="s">
        <v>79</v>
      </c>
      <c r="D101" s="220" t="s">
        <v>141</v>
      </c>
      <c r="E101" s="221" t="s">
        <v>142</v>
      </c>
      <c r="F101" s="222" t="s">
        <v>143</v>
      </c>
      <c r="G101" s="223" t="s">
        <v>144</v>
      </c>
      <c r="H101" s="224">
        <v>9.792</v>
      </c>
      <c r="I101" s="225"/>
      <c r="J101" s="226">
        <f>ROUND(I101*H101,2)</f>
        <v>0</v>
      </c>
      <c r="K101" s="222" t="s">
        <v>145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146</v>
      </c>
      <c r="AT101" s="23" t="s">
        <v>141</v>
      </c>
      <c r="AU101" s="23" t="s">
        <v>81</v>
      </c>
      <c r="AY101" s="23" t="s">
        <v>139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146</v>
      </c>
      <c r="BM101" s="23" t="s">
        <v>147</v>
      </c>
    </row>
    <row r="102" spans="2:51" s="11" customFormat="1" ht="13.5">
      <c r="B102" s="232"/>
      <c r="C102" s="233"/>
      <c r="D102" s="234" t="s">
        <v>148</v>
      </c>
      <c r="E102" s="235" t="s">
        <v>21</v>
      </c>
      <c r="F102" s="236" t="s">
        <v>149</v>
      </c>
      <c r="G102" s="233"/>
      <c r="H102" s="237">
        <v>9.792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148</v>
      </c>
      <c r="AU102" s="243" t="s">
        <v>81</v>
      </c>
      <c r="AV102" s="11" t="s">
        <v>81</v>
      </c>
      <c r="AW102" s="11" t="s">
        <v>35</v>
      </c>
      <c r="AX102" s="11" t="s">
        <v>79</v>
      </c>
      <c r="AY102" s="243" t="s">
        <v>139</v>
      </c>
    </row>
    <row r="103" spans="2:65" s="1" customFormat="1" ht="25.5" customHeight="1">
      <c r="B103" s="45"/>
      <c r="C103" s="220" t="s">
        <v>81</v>
      </c>
      <c r="D103" s="220" t="s">
        <v>141</v>
      </c>
      <c r="E103" s="221" t="s">
        <v>150</v>
      </c>
      <c r="F103" s="222" t="s">
        <v>151</v>
      </c>
      <c r="G103" s="223" t="s">
        <v>144</v>
      </c>
      <c r="H103" s="224">
        <v>9.792</v>
      </c>
      <c r="I103" s="225"/>
      <c r="J103" s="226">
        <f>ROUND(I103*H103,2)</f>
        <v>0</v>
      </c>
      <c r="K103" s="222" t="s">
        <v>145</v>
      </c>
      <c r="L103" s="71"/>
      <c r="M103" s="227" t="s">
        <v>21</v>
      </c>
      <c r="N103" s="228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146</v>
      </c>
      <c r="AT103" s="23" t="s">
        <v>141</v>
      </c>
      <c r="AU103" s="23" t="s">
        <v>81</v>
      </c>
      <c r="AY103" s="23" t="s">
        <v>139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79</v>
      </c>
      <c r="BK103" s="231">
        <f>ROUND(I103*H103,2)</f>
        <v>0</v>
      </c>
      <c r="BL103" s="23" t="s">
        <v>146</v>
      </c>
      <c r="BM103" s="23" t="s">
        <v>152</v>
      </c>
    </row>
    <row r="104" spans="2:65" s="1" customFormat="1" ht="16.5" customHeight="1">
      <c r="B104" s="45"/>
      <c r="C104" s="220" t="s">
        <v>153</v>
      </c>
      <c r="D104" s="220" t="s">
        <v>141</v>
      </c>
      <c r="E104" s="221" t="s">
        <v>154</v>
      </c>
      <c r="F104" s="222" t="s">
        <v>155</v>
      </c>
      <c r="G104" s="223" t="s">
        <v>144</v>
      </c>
      <c r="H104" s="224">
        <v>9.792</v>
      </c>
      <c r="I104" s="225"/>
      <c r="J104" s="226">
        <f>ROUND(I104*H104,2)</f>
        <v>0</v>
      </c>
      <c r="K104" s="222" t="s">
        <v>145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146</v>
      </c>
      <c r="AT104" s="23" t="s">
        <v>141</v>
      </c>
      <c r="AU104" s="23" t="s">
        <v>81</v>
      </c>
      <c r="AY104" s="23" t="s">
        <v>139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146</v>
      </c>
      <c r="BM104" s="23" t="s">
        <v>156</v>
      </c>
    </row>
    <row r="105" spans="2:65" s="1" customFormat="1" ht="25.5" customHeight="1">
      <c r="B105" s="45"/>
      <c r="C105" s="220" t="s">
        <v>146</v>
      </c>
      <c r="D105" s="220" t="s">
        <v>141</v>
      </c>
      <c r="E105" s="221" t="s">
        <v>157</v>
      </c>
      <c r="F105" s="222" t="s">
        <v>158</v>
      </c>
      <c r="G105" s="223" t="s">
        <v>144</v>
      </c>
      <c r="H105" s="224">
        <v>88.128</v>
      </c>
      <c r="I105" s="225"/>
      <c r="J105" s="226">
        <f>ROUND(I105*H105,2)</f>
        <v>0</v>
      </c>
      <c r="K105" s="222" t="s">
        <v>145</v>
      </c>
      <c r="L105" s="71"/>
      <c r="M105" s="227" t="s">
        <v>21</v>
      </c>
      <c r="N105" s="228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146</v>
      </c>
      <c r="AT105" s="23" t="s">
        <v>141</v>
      </c>
      <c r="AU105" s="23" t="s">
        <v>81</v>
      </c>
      <c r="AY105" s="23" t="s">
        <v>139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146</v>
      </c>
      <c r="BM105" s="23" t="s">
        <v>159</v>
      </c>
    </row>
    <row r="106" spans="2:51" s="11" customFormat="1" ht="13.5">
      <c r="B106" s="232"/>
      <c r="C106" s="233"/>
      <c r="D106" s="234" t="s">
        <v>148</v>
      </c>
      <c r="E106" s="235" t="s">
        <v>21</v>
      </c>
      <c r="F106" s="236" t="s">
        <v>160</v>
      </c>
      <c r="G106" s="233"/>
      <c r="H106" s="237">
        <v>88.128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148</v>
      </c>
      <c r="AU106" s="243" t="s">
        <v>81</v>
      </c>
      <c r="AV106" s="11" t="s">
        <v>81</v>
      </c>
      <c r="AW106" s="11" t="s">
        <v>35</v>
      </c>
      <c r="AX106" s="11" t="s">
        <v>79</v>
      </c>
      <c r="AY106" s="243" t="s">
        <v>139</v>
      </c>
    </row>
    <row r="107" spans="2:65" s="1" customFormat="1" ht="16.5" customHeight="1">
      <c r="B107" s="45"/>
      <c r="C107" s="220" t="s">
        <v>161</v>
      </c>
      <c r="D107" s="220" t="s">
        <v>141</v>
      </c>
      <c r="E107" s="221" t="s">
        <v>162</v>
      </c>
      <c r="F107" s="222" t="s">
        <v>163</v>
      </c>
      <c r="G107" s="223" t="s">
        <v>144</v>
      </c>
      <c r="H107" s="224">
        <v>9.792</v>
      </c>
      <c r="I107" s="225"/>
      <c r="J107" s="226">
        <f>ROUND(I107*H107,2)</f>
        <v>0</v>
      </c>
      <c r="K107" s="222" t="s">
        <v>145</v>
      </c>
      <c r="L107" s="71"/>
      <c r="M107" s="227" t="s">
        <v>21</v>
      </c>
      <c r="N107" s="228" t="s">
        <v>42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146</v>
      </c>
      <c r="AT107" s="23" t="s">
        <v>141</v>
      </c>
      <c r="AU107" s="23" t="s">
        <v>81</v>
      </c>
      <c r="AY107" s="23" t="s">
        <v>139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79</v>
      </c>
      <c r="BK107" s="231">
        <f>ROUND(I107*H107,2)</f>
        <v>0</v>
      </c>
      <c r="BL107" s="23" t="s">
        <v>146</v>
      </c>
      <c r="BM107" s="23" t="s">
        <v>164</v>
      </c>
    </row>
    <row r="108" spans="2:65" s="1" customFormat="1" ht="25.5" customHeight="1">
      <c r="B108" s="45"/>
      <c r="C108" s="220" t="s">
        <v>165</v>
      </c>
      <c r="D108" s="220" t="s">
        <v>141</v>
      </c>
      <c r="E108" s="221" t="s">
        <v>166</v>
      </c>
      <c r="F108" s="222" t="s">
        <v>167</v>
      </c>
      <c r="G108" s="223" t="s">
        <v>144</v>
      </c>
      <c r="H108" s="224">
        <v>97.92</v>
      </c>
      <c r="I108" s="225"/>
      <c r="J108" s="226">
        <f>ROUND(I108*H108,2)</f>
        <v>0</v>
      </c>
      <c r="K108" s="222" t="s">
        <v>145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146</v>
      </c>
      <c r="AT108" s="23" t="s">
        <v>141</v>
      </c>
      <c r="AU108" s="23" t="s">
        <v>81</v>
      </c>
      <c r="AY108" s="23" t="s">
        <v>139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146</v>
      </c>
      <c r="BM108" s="23" t="s">
        <v>168</v>
      </c>
    </row>
    <row r="109" spans="2:51" s="11" customFormat="1" ht="13.5">
      <c r="B109" s="232"/>
      <c r="C109" s="233"/>
      <c r="D109" s="234" t="s">
        <v>148</v>
      </c>
      <c r="E109" s="235" t="s">
        <v>21</v>
      </c>
      <c r="F109" s="236" t="s">
        <v>169</v>
      </c>
      <c r="G109" s="233"/>
      <c r="H109" s="237">
        <v>97.92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148</v>
      </c>
      <c r="AU109" s="243" t="s">
        <v>81</v>
      </c>
      <c r="AV109" s="11" t="s">
        <v>81</v>
      </c>
      <c r="AW109" s="11" t="s">
        <v>35</v>
      </c>
      <c r="AX109" s="11" t="s">
        <v>79</v>
      </c>
      <c r="AY109" s="243" t="s">
        <v>139</v>
      </c>
    </row>
    <row r="110" spans="2:65" s="1" customFormat="1" ht="16.5" customHeight="1">
      <c r="B110" s="45"/>
      <c r="C110" s="220" t="s">
        <v>170</v>
      </c>
      <c r="D110" s="220" t="s">
        <v>141</v>
      </c>
      <c r="E110" s="221" t="s">
        <v>171</v>
      </c>
      <c r="F110" s="222" t="s">
        <v>172</v>
      </c>
      <c r="G110" s="223" t="s">
        <v>144</v>
      </c>
      <c r="H110" s="224">
        <v>9.792</v>
      </c>
      <c r="I110" s="225"/>
      <c r="J110" s="226">
        <f>ROUND(I110*H110,2)</f>
        <v>0</v>
      </c>
      <c r="K110" s="222" t="s">
        <v>145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146</v>
      </c>
      <c r="AT110" s="23" t="s">
        <v>141</v>
      </c>
      <c r="AU110" s="23" t="s">
        <v>81</v>
      </c>
      <c r="AY110" s="23" t="s">
        <v>139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146</v>
      </c>
      <c r="BM110" s="23" t="s">
        <v>173</v>
      </c>
    </row>
    <row r="111" spans="2:65" s="1" customFormat="1" ht="16.5" customHeight="1">
      <c r="B111" s="45"/>
      <c r="C111" s="220" t="s">
        <v>174</v>
      </c>
      <c r="D111" s="220" t="s">
        <v>141</v>
      </c>
      <c r="E111" s="221" t="s">
        <v>175</v>
      </c>
      <c r="F111" s="222" t="s">
        <v>176</v>
      </c>
      <c r="G111" s="223" t="s">
        <v>144</v>
      </c>
      <c r="H111" s="224">
        <v>9.792</v>
      </c>
      <c r="I111" s="225"/>
      <c r="J111" s="226">
        <f>ROUND(I111*H111,2)</f>
        <v>0</v>
      </c>
      <c r="K111" s="222" t="s">
        <v>145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146</v>
      </c>
      <c r="AT111" s="23" t="s">
        <v>141</v>
      </c>
      <c r="AU111" s="23" t="s">
        <v>81</v>
      </c>
      <c r="AY111" s="23" t="s">
        <v>139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146</v>
      </c>
      <c r="BM111" s="23" t="s">
        <v>177</v>
      </c>
    </row>
    <row r="112" spans="2:65" s="1" customFormat="1" ht="16.5" customHeight="1">
      <c r="B112" s="45"/>
      <c r="C112" s="220" t="s">
        <v>178</v>
      </c>
      <c r="D112" s="220" t="s">
        <v>141</v>
      </c>
      <c r="E112" s="221" t="s">
        <v>179</v>
      </c>
      <c r="F112" s="222" t="s">
        <v>180</v>
      </c>
      <c r="G112" s="223" t="s">
        <v>181</v>
      </c>
      <c r="H112" s="224">
        <v>17.626</v>
      </c>
      <c r="I112" s="225"/>
      <c r="J112" s="226">
        <f>ROUND(I112*H112,2)</f>
        <v>0</v>
      </c>
      <c r="K112" s="222" t="s">
        <v>145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146</v>
      </c>
      <c r="AT112" s="23" t="s">
        <v>141</v>
      </c>
      <c r="AU112" s="23" t="s">
        <v>81</v>
      </c>
      <c r="AY112" s="23" t="s">
        <v>139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146</v>
      </c>
      <c r="BM112" s="23" t="s">
        <v>182</v>
      </c>
    </row>
    <row r="113" spans="2:51" s="11" customFormat="1" ht="13.5">
      <c r="B113" s="232"/>
      <c r="C113" s="233"/>
      <c r="D113" s="234" t="s">
        <v>148</v>
      </c>
      <c r="E113" s="235" t="s">
        <v>21</v>
      </c>
      <c r="F113" s="236" t="s">
        <v>183</v>
      </c>
      <c r="G113" s="233"/>
      <c r="H113" s="237">
        <v>17.626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148</v>
      </c>
      <c r="AU113" s="243" t="s">
        <v>81</v>
      </c>
      <c r="AV113" s="11" t="s">
        <v>81</v>
      </c>
      <c r="AW113" s="11" t="s">
        <v>35</v>
      </c>
      <c r="AX113" s="11" t="s">
        <v>79</v>
      </c>
      <c r="AY113" s="243" t="s">
        <v>139</v>
      </c>
    </row>
    <row r="114" spans="2:63" s="10" customFormat="1" ht="29.85" customHeight="1">
      <c r="B114" s="204"/>
      <c r="C114" s="205"/>
      <c r="D114" s="206" t="s">
        <v>70</v>
      </c>
      <c r="E114" s="218" t="s">
        <v>81</v>
      </c>
      <c r="F114" s="218" t="s">
        <v>184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SUM(P115:P125)</f>
        <v>0</v>
      </c>
      <c r="Q114" s="212"/>
      <c r="R114" s="213">
        <f>SUM(R115:R125)</f>
        <v>14.22769142</v>
      </c>
      <c r="S114" s="212"/>
      <c r="T114" s="214">
        <f>SUM(T115:T125)</f>
        <v>0</v>
      </c>
      <c r="AR114" s="215" t="s">
        <v>79</v>
      </c>
      <c r="AT114" s="216" t="s">
        <v>70</v>
      </c>
      <c r="AU114" s="216" t="s">
        <v>79</v>
      </c>
      <c r="AY114" s="215" t="s">
        <v>139</v>
      </c>
      <c r="BK114" s="217">
        <f>SUM(BK115:BK125)</f>
        <v>0</v>
      </c>
    </row>
    <row r="115" spans="2:65" s="1" customFormat="1" ht="25.5" customHeight="1">
      <c r="B115" s="45"/>
      <c r="C115" s="220" t="s">
        <v>185</v>
      </c>
      <c r="D115" s="220" t="s">
        <v>141</v>
      </c>
      <c r="E115" s="221" t="s">
        <v>186</v>
      </c>
      <c r="F115" s="222" t="s">
        <v>187</v>
      </c>
      <c r="G115" s="223" t="s">
        <v>144</v>
      </c>
      <c r="H115" s="224">
        <v>3.063</v>
      </c>
      <c r="I115" s="225"/>
      <c r="J115" s="226">
        <f>ROUND(I115*H115,2)</f>
        <v>0</v>
      </c>
      <c r="K115" s="222" t="s">
        <v>145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2.16</v>
      </c>
      <c r="R115" s="229">
        <f>Q115*H115</f>
        <v>6.616080000000001</v>
      </c>
      <c r="S115" s="229">
        <v>0</v>
      </c>
      <c r="T115" s="230">
        <f>S115*H115</f>
        <v>0</v>
      </c>
      <c r="AR115" s="23" t="s">
        <v>146</v>
      </c>
      <c r="AT115" s="23" t="s">
        <v>141</v>
      </c>
      <c r="AU115" s="23" t="s">
        <v>81</v>
      </c>
      <c r="AY115" s="23" t="s">
        <v>139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79</v>
      </c>
      <c r="BK115" s="231">
        <f>ROUND(I115*H115,2)</f>
        <v>0</v>
      </c>
      <c r="BL115" s="23" t="s">
        <v>146</v>
      </c>
      <c r="BM115" s="23" t="s">
        <v>188</v>
      </c>
    </row>
    <row r="116" spans="2:51" s="11" customFormat="1" ht="13.5">
      <c r="B116" s="232"/>
      <c r="C116" s="233"/>
      <c r="D116" s="234" t="s">
        <v>148</v>
      </c>
      <c r="E116" s="235" t="s">
        <v>21</v>
      </c>
      <c r="F116" s="236" t="s">
        <v>189</v>
      </c>
      <c r="G116" s="233"/>
      <c r="H116" s="237">
        <v>3.063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148</v>
      </c>
      <c r="AU116" s="243" t="s">
        <v>81</v>
      </c>
      <c r="AV116" s="11" t="s">
        <v>81</v>
      </c>
      <c r="AW116" s="11" t="s">
        <v>35</v>
      </c>
      <c r="AX116" s="11" t="s">
        <v>79</v>
      </c>
      <c r="AY116" s="243" t="s">
        <v>139</v>
      </c>
    </row>
    <row r="117" spans="2:65" s="1" customFormat="1" ht="16.5" customHeight="1">
      <c r="B117" s="45"/>
      <c r="C117" s="220" t="s">
        <v>190</v>
      </c>
      <c r="D117" s="220" t="s">
        <v>141</v>
      </c>
      <c r="E117" s="221" t="s">
        <v>191</v>
      </c>
      <c r="F117" s="222" t="s">
        <v>192</v>
      </c>
      <c r="G117" s="223" t="s">
        <v>144</v>
      </c>
      <c r="H117" s="224">
        <v>0.421</v>
      </c>
      <c r="I117" s="225"/>
      <c r="J117" s="226">
        <f>ROUND(I117*H117,2)</f>
        <v>0</v>
      </c>
      <c r="K117" s="222" t="s">
        <v>145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2.25634</v>
      </c>
      <c r="R117" s="229">
        <f>Q117*H117</f>
        <v>0.9499191399999999</v>
      </c>
      <c r="S117" s="229">
        <v>0</v>
      </c>
      <c r="T117" s="230">
        <f>S117*H117</f>
        <v>0</v>
      </c>
      <c r="AR117" s="23" t="s">
        <v>146</v>
      </c>
      <c r="AT117" s="23" t="s">
        <v>141</v>
      </c>
      <c r="AU117" s="23" t="s">
        <v>81</v>
      </c>
      <c r="AY117" s="23" t="s">
        <v>139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146</v>
      </c>
      <c r="BM117" s="23" t="s">
        <v>193</v>
      </c>
    </row>
    <row r="118" spans="2:51" s="11" customFormat="1" ht="13.5">
      <c r="B118" s="232"/>
      <c r="C118" s="233"/>
      <c r="D118" s="234" t="s">
        <v>148</v>
      </c>
      <c r="E118" s="235" t="s">
        <v>21</v>
      </c>
      <c r="F118" s="236" t="s">
        <v>194</v>
      </c>
      <c r="G118" s="233"/>
      <c r="H118" s="237">
        <v>0.421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148</v>
      </c>
      <c r="AU118" s="243" t="s">
        <v>81</v>
      </c>
      <c r="AV118" s="11" t="s">
        <v>81</v>
      </c>
      <c r="AW118" s="11" t="s">
        <v>35</v>
      </c>
      <c r="AX118" s="11" t="s">
        <v>79</v>
      </c>
      <c r="AY118" s="243" t="s">
        <v>139</v>
      </c>
    </row>
    <row r="119" spans="2:65" s="1" customFormat="1" ht="16.5" customHeight="1">
      <c r="B119" s="45"/>
      <c r="C119" s="220" t="s">
        <v>195</v>
      </c>
      <c r="D119" s="220" t="s">
        <v>141</v>
      </c>
      <c r="E119" s="221" t="s">
        <v>196</v>
      </c>
      <c r="F119" s="222" t="s">
        <v>197</v>
      </c>
      <c r="G119" s="223" t="s">
        <v>144</v>
      </c>
      <c r="H119" s="224">
        <v>2.526</v>
      </c>
      <c r="I119" s="225"/>
      <c r="J119" s="226">
        <f>ROUND(I119*H119,2)</f>
        <v>0</v>
      </c>
      <c r="K119" s="222" t="s">
        <v>145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2.45329</v>
      </c>
      <c r="R119" s="229">
        <f>Q119*H119</f>
        <v>6.197010539999999</v>
      </c>
      <c r="S119" s="229">
        <v>0</v>
      </c>
      <c r="T119" s="230">
        <f>S119*H119</f>
        <v>0</v>
      </c>
      <c r="AR119" s="23" t="s">
        <v>146</v>
      </c>
      <c r="AT119" s="23" t="s">
        <v>141</v>
      </c>
      <c r="AU119" s="23" t="s">
        <v>81</v>
      </c>
      <c r="AY119" s="23" t="s">
        <v>139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146</v>
      </c>
      <c r="BM119" s="23" t="s">
        <v>198</v>
      </c>
    </row>
    <row r="120" spans="2:51" s="11" customFormat="1" ht="13.5">
      <c r="B120" s="232"/>
      <c r="C120" s="233"/>
      <c r="D120" s="234" t="s">
        <v>148</v>
      </c>
      <c r="E120" s="235" t="s">
        <v>21</v>
      </c>
      <c r="F120" s="236" t="s">
        <v>199</v>
      </c>
      <c r="G120" s="233"/>
      <c r="H120" s="237">
        <v>2.526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148</v>
      </c>
      <c r="AU120" s="243" t="s">
        <v>81</v>
      </c>
      <c r="AV120" s="11" t="s">
        <v>81</v>
      </c>
      <c r="AW120" s="11" t="s">
        <v>35</v>
      </c>
      <c r="AX120" s="11" t="s">
        <v>79</v>
      </c>
      <c r="AY120" s="243" t="s">
        <v>139</v>
      </c>
    </row>
    <row r="121" spans="2:65" s="1" customFormat="1" ht="16.5" customHeight="1">
      <c r="B121" s="45"/>
      <c r="C121" s="220" t="s">
        <v>200</v>
      </c>
      <c r="D121" s="220" t="s">
        <v>141</v>
      </c>
      <c r="E121" s="221" t="s">
        <v>201</v>
      </c>
      <c r="F121" s="222" t="s">
        <v>202</v>
      </c>
      <c r="G121" s="223" t="s">
        <v>203</v>
      </c>
      <c r="H121" s="224">
        <v>7</v>
      </c>
      <c r="I121" s="225"/>
      <c r="J121" s="226">
        <f>ROUND(I121*H121,2)</f>
        <v>0</v>
      </c>
      <c r="K121" s="222" t="s">
        <v>145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0.00247</v>
      </c>
      <c r="R121" s="229">
        <f>Q121*H121</f>
        <v>0.01729</v>
      </c>
      <c r="S121" s="229">
        <v>0</v>
      </c>
      <c r="T121" s="230">
        <f>S121*H121</f>
        <v>0</v>
      </c>
      <c r="AR121" s="23" t="s">
        <v>146</v>
      </c>
      <c r="AT121" s="23" t="s">
        <v>141</v>
      </c>
      <c r="AU121" s="23" t="s">
        <v>81</v>
      </c>
      <c r="AY121" s="23" t="s">
        <v>139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146</v>
      </c>
      <c r="BM121" s="23" t="s">
        <v>204</v>
      </c>
    </row>
    <row r="122" spans="2:51" s="11" customFormat="1" ht="13.5">
      <c r="B122" s="232"/>
      <c r="C122" s="233"/>
      <c r="D122" s="234" t="s">
        <v>148</v>
      </c>
      <c r="E122" s="235" t="s">
        <v>21</v>
      </c>
      <c r="F122" s="236" t="s">
        <v>205</v>
      </c>
      <c r="G122" s="233"/>
      <c r="H122" s="237">
        <v>7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148</v>
      </c>
      <c r="AU122" s="243" t="s">
        <v>81</v>
      </c>
      <c r="AV122" s="11" t="s">
        <v>81</v>
      </c>
      <c r="AW122" s="11" t="s">
        <v>35</v>
      </c>
      <c r="AX122" s="11" t="s">
        <v>79</v>
      </c>
      <c r="AY122" s="243" t="s">
        <v>139</v>
      </c>
    </row>
    <row r="123" spans="2:65" s="1" customFormat="1" ht="16.5" customHeight="1">
      <c r="B123" s="45"/>
      <c r="C123" s="220" t="s">
        <v>206</v>
      </c>
      <c r="D123" s="220" t="s">
        <v>141</v>
      </c>
      <c r="E123" s="221" t="s">
        <v>207</v>
      </c>
      <c r="F123" s="222" t="s">
        <v>208</v>
      </c>
      <c r="G123" s="223" t="s">
        <v>203</v>
      </c>
      <c r="H123" s="224">
        <v>7</v>
      </c>
      <c r="I123" s="225"/>
      <c r="J123" s="226">
        <f>ROUND(I123*H123,2)</f>
        <v>0</v>
      </c>
      <c r="K123" s="222" t="s">
        <v>145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146</v>
      </c>
      <c r="AT123" s="23" t="s">
        <v>141</v>
      </c>
      <c r="AU123" s="23" t="s">
        <v>81</v>
      </c>
      <c r="AY123" s="23" t="s">
        <v>139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146</v>
      </c>
      <c r="BM123" s="23" t="s">
        <v>209</v>
      </c>
    </row>
    <row r="124" spans="2:65" s="1" customFormat="1" ht="16.5" customHeight="1">
      <c r="B124" s="45"/>
      <c r="C124" s="220" t="s">
        <v>10</v>
      </c>
      <c r="D124" s="220" t="s">
        <v>141</v>
      </c>
      <c r="E124" s="221" t="s">
        <v>210</v>
      </c>
      <c r="F124" s="222" t="s">
        <v>211</v>
      </c>
      <c r="G124" s="223" t="s">
        <v>181</v>
      </c>
      <c r="H124" s="224">
        <v>0.422</v>
      </c>
      <c r="I124" s="225"/>
      <c r="J124" s="226">
        <f>ROUND(I124*H124,2)</f>
        <v>0</v>
      </c>
      <c r="K124" s="222" t="s">
        <v>145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1.06017</v>
      </c>
      <c r="R124" s="229">
        <f>Q124*H124</f>
        <v>0.44739174</v>
      </c>
      <c r="S124" s="229">
        <v>0</v>
      </c>
      <c r="T124" s="230">
        <f>S124*H124</f>
        <v>0</v>
      </c>
      <c r="AR124" s="23" t="s">
        <v>146</v>
      </c>
      <c r="AT124" s="23" t="s">
        <v>141</v>
      </c>
      <c r="AU124" s="23" t="s">
        <v>81</v>
      </c>
      <c r="AY124" s="23" t="s">
        <v>139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146</v>
      </c>
      <c r="BM124" s="23" t="s">
        <v>212</v>
      </c>
    </row>
    <row r="125" spans="2:51" s="11" customFormat="1" ht="13.5">
      <c r="B125" s="232"/>
      <c r="C125" s="233"/>
      <c r="D125" s="234" t="s">
        <v>148</v>
      </c>
      <c r="E125" s="235" t="s">
        <v>21</v>
      </c>
      <c r="F125" s="236" t="s">
        <v>213</v>
      </c>
      <c r="G125" s="233"/>
      <c r="H125" s="237">
        <v>0.422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148</v>
      </c>
      <c r="AU125" s="243" t="s">
        <v>81</v>
      </c>
      <c r="AV125" s="11" t="s">
        <v>81</v>
      </c>
      <c r="AW125" s="11" t="s">
        <v>35</v>
      </c>
      <c r="AX125" s="11" t="s">
        <v>79</v>
      </c>
      <c r="AY125" s="243" t="s">
        <v>139</v>
      </c>
    </row>
    <row r="126" spans="2:63" s="10" customFormat="1" ht="29.85" customHeight="1">
      <c r="B126" s="204"/>
      <c r="C126" s="205"/>
      <c r="D126" s="206" t="s">
        <v>70</v>
      </c>
      <c r="E126" s="218" t="s">
        <v>153</v>
      </c>
      <c r="F126" s="218" t="s">
        <v>214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SUM(P127:P138)</f>
        <v>0</v>
      </c>
      <c r="Q126" s="212"/>
      <c r="R126" s="213">
        <f>SUM(R127:R138)</f>
        <v>1.7075595</v>
      </c>
      <c r="S126" s="212"/>
      <c r="T126" s="214">
        <f>SUM(T127:T138)</f>
        <v>0</v>
      </c>
      <c r="AR126" s="215" t="s">
        <v>79</v>
      </c>
      <c r="AT126" s="216" t="s">
        <v>70</v>
      </c>
      <c r="AU126" s="216" t="s">
        <v>79</v>
      </c>
      <c r="AY126" s="215" t="s">
        <v>139</v>
      </c>
      <c r="BK126" s="217">
        <f>SUM(BK127:BK138)</f>
        <v>0</v>
      </c>
    </row>
    <row r="127" spans="2:65" s="1" customFormat="1" ht="25.5" customHeight="1">
      <c r="B127" s="45"/>
      <c r="C127" s="220" t="s">
        <v>215</v>
      </c>
      <c r="D127" s="220" t="s">
        <v>141</v>
      </c>
      <c r="E127" s="221" t="s">
        <v>216</v>
      </c>
      <c r="F127" s="222" t="s">
        <v>217</v>
      </c>
      <c r="G127" s="223" t="s">
        <v>203</v>
      </c>
      <c r="H127" s="224">
        <v>0.707</v>
      </c>
      <c r="I127" s="225"/>
      <c r="J127" s="226">
        <f>ROUND(I127*H127,2)</f>
        <v>0</v>
      </c>
      <c r="K127" s="222" t="s">
        <v>145</v>
      </c>
      <c r="L127" s="71"/>
      <c r="M127" s="227" t="s">
        <v>21</v>
      </c>
      <c r="N127" s="228" t="s">
        <v>42</v>
      </c>
      <c r="O127" s="46"/>
      <c r="P127" s="229">
        <f>O127*H127</f>
        <v>0</v>
      </c>
      <c r="Q127" s="229">
        <v>0.17356</v>
      </c>
      <c r="R127" s="229">
        <f>Q127*H127</f>
        <v>0.12270691999999998</v>
      </c>
      <c r="S127" s="229">
        <v>0</v>
      </c>
      <c r="T127" s="230">
        <f>S127*H127</f>
        <v>0</v>
      </c>
      <c r="AR127" s="23" t="s">
        <v>146</v>
      </c>
      <c r="AT127" s="23" t="s">
        <v>141</v>
      </c>
      <c r="AU127" s="23" t="s">
        <v>81</v>
      </c>
      <c r="AY127" s="23" t="s">
        <v>139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79</v>
      </c>
      <c r="BK127" s="231">
        <f>ROUND(I127*H127,2)</f>
        <v>0</v>
      </c>
      <c r="BL127" s="23" t="s">
        <v>146</v>
      </c>
      <c r="BM127" s="23" t="s">
        <v>218</v>
      </c>
    </row>
    <row r="128" spans="2:51" s="11" customFormat="1" ht="13.5">
      <c r="B128" s="232"/>
      <c r="C128" s="233"/>
      <c r="D128" s="234" t="s">
        <v>148</v>
      </c>
      <c r="E128" s="235" t="s">
        <v>21</v>
      </c>
      <c r="F128" s="236" t="s">
        <v>219</v>
      </c>
      <c r="G128" s="233"/>
      <c r="H128" s="237">
        <v>0.707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148</v>
      </c>
      <c r="AU128" s="243" t="s">
        <v>81</v>
      </c>
      <c r="AV128" s="11" t="s">
        <v>81</v>
      </c>
      <c r="AW128" s="11" t="s">
        <v>35</v>
      </c>
      <c r="AX128" s="11" t="s">
        <v>79</v>
      </c>
      <c r="AY128" s="243" t="s">
        <v>139</v>
      </c>
    </row>
    <row r="129" spans="2:65" s="1" customFormat="1" ht="25.5" customHeight="1">
      <c r="B129" s="45"/>
      <c r="C129" s="220" t="s">
        <v>220</v>
      </c>
      <c r="D129" s="220" t="s">
        <v>141</v>
      </c>
      <c r="E129" s="221" t="s">
        <v>221</v>
      </c>
      <c r="F129" s="222" t="s">
        <v>222</v>
      </c>
      <c r="G129" s="223" t="s">
        <v>203</v>
      </c>
      <c r="H129" s="224">
        <v>0.063</v>
      </c>
      <c r="I129" s="225"/>
      <c r="J129" s="226">
        <f>ROUND(I129*H129,2)</f>
        <v>0</v>
      </c>
      <c r="K129" s="222" t="s">
        <v>145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0.17351</v>
      </c>
      <c r="R129" s="229">
        <f>Q129*H129</f>
        <v>0.01093113</v>
      </c>
      <c r="S129" s="229">
        <v>0</v>
      </c>
      <c r="T129" s="230">
        <f>S129*H129</f>
        <v>0</v>
      </c>
      <c r="AR129" s="23" t="s">
        <v>146</v>
      </c>
      <c r="AT129" s="23" t="s">
        <v>141</v>
      </c>
      <c r="AU129" s="23" t="s">
        <v>81</v>
      </c>
      <c r="AY129" s="23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146</v>
      </c>
      <c r="BM129" s="23" t="s">
        <v>223</v>
      </c>
    </row>
    <row r="130" spans="2:51" s="11" customFormat="1" ht="13.5">
      <c r="B130" s="232"/>
      <c r="C130" s="233"/>
      <c r="D130" s="234" t="s">
        <v>148</v>
      </c>
      <c r="E130" s="235" t="s">
        <v>21</v>
      </c>
      <c r="F130" s="236" t="s">
        <v>224</v>
      </c>
      <c r="G130" s="233"/>
      <c r="H130" s="237">
        <v>0.063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148</v>
      </c>
      <c r="AU130" s="243" t="s">
        <v>81</v>
      </c>
      <c r="AV130" s="11" t="s">
        <v>81</v>
      </c>
      <c r="AW130" s="11" t="s">
        <v>35</v>
      </c>
      <c r="AX130" s="11" t="s">
        <v>79</v>
      </c>
      <c r="AY130" s="243" t="s">
        <v>139</v>
      </c>
    </row>
    <row r="131" spans="2:65" s="1" customFormat="1" ht="16.5" customHeight="1">
      <c r="B131" s="45"/>
      <c r="C131" s="220" t="s">
        <v>225</v>
      </c>
      <c r="D131" s="220" t="s">
        <v>141</v>
      </c>
      <c r="E131" s="221" t="s">
        <v>226</v>
      </c>
      <c r="F131" s="222" t="s">
        <v>227</v>
      </c>
      <c r="G131" s="223" t="s">
        <v>203</v>
      </c>
      <c r="H131" s="224">
        <v>22.685</v>
      </c>
      <c r="I131" s="225"/>
      <c r="J131" s="226">
        <f>ROUND(I131*H131,2)</f>
        <v>0</v>
      </c>
      <c r="K131" s="222" t="s">
        <v>145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0.06917</v>
      </c>
      <c r="R131" s="229">
        <f>Q131*H131</f>
        <v>1.56912145</v>
      </c>
      <c r="S131" s="229">
        <v>0</v>
      </c>
      <c r="T131" s="230">
        <f>S131*H131</f>
        <v>0</v>
      </c>
      <c r="AR131" s="23" t="s">
        <v>146</v>
      </c>
      <c r="AT131" s="23" t="s">
        <v>141</v>
      </c>
      <c r="AU131" s="23" t="s">
        <v>81</v>
      </c>
      <c r="AY131" s="23" t="s">
        <v>139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146</v>
      </c>
      <c r="BM131" s="23" t="s">
        <v>228</v>
      </c>
    </row>
    <row r="132" spans="2:51" s="11" customFormat="1" ht="13.5">
      <c r="B132" s="232"/>
      <c r="C132" s="233"/>
      <c r="D132" s="234" t="s">
        <v>148</v>
      </c>
      <c r="E132" s="235" t="s">
        <v>21</v>
      </c>
      <c r="F132" s="236" t="s">
        <v>229</v>
      </c>
      <c r="G132" s="233"/>
      <c r="H132" s="237">
        <v>9.5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148</v>
      </c>
      <c r="AU132" s="243" t="s">
        <v>81</v>
      </c>
      <c r="AV132" s="11" t="s">
        <v>81</v>
      </c>
      <c r="AW132" s="11" t="s">
        <v>35</v>
      </c>
      <c r="AX132" s="11" t="s">
        <v>71</v>
      </c>
      <c r="AY132" s="243" t="s">
        <v>139</v>
      </c>
    </row>
    <row r="133" spans="2:51" s="11" customFormat="1" ht="13.5">
      <c r="B133" s="232"/>
      <c r="C133" s="233"/>
      <c r="D133" s="234" t="s">
        <v>148</v>
      </c>
      <c r="E133" s="235" t="s">
        <v>21</v>
      </c>
      <c r="F133" s="236" t="s">
        <v>230</v>
      </c>
      <c r="G133" s="233"/>
      <c r="H133" s="237">
        <v>3.35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148</v>
      </c>
      <c r="AU133" s="243" t="s">
        <v>81</v>
      </c>
      <c r="AV133" s="11" t="s">
        <v>81</v>
      </c>
      <c r="AW133" s="11" t="s">
        <v>35</v>
      </c>
      <c r="AX133" s="11" t="s">
        <v>71</v>
      </c>
      <c r="AY133" s="243" t="s">
        <v>139</v>
      </c>
    </row>
    <row r="134" spans="2:51" s="11" customFormat="1" ht="13.5">
      <c r="B134" s="232"/>
      <c r="C134" s="233"/>
      <c r="D134" s="234" t="s">
        <v>148</v>
      </c>
      <c r="E134" s="235" t="s">
        <v>21</v>
      </c>
      <c r="F134" s="236" t="s">
        <v>231</v>
      </c>
      <c r="G134" s="233"/>
      <c r="H134" s="237">
        <v>2.435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148</v>
      </c>
      <c r="AU134" s="243" t="s">
        <v>81</v>
      </c>
      <c r="AV134" s="11" t="s">
        <v>81</v>
      </c>
      <c r="AW134" s="11" t="s">
        <v>35</v>
      </c>
      <c r="AX134" s="11" t="s">
        <v>71</v>
      </c>
      <c r="AY134" s="243" t="s">
        <v>139</v>
      </c>
    </row>
    <row r="135" spans="2:51" s="11" customFormat="1" ht="13.5">
      <c r="B135" s="232"/>
      <c r="C135" s="233"/>
      <c r="D135" s="234" t="s">
        <v>148</v>
      </c>
      <c r="E135" s="235" t="s">
        <v>21</v>
      </c>
      <c r="F135" s="236" t="s">
        <v>232</v>
      </c>
      <c r="G135" s="233"/>
      <c r="H135" s="237">
        <v>7.4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148</v>
      </c>
      <c r="AU135" s="243" t="s">
        <v>81</v>
      </c>
      <c r="AV135" s="11" t="s">
        <v>81</v>
      </c>
      <c r="AW135" s="11" t="s">
        <v>35</v>
      </c>
      <c r="AX135" s="11" t="s">
        <v>71</v>
      </c>
      <c r="AY135" s="243" t="s">
        <v>139</v>
      </c>
    </row>
    <row r="136" spans="2:51" s="12" customFormat="1" ht="13.5">
      <c r="B136" s="244"/>
      <c r="C136" s="245"/>
      <c r="D136" s="234" t="s">
        <v>148</v>
      </c>
      <c r="E136" s="246" t="s">
        <v>21</v>
      </c>
      <c r="F136" s="247" t="s">
        <v>233</v>
      </c>
      <c r="G136" s="245"/>
      <c r="H136" s="248">
        <v>22.685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148</v>
      </c>
      <c r="AU136" s="254" t="s">
        <v>81</v>
      </c>
      <c r="AV136" s="12" t="s">
        <v>146</v>
      </c>
      <c r="AW136" s="12" t="s">
        <v>35</v>
      </c>
      <c r="AX136" s="12" t="s">
        <v>79</v>
      </c>
      <c r="AY136" s="254" t="s">
        <v>139</v>
      </c>
    </row>
    <row r="137" spans="2:65" s="1" customFormat="1" ht="16.5" customHeight="1">
      <c r="B137" s="45"/>
      <c r="C137" s="220" t="s">
        <v>234</v>
      </c>
      <c r="D137" s="220" t="s">
        <v>141</v>
      </c>
      <c r="E137" s="221" t="s">
        <v>235</v>
      </c>
      <c r="F137" s="222" t="s">
        <v>236</v>
      </c>
      <c r="G137" s="223" t="s">
        <v>237</v>
      </c>
      <c r="H137" s="224">
        <v>24</v>
      </c>
      <c r="I137" s="225"/>
      <c r="J137" s="226">
        <f>ROUND(I137*H137,2)</f>
        <v>0</v>
      </c>
      <c r="K137" s="222" t="s">
        <v>145</v>
      </c>
      <c r="L137" s="71"/>
      <c r="M137" s="227" t="s">
        <v>21</v>
      </c>
      <c r="N137" s="228" t="s">
        <v>42</v>
      </c>
      <c r="O137" s="46"/>
      <c r="P137" s="229">
        <f>O137*H137</f>
        <v>0</v>
      </c>
      <c r="Q137" s="229">
        <v>0.0002</v>
      </c>
      <c r="R137" s="229">
        <f>Q137*H137</f>
        <v>0.0048000000000000004</v>
      </c>
      <c r="S137" s="229">
        <v>0</v>
      </c>
      <c r="T137" s="230">
        <f>S137*H137</f>
        <v>0</v>
      </c>
      <c r="AR137" s="23" t="s">
        <v>146</v>
      </c>
      <c r="AT137" s="23" t="s">
        <v>141</v>
      </c>
      <c r="AU137" s="23" t="s">
        <v>81</v>
      </c>
      <c r="AY137" s="23" t="s">
        <v>139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79</v>
      </c>
      <c r="BK137" s="231">
        <f>ROUND(I137*H137,2)</f>
        <v>0</v>
      </c>
      <c r="BL137" s="23" t="s">
        <v>146</v>
      </c>
      <c r="BM137" s="23" t="s">
        <v>238</v>
      </c>
    </row>
    <row r="138" spans="2:51" s="11" customFormat="1" ht="13.5">
      <c r="B138" s="232"/>
      <c r="C138" s="233"/>
      <c r="D138" s="234" t="s">
        <v>148</v>
      </c>
      <c r="E138" s="235" t="s">
        <v>21</v>
      </c>
      <c r="F138" s="236" t="s">
        <v>239</v>
      </c>
      <c r="G138" s="233"/>
      <c r="H138" s="237">
        <v>24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148</v>
      </c>
      <c r="AU138" s="243" t="s">
        <v>81</v>
      </c>
      <c r="AV138" s="11" t="s">
        <v>81</v>
      </c>
      <c r="AW138" s="11" t="s">
        <v>35</v>
      </c>
      <c r="AX138" s="11" t="s">
        <v>79</v>
      </c>
      <c r="AY138" s="243" t="s">
        <v>139</v>
      </c>
    </row>
    <row r="139" spans="2:63" s="10" customFormat="1" ht="29.85" customHeight="1">
      <c r="B139" s="204"/>
      <c r="C139" s="205"/>
      <c r="D139" s="206" t="s">
        <v>70</v>
      </c>
      <c r="E139" s="218" t="s">
        <v>165</v>
      </c>
      <c r="F139" s="218" t="s">
        <v>240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SUM(P140:P231)</f>
        <v>0</v>
      </c>
      <c r="Q139" s="212"/>
      <c r="R139" s="213">
        <f>SUM(R140:R231)</f>
        <v>39.82158164</v>
      </c>
      <c r="S139" s="212"/>
      <c r="T139" s="214">
        <f>SUM(T140:T231)</f>
        <v>0</v>
      </c>
      <c r="AR139" s="215" t="s">
        <v>79</v>
      </c>
      <c r="AT139" s="216" t="s">
        <v>70</v>
      </c>
      <c r="AU139" s="216" t="s">
        <v>79</v>
      </c>
      <c r="AY139" s="215" t="s">
        <v>139</v>
      </c>
      <c r="BK139" s="217">
        <f>SUM(BK140:BK231)</f>
        <v>0</v>
      </c>
    </row>
    <row r="140" spans="2:65" s="1" customFormat="1" ht="16.5" customHeight="1">
      <c r="B140" s="45"/>
      <c r="C140" s="220" t="s">
        <v>241</v>
      </c>
      <c r="D140" s="220" t="s">
        <v>141</v>
      </c>
      <c r="E140" s="221" t="s">
        <v>242</v>
      </c>
      <c r="F140" s="222" t="s">
        <v>243</v>
      </c>
      <c r="G140" s="223" t="s">
        <v>203</v>
      </c>
      <c r="H140" s="224">
        <v>2.175</v>
      </c>
      <c r="I140" s="225"/>
      <c r="J140" s="226">
        <f>ROUND(I140*H140,2)</f>
        <v>0</v>
      </c>
      <c r="K140" s="222" t="s">
        <v>145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0.04</v>
      </c>
      <c r="R140" s="229">
        <f>Q140*H140</f>
        <v>0.087</v>
      </c>
      <c r="S140" s="229">
        <v>0</v>
      </c>
      <c r="T140" s="230">
        <f>S140*H140</f>
        <v>0</v>
      </c>
      <c r="AR140" s="23" t="s">
        <v>146</v>
      </c>
      <c r="AT140" s="23" t="s">
        <v>141</v>
      </c>
      <c r="AU140" s="23" t="s">
        <v>81</v>
      </c>
      <c r="AY140" s="23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146</v>
      </c>
      <c r="BM140" s="23" t="s">
        <v>244</v>
      </c>
    </row>
    <row r="141" spans="2:51" s="11" customFormat="1" ht="13.5">
      <c r="B141" s="232"/>
      <c r="C141" s="233"/>
      <c r="D141" s="234" t="s">
        <v>148</v>
      </c>
      <c r="E141" s="235" t="s">
        <v>21</v>
      </c>
      <c r="F141" s="236" t="s">
        <v>245</v>
      </c>
      <c r="G141" s="233"/>
      <c r="H141" s="237">
        <v>2.175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148</v>
      </c>
      <c r="AU141" s="243" t="s">
        <v>81</v>
      </c>
      <c r="AV141" s="11" t="s">
        <v>81</v>
      </c>
      <c r="AW141" s="11" t="s">
        <v>35</v>
      </c>
      <c r="AX141" s="11" t="s">
        <v>79</v>
      </c>
      <c r="AY141" s="243" t="s">
        <v>139</v>
      </c>
    </row>
    <row r="142" spans="2:65" s="1" customFormat="1" ht="16.5" customHeight="1">
      <c r="B142" s="45"/>
      <c r="C142" s="220" t="s">
        <v>9</v>
      </c>
      <c r="D142" s="220" t="s">
        <v>141</v>
      </c>
      <c r="E142" s="221" t="s">
        <v>246</v>
      </c>
      <c r="F142" s="222" t="s">
        <v>247</v>
      </c>
      <c r="G142" s="223" t="s">
        <v>203</v>
      </c>
      <c r="H142" s="224">
        <v>2.175</v>
      </c>
      <c r="I142" s="225"/>
      <c r="J142" s="226">
        <f>ROUND(I142*H142,2)</f>
        <v>0</v>
      </c>
      <c r="K142" s="222" t="s">
        <v>145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0.0382</v>
      </c>
      <c r="R142" s="229">
        <f>Q142*H142</f>
        <v>0.08308499999999999</v>
      </c>
      <c r="S142" s="229">
        <v>0</v>
      </c>
      <c r="T142" s="230">
        <f>S142*H142</f>
        <v>0</v>
      </c>
      <c r="AR142" s="23" t="s">
        <v>146</v>
      </c>
      <c r="AT142" s="23" t="s">
        <v>141</v>
      </c>
      <c r="AU142" s="23" t="s">
        <v>81</v>
      </c>
      <c r="AY142" s="23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146</v>
      </c>
      <c r="BM142" s="23" t="s">
        <v>248</v>
      </c>
    </row>
    <row r="143" spans="2:51" s="11" customFormat="1" ht="13.5">
      <c r="B143" s="232"/>
      <c r="C143" s="233"/>
      <c r="D143" s="234" t="s">
        <v>148</v>
      </c>
      <c r="E143" s="235" t="s">
        <v>21</v>
      </c>
      <c r="F143" s="236" t="s">
        <v>245</v>
      </c>
      <c r="G143" s="233"/>
      <c r="H143" s="237">
        <v>2.175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148</v>
      </c>
      <c r="AU143" s="243" t="s">
        <v>81</v>
      </c>
      <c r="AV143" s="11" t="s">
        <v>81</v>
      </c>
      <c r="AW143" s="11" t="s">
        <v>35</v>
      </c>
      <c r="AX143" s="11" t="s">
        <v>79</v>
      </c>
      <c r="AY143" s="243" t="s">
        <v>139</v>
      </c>
    </row>
    <row r="144" spans="2:65" s="1" customFormat="1" ht="16.5" customHeight="1">
      <c r="B144" s="45"/>
      <c r="C144" s="220" t="s">
        <v>249</v>
      </c>
      <c r="D144" s="220" t="s">
        <v>141</v>
      </c>
      <c r="E144" s="221" t="s">
        <v>250</v>
      </c>
      <c r="F144" s="222" t="s">
        <v>251</v>
      </c>
      <c r="G144" s="223" t="s">
        <v>203</v>
      </c>
      <c r="H144" s="224">
        <v>411.902</v>
      </c>
      <c r="I144" s="225"/>
      <c r="J144" s="226">
        <f>ROUND(I144*H144,2)</f>
        <v>0</v>
      </c>
      <c r="K144" s="222" t="s">
        <v>145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0.0024</v>
      </c>
      <c r="R144" s="229">
        <f>Q144*H144</f>
        <v>0.9885647999999999</v>
      </c>
      <c r="S144" s="229">
        <v>0</v>
      </c>
      <c r="T144" s="230">
        <f>S144*H144</f>
        <v>0</v>
      </c>
      <c r="AR144" s="23" t="s">
        <v>146</v>
      </c>
      <c r="AT144" s="23" t="s">
        <v>141</v>
      </c>
      <c r="AU144" s="23" t="s">
        <v>81</v>
      </c>
      <c r="AY144" s="23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146</v>
      </c>
      <c r="BM144" s="23" t="s">
        <v>252</v>
      </c>
    </row>
    <row r="145" spans="2:51" s="13" customFormat="1" ht="13.5">
      <c r="B145" s="255"/>
      <c r="C145" s="256"/>
      <c r="D145" s="234" t="s">
        <v>148</v>
      </c>
      <c r="E145" s="257" t="s">
        <v>21</v>
      </c>
      <c r="F145" s="258" t="s">
        <v>253</v>
      </c>
      <c r="G145" s="256"/>
      <c r="H145" s="257" t="s">
        <v>21</v>
      </c>
      <c r="I145" s="259"/>
      <c r="J145" s="256"/>
      <c r="K145" s="256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148</v>
      </c>
      <c r="AU145" s="264" t="s">
        <v>81</v>
      </c>
      <c r="AV145" s="13" t="s">
        <v>79</v>
      </c>
      <c r="AW145" s="13" t="s">
        <v>35</v>
      </c>
      <c r="AX145" s="13" t="s">
        <v>71</v>
      </c>
      <c r="AY145" s="264" t="s">
        <v>139</v>
      </c>
    </row>
    <row r="146" spans="2:51" s="11" customFormat="1" ht="13.5">
      <c r="B146" s="232"/>
      <c r="C146" s="233"/>
      <c r="D146" s="234" t="s">
        <v>148</v>
      </c>
      <c r="E146" s="235" t="s">
        <v>21</v>
      </c>
      <c r="F146" s="236" t="s">
        <v>254</v>
      </c>
      <c r="G146" s="233"/>
      <c r="H146" s="237">
        <v>106.41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148</v>
      </c>
      <c r="AU146" s="243" t="s">
        <v>81</v>
      </c>
      <c r="AV146" s="11" t="s">
        <v>81</v>
      </c>
      <c r="AW146" s="11" t="s">
        <v>35</v>
      </c>
      <c r="AX146" s="11" t="s">
        <v>71</v>
      </c>
      <c r="AY146" s="243" t="s">
        <v>139</v>
      </c>
    </row>
    <row r="147" spans="2:51" s="11" customFormat="1" ht="13.5">
      <c r="B147" s="232"/>
      <c r="C147" s="233"/>
      <c r="D147" s="234" t="s">
        <v>148</v>
      </c>
      <c r="E147" s="235" t="s">
        <v>21</v>
      </c>
      <c r="F147" s="236" t="s">
        <v>255</v>
      </c>
      <c r="G147" s="233"/>
      <c r="H147" s="237">
        <v>42.615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148</v>
      </c>
      <c r="AU147" s="243" t="s">
        <v>81</v>
      </c>
      <c r="AV147" s="11" t="s">
        <v>81</v>
      </c>
      <c r="AW147" s="11" t="s">
        <v>35</v>
      </c>
      <c r="AX147" s="11" t="s">
        <v>71</v>
      </c>
      <c r="AY147" s="243" t="s">
        <v>139</v>
      </c>
    </row>
    <row r="148" spans="2:51" s="11" customFormat="1" ht="13.5">
      <c r="B148" s="232"/>
      <c r="C148" s="233"/>
      <c r="D148" s="234" t="s">
        <v>148</v>
      </c>
      <c r="E148" s="235" t="s">
        <v>21</v>
      </c>
      <c r="F148" s="236" t="s">
        <v>256</v>
      </c>
      <c r="G148" s="233"/>
      <c r="H148" s="237">
        <v>23.915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148</v>
      </c>
      <c r="AU148" s="243" t="s">
        <v>81</v>
      </c>
      <c r="AV148" s="11" t="s">
        <v>81</v>
      </c>
      <c r="AW148" s="11" t="s">
        <v>35</v>
      </c>
      <c r="AX148" s="11" t="s">
        <v>71</v>
      </c>
      <c r="AY148" s="243" t="s">
        <v>139</v>
      </c>
    </row>
    <row r="149" spans="2:51" s="11" customFormat="1" ht="13.5">
      <c r="B149" s="232"/>
      <c r="C149" s="233"/>
      <c r="D149" s="234" t="s">
        <v>148</v>
      </c>
      <c r="E149" s="235" t="s">
        <v>21</v>
      </c>
      <c r="F149" s="236" t="s">
        <v>257</v>
      </c>
      <c r="G149" s="233"/>
      <c r="H149" s="237">
        <v>17.815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148</v>
      </c>
      <c r="AU149" s="243" t="s">
        <v>81</v>
      </c>
      <c r="AV149" s="11" t="s">
        <v>81</v>
      </c>
      <c r="AW149" s="11" t="s">
        <v>35</v>
      </c>
      <c r="AX149" s="11" t="s">
        <v>71</v>
      </c>
      <c r="AY149" s="243" t="s">
        <v>139</v>
      </c>
    </row>
    <row r="150" spans="2:51" s="11" customFormat="1" ht="13.5">
      <c r="B150" s="232"/>
      <c r="C150" s="233"/>
      <c r="D150" s="234" t="s">
        <v>148</v>
      </c>
      <c r="E150" s="235" t="s">
        <v>21</v>
      </c>
      <c r="F150" s="236" t="s">
        <v>258</v>
      </c>
      <c r="G150" s="233"/>
      <c r="H150" s="237">
        <v>15.385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148</v>
      </c>
      <c r="AU150" s="243" t="s">
        <v>81</v>
      </c>
      <c r="AV150" s="11" t="s">
        <v>81</v>
      </c>
      <c r="AW150" s="11" t="s">
        <v>35</v>
      </c>
      <c r="AX150" s="11" t="s">
        <v>71</v>
      </c>
      <c r="AY150" s="243" t="s">
        <v>139</v>
      </c>
    </row>
    <row r="151" spans="2:51" s="11" customFormat="1" ht="13.5">
      <c r="B151" s="232"/>
      <c r="C151" s="233"/>
      <c r="D151" s="234" t="s">
        <v>148</v>
      </c>
      <c r="E151" s="235" t="s">
        <v>21</v>
      </c>
      <c r="F151" s="236" t="s">
        <v>259</v>
      </c>
      <c r="G151" s="233"/>
      <c r="H151" s="237">
        <v>19.48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148</v>
      </c>
      <c r="AU151" s="243" t="s">
        <v>81</v>
      </c>
      <c r="AV151" s="11" t="s">
        <v>81</v>
      </c>
      <c r="AW151" s="11" t="s">
        <v>35</v>
      </c>
      <c r="AX151" s="11" t="s">
        <v>71</v>
      </c>
      <c r="AY151" s="243" t="s">
        <v>139</v>
      </c>
    </row>
    <row r="152" spans="2:51" s="11" customFormat="1" ht="13.5">
      <c r="B152" s="232"/>
      <c r="C152" s="233"/>
      <c r="D152" s="234" t="s">
        <v>148</v>
      </c>
      <c r="E152" s="235" t="s">
        <v>21</v>
      </c>
      <c r="F152" s="236" t="s">
        <v>260</v>
      </c>
      <c r="G152" s="233"/>
      <c r="H152" s="237">
        <v>77.077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148</v>
      </c>
      <c r="AU152" s="243" t="s">
        <v>81</v>
      </c>
      <c r="AV152" s="11" t="s">
        <v>81</v>
      </c>
      <c r="AW152" s="11" t="s">
        <v>35</v>
      </c>
      <c r="AX152" s="11" t="s">
        <v>71</v>
      </c>
      <c r="AY152" s="243" t="s">
        <v>139</v>
      </c>
    </row>
    <row r="153" spans="2:51" s="11" customFormat="1" ht="13.5">
      <c r="B153" s="232"/>
      <c r="C153" s="233"/>
      <c r="D153" s="234" t="s">
        <v>148</v>
      </c>
      <c r="E153" s="235" t="s">
        <v>21</v>
      </c>
      <c r="F153" s="236" t="s">
        <v>261</v>
      </c>
      <c r="G153" s="233"/>
      <c r="H153" s="237">
        <v>38.09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148</v>
      </c>
      <c r="AU153" s="243" t="s">
        <v>81</v>
      </c>
      <c r="AV153" s="11" t="s">
        <v>81</v>
      </c>
      <c r="AW153" s="11" t="s">
        <v>35</v>
      </c>
      <c r="AX153" s="11" t="s">
        <v>71</v>
      </c>
      <c r="AY153" s="243" t="s">
        <v>139</v>
      </c>
    </row>
    <row r="154" spans="2:51" s="11" customFormat="1" ht="13.5">
      <c r="B154" s="232"/>
      <c r="C154" s="233"/>
      <c r="D154" s="234" t="s">
        <v>148</v>
      </c>
      <c r="E154" s="235" t="s">
        <v>21</v>
      </c>
      <c r="F154" s="236" t="s">
        <v>262</v>
      </c>
      <c r="G154" s="233"/>
      <c r="H154" s="237">
        <v>71.115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148</v>
      </c>
      <c r="AU154" s="243" t="s">
        <v>81</v>
      </c>
      <c r="AV154" s="11" t="s">
        <v>81</v>
      </c>
      <c r="AW154" s="11" t="s">
        <v>35</v>
      </c>
      <c r="AX154" s="11" t="s">
        <v>71</v>
      </c>
      <c r="AY154" s="243" t="s">
        <v>139</v>
      </c>
    </row>
    <row r="155" spans="2:51" s="12" customFormat="1" ht="13.5">
      <c r="B155" s="244"/>
      <c r="C155" s="245"/>
      <c r="D155" s="234" t="s">
        <v>148</v>
      </c>
      <c r="E155" s="246" t="s">
        <v>21</v>
      </c>
      <c r="F155" s="247" t="s">
        <v>233</v>
      </c>
      <c r="G155" s="245"/>
      <c r="H155" s="248">
        <v>411.902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148</v>
      </c>
      <c r="AU155" s="254" t="s">
        <v>81</v>
      </c>
      <c r="AV155" s="12" t="s">
        <v>146</v>
      </c>
      <c r="AW155" s="12" t="s">
        <v>35</v>
      </c>
      <c r="AX155" s="12" t="s">
        <v>79</v>
      </c>
      <c r="AY155" s="254" t="s">
        <v>139</v>
      </c>
    </row>
    <row r="156" spans="2:65" s="1" customFormat="1" ht="16.5" customHeight="1">
      <c r="B156" s="45"/>
      <c r="C156" s="220" t="s">
        <v>263</v>
      </c>
      <c r="D156" s="220" t="s">
        <v>141</v>
      </c>
      <c r="E156" s="221" t="s">
        <v>264</v>
      </c>
      <c r="F156" s="222" t="s">
        <v>265</v>
      </c>
      <c r="G156" s="223" t="s">
        <v>203</v>
      </c>
      <c r="H156" s="224">
        <v>411.902</v>
      </c>
      <c r="I156" s="225"/>
      <c r="J156" s="226">
        <f>ROUND(I156*H156,2)</f>
        <v>0</v>
      </c>
      <c r="K156" s="222" t="s">
        <v>145</v>
      </c>
      <c r="L156" s="71"/>
      <c r="M156" s="227" t="s">
        <v>21</v>
      </c>
      <c r="N156" s="228" t="s">
        <v>42</v>
      </c>
      <c r="O156" s="46"/>
      <c r="P156" s="229">
        <f>O156*H156</f>
        <v>0</v>
      </c>
      <c r="Q156" s="229">
        <v>0.00735</v>
      </c>
      <c r="R156" s="229">
        <f>Q156*H156</f>
        <v>3.0274796999999998</v>
      </c>
      <c r="S156" s="229">
        <v>0</v>
      </c>
      <c r="T156" s="230">
        <f>S156*H156</f>
        <v>0</v>
      </c>
      <c r="AR156" s="23" t="s">
        <v>146</v>
      </c>
      <c r="AT156" s="23" t="s">
        <v>141</v>
      </c>
      <c r="AU156" s="23" t="s">
        <v>81</v>
      </c>
      <c r="AY156" s="23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79</v>
      </c>
      <c r="BK156" s="231">
        <f>ROUND(I156*H156,2)</f>
        <v>0</v>
      </c>
      <c r="BL156" s="23" t="s">
        <v>146</v>
      </c>
      <c r="BM156" s="23" t="s">
        <v>266</v>
      </c>
    </row>
    <row r="157" spans="2:51" s="13" customFormat="1" ht="13.5">
      <c r="B157" s="255"/>
      <c r="C157" s="256"/>
      <c r="D157" s="234" t="s">
        <v>148</v>
      </c>
      <c r="E157" s="257" t="s">
        <v>21</v>
      </c>
      <c r="F157" s="258" t="s">
        <v>253</v>
      </c>
      <c r="G157" s="256"/>
      <c r="H157" s="257" t="s">
        <v>21</v>
      </c>
      <c r="I157" s="259"/>
      <c r="J157" s="256"/>
      <c r="K157" s="256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148</v>
      </c>
      <c r="AU157" s="264" t="s">
        <v>81</v>
      </c>
      <c r="AV157" s="13" t="s">
        <v>79</v>
      </c>
      <c r="AW157" s="13" t="s">
        <v>35</v>
      </c>
      <c r="AX157" s="13" t="s">
        <v>71</v>
      </c>
      <c r="AY157" s="264" t="s">
        <v>139</v>
      </c>
    </row>
    <row r="158" spans="2:51" s="11" customFormat="1" ht="13.5">
      <c r="B158" s="232"/>
      <c r="C158" s="233"/>
      <c r="D158" s="234" t="s">
        <v>148</v>
      </c>
      <c r="E158" s="235" t="s">
        <v>21</v>
      </c>
      <c r="F158" s="236" t="s">
        <v>254</v>
      </c>
      <c r="G158" s="233"/>
      <c r="H158" s="237">
        <v>106.41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148</v>
      </c>
      <c r="AU158" s="243" t="s">
        <v>81</v>
      </c>
      <c r="AV158" s="11" t="s">
        <v>81</v>
      </c>
      <c r="AW158" s="11" t="s">
        <v>35</v>
      </c>
      <c r="AX158" s="11" t="s">
        <v>71</v>
      </c>
      <c r="AY158" s="243" t="s">
        <v>139</v>
      </c>
    </row>
    <row r="159" spans="2:51" s="11" customFormat="1" ht="13.5">
      <c r="B159" s="232"/>
      <c r="C159" s="233"/>
      <c r="D159" s="234" t="s">
        <v>148</v>
      </c>
      <c r="E159" s="235" t="s">
        <v>21</v>
      </c>
      <c r="F159" s="236" t="s">
        <v>255</v>
      </c>
      <c r="G159" s="233"/>
      <c r="H159" s="237">
        <v>42.615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148</v>
      </c>
      <c r="AU159" s="243" t="s">
        <v>81</v>
      </c>
      <c r="AV159" s="11" t="s">
        <v>81</v>
      </c>
      <c r="AW159" s="11" t="s">
        <v>35</v>
      </c>
      <c r="AX159" s="11" t="s">
        <v>71</v>
      </c>
      <c r="AY159" s="243" t="s">
        <v>139</v>
      </c>
    </row>
    <row r="160" spans="2:51" s="11" customFormat="1" ht="13.5">
      <c r="B160" s="232"/>
      <c r="C160" s="233"/>
      <c r="D160" s="234" t="s">
        <v>148</v>
      </c>
      <c r="E160" s="235" t="s">
        <v>21</v>
      </c>
      <c r="F160" s="236" t="s">
        <v>256</v>
      </c>
      <c r="G160" s="233"/>
      <c r="H160" s="237">
        <v>23.915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148</v>
      </c>
      <c r="AU160" s="243" t="s">
        <v>81</v>
      </c>
      <c r="AV160" s="11" t="s">
        <v>81</v>
      </c>
      <c r="AW160" s="11" t="s">
        <v>35</v>
      </c>
      <c r="AX160" s="11" t="s">
        <v>71</v>
      </c>
      <c r="AY160" s="243" t="s">
        <v>139</v>
      </c>
    </row>
    <row r="161" spans="2:51" s="11" customFormat="1" ht="13.5">
      <c r="B161" s="232"/>
      <c r="C161" s="233"/>
      <c r="D161" s="234" t="s">
        <v>148</v>
      </c>
      <c r="E161" s="235" t="s">
        <v>21</v>
      </c>
      <c r="F161" s="236" t="s">
        <v>257</v>
      </c>
      <c r="G161" s="233"/>
      <c r="H161" s="237">
        <v>17.815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148</v>
      </c>
      <c r="AU161" s="243" t="s">
        <v>81</v>
      </c>
      <c r="AV161" s="11" t="s">
        <v>81</v>
      </c>
      <c r="AW161" s="11" t="s">
        <v>35</v>
      </c>
      <c r="AX161" s="11" t="s">
        <v>71</v>
      </c>
      <c r="AY161" s="243" t="s">
        <v>139</v>
      </c>
    </row>
    <row r="162" spans="2:51" s="11" customFormat="1" ht="13.5">
      <c r="B162" s="232"/>
      <c r="C162" s="233"/>
      <c r="D162" s="234" t="s">
        <v>148</v>
      </c>
      <c r="E162" s="235" t="s">
        <v>21</v>
      </c>
      <c r="F162" s="236" t="s">
        <v>258</v>
      </c>
      <c r="G162" s="233"/>
      <c r="H162" s="237">
        <v>15.385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148</v>
      </c>
      <c r="AU162" s="243" t="s">
        <v>81</v>
      </c>
      <c r="AV162" s="11" t="s">
        <v>81</v>
      </c>
      <c r="AW162" s="11" t="s">
        <v>35</v>
      </c>
      <c r="AX162" s="11" t="s">
        <v>71</v>
      </c>
      <c r="AY162" s="243" t="s">
        <v>139</v>
      </c>
    </row>
    <row r="163" spans="2:51" s="11" customFormat="1" ht="13.5">
      <c r="B163" s="232"/>
      <c r="C163" s="233"/>
      <c r="D163" s="234" t="s">
        <v>148</v>
      </c>
      <c r="E163" s="235" t="s">
        <v>21</v>
      </c>
      <c r="F163" s="236" t="s">
        <v>259</v>
      </c>
      <c r="G163" s="233"/>
      <c r="H163" s="237">
        <v>19.48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148</v>
      </c>
      <c r="AU163" s="243" t="s">
        <v>81</v>
      </c>
      <c r="AV163" s="11" t="s">
        <v>81</v>
      </c>
      <c r="AW163" s="11" t="s">
        <v>35</v>
      </c>
      <c r="AX163" s="11" t="s">
        <v>71</v>
      </c>
      <c r="AY163" s="243" t="s">
        <v>139</v>
      </c>
    </row>
    <row r="164" spans="2:51" s="11" customFormat="1" ht="13.5">
      <c r="B164" s="232"/>
      <c r="C164" s="233"/>
      <c r="D164" s="234" t="s">
        <v>148</v>
      </c>
      <c r="E164" s="235" t="s">
        <v>21</v>
      </c>
      <c r="F164" s="236" t="s">
        <v>260</v>
      </c>
      <c r="G164" s="233"/>
      <c r="H164" s="237">
        <v>77.077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148</v>
      </c>
      <c r="AU164" s="243" t="s">
        <v>81</v>
      </c>
      <c r="AV164" s="11" t="s">
        <v>81</v>
      </c>
      <c r="AW164" s="11" t="s">
        <v>35</v>
      </c>
      <c r="AX164" s="11" t="s">
        <v>71</v>
      </c>
      <c r="AY164" s="243" t="s">
        <v>139</v>
      </c>
    </row>
    <row r="165" spans="2:51" s="11" customFormat="1" ht="13.5">
      <c r="B165" s="232"/>
      <c r="C165" s="233"/>
      <c r="D165" s="234" t="s">
        <v>148</v>
      </c>
      <c r="E165" s="235" t="s">
        <v>21</v>
      </c>
      <c r="F165" s="236" t="s">
        <v>261</v>
      </c>
      <c r="G165" s="233"/>
      <c r="H165" s="237">
        <v>38.09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148</v>
      </c>
      <c r="AU165" s="243" t="s">
        <v>81</v>
      </c>
      <c r="AV165" s="11" t="s">
        <v>81</v>
      </c>
      <c r="AW165" s="11" t="s">
        <v>35</v>
      </c>
      <c r="AX165" s="11" t="s">
        <v>71</v>
      </c>
      <c r="AY165" s="243" t="s">
        <v>139</v>
      </c>
    </row>
    <row r="166" spans="2:51" s="11" customFormat="1" ht="13.5">
      <c r="B166" s="232"/>
      <c r="C166" s="233"/>
      <c r="D166" s="234" t="s">
        <v>148</v>
      </c>
      <c r="E166" s="235" t="s">
        <v>21</v>
      </c>
      <c r="F166" s="236" t="s">
        <v>262</v>
      </c>
      <c r="G166" s="233"/>
      <c r="H166" s="237">
        <v>71.115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148</v>
      </c>
      <c r="AU166" s="243" t="s">
        <v>81</v>
      </c>
      <c r="AV166" s="11" t="s">
        <v>81</v>
      </c>
      <c r="AW166" s="11" t="s">
        <v>35</v>
      </c>
      <c r="AX166" s="11" t="s">
        <v>71</v>
      </c>
      <c r="AY166" s="243" t="s">
        <v>139</v>
      </c>
    </row>
    <row r="167" spans="2:51" s="12" customFormat="1" ht="13.5">
      <c r="B167" s="244"/>
      <c r="C167" s="245"/>
      <c r="D167" s="234" t="s">
        <v>148</v>
      </c>
      <c r="E167" s="246" t="s">
        <v>21</v>
      </c>
      <c r="F167" s="247" t="s">
        <v>233</v>
      </c>
      <c r="G167" s="245"/>
      <c r="H167" s="248">
        <v>411.902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148</v>
      </c>
      <c r="AU167" s="254" t="s">
        <v>81</v>
      </c>
      <c r="AV167" s="12" t="s">
        <v>146</v>
      </c>
      <c r="AW167" s="12" t="s">
        <v>35</v>
      </c>
      <c r="AX167" s="12" t="s">
        <v>79</v>
      </c>
      <c r="AY167" s="254" t="s">
        <v>139</v>
      </c>
    </row>
    <row r="168" spans="2:65" s="1" customFormat="1" ht="16.5" customHeight="1">
      <c r="B168" s="45"/>
      <c r="C168" s="220" t="s">
        <v>267</v>
      </c>
      <c r="D168" s="220" t="s">
        <v>141</v>
      </c>
      <c r="E168" s="221" t="s">
        <v>268</v>
      </c>
      <c r="F168" s="222" t="s">
        <v>269</v>
      </c>
      <c r="G168" s="223" t="s">
        <v>203</v>
      </c>
      <c r="H168" s="224">
        <v>4.05</v>
      </c>
      <c r="I168" s="225"/>
      <c r="J168" s="226">
        <f>ROUND(I168*H168,2)</f>
        <v>0</v>
      </c>
      <c r="K168" s="222" t="s">
        <v>145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0.04</v>
      </c>
      <c r="R168" s="229">
        <f>Q168*H168</f>
        <v>0.162</v>
      </c>
      <c r="S168" s="229">
        <v>0</v>
      </c>
      <c r="T168" s="230">
        <f>S168*H168</f>
        <v>0</v>
      </c>
      <c r="AR168" s="23" t="s">
        <v>146</v>
      </c>
      <c r="AT168" s="23" t="s">
        <v>141</v>
      </c>
      <c r="AU168" s="23" t="s">
        <v>81</v>
      </c>
      <c r="AY168" s="23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146</v>
      </c>
      <c r="BM168" s="23" t="s">
        <v>270</v>
      </c>
    </row>
    <row r="169" spans="2:51" s="11" customFormat="1" ht="13.5">
      <c r="B169" s="232"/>
      <c r="C169" s="233"/>
      <c r="D169" s="234" t="s">
        <v>148</v>
      </c>
      <c r="E169" s="235" t="s">
        <v>21</v>
      </c>
      <c r="F169" s="236" t="s">
        <v>271</v>
      </c>
      <c r="G169" s="233"/>
      <c r="H169" s="237">
        <v>4.05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148</v>
      </c>
      <c r="AU169" s="243" t="s">
        <v>81</v>
      </c>
      <c r="AV169" s="11" t="s">
        <v>81</v>
      </c>
      <c r="AW169" s="11" t="s">
        <v>35</v>
      </c>
      <c r="AX169" s="11" t="s">
        <v>79</v>
      </c>
      <c r="AY169" s="243" t="s">
        <v>139</v>
      </c>
    </row>
    <row r="170" spans="2:65" s="1" customFormat="1" ht="16.5" customHeight="1">
      <c r="B170" s="45"/>
      <c r="C170" s="220" t="s">
        <v>272</v>
      </c>
      <c r="D170" s="220" t="s">
        <v>141</v>
      </c>
      <c r="E170" s="221" t="s">
        <v>273</v>
      </c>
      <c r="F170" s="222" t="s">
        <v>274</v>
      </c>
      <c r="G170" s="223" t="s">
        <v>203</v>
      </c>
      <c r="H170" s="224">
        <v>306.212</v>
      </c>
      <c r="I170" s="225"/>
      <c r="J170" s="226">
        <f>ROUND(I170*H170,2)</f>
        <v>0</v>
      </c>
      <c r="K170" s="222" t="s">
        <v>145</v>
      </c>
      <c r="L170" s="71"/>
      <c r="M170" s="227" t="s">
        <v>21</v>
      </c>
      <c r="N170" s="228" t="s">
        <v>42</v>
      </c>
      <c r="O170" s="46"/>
      <c r="P170" s="229">
        <f>O170*H170</f>
        <v>0</v>
      </c>
      <c r="Q170" s="229">
        <v>0.01838</v>
      </c>
      <c r="R170" s="229">
        <f>Q170*H170</f>
        <v>5.62817656</v>
      </c>
      <c r="S170" s="229">
        <v>0</v>
      </c>
      <c r="T170" s="230">
        <f>S170*H170</f>
        <v>0</v>
      </c>
      <c r="AR170" s="23" t="s">
        <v>146</v>
      </c>
      <c r="AT170" s="23" t="s">
        <v>141</v>
      </c>
      <c r="AU170" s="23" t="s">
        <v>81</v>
      </c>
      <c r="AY170" s="23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79</v>
      </c>
      <c r="BK170" s="231">
        <f>ROUND(I170*H170,2)</f>
        <v>0</v>
      </c>
      <c r="BL170" s="23" t="s">
        <v>146</v>
      </c>
      <c r="BM170" s="23" t="s">
        <v>275</v>
      </c>
    </row>
    <row r="171" spans="2:51" s="13" customFormat="1" ht="13.5">
      <c r="B171" s="255"/>
      <c r="C171" s="256"/>
      <c r="D171" s="234" t="s">
        <v>148</v>
      </c>
      <c r="E171" s="257" t="s">
        <v>21</v>
      </c>
      <c r="F171" s="258" t="s">
        <v>253</v>
      </c>
      <c r="G171" s="256"/>
      <c r="H171" s="257" t="s">
        <v>21</v>
      </c>
      <c r="I171" s="259"/>
      <c r="J171" s="256"/>
      <c r="K171" s="256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148</v>
      </c>
      <c r="AU171" s="264" t="s">
        <v>81</v>
      </c>
      <c r="AV171" s="13" t="s">
        <v>79</v>
      </c>
      <c r="AW171" s="13" t="s">
        <v>35</v>
      </c>
      <c r="AX171" s="13" t="s">
        <v>71</v>
      </c>
      <c r="AY171" s="264" t="s">
        <v>139</v>
      </c>
    </row>
    <row r="172" spans="2:51" s="11" customFormat="1" ht="13.5">
      <c r="B172" s="232"/>
      <c r="C172" s="233"/>
      <c r="D172" s="234" t="s">
        <v>148</v>
      </c>
      <c r="E172" s="235" t="s">
        <v>21</v>
      </c>
      <c r="F172" s="236" t="s">
        <v>254</v>
      </c>
      <c r="G172" s="233"/>
      <c r="H172" s="237">
        <v>106.41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148</v>
      </c>
      <c r="AU172" s="243" t="s">
        <v>81</v>
      </c>
      <c r="AV172" s="11" t="s">
        <v>81</v>
      </c>
      <c r="AW172" s="11" t="s">
        <v>35</v>
      </c>
      <c r="AX172" s="11" t="s">
        <v>71</v>
      </c>
      <c r="AY172" s="243" t="s">
        <v>139</v>
      </c>
    </row>
    <row r="173" spans="2:51" s="11" customFormat="1" ht="13.5">
      <c r="B173" s="232"/>
      <c r="C173" s="233"/>
      <c r="D173" s="234" t="s">
        <v>148</v>
      </c>
      <c r="E173" s="235" t="s">
        <v>21</v>
      </c>
      <c r="F173" s="236" t="s">
        <v>255</v>
      </c>
      <c r="G173" s="233"/>
      <c r="H173" s="237">
        <v>42.615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148</v>
      </c>
      <c r="AU173" s="243" t="s">
        <v>81</v>
      </c>
      <c r="AV173" s="11" t="s">
        <v>81</v>
      </c>
      <c r="AW173" s="11" t="s">
        <v>35</v>
      </c>
      <c r="AX173" s="11" t="s">
        <v>71</v>
      </c>
      <c r="AY173" s="243" t="s">
        <v>139</v>
      </c>
    </row>
    <row r="174" spans="2:51" s="11" customFormat="1" ht="13.5">
      <c r="B174" s="232"/>
      <c r="C174" s="233"/>
      <c r="D174" s="234" t="s">
        <v>148</v>
      </c>
      <c r="E174" s="235" t="s">
        <v>21</v>
      </c>
      <c r="F174" s="236" t="s">
        <v>256</v>
      </c>
      <c r="G174" s="233"/>
      <c r="H174" s="237">
        <v>23.915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148</v>
      </c>
      <c r="AU174" s="243" t="s">
        <v>81</v>
      </c>
      <c r="AV174" s="11" t="s">
        <v>81</v>
      </c>
      <c r="AW174" s="11" t="s">
        <v>35</v>
      </c>
      <c r="AX174" s="11" t="s">
        <v>71</v>
      </c>
      <c r="AY174" s="243" t="s">
        <v>139</v>
      </c>
    </row>
    <row r="175" spans="2:51" s="11" customFormat="1" ht="13.5">
      <c r="B175" s="232"/>
      <c r="C175" s="233"/>
      <c r="D175" s="234" t="s">
        <v>148</v>
      </c>
      <c r="E175" s="235" t="s">
        <v>21</v>
      </c>
      <c r="F175" s="236" t="s">
        <v>257</v>
      </c>
      <c r="G175" s="233"/>
      <c r="H175" s="237">
        <v>17.815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148</v>
      </c>
      <c r="AU175" s="243" t="s">
        <v>81</v>
      </c>
      <c r="AV175" s="11" t="s">
        <v>81</v>
      </c>
      <c r="AW175" s="11" t="s">
        <v>35</v>
      </c>
      <c r="AX175" s="11" t="s">
        <v>71</v>
      </c>
      <c r="AY175" s="243" t="s">
        <v>139</v>
      </c>
    </row>
    <row r="176" spans="2:51" s="11" customFormat="1" ht="13.5">
      <c r="B176" s="232"/>
      <c r="C176" s="233"/>
      <c r="D176" s="234" t="s">
        <v>148</v>
      </c>
      <c r="E176" s="235" t="s">
        <v>21</v>
      </c>
      <c r="F176" s="236" t="s">
        <v>258</v>
      </c>
      <c r="G176" s="233"/>
      <c r="H176" s="237">
        <v>15.385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148</v>
      </c>
      <c r="AU176" s="243" t="s">
        <v>81</v>
      </c>
      <c r="AV176" s="11" t="s">
        <v>81</v>
      </c>
      <c r="AW176" s="11" t="s">
        <v>35</v>
      </c>
      <c r="AX176" s="11" t="s">
        <v>71</v>
      </c>
      <c r="AY176" s="243" t="s">
        <v>139</v>
      </c>
    </row>
    <row r="177" spans="2:51" s="11" customFormat="1" ht="13.5">
      <c r="B177" s="232"/>
      <c r="C177" s="233"/>
      <c r="D177" s="234" t="s">
        <v>148</v>
      </c>
      <c r="E177" s="235" t="s">
        <v>21</v>
      </c>
      <c r="F177" s="236" t="s">
        <v>259</v>
      </c>
      <c r="G177" s="233"/>
      <c r="H177" s="237">
        <v>19.48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148</v>
      </c>
      <c r="AU177" s="243" t="s">
        <v>81</v>
      </c>
      <c r="AV177" s="11" t="s">
        <v>81</v>
      </c>
      <c r="AW177" s="11" t="s">
        <v>35</v>
      </c>
      <c r="AX177" s="11" t="s">
        <v>71</v>
      </c>
      <c r="AY177" s="243" t="s">
        <v>139</v>
      </c>
    </row>
    <row r="178" spans="2:51" s="11" customFormat="1" ht="13.5">
      <c r="B178" s="232"/>
      <c r="C178" s="233"/>
      <c r="D178" s="234" t="s">
        <v>148</v>
      </c>
      <c r="E178" s="235" t="s">
        <v>21</v>
      </c>
      <c r="F178" s="236" t="s">
        <v>260</v>
      </c>
      <c r="G178" s="233"/>
      <c r="H178" s="237">
        <v>77.077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148</v>
      </c>
      <c r="AU178" s="243" t="s">
        <v>81</v>
      </c>
      <c r="AV178" s="11" t="s">
        <v>81</v>
      </c>
      <c r="AW178" s="11" t="s">
        <v>35</v>
      </c>
      <c r="AX178" s="11" t="s">
        <v>71</v>
      </c>
      <c r="AY178" s="243" t="s">
        <v>139</v>
      </c>
    </row>
    <row r="179" spans="2:51" s="11" customFormat="1" ht="13.5">
      <c r="B179" s="232"/>
      <c r="C179" s="233"/>
      <c r="D179" s="234" t="s">
        <v>148</v>
      </c>
      <c r="E179" s="235" t="s">
        <v>21</v>
      </c>
      <c r="F179" s="236" t="s">
        <v>261</v>
      </c>
      <c r="G179" s="233"/>
      <c r="H179" s="237">
        <v>38.09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148</v>
      </c>
      <c r="AU179" s="243" t="s">
        <v>81</v>
      </c>
      <c r="AV179" s="11" t="s">
        <v>81</v>
      </c>
      <c r="AW179" s="11" t="s">
        <v>35</v>
      </c>
      <c r="AX179" s="11" t="s">
        <v>71</v>
      </c>
      <c r="AY179" s="243" t="s">
        <v>139</v>
      </c>
    </row>
    <row r="180" spans="2:51" s="11" customFormat="1" ht="13.5">
      <c r="B180" s="232"/>
      <c r="C180" s="233"/>
      <c r="D180" s="234" t="s">
        <v>148</v>
      </c>
      <c r="E180" s="235" t="s">
        <v>21</v>
      </c>
      <c r="F180" s="236" t="s">
        <v>262</v>
      </c>
      <c r="G180" s="233"/>
      <c r="H180" s="237">
        <v>71.115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148</v>
      </c>
      <c r="AU180" s="243" t="s">
        <v>81</v>
      </c>
      <c r="AV180" s="11" t="s">
        <v>81</v>
      </c>
      <c r="AW180" s="11" t="s">
        <v>35</v>
      </c>
      <c r="AX180" s="11" t="s">
        <v>71</v>
      </c>
      <c r="AY180" s="243" t="s">
        <v>139</v>
      </c>
    </row>
    <row r="181" spans="2:51" s="11" customFormat="1" ht="13.5">
      <c r="B181" s="232"/>
      <c r="C181" s="233"/>
      <c r="D181" s="234" t="s">
        <v>148</v>
      </c>
      <c r="E181" s="235" t="s">
        <v>21</v>
      </c>
      <c r="F181" s="236" t="s">
        <v>276</v>
      </c>
      <c r="G181" s="233"/>
      <c r="H181" s="237">
        <v>-28.62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148</v>
      </c>
      <c r="AU181" s="243" t="s">
        <v>81</v>
      </c>
      <c r="AV181" s="11" t="s">
        <v>81</v>
      </c>
      <c r="AW181" s="11" t="s">
        <v>35</v>
      </c>
      <c r="AX181" s="11" t="s">
        <v>71</v>
      </c>
      <c r="AY181" s="243" t="s">
        <v>139</v>
      </c>
    </row>
    <row r="182" spans="2:51" s="11" customFormat="1" ht="13.5">
      <c r="B182" s="232"/>
      <c r="C182" s="233"/>
      <c r="D182" s="234" t="s">
        <v>148</v>
      </c>
      <c r="E182" s="235" t="s">
        <v>21</v>
      </c>
      <c r="F182" s="236" t="s">
        <v>277</v>
      </c>
      <c r="G182" s="233"/>
      <c r="H182" s="237">
        <v>-77.07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148</v>
      </c>
      <c r="AU182" s="243" t="s">
        <v>81</v>
      </c>
      <c r="AV182" s="11" t="s">
        <v>81</v>
      </c>
      <c r="AW182" s="11" t="s">
        <v>35</v>
      </c>
      <c r="AX182" s="11" t="s">
        <v>71</v>
      </c>
      <c r="AY182" s="243" t="s">
        <v>139</v>
      </c>
    </row>
    <row r="183" spans="2:51" s="12" customFormat="1" ht="13.5">
      <c r="B183" s="244"/>
      <c r="C183" s="245"/>
      <c r="D183" s="234" t="s">
        <v>148</v>
      </c>
      <c r="E183" s="246" t="s">
        <v>21</v>
      </c>
      <c r="F183" s="247" t="s">
        <v>233</v>
      </c>
      <c r="G183" s="245"/>
      <c r="H183" s="248">
        <v>306.212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148</v>
      </c>
      <c r="AU183" s="254" t="s">
        <v>81</v>
      </c>
      <c r="AV183" s="12" t="s">
        <v>146</v>
      </c>
      <c r="AW183" s="12" t="s">
        <v>35</v>
      </c>
      <c r="AX183" s="12" t="s">
        <v>79</v>
      </c>
      <c r="AY183" s="254" t="s">
        <v>139</v>
      </c>
    </row>
    <row r="184" spans="2:65" s="1" customFormat="1" ht="25.5" customHeight="1">
      <c r="B184" s="45"/>
      <c r="C184" s="220" t="s">
        <v>278</v>
      </c>
      <c r="D184" s="220" t="s">
        <v>141</v>
      </c>
      <c r="E184" s="221" t="s">
        <v>279</v>
      </c>
      <c r="F184" s="222" t="s">
        <v>280</v>
      </c>
      <c r="G184" s="223" t="s">
        <v>203</v>
      </c>
      <c r="H184" s="224">
        <v>1224.846</v>
      </c>
      <c r="I184" s="225"/>
      <c r="J184" s="226">
        <f>ROUND(I184*H184,2)</f>
        <v>0</v>
      </c>
      <c r="K184" s="222" t="s">
        <v>145</v>
      </c>
      <c r="L184" s="71"/>
      <c r="M184" s="227" t="s">
        <v>21</v>
      </c>
      <c r="N184" s="228" t="s">
        <v>42</v>
      </c>
      <c r="O184" s="46"/>
      <c r="P184" s="229">
        <f>O184*H184</f>
        <v>0</v>
      </c>
      <c r="Q184" s="229">
        <v>0.0079</v>
      </c>
      <c r="R184" s="229">
        <f>Q184*H184</f>
        <v>9.6762834</v>
      </c>
      <c r="S184" s="229">
        <v>0</v>
      </c>
      <c r="T184" s="230">
        <f>S184*H184</f>
        <v>0</v>
      </c>
      <c r="AR184" s="23" t="s">
        <v>146</v>
      </c>
      <c r="AT184" s="23" t="s">
        <v>141</v>
      </c>
      <c r="AU184" s="23" t="s">
        <v>81</v>
      </c>
      <c r="AY184" s="23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146</v>
      </c>
      <c r="BM184" s="23" t="s">
        <v>281</v>
      </c>
    </row>
    <row r="185" spans="2:51" s="13" customFormat="1" ht="13.5">
      <c r="B185" s="255"/>
      <c r="C185" s="256"/>
      <c r="D185" s="234" t="s">
        <v>148</v>
      </c>
      <c r="E185" s="257" t="s">
        <v>21</v>
      </c>
      <c r="F185" s="258" t="s">
        <v>253</v>
      </c>
      <c r="G185" s="256"/>
      <c r="H185" s="257" t="s">
        <v>21</v>
      </c>
      <c r="I185" s="259"/>
      <c r="J185" s="256"/>
      <c r="K185" s="256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148</v>
      </c>
      <c r="AU185" s="264" t="s">
        <v>81</v>
      </c>
      <c r="AV185" s="13" t="s">
        <v>79</v>
      </c>
      <c r="AW185" s="13" t="s">
        <v>35</v>
      </c>
      <c r="AX185" s="13" t="s">
        <v>71</v>
      </c>
      <c r="AY185" s="264" t="s">
        <v>139</v>
      </c>
    </row>
    <row r="186" spans="2:51" s="11" customFormat="1" ht="13.5">
      <c r="B186" s="232"/>
      <c r="C186" s="233"/>
      <c r="D186" s="234" t="s">
        <v>148</v>
      </c>
      <c r="E186" s="235" t="s">
        <v>21</v>
      </c>
      <c r="F186" s="236" t="s">
        <v>282</v>
      </c>
      <c r="G186" s="233"/>
      <c r="H186" s="237">
        <v>425.64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148</v>
      </c>
      <c r="AU186" s="243" t="s">
        <v>81</v>
      </c>
      <c r="AV186" s="11" t="s">
        <v>81</v>
      </c>
      <c r="AW186" s="11" t="s">
        <v>35</v>
      </c>
      <c r="AX186" s="11" t="s">
        <v>71</v>
      </c>
      <c r="AY186" s="243" t="s">
        <v>139</v>
      </c>
    </row>
    <row r="187" spans="2:51" s="11" customFormat="1" ht="13.5">
      <c r="B187" s="232"/>
      <c r="C187" s="233"/>
      <c r="D187" s="234" t="s">
        <v>148</v>
      </c>
      <c r="E187" s="235" t="s">
        <v>21</v>
      </c>
      <c r="F187" s="236" t="s">
        <v>283</v>
      </c>
      <c r="G187" s="233"/>
      <c r="H187" s="237">
        <v>170.46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148</v>
      </c>
      <c r="AU187" s="243" t="s">
        <v>81</v>
      </c>
      <c r="AV187" s="11" t="s">
        <v>81</v>
      </c>
      <c r="AW187" s="11" t="s">
        <v>35</v>
      </c>
      <c r="AX187" s="11" t="s">
        <v>71</v>
      </c>
      <c r="AY187" s="243" t="s">
        <v>139</v>
      </c>
    </row>
    <row r="188" spans="2:51" s="11" customFormat="1" ht="13.5">
      <c r="B188" s="232"/>
      <c r="C188" s="233"/>
      <c r="D188" s="234" t="s">
        <v>148</v>
      </c>
      <c r="E188" s="235" t="s">
        <v>21</v>
      </c>
      <c r="F188" s="236" t="s">
        <v>284</v>
      </c>
      <c r="G188" s="233"/>
      <c r="H188" s="237">
        <v>95.66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148</v>
      </c>
      <c r="AU188" s="243" t="s">
        <v>81</v>
      </c>
      <c r="AV188" s="11" t="s">
        <v>81</v>
      </c>
      <c r="AW188" s="11" t="s">
        <v>35</v>
      </c>
      <c r="AX188" s="11" t="s">
        <v>71</v>
      </c>
      <c r="AY188" s="243" t="s">
        <v>139</v>
      </c>
    </row>
    <row r="189" spans="2:51" s="11" customFormat="1" ht="13.5">
      <c r="B189" s="232"/>
      <c r="C189" s="233"/>
      <c r="D189" s="234" t="s">
        <v>148</v>
      </c>
      <c r="E189" s="235" t="s">
        <v>21</v>
      </c>
      <c r="F189" s="236" t="s">
        <v>285</v>
      </c>
      <c r="G189" s="233"/>
      <c r="H189" s="237">
        <v>71.26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148</v>
      </c>
      <c r="AU189" s="243" t="s">
        <v>81</v>
      </c>
      <c r="AV189" s="11" t="s">
        <v>81</v>
      </c>
      <c r="AW189" s="11" t="s">
        <v>35</v>
      </c>
      <c r="AX189" s="11" t="s">
        <v>71</v>
      </c>
      <c r="AY189" s="243" t="s">
        <v>139</v>
      </c>
    </row>
    <row r="190" spans="2:51" s="11" customFormat="1" ht="13.5">
      <c r="B190" s="232"/>
      <c r="C190" s="233"/>
      <c r="D190" s="234" t="s">
        <v>148</v>
      </c>
      <c r="E190" s="235" t="s">
        <v>21</v>
      </c>
      <c r="F190" s="236" t="s">
        <v>286</v>
      </c>
      <c r="G190" s="233"/>
      <c r="H190" s="237">
        <v>61.54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148</v>
      </c>
      <c r="AU190" s="243" t="s">
        <v>81</v>
      </c>
      <c r="AV190" s="11" t="s">
        <v>81</v>
      </c>
      <c r="AW190" s="11" t="s">
        <v>35</v>
      </c>
      <c r="AX190" s="11" t="s">
        <v>71</v>
      </c>
      <c r="AY190" s="243" t="s">
        <v>139</v>
      </c>
    </row>
    <row r="191" spans="2:51" s="11" customFormat="1" ht="13.5">
      <c r="B191" s="232"/>
      <c r="C191" s="233"/>
      <c r="D191" s="234" t="s">
        <v>148</v>
      </c>
      <c r="E191" s="235" t="s">
        <v>21</v>
      </c>
      <c r="F191" s="236" t="s">
        <v>287</v>
      </c>
      <c r="G191" s="233"/>
      <c r="H191" s="237">
        <v>77.92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148</v>
      </c>
      <c r="AU191" s="243" t="s">
        <v>81</v>
      </c>
      <c r="AV191" s="11" t="s">
        <v>81</v>
      </c>
      <c r="AW191" s="11" t="s">
        <v>35</v>
      </c>
      <c r="AX191" s="11" t="s">
        <v>71</v>
      </c>
      <c r="AY191" s="243" t="s">
        <v>139</v>
      </c>
    </row>
    <row r="192" spans="2:51" s="11" customFormat="1" ht="13.5">
      <c r="B192" s="232"/>
      <c r="C192" s="233"/>
      <c r="D192" s="234" t="s">
        <v>148</v>
      </c>
      <c r="E192" s="235" t="s">
        <v>21</v>
      </c>
      <c r="F192" s="236" t="s">
        <v>288</v>
      </c>
      <c r="G192" s="233"/>
      <c r="H192" s="237">
        <v>308.306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148</v>
      </c>
      <c r="AU192" s="243" t="s">
        <v>81</v>
      </c>
      <c r="AV192" s="11" t="s">
        <v>81</v>
      </c>
      <c r="AW192" s="11" t="s">
        <v>35</v>
      </c>
      <c r="AX192" s="11" t="s">
        <v>71</v>
      </c>
      <c r="AY192" s="243" t="s">
        <v>139</v>
      </c>
    </row>
    <row r="193" spans="2:51" s="11" customFormat="1" ht="13.5">
      <c r="B193" s="232"/>
      <c r="C193" s="233"/>
      <c r="D193" s="234" t="s">
        <v>148</v>
      </c>
      <c r="E193" s="235" t="s">
        <v>21</v>
      </c>
      <c r="F193" s="236" t="s">
        <v>289</v>
      </c>
      <c r="G193" s="233"/>
      <c r="H193" s="237">
        <v>152.36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148</v>
      </c>
      <c r="AU193" s="243" t="s">
        <v>81</v>
      </c>
      <c r="AV193" s="11" t="s">
        <v>81</v>
      </c>
      <c r="AW193" s="11" t="s">
        <v>35</v>
      </c>
      <c r="AX193" s="11" t="s">
        <v>71</v>
      </c>
      <c r="AY193" s="243" t="s">
        <v>139</v>
      </c>
    </row>
    <row r="194" spans="2:51" s="11" customFormat="1" ht="13.5">
      <c r="B194" s="232"/>
      <c r="C194" s="233"/>
      <c r="D194" s="234" t="s">
        <v>148</v>
      </c>
      <c r="E194" s="235" t="s">
        <v>21</v>
      </c>
      <c r="F194" s="236" t="s">
        <v>290</v>
      </c>
      <c r="G194" s="233"/>
      <c r="H194" s="237">
        <v>284.46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148</v>
      </c>
      <c r="AU194" s="243" t="s">
        <v>81</v>
      </c>
      <c r="AV194" s="11" t="s">
        <v>81</v>
      </c>
      <c r="AW194" s="11" t="s">
        <v>35</v>
      </c>
      <c r="AX194" s="11" t="s">
        <v>71</v>
      </c>
      <c r="AY194" s="243" t="s">
        <v>139</v>
      </c>
    </row>
    <row r="195" spans="2:51" s="11" customFormat="1" ht="13.5">
      <c r="B195" s="232"/>
      <c r="C195" s="233"/>
      <c r="D195" s="234" t="s">
        <v>148</v>
      </c>
      <c r="E195" s="235" t="s">
        <v>21</v>
      </c>
      <c r="F195" s="236" t="s">
        <v>291</v>
      </c>
      <c r="G195" s="233"/>
      <c r="H195" s="237">
        <v>-114.48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148</v>
      </c>
      <c r="AU195" s="243" t="s">
        <v>81</v>
      </c>
      <c r="AV195" s="11" t="s">
        <v>81</v>
      </c>
      <c r="AW195" s="11" t="s">
        <v>35</v>
      </c>
      <c r="AX195" s="11" t="s">
        <v>71</v>
      </c>
      <c r="AY195" s="243" t="s">
        <v>139</v>
      </c>
    </row>
    <row r="196" spans="2:51" s="11" customFormat="1" ht="13.5">
      <c r="B196" s="232"/>
      <c r="C196" s="233"/>
      <c r="D196" s="234" t="s">
        <v>148</v>
      </c>
      <c r="E196" s="235" t="s">
        <v>21</v>
      </c>
      <c r="F196" s="236" t="s">
        <v>292</v>
      </c>
      <c r="G196" s="233"/>
      <c r="H196" s="237">
        <v>-308.28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148</v>
      </c>
      <c r="AU196" s="243" t="s">
        <v>81</v>
      </c>
      <c r="AV196" s="11" t="s">
        <v>81</v>
      </c>
      <c r="AW196" s="11" t="s">
        <v>35</v>
      </c>
      <c r="AX196" s="11" t="s">
        <v>71</v>
      </c>
      <c r="AY196" s="243" t="s">
        <v>139</v>
      </c>
    </row>
    <row r="197" spans="2:51" s="12" customFormat="1" ht="13.5">
      <c r="B197" s="244"/>
      <c r="C197" s="245"/>
      <c r="D197" s="234" t="s">
        <v>148</v>
      </c>
      <c r="E197" s="246" t="s">
        <v>21</v>
      </c>
      <c r="F197" s="247" t="s">
        <v>233</v>
      </c>
      <c r="G197" s="245"/>
      <c r="H197" s="248">
        <v>1224.846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148</v>
      </c>
      <c r="AU197" s="254" t="s">
        <v>81</v>
      </c>
      <c r="AV197" s="12" t="s">
        <v>146</v>
      </c>
      <c r="AW197" s="12" t="s">
        <v>35</v>
      </c>
      <c r="AX197" s="12" t="s">
        <v>79</v>
      </c>
      <c r="AY197" s="254" t="s">
        <v>139</v>
      </c>
    </row>
    <row r="198" spans="2:65" s="1" customFormat="1" ht="16.5" customHeight="1">
      <c r="B198" s="45"/>
      <c r="C198" s="220" t="s">
        <v>293</v>
      </c>
      <c r="D198" s="220" t="s">
        <v>141</v>
      </c>
      <c r="E198" s="221" t="s">
        <v>294</v>
      </c>
      <c r="F198" s="222" t="s">
        <v>295</v>
      </c>
      <c r="G198" s="223" t="s">
        <v>203</v>
      </c>
      <c r="H198" s="224">
        <v>28.62</v>
      </c>
      <c r="I198" s="225"/>
      <c r="J198" s="226">
        <f>ROUND(I198*H198,2)</f>
        <v>0</v>
      </c>
      <c r="K198" s="222" t="s">
        <v>145</v>
      </c>
      <c r="L198" s="71"/>
      <c r="M198" s="227" t="s">
        <v>21</v>
      </c>
      <c r="N198" s="228" t="s">
        <v>42</v>
      </c>
      <c r="O198" s="46"/>
      <c r="P198" s="229">
        <f>O198*H198</f>
        <v>0</v>
      </c>
      <c r="Q198" s="229">
        <v>0.021</v>
      </c>
      <c r="R198" s="229">
        <f>Q198*H198</f>
        <v>0.6010200000000001</v>
      </c>
      <c r="S198" s="229">
        <v>0</v>
      </c>
      <c r="T198" s="230">
        <f>S198*H198</f>
        <v>0</v>
      </c>
      <c r="AR198" s="23" t="s">
        <v>146</v>
      </c>
      <c r="AT198" s="23" t="s">
        <v>141</v>
      </c>
      <c r="AU198" s="23" t="s">
        <v>81</v>
      </c>
      <c r="AY198" s="23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79</v>
      </c>
      <c r="BK198" s="231">
        <f>ROUND(I198*H198,2)</f>
        <v>0</v>
      </c>
      <c r="BL198" s="23" t="s">
        <v>146</v>
      </c>
      <c r="BM198" s="23" t="s">
        <v>296</v>
      </c>
    </row>
    <row r="199" spans="2:51" s="11" customFormat="1" ht="13.5">
      <c r="B199" s="232"/>
      <c r="C199" s="233"/>
      <c r="D199" s="234" t="s">
        <v>148</v>
      </c>
      <c r="E199" s="235" t="s">
        <v>21</v>
      </c>
      <c r="F199" s="236" t="s">
        <v>297</v>
      </c>
      <c r="G199" s="233"/>
      <c r="H199" s="237">
        <v>28.62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148</v>
      </c>
      <c r="AU199" s="243" t="s">
        <v>81</v>
      </c>
      <c r="AV199" s="11" t="s">
        <v>81</v>
      </c>
      <c r="AW199" s="11" t="s">
        <v>35</v>
      </c>
      <c r="AX199" s="11" t="s">
        <v>79</v>
      </c>
      <c r="AY199" s="243" t="s">
        <v>139</v>
      </c>
    </row>
    <row r="200" spans="2:65" s="1" customFormat="1" ht="25.5" customHeight="1">
      <c r="B200" s="45"/>
      <c r="C200" s="220" t="s">
        <v>298</v>
      </c>
      <c r="D200" s="220" t="s">
        <v>141</v>
      </c>
      <c r="E200" s="221" t="s">
        <v>299</v>
      </c>
      <c r="F200" s="222" t="s">
        <v>300</v>
      </c>
      <c r="G200" s="223" t="s">
        <v>203</v>
      </c>
      <c r="H200" s="224">
        <v>114.48</v>
      </c>
      <c r="I200" s="225"/>
      <c r="J200" s="226">
        <f>ROUND(I200*H200,2)</f>
        <v>0</v>
      </c>
      <c r="K200" s="222" t="s">
        <v>145</v>
      </c>
      <c r="L200" s="71"/>
      <c r="M200" s="227" t="s">
        <v>21</v>
      </c>
      <c r="N200" s="228" t="s">
        <v>42</v>
      </c>
      <c r="O200" s="46"/>
      <c r="P200" s="229">
        <f>O200*H200</f>
        <v>0</v>
      </c>
      <c r="Q200" s="229">
        <v>0.0105</v>
      </c>
      <c r="R200" s="229">
        <f>Q200*H200</f>
        <v>1.2020400000000002</v>
      </c>
      <c r="S200" s="229">
        <v>0</v>
      </c>
      <c r="T200" s="230">
        <f>S200*H200</f>
        <v>0</v>
      </c>
      <c r="AR200" s="23" t="s">
        <v>146</v>
      </c>
      <c r="AT200" s="23" t="s">
        <v>141</v>
      </c>
      <c r="AU200" s="23" t="s">
        <v>81</v>
      </c>
      <c r="AY200" s="23" t="s">
        <v>139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79</v>
      </c>
      <c r="BK200" s="231">
        <f>ROUND(I200*H200,2)</f>
        <v>0</v>
      </c>
      <c r="BL200" s="23" t="s">
        <v>146</v>
      </c>
      <c r="BM200" s="23" t="s">
        <v>301</v>
      </c>
    </row>
    <row r="201" spans="2:51" s="11" customFormat="1" ht="13.5">
      <c r="B201" s="232"/>
      <c r="C201" s="233"/>
      <c r="D201" s="234" t="s">
        <v>148</v>
      </c>
      <c r="E201" s="235" t="s">
        <v>21</v>
      </c>
      <c r="F201" s="236" t="s">
        <v>302</v>
      </c>
      <c r="G201" s="233"/>
      <c r="H201" s="237">
        <v>114.48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148</v>
      </c>
      <c r="AU201" s="243" t="s">
        <v>81</v>
      </c>
      <c r="AV201" s="11" t="s">
        <v>81</v>
      </c>
      <c r="AW201" s="11" t="s">
        <v>35</v>
      </c>
      <c r="AX201" s="11" t="s">
        <v>79</v>
      </c>
      <c r="AY201" s="243" t="s">
        <v>139</v>
      </c>
    </row>
    <row r="202" spans="2:65" s="1" customFormat="1" ht="25.5" customHeight="1">
      <c r="B202" s="45"/>
      <c r="C202" s="220" t="s">
        <v>303</v>
      </c>
      <c r="D202" s="220" t="s">
        <v>141</v>
      </c>
      <c r="E202" s="221" t="s">
        <v>304</v>
      </c>
      <c r="F202" s="222" t="s">
        <v>305</v>
      </c>
      <c r="G202" s="223" t="s">
        <v>203</v>
      </c>
      <c r="H202" s="224">
        <v>77.077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42</v>
      </c>
      <c r="O202" s="46"/>
      <c r="P202" s="229">
        <f>O202*H202</f>
        <v>0</v>
      </c>
      <c r="Q202" s="229">
        <v>0.02625</v>
      </c>
      <c r="R202" s="229">
        <f>Q202*H202</f>
        <v>2.02327125</v>
      </c>
      <c r="S202" s="229">
        <v>0</v>
      </c>
      <c r="T202" s="230">
        <f>S202*H202</f>
        <v>0</v>
      </c>
      <c r="AR202" s="23" t="s">
        <v>146</v>
      </c>
      <c r="AT202" s="23" t="s">
        <v>141</v>
      </c>
      <c r="AU202" s="23" t="s">
        <v>81</v>
      </c>
      <c r="AY202" s="23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79</v>
      </c>
      <c r="BK202" s="231">
        <f>ROUND(I202*H202,2)</f>
        <v>0</v>
      </c>
      <c r="BL202" s="23" t="s">
        <v>146</v>
      </c>
      <c r="BM202" s="23" t="s">
        <v>306</v>
      </c>
    </row>
    <row r="203" spans="2:51" s="13" customFormat="1" ht="13.5">
      <c r="B203" s="255"/>
      <c r="C203" s="256"/>
      <c r="D203" s="234" t="s">
        <v>148</v>
      </c>
      <c r="E203" s="257" t="s">
        <v>21</v>
      </c>
      <c r="F203" s="258" t="s">
        <v>253</v>
      </c>
      <c r="G203" s="256"/>
      <c r="H203" s="257" t="s">
        <v>21</v>
      </c>
      <c r="I203" s="259"/>
      <c r="J203" s="256"/>
      <c r="K203" s="256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148</v>
      </c>
      <c r="AU203" s="264" t="s">
        <v>81</v>
      </c>
      <c r="AV203" s="13" t="s">
        <v>79</v>
      </c>
      <c r="AW203" s="13" t="s">
        <v>35</v>
      </c>
      <c r="AX203" s="13" t="s">
        <v>71</v>
      </c>
      <c r="AY203" s="264" t="s">
        <v>139</v>
      </c>
    </row>
    <row r="204" spans="2:51" s="11" customFormat="1" ht="13.5">
      <c r="B204" s="232"/>
      <c r="C204" s="233"/>
      <c r="D204" s="234" t="s">
        <v>148</v>
      </c>
      <c r="E204" s="235" t="s">
        <v>21</v>
      </c>
      <c r="F204" s="236" t="s">
        <v>260</v>
      </c>
      <c r="G204" s="233"/>
      <c r="H204" s="237">
        <v>77.077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148</v>
      </c>
      <c r="AU204" s="243" t="s">
        <v>81</v>
      </c>
      <c r="AV204" s="11" t="s">
        <v>81</v>
      </c>
      <c r="AW204" s="11" t="s">
        <v>35</v>
      </c>
      <c r="AX204" s="11" t="s">
        <v>79</v>
      </c>
      <c r="AY204" s="243" t="s">
        <v>139</v>
      </c>
    </row>
    <row r="205" spans="2:65" s="1" customFormat="1" ht="16.5" customHeight="1">
      <c r="B205" s="45"/>
      <c r="C205" s="220" t="s">
        <v>307</v>
      </c>
      <c r="D205" s="220" t="s">
        <v>141</v>
      </c>
      <c r="E205" s="221" t="s">
        <v>308</v>
      </c>
      <c r="F205" s="222" t="s">
        <v>309</v>
      </c>
      <c r="G205" s="223" t="s">
        <v>203</v>
      </c>
      <c r="H205" s="224">
        <v>22.5</v>
      </c>
      <c r="I205" s="225"/>
      <c r="J205" s="226">
        <f>ROUND(I205*H205,2)</f>
        <v>0</v>
      </c>
      <c r="K205" s="222" t="s">
        <v>145</v>
      </c>
      <c r="L205" s="71"/>
      <c r="M205" s="227" t="s">
        <v>21</v>
      </c>
      <c r="N205" s="228" t="s">
        <v>42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146</v>
      </c>
      <c r="AT205" s="23" t="s">
        <v>141</v>
      </c>
      <c r="AU205" s="23" t="s">
        <v>81</v>
      </c>
      <c r="AY205" s="23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79</v>
      </c>
      <c r="BK205" s="231">
        <f>ROUND(I205*H205,2)</f>
        <v>0</v>
      </c>
      <c r="BL205" s="23" t="s">
        <v>146</v>
      </c>
      <c r="BM205" s="23" t="s">
        <v>310</v>
      </c>
    </row>
    <row r="206" spans="2:51" s="11" customFormat="1" ht="13.5">
      <c r="B206" s="232"/>
      <c r="C206" s="233"/>
      <c r="D206" s="234" t="s">
        <v>148</v>
      </c>
      <c r="E206" s="235" t="s">
        <v>21</v>
      </c>
      <c r="F206" s="236" t="s">
        <v>311</v>
      </c>
      <c r="G206" s="233"/>
      <c r="H206" s="237">
        <v>22.5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148</v>
      </c>
      <c r="AU206" s="243" t="s">
        <v>81</v>
      </c>
      <c r="AV206" s="11" t="s">
        <v>81</v>
      </c>
      <c r="AW206" s="11" t="s">
        <v>35</v>
      </c>
      <c r="AX206" s="11" t="s">
        <v>79</v>
      </c>
      <c r="AY206" s="243" t="s">
        <v>139</v>
      </c>
    </row>
    <row r="207" spans="2:65" s="1" customFormat="1" ht="16.5" customHeight="1">
      <c r="B207" s="45"/>
      <c r="C207" s="220" t="s">
        <v>312</v>
      </c>
      <c r="D207" s="220" t="s">
        <v>141</v>
      </c>
      <c r="E207" s="221" t="s">
        <v>313</v>
      </c>
      <c r="F207" s="222" t="s">
        <v>314</v>
      </c>
      <c r="G207" s="223" t="s">
        <v>181</v>
      </c>
      <c r="H207" s="224">
        <v>0.809</v>
      </c>
      <c r="I207" s="225"/>
      <c r="J207" s="226">
        <f>ROUND(I207*H207,2)</f>
        <v>0</v>
      </c>
      <c r="K207" s="222" t="s">
        <v>145</v>
      </c>
      <c r="L207" s="71"/>
      <c r="M207" s="227" t="s">
        <v>21</v>
      </c>
      <c r="N207" s="228" t="s">
        <v>42</v>
      </c>
      <c r="O207" s="46"/>
      <c r="P207" s="229">
        <f>O207*H207</f>
        <v>0</v>
      </c>
      <c r="Q207" s="229">
        <v>1.06277</v>
      </c>
      <c r="R207" s="229">
        <f>Q207*H207</f>
        <v>0.85978093</v>
      </c>
      <c r="S207" s="229">
        <v>0</v>
      </c>
      <c r="T207" s="230">
        <f>S207*H207</f>
        <v>0</v>
      </c>
      <c r="AR207" s="23" t="s">
        <v>146</v>
      </c>
      <c r="AT207" s="23" t="s">
        <v>141</v>
      </c>
      <c r="AU207" s="23" t="s">
        <v>81</v>
      </c>
      <c r="AY207" s="23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79</v>
      </c>
      <c r="BK207" s="231">
        <f>ROUND(I207*H207,2)</f>
        <v>0</v>
      </c>
      <c r="BL207" s="23" t="s">
        <v>146</v>
      </c>
      <c r="BM207" s="23" t="s">
        <v>315</v>
      </c>
    </row>
    <row r="208" spans="2:51" s="11" customFormat="1" ht="13.5">
      <c r="B208" s="232"/>
      <c r="C208" s="233"/>
      <c r="D208" s="234" t="s">
        <v>148</v>
      </c>
      <c r="E208" s="235" t="s">
        <v>21</v>
      </c>
      <c r="F208" s="236" t="s">
        <v>316</v>
      </c>
      <c r="G208" s="233"/>
      <c r="H208" s="237">
        <v>0.809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148</v>
      </c>
      <c r="AU208" s="243" t="s">
        <v>81</v>
      </c>
      <c r="AV208" s="11" t="s">
        <v>81</v>
      </c>
      <c r="AW208" s="11" t="s">
        <v>35</v>
      </c>
      <c r="AX208" s="11" t="s">
        <v>79</v>
      </c>
      <c r="AY208" s="243" t="s">
        <v>139</v>
      </c>
    </row>
    <row r="209" spans="2:65" s="1" customFormat="1" ht="25.5" customHeight="1">
      <c r="B209" s="45"/>
      <c r="C209" s="220" t="s">
        <v>317</v>
      </c>
      <c r="D209" s="220" t="s">
        <v>141</v>
      </c>
      <c r="E209" s="221" t="s">
        <v>318</v>
      </c>
      <c r="F209" s="222" t="s">
        <v>319</v>
      </c>
      <c r="G209" s="223" t="s">
        <v>203</v>
      </c>
      <c r="H209" s="224">
        <v>0.54</v>
      </c>
      <c r="I209" s="225"/>
      <c r="J209" s="226">
        <f>ROUND(I209*H209,2)</f>
        <v>0</v>
      </c>
      <c r="K209" s="222" t="s">
        <v>145</v>
      </c>
      <c r="L209" s="71"/>
      <c r="M209" s="227" t="s">
        <v>21</v>
      </c>
      <c r="N209" s="228" t="s">
        <v>42</v>
      </c>
      <c r="O209" s="46"/>
      <c r="P209" s="229">
        <f>O209*H209</f>
        <v>0</v>
      </c>
      <c r="Q209" s="229">
        <v>0.105</v>
      </c>
      <c r="R209" s="229">
        <f>Q209*H209</f>
        <v>0.0567</v>
      </c>
      <c r="S209" s="229">
        <v>0</v>
      </c>
      <c r="T209" s="230">
        <f>S209*H209</f>
        <v>0</v>
      </c>
      <c r="AR209" s="23" t="s">
        <v>146</v>
      </c>
      <c r="AT209" s="23" t="s">
        <v>141</v>
      </c>
      <c r="AU209" s="23" t="s">
        <v>81</v>
      </c>
      <c r="AY209" s="23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79</v>
      </c>
      <c r="BK209" s="231">
        <f>ROUND(I209*H209,2)</f>
        <v>0</v>
      </c>
      <c r="BL209" s="23" t="s">
        <v>146</v>
      </c>
      <c r="BM209" s="23" t="s">
        <v>320</v>
      </c>
    </row>
    <row r="210" spans="2:51" s="11" customFormat="1" ht="13.5">
      <c r="B210" s="232"/>
      <c r="C210" s="233"/>
      <c r="D210" s="234" t="s">
        <v>148</v>
      </c>
      <c r="E210" s="235" t="s">
        <v>21</v>
      </c>
      <c r="F210" s="236" t="s">
        <v>321</v>
      </c>
      <c r="G210" s="233"/>
      <c r="H210" s="237">
        <v>0.54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148</v>
      </c>
      <c r="AU210" s="243" t="s">
        <v>81</v>
      </c>
      <c r="AV210" s="11" t="s">
        <v>81</v>
      </c>
      <c r="AW210" s="11" t="s">
        <v>35</v>
      </c>
      <c r="AX210" s="11" t="s">
        <v>79</v>
      </c>
      <c r="AY210" s="243" t="s">
        <v>139</v>
      </c>
    </row>
    <row r="211" spans="2:65" s="1" customFormat="1" ht="16.5" customHeight="1">
      <c r="B211" s="45"/>
      <c r="C211" s="220" t="s">
        <v>322</v>
      </c>
      <c r="D211" s="220" t="s">
        <v>141</v>
      </c>
      <c r="E211" s="221" t="s">
        <v>323</v>
      </c>
      <c r="F211" s="222" t="s">
        <v>324</v>
      </c>
      <c r="G211" s="223" t="s">
        <v>203</v>
      </c>
      <c r="H211" s="224">
        <v>133.56</v>
      </c>
      <c r="I211" s="225"/>
      <c r="J211" s="226">
        <f>ROUND(I211*H211,2)</f>
        <v>0</v>
      </c>
      <c r="K211" s="222" t="s">
        <v>145</v>
      </c>
      <c r="L211" s="71"/>
      <c r="M211" s="227" t="s">
        <v>21</v>
      </c>
      <c r="N211" s="228" t="s">
        <v>42</v>
      </c>
      <c r="O211" s="46"/>
      <c r="P211" s="229">
        <f>O211*H211</f>
        <v>0</v>
      </c>
      <c r="Q211" s="229">
        <v>0.1155</v>
      </c>
      <c r="R211" s="229">
        <f>Q211*H211</f>
        <v>15.42618</v>
      </c>
      <c r="S211" s="229">
        <v>0</v>
      </c>
      <c r="T211" s="230">
        <f>S211*H211</f>
        <v>0</v>
      </c>
      <c r="AR211" s="23" t="s">
        <v>146</v>
      </c>
      <c r="AT211" s="23" t="s">
        <v>141</v>
      </c>
      <c r="AU211" s="23" t="s">
        <v>81</v>
      </c>
      <c r="AY211" s="23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79</v>
      </c>
      <c r="BK211" s="231">
        <f>ROUND(I211*H211,2)</f>
        <v>0</v>
      </c>
      <c r="BL211" s="23" t="s">
        <v>146</v>
      </c>
      <c r="BM211" s="23" t="s">
        <v>325</v>
      </c>
    </row>
    <row r="212" spans="2:51" s="13" customFormat="1" ht="13.5">
      <c r="B212" s="255"/>
      <c r="C212" s="256"/>
      <c r="D212" s="234" t="s">
        <v>148</v>
      </c>
      <c r="E212" s="257" t="s">
        <v>21</v>
      </c>
      <c r="F212" s="258" t="s">
        <v>326</v>
      </c>
      <c r="G212" s="256"/>
      <c r="H212" s="257" t="s">
        <v>21</v>
      </c>
      <c r="I212" s="259"/>
      <c r="J212" s="256"/>
      <c r="K212" s="256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148</v>
      </c>
      <c r="AU212" s="264" t="s">
        <v>81</v>
      </c>
      <c r="AV212" s="13" t="s">
        <v>79</v>
      </c>
      <c r="AW212" s="13" t="s">
        <v>35</v>
      </c>
      <c r="AX212" s="13" t="s">
        <v>71</v>
      </c>
      <c r="AY212" s="264" t="s">
        <v>139</v>
      </c>
    </row>
    <row r="213" spans="2:51" s="11" customFormat="1" ht="13.5">
      <c r="B213" s="232"/>
      <c r="C213" s="233"/>
      <c r="D213" s="234" t="s">
        <v>148</v>
      </c>
      <c r="E213" s="235" t="s">
        <v>21</v>
      </c>
      <c r="F213" s="236" t="s">
        <v>327</v>
      </c>
      <c r="G213" s="233"/>
      <c r="H213" s="237">
        <v>6.17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148</v>
      </c>
      <c r="AU213" s="243" t="s">
        <v>81</v>
      </c>
      <c r="AV213" s="11" t="s">
        <v>81</v>
      </c>
      <c r="AW213" s="11" t="s">
        <v>35</v>
      </c>
      <c r="AX213" s="11" t="s">
        <v>71</v>
      </c>
      <c r="AY213" s="243" t="s">
        <v>139</v>
      </c>
    </row>
    <row r="214" spans="2:51" s="11" customFormat="1" ht="13.5">
      <c r="B214" s="232"/>
      <c r="C214" s="233"/>
      <c r="D214" s="234" t="s">
        <v>148</v>
      </c>
      <c r="E214" s="235" t="s">
        <v>21</v>
      </c>
      <c r="F214" s="236" t="s">
        <v>328</v>
      </c>
      <c r="G214" s="233"/>
      <c r="H214" s="237">
        <v>66.22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148</v>
      </c>
      <c r="AU214" s="243" t="s">
        <v>81</v>
      </c>
      <c r="AV214" s="11" t="s">
        <v>81</v>
      </c>
      <c r="AW214" s="11" t="s">
        <v>35</v>
      </c>
      <c r="AX214" s="11" t="s">
        <v>71</v>
      </c>
      <c r="AY214" s="243" t="s">
        <v>139</v>
      </c>
    </row>
    <row r="215" spans="2:51" s="11" customFormat="1" ht="13.5">
      <c r="B215" s="232"/>
      <c r="C215" s="233"/>
      <c r="D215" s="234" t="s">
        <v>148</v>
      </c>
      <c r="E215" s="235" t="s">
        <v>21</v>
      </c>
      <c r="F215" s="236" t="s">
        <v>329</v>
      </c>
      <c r="G215" s="233"/>
      <c r="H215" s="237">
        <v>61.17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148</v>
      </c>
      <c r="AU215" s="243" t="s">
        <v>81</v>
      </c>
      <c r="AV215" s="11" t="s">
        <v>81</v>
      </c>
      <c r="AW215" s="11" t="s">
        <v>35</v>
      </c>
      <c r="AX215" s="11" t="s">
        <v>71</v>
      </c>
      <c r="AY215" s="243" t="s">
        <v>139</v>
      </c>
    </row>
    <row r="216" spans="2:51" s="12" customFormat="1" ht="13.5">
      <c r="B216" s="244"/>
      <c r="C216" s="245"/>
      <c r="D216" s="234" t="s">
        <v>148</v>
      </c>
      <c r="E216" s="246" t="s">
        <v>21</v>
      </c>
      <c r="F216" s="247" t="s">
        <v>233</v>
      </c>
      <c r="G216" s="245"/>
      <c r="H216" s="248">
        <v>133.56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148</v>
      </c>
      <c r="AU216" s="254" t="s">
        <v>81</v>
      </c>
      <c r="AV216" s="12" t="s">
        <v>146</v>
      </c>
      <c r="AW216" s="12" t="s">
        <v>35</v>
      </c>
      <c r="AX216" s="12" t="s">
        <v>79</v>
      </c>
      <c r="AY216" s="254" t="s">
        <v>139</v>
      </c>
    </row>
    <row r="217" spans="2:65" s="1" customFormat="1" ht="16.5" customHeight="1">
      <c r="B217" s="45"/>
      <c r="C217" s="220" t="s">
        <v>330</v>
      </c>
      <c r="D217" s="220" t="s">
        <v>141</v>
      </c>
      <c r="E217" s="221" t="s">
        <v>331</v>
      </c>
      <c r="F217" s="222" t="s">
        <v>332</v>
      </c>
      <c r="G217" s="223" t="s">
        <v>203</v>
      </c>
      <c r="H217" s="224">
        <v>11.47</v>
      </c>
      <c r="I217" s="225"/>
      <c r="J217" s="226">
        <f>ROUND(I217*H217,2)</f>
        <v>0</v>
      </c>
      <c r="K217" s="222" t="s">
        <v>145</v>
      </c>
      <c r="L217" s="71"/>
      <c r="M217" s="227" t="s">
        <v>21</v>
      </c>
      <c r="N217" s="228" t="s">
        <v>42</v>
      </c>
      <c r="O217" s="4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AR217" s="23" t="s">
        <v>146</v>
      </c>
      <c r="AT217" s="23" t="s">
        <v>141</v>
      </c>
      <c r="AU217" s="23" t="s">
        <v>81</v>
      </c>
      <c r="AY217" s="23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79</v>
      </c>
      <c r="BK217" s="231">
        <f>ROUND(I217*H217,2)</f>
        <v>0</v>
      </c>
      <c r="BL217" s="23" t="s">
        <v>146</v>
      </c>
      <c r="BM217" s="23" t="s">
        <v>333</v>
      </c>
    </row>
    <row r="218" spans="2:51" s="13" customFormat="1" ht="13.5">
      <c r="B218" s="255"/>
      <c r="C218" s="256"/>
      <c r="D218" s="234" t="s">
        <v>148</v>
      </c>
      <c r="E218" s="257" t="s">
        <v>21</v>
      </c>
      <c r="F218" s="258" t="s">
        <v>326</v>
      </c>
      <c r="G218" s="256"/>
      <c r="H218" s="257" t="s">
        <v>21</v>
      </c>
      <c r="I218" s="259"/>
      <c r="J218" s="256"/>
      <c r="K218" s="256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148</v>
      </c>
      <c r="AU218" s="264" t="s">
        <v>81</v>
      </c>
      <c r="AV218" s="13" t="s">
        <v>79</v>
      </c>
      <c r="AW218" s="13" t="s">
        <v>35</v>
      </c>
      <c r="AX218" s="13" t="s">
        <v>71</v>
      </c>
      <c r="AY218" s="264" t="s">
        <v>139</v>
      </c>
    </row>
    <row r="219" spans="2:51" s="11" customFormat="1" ht="13.5">
      <c r="B219" s="232"/>
      <c r="C219" s="233"/>
      <c r="D219" s="234" t="s">
        <v>148</v>
      </c>
      <c r="E219" s="235" t="s">
        <v>21</v>
      </c>
      <c r="F219" s="236" t="s">
        <v>327</v>
      </c>
      <c r="G219" s="233"/>
      <c r="H219" s="237">
        <v>6.17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148</v>
      </c>
      <c r="AU219" s="243" t="s">
        <v>81</v>
      </c>
      <c r="AV219" s="11" t="s">
        <v>81</v>
      </c>
      <c r="AW219" s="11" t="s">
        <v>35</v>
      </c>
      <c r="AX219" s="11" t="s">
        <v>71</v>
      </c>
      <c r="AY219" s="243" t="s">
        <v>139</v>
      </c>
    </row>
    <row r="220" spans="2:51" s="11" customFormat="1" ht="13.5">
      <c r="B220" s="232"/>
      <c r="C220" s="233"/>
      <c r="D220" s="234" t="s">
        <v>148</v>
      </c>
      <c r="E220" s="235" t="s">
        <v>21</v>
      </c>
      <c r="F220" s="236" t="s">
        <v>334</v>
      </c>
      <c r="G220" s="233"/>
      <c r="H220" s="237">
        <v>5.3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148</v>
      </c>
      <c r="AU220" s="243" t="s">
        <v>81</v>
      </c>
      <c r="AV220" s="11" t="s">
        <v>81</v>
      </c>
      <c r="AW220" s="11" t="s">
        <v>35</v>
      </c>
      <c r="AX220" s="11" t="s">
        <v>71</v>
      </c>
      <c r="AY220" s="243" t="s">
        <v>139</v>
      </c>
    </row>
    <row r="221" spans="2:51" s="12" customFormat="1" ht="13.5">
      <c r="B221" s="244"/>
      <c r="C221" s="245"/>
      <c r="D221" s="234" t="s">
        <v>148</v>
      </c>
      <c r="E221" s="246" t="s">
        <v>21</v>
      </c>
      <c r="F221" s="247" t="s">
        <v>233</v>
      </c>
      <c r="G221" s="245"/>
      <c r="H221" s="248">
        <v>11.47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148</v>
      </c>
      <c r="AU221" s="254" t="s">
        <v>81</v>
      </c>
      <c r="AV221" s="12" t="s">
        <v>146</v>
      </c>
      <c r="AW221" s="12" t="s">
        <v>35</v>
      </c>
      <c r="AX221" s="12" t="s">
        <v>79</v>
      </c>
      <c r="AY221" s="254" t="s">
        <v>139</v>
      </c>
    </row>
    <row r="222" spans="2:65" s="1" customFormat="1" ht="16.5" customHeight="1">
      <c r="B222" s="45"/>
      <c r="C222" s="220" t="s">
        <v>335</v>
      </c>
      <c r="D222" s="220" t="s">
        <v>141</v>
      </c>
      <c r="E222" s="221" t="s">
        <v>336</v>
      </c>
      <c r="F222" s="222" t="s">
        <v>337</v>
      </c>
      <c r="G222" s="223" t="s">
        <v>203</v>
      </c>
      <c r="H222" s="224">
        <v>5.35</v>
      </c>
      <c r="I222" s="225"/>
      <c r="J222" s="226">
        <f>ROUND(I222*H222,2)</f>
        <v>0</v>
      </c>
      <c r="K222" s="222" t="s">
        <v>21</v>
      </c>
      <c r="L222" s="71"/>
      <c r="M222" s="227" t="s">
        <v>21</v>
      </c>
      <c r="N222" s="228" t="s">
        <v>42</v>
      </c>
      <c r="O222" s="4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AR222" s="23" t="s">
        <v>146</v>
      </c>
      <c r="AT222" s="23" t="s">
        <v>141</v>
      </c>
      <c r="AU222" s="23" t="s">
        <v>81</v>
      </c>
      <c r="AY222" s="23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79</v>
      </c>
      <c r="BK222" s="231">
        <f>ROUND(I222*H222,2)</f>
        <v>0</v>
      </c>
      <c r="BL222" s="23" t="s">
        <v>146</v>
      </c>
      <c r="BM222" s="23" t="s">
        <v>338</v>
      </c>
    </row>
    <row r="223" spans="2:51" s="11" customFormat="1" ht="13.5">
      <c r="B223" s="232"/>
      <c r="C223" s="233"/>
      <c r="D223" s="234" t="s">
        <v>148</v>
      </c>
      <c r="E223" s="235" t="s">
        <v>21</v>
      </c>
      <c r="F223" s="236" t="s">
        <v>339</v>
      </c>
      <c r="G223" s="233"/>
      <c r="H223" s="237">
        <v>2.5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148</v>
      </c>
      <c r="AU223" s="243" t="s">
        <v>81</v>
      </c>
      <c r="AV223" s="11" t="s">
        <v>81</v>
      </c>
      <c r="AW223" s="11" t="s">
        <v>35</v>
      </c>
      <c r="AX223" s="11" t="s">
        <v>71</v>
      </c>
      <c r="AY223" s="243" t="s">
        <v>139</v>
      </c>
    </row>
    <row r="224" spans="2:51" s="11" customFormat="1" ht="13.5">
      <c r="B224" s="232"/>
      <c r="C224" s="233"/>
      <c r="D224" s="234" t="s">
        <v>148</v>
      </c>
      <c r="E224" s="235" t="s">
        <v>21</v>
      </c>
      <c r="F224" s="236" t="s">
        <v>340</v>
      </c>
      <c r="G224" s="233"/>
      <c r="H224" s="237">
        <v>2.85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148</v>
      </c>
      <c r="AU224" s="243" t="s">
        <v>81</v>
      </c>
      <c r="AV224" s="11" t="s">
        <v>81</v>
      </c>
      <c r="AW224" s="11" t="s">
        <v>35</v>
      </c>
      <c r="AX224" s="11" t="s">
        <v>71</v>
      </c>
      <c r="AY224" s="243" t="s">
        <v>139</v>
      </c>
    </row>
    <row r="225" spans="2:51" s="12" customFormat="1" ht="13.5">
      <c r="B225" s="244"/>
      <c r="C225" s="245"/>
      <c r="D225" s="234" t="s">
        <v>148</v>
      </c>
      <c r="E225" s="246" t="s">
        <v>21</v>
      </c>
      <c r="F225" s="247" t="s">
        <v>233</v>
      </c>
      <c r="G225" s="245"/>
      <c r="H225" s="248">
        <v>5.35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148</v>
      </c>
      <c r="AU225" s="254" t="s">
        <v>81</v>
      </c>
      <c r="AV225" s="12" t="s">
        <v>146</v>
      </c>
      <c r="AW225" s="12" t="s">
        <v>35</v>
      </c>
      <c r="AX225" s="12" t="s">
        <v>79</v>
      </c>
      <c r="AY225" s="254" t="s">
        <v>139</v>
      </c>
    </row>
    <row r="226" spans="2:65" s="1" customFormat="1" ht="16.5" customHeight="1">
      <c r="B226" s="45"/>
      <c r="C226" s="220" t="s">
        <v>341</v>
      </c>
      <c r="D226" s="220" t="s">
        <v>141</v>
      </c>
      <c r="E226" s="221" t="s">
        <v>342</v>
      </c>
      <c r="F226" s="222" t="s">
        <v>343</v>
      </c>
      <c r="G226" s="223" t="s">
        <v>203</v>
      </c>
      <c r="H226" s="224">
        <v>133.56</v>
      </c>
      <c r="I226" s="225"/>
      <c r="J226" s="226">
        <f>ROUND(I226*H226,2)</f>
        <v>0</v>
      </c>
      <c r="K226" s="222" t="s">
        <v>21</v>
      </c>
      <c r="L226" s="71"/>
      <c r="M226" s="227" t="s">
        <v>21</v>
      </c>
      <c r="N226" s="228" t="s">
        <v>42</v>
      </c>
      <c r="O226" s="4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AR226" s="23" t="s">
        <v>146</v>
      </c>
      <c r="AT226" s="23" t="s">
        <v>141</v>
      </c>
      <c r="AU226" s="23" t="s">
        <v>81</v>
      </c>
      <c r="AY226" s="23" t="s">
        <v>139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79</v>
      </c>
      <c r="BK226" s="231">
        <f>ROUND(I226*H226,2)</f>
        <v>0</v>
      </c>
      <c r="BL226" s="23" t="s">
        <v>146</v>
      </c>
      <c r="BM226" s="23" t="s">
        <v>344</v>
      </c>
    </row>
    <row r="227" spans="2:51" s="13" customFormat="1" ht="13.5">
      <c r="B227" s="255"/>
      <c r="C227" s="256"/>
      <c r="D227" s="234" t="s">
        <v>148</v>
      </c>
      <c r="E227" s="257" t="s">
        <v>21</v>
      </c>
      <c r="F227" s="258" t="s">
        <v>326</v>
      </c>
      <c r="G227" s="256"/>
      <c r="H227" s="257" t="s">
        <v>21</v>
      </c>
      <c r="I227" s="259"/>
      <c r="J227" s="256"/>
      <c r="K227" s="256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148</v>
      </c>
      <c r="AU227" s="264" t="s">
        <v>81</v>
      </c>
      <c r="AV227" s="13" t="s">
        <v>79</v>
      </c>
      <c r="AW227" s="13" t="s">
        <v>35</v>
      </c>
      <c r="AX227" s="13" t="s">
        <v>71</v>
      </c>
      <c r="AY227" s="264" t="s">
        <v>139</v>
      </c>
    </row>
    <row r="228" spans="2:51" s="11" customFormat="1" ht="13.5">
      <c r="B228" s="232"/>
      <c r="C228" s="233"/>
      <c r="D228" s="234" t="s">
        <v>148</v>
      </c>
      <c r="E228" s="235" t="s">
        <v>21</v>
      </c>
      <c r="F228" s="236" t="s">
        <v>327</v>
      </c>
      <c r="G228" s="233"/>
      <c r="H228" s="237">
        <v>6.17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148</v>
      </c>
      <c r="AU228" s="243" t="s">
        <v>81</v>
      </c>
      <c r="AV228" s="11" t="s">
        <v>81</v>
      </c>
      <c r="AW228" s="11" t="s">
        <v>35</v>
      </c>
      <c r="AX228" s="11" t="s">
        <v>71</v>
      </c>
      <c r="AY228" s="243" t="s">
        <v>139</v>
      </c>
    </row>
    <row r="229" spans="2:51" s="11" customFormat="1" ht="13.5">
      <c r="B229" s="232"/>
      <c r="C229" s="233"/>
      <c r="D229" s="234" t="s">
        <v>148</v>
      </c>
      <c r="E229" s="235" t="s">
        <v>21</v>
      </c>
      <c r="F229" s="236" t="s">
        <v>328</v>
      </c>
      <c r="G229" s="233"/>
      <c r="H229" s="237">
        <v>66.22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148</v>
      </c>
      <c r="AU229" s="243" t="s">
        <v>81</v>
      </c>
      <c r="AV229" s="11" t="s">
        <v>81</v>
      </c>
      <c r="AW229" s="11" t="s">
        <v>35</v>
      </c>
      <c r="AX229" s="11" t="s">
        <v>71</v>
      </c>
      <c r="AY229" s="243" t="s">
        <v>139</v>
      </c>
    </row>
    <row r="230" spans="2:51" s="11" customFormat="1" ht="13.5">
      <c r="B230" s="232"/>
      <c r="C230" s="233"/>
      <c r="D230" s="234" t="s">
        <v>148</v>
      </c>
      <c r="E230" s="235" t="s">
        <v>21</v>
      </c>
      <c r="F230" s="236" t="s">
        <v>329</v>
      </c>
      <c r="G230" s="233"/>
      <c r="H230" s="237">
        <v>61.17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148</v>
      </c>
      <c r="AU230" s="243" t="s">
        <v>81</v>
      </c>
      <c r="AV230" s="11" t="s">
        <v>81</v>
      </c>
      <c r="AW230" s="11" t="s">
        <v>35</v>
      </c>
      <c r="AX230" s="11" t="s">
        <v>71</v>
      </c>
      <c r="AY230" s="243" t="s">
        <v>139</v>
      </c>
    </row>
    <row r="231" spans="2:51" s="12" customFormat="1" ht="13.5">
      <c r="B231" s="244"/>
      <c r="C231" s="245"/>
      <c r="D231" s="234" t="s">
        <v>148</v>
      </c>
      <c r="E231" s="246" t="s">
        <v>21</v>
      </c>
      <c r="F231" s="247" t="s">
        <v>233</v>
      </c>
      <c r="G231" s="245"/>
      <c r="H231" s="248">
        <v>133.56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148</v>
      </c>
      <c r="AU231" s="254" t="s">
        <v>81</v>
      </c>
      <c r="AV231" s="12" t="s">
        <v>146</v>
      </c>
      <c r="AW231" s="12" t="s">
        <v>35</v>
      </c>
      <c r="AX231" s="12" t="s">
        <v>79</v>
      </c>
      <c r="AY231" s="254" t="s">
        <v>139</v>
      </c>
    </row>
    <row r="232" spans="2:63" s="10" customFormat="1" ht="29.85" customHeight="1">
      <c r="B232" s="204"/>
      <c r="C232" s="205"/>
      <c r="D232" s="206" t="s">
        <v>70</v>
      </c>
      <c r="E232" s="218" t="s">
        <v>178</v>
      </c>
      <c r="F232" s="218" t="s">
        <v>345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SUM(P233:P293)</f>
        <v>0</v>
      </c>
      <c r="Q232" s="212"/>
      <c r="R232" s="213">
        <f>SUM(R233:R293)</f>
        <v>6.52474</v>
      </c>
      <c r="S232" s="212"/>
      <c r="T232" s="214">
        <f>SUM(T233:T293)</f>
        <v>94.87509099999998</v>
      </c>
      <c r="AR232" s="215" t="s">
        <v>79</v>
      </c>
      <c r="AT232" s="216" t="s">
        <v>70</v>
      </c>
      <c r="AU232" s="216" t="s">
        <v>79</v>
      </c>
      <c r="AY232" s="215" t="s">
        <v>139</v>
      </c>
      <c r="BK232" s="217">
        <f>SUM(BK233:BK293)</f>
        <v>0</v>
      </c>
    </row>
    <row r="233" spans="2:65" s="1" customFormat="1" ht="25.5" customHeight="1">
      <c r="B233" s="45"/>
      <c r="C233" s="220" t="s">
        <v>346</v>
      </c>
      <c r="D233" s="220" t="s">
        <v>141</v>
      </c>
      <c r="E233" s="221" t="s">
        <v>347</v>
      </c>
      <c r="F233" s="222" t="s">
        <v>348</v>
      </c>
      <c r="G233" s="223" t="s">
        <v>203</v>
      </c>
      <c r="H233" s="224">
        <v>134</v>
      </c>
      <c r="I233" s="225"/>
      <c r="J233" s="226">
        <f>ROUND(I233*H233,2)</f>
        <v>0</v>
      </c>
      <c r="K233" s="222" t="s">
        <v>145</v>
      </c>
      <c r="L233" s="71"/>
      <c r="M233" s="227" t="s">
        <v>21</v>
      </c>
      <c r="N233" s="228" t="s">
        <v>42</v>
      </c>
      <c r="O233" s="46"/>
      <c r="P233" s="229">
        <f>O233*H233</f>
        <v>0</v>
      </c>
      <c r="Q233" s="229">
        <v>0.00013</v>
      </c>
      <c r="R233" s="229">
        <f>Q233*H233</f>
        <v>0.017419999999999998</v>
      </c>
      <c r="S233" s="229">
        <v>0</v>
      </c>
      <c r="T233" s="230">
        <f>S233*H233</f>
        <v>0</v>
      </c>
      <c r="AR233" s="23" t="s">
        <v>146</v>
      </c>
      <c r="AT233" s="23" t="s">
        <v>141</v>
      </c>
      <c r="AU233" s="23" t="s">
        <v>81</v>
      </c>
      <c r="AY233" s="23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79</v>
      </c>
      <c r="BK233" s="231">
        <f>ROUND(I233*H233,2)</f>
        <v>0</v>
      </c>
      <c r="BL233" s="23" t="s">
        <v>146</v>
      </c>
      <c r="BM233" s="23" t="s">
        <v>349</v>
      </c>
    </row>
    <row r="234" spans="2:65" s="1" customFormat="1" ht="16.5" customHeight="1">
      <c r="B234" s="45"/>
      <c r="C234" s="220" t="s">
        <v>350</v>
      </c>
      <c r="D234" s="220" t="s">
        <v>141</v>
      </c>
      <c r="E234" s="221" t="s">
        <v>351</v>
      </c>
      <c r="F234" s="222" t="s">
        <v>352</v>
      </c>
      <c r="G234" s="223" t="s">
        <v>203</v>
      </c>
      <c r="H234" s="224">
        <v>183</v>
      </c>
      <c r="I234" s="225"/>
      <c r="J234" s="226">
        <f>ROUND(I234*H234,2)</f>
        <v>0</v>
      </c>
      <c r="K234" s="222" t="s">
        <v>145</v>
      </c>
      <c r="L234" s="71"/>
      <c r="M234" s="227" t="s">
        <v>21</v>
      </c>
      <c r="N234" s="228" t="s">
        <v>42</v>
      </c>
      <c r="O234" s="46"/>
      <c r="P234" s="229">
        <f>O234*H234</f>
        <v>0</v>
      </c>
      <c r="Q234" s="229">
        <v>4E-05</v>
      </c>
      <c r="R234" s="229">
        <f>Q234*H234</f>
        <v>0.007320000000000001</v>
      </c>
      <c r="S234" s="229">
        <v>0</v>
      </c>
      <c r="T234" s="230">
        <f>S234*H234</f>
        <v>0</v>
      </c>
      <c r="AR234" s="23" t="s">
        <v>146</v>
      </c>
      <c r="AT234" s="23" t="s">
        <v>141</v>
      </c>
      <c r="AU234" s="23" t="s">
        <v>81</v>
      </c>
      <c r="AY234" s="23" t="s">
        <v>139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79</v>
      </c>
      <c r="BK234" s="231">
        <f>ROUND(I234*H234,2)</f>
        <v>0</v>
      </c>
      <c r="BL234" s="23" t="s">
        <v>146</v>
      </c>
      <c r="BM234" s="23" t="s">
        <v>353</v>
      </c>
    </row>
    <row r="235" spans="2:65" s="1" customFormat="1" ht="16.5" customHeight="1">
      <c r="B235" s="45"/>
      <c r="C235" s="220" t="s">
        <v>354</v>
      </c>
      <c r="D235" s="220" t="s">
        <v>141</v>
      </c>
      <c r="E235" s="221" t="s">
        <v>355</v>
      </c>
      <c r="F235" s="222" t="s">
        <v>356</v>
      </c>
      <c r="G235" s="223" t="s">
        <v>203</v>
      </c>
      <c r="H235" s="224">
        <v>15.6</v>
      </c>
      <c r="I235" s="225"/>
      <c r="J235" s="226">
        <f>ROUND(I235*H235,2)</f>
        <v>0</v>
      </c>
      <c r="K235" s="222" t="s">
        <v>145</v>
      </c>
      <c r="L235" s="71"/>
      <c r="M235" s="227" t="s">
        <v>21</v>
      </c>
      <c r="N235" s="228" t="s">
        <v>42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0.168</v>
      </c>
      <c r="T235" s="230">
        <f>S235*H235</f>
        <v>2.6208</v>
      </c>
      <c r="AR235" s="23" t="s">
        <v>146</v>
      </c>
      <c r="AT235" s="23" t="s">
        <v>141</v>
      </c>
      <c r="AU235" s="23" t="s">
        <v>81</v>
      </c>
      <c r="AY235" s="23" t="s">
        <v>139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79</v>
      </c>
      <c r="BK235" s="231">
        <f>ROUND(I235*H235,2)</f>
        <v>0</v>
      </c>
      <c r="BL235" s="23" t="s">
        <v>146</v>
      </c>
      <c r="BM235" s="23" t="s">
        <v>357</v>
      </c>
    </row>
    <row r="236" spans="2:51" s="11" customFormat="1" ht="13.5">
      <c r="B236" s="232"/>
      <c r="C236" s="233"/>
      <c r="D236" s="234" t="s">
        <v>148</v>
      </c>
      <c r="E236" s="235" t="s">
        <v>21</v>
      </c>
      <c r="F236" s="236" t="s">
        <v>358</v>
      </c>
      <c r="G236" s="233"/>
      <c r="H236" s="237">
        <v>15.6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148</v>
      </c>
      <c r="AU236" s="243" t="s">
        <v>81</v>
      </c>
      <c r="AV236" s="11" t="s">
        <v>81</v>
      </c>
      <c r="AW236" s="11" t="s">
        <v>35</v>
      </c>
      <c r="AX236" s="11" t="s">
        <v>79</v>
      </c>
      <c r="AY236" s="243" t="s">
        <v>139</v>
      </c>
    </row>
    <row r="237" spans="2:65" s="1" customFormat="1" ht="16.5" customHeight="1">
      <c r="B237" s="45"/>
      <c r="C237" s="220" t="s">
        <v>359</v>
      </c>
      <c r="D237" s="220" t="s">
        <v>141</v>
      </c>
      <c r="E237" s="221" t="s">
        <v>360</v>
      </c>
      <c r="F237" s="222" t="s">
        <v>361</v>
      </c>
      <c r="G237" s="223" t="s">
        <v>203</v>
      </c>
      <c r="H237" s="224">
        <v>9.9</v>
      </c>
      <c r="I237" s="225"/>
      <c r="J237" s="226">
        <f>ROUND(I237*H237,2)</f>
        <v>0</v>
      </c>
      <c r="K237" s="222" t="s">
        <v>145</v>
      </c>
      <c r="L237" s="71"/>
      <c r="M237" s="227" t="s">
        <v>21</v>
      </c>
      <c r="N237" s="228" t="s">
        <v>42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0.324</v>
      </c>
      <c r="T237" s="230">
        <f>S237*H237</f>
        <v>3.2076000000000002</v>
      </c>
      <c r="AR237" s="23" t="s">
        <v>146</v>
      </c>
      <c r="AT237" s="23" t="s">
        <v>141</v>
      </c>
      <c r="AU237" s="23" t="s">
        <v>81</v>
      </c>
      <c r="AY237" s="23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79</v>
      </c>
      <c r="BK237" s="231">
        <f>ROUND(I237*H237,2)</f>
        <v>0</v>
      </c>
      <c r="BL237" s="23" t="s">
        <v>146</v>
      </c>
      <c r="BM237" s="23" t="s">
        <v>362</v>
      </c>
    </row>
    <row r="238" spans="2:51" s="11" customFormat="1" ht="13.5">
      <c r="B238" s="232"/>
      <c r="C238" s="233"/>
      <c r="D238" s="234" t="s">
        <v>148</v>
      </c>
      <c r="E238" s="235" t="s">
        <v>21</v>
      </c>
      <c r="F238" s="236" t="s">
        <v>363</v>
      </c>
      <c r="G238" s="233"/>
      <c r="H238" s="237">
        <v>9.9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148</v>
      </c>
      <c r="AU238" s="243" t="s">
        <v>81</v>
      </c>
      <c r="AV238" s="11" t="s">
        <v>81</v>
      </c>
      <c r="AW238" s="11" t="s">
        <v>35</v>
      </c>
      <c r="AX238" s="11" t="s">
        <v>79</v>
      </c>
      <c r="AY238" s="243" t="s">
        <v>139</v>
      </c>
    </row>
    <row r="239" spans="2:65" s="1" customFormat="1" ht="25.5" customHeight="1">
      <c r="B239" s="45"/>
      <c r="C239" s="220" t="s">
        <v>364</v>
      </c>
      <c r="D239" s="220" t="s">
        <v>141</v>
      </c>
      <c r="E239" s="221" t="s">
        <v>365</v>
      </c>
      <c r="F239" s="222" t="s">
        <v>366</v>
      </c>
      <c r="G239" s="223" t="s">
        <v>144</v>
      </c>
      <c r="H239" s="224">
        <v>23.193</v>
      </c>
      <c r="I239" s="225"/>
      <c r="J239" s="226">
        <f>ROUND(I239*H239,2)</f>
        <v>0</v>
      </c>
      <c r="K239" s="222" t="s">
        <v>145</v>
      </c>
      <c r="L239" s="71"/>
      <c r="M239" s="227" t="s">
        <v>21</v>
      </c>
      <c r="N239" s="228" t="s">
        <v>42</v>
      </c>
      <c r="O239" s="46"/>
      <c r="P239" s="229">
        <f>O239*H239</f>
        <v>0</v>
      </c>
      <c r="Q239" s="229">
        <v>0</v>
      </c>
      <c r="R239" s="229">
        <f>Q239*H239</f>
        <v>0</v>
      </c>
      <c r="S239" s="229">
        <v>2.2</v>
      </c>
      <c r="T239" s="230">
        <f>S239*H239</f>
        <v>51.02460000000001</v>
      </c>
      <c r="AR239" s="23" t="s">
        <v>146</v>
      </c>
      <c r="AT239" s="23" t="s">
        <v>141</v>
      </c>
      <c r="AU239" s="23" t="s">
        <v>81</v>
      </c>
      <c r="AY239" s="23" t="s">
        <v>139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79</v>
      </c>
      <c r="BK239" s="231">
        <f>ROUND(I239*H239,2)</f>
        <v>0</v>
      </c>
      <c r="BL239" s="23" t="s">
        <v>146</v>
      </c>
      <c r="BM239" s="23" t="s">
        <v>367</v>
      </c>
    </row>
    <row r="240" spans="2:51" s="11" customFormat="1" ht="13.5">
      <c r="B240" s="232"/>
      <c r="C240" s="233"/>
      <c r="D240" s="234" t="s">
        <v>148</v>
      </c>
      <c r="E240" s="235" t="s">
        <v>21</v>
      </c>
      <c r="F240" s="236" t="s">
        <v>368</v>
      </c>
      <c r="G240" s="233"/>
      <c r="H240" s="237">
        <v>3.075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148</v>
      </c>
      <c r="AU240" s="243" t="s">
        <v>81</v>
      </c>
      <c r="AV240" s="11" t="s">
        <v>81</v>
      </c>
      <c r="AW240" s="11" t="s">
        <v>35</v>
      </c>
      <c r="AX240" s="11" t="s">
        <v>71</v>
      </c>
      <c r="AY240" s="243" t="s">
        <v>139</v>
      </c>
    </row>
    <row r="241" spans="2:51" s="11" customFormat="1" ht="13.5">
      <c r="B241" s="232"/>
      <c r="C241" s="233"/>
      <c r="D241" s="234" t="s">
        <v>148</v>
      </c>
      <c r="E241" s="235" t="s">
        <v>21</v>
      </c>
      <c r="F241" s="236" t="s">
        <v>369</v>
      </c>
      <c r="G241" s="233"/>
      <c r="H241" s="237">
        <v>3.9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148</v>
      </c>
      <c r="AU241" s="243" t="s">
        <v>81</v>
      </c>
      <c r="AV241" s="11" t="s">
        <v>81</v>
      </c>
      <c r="AW241" s="11" t="s">
        <v>35</v>
      </c>
      <c r="AX241" s="11" t="s">
        <v>71</v>
      </c>
      <c r="AY241" s="243" t="s">
        <v>139</v>
      </c>
    </row>
    <row r="242" spans="2:51" s="11" customFormat="1" ht="13.5">
      <c r="B242" s="232"/>
      <c r="C242" s="233"/>
      <c r="D242" s="234" t="s">
        <v>148</v>
      </c>
      <c r="E242" s="235" t="s">
        <v>21</v>
      </c>
      <c r="F242" s="236" t="s">
        <v>370</v>
      </c>
      <c r="G242" s="233"/>
      <c r="H242" s="237">
        <v>8.595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148</v>
      </c>
      <c r="AU242" s="243" t="s">
        <v>81</v>
      </c>
      <c r="AV242" s="11" t="s">
        <v>81</v>
      </c>
      <c r="AW242" s="11" t="s">
        <v>35</v>
      </c>
      <c r="AX242" s="11" t="s">
        <v>71</v>
      </c>
      <c r="AY242" s="243" t="s">
        <v>139</v>
      </c>
    </row>
    <row r="243" spans="2:51" s="11" customFormat="1" ht="13.5">
      <c r="B243" s="232"/>
      <c r="C243" s="233"/>
      <c r="D243" s="234" t="s">
        <v>148</v>
      </c>
      <c r="E243" s="235" t="s">
        <v>21</v>
      </c>
      <c r="F243" s="236" t="s">
        <v>371</v>
      </c>
      <c r="G243" s="233"/>
      <c r="H243" s="237">
        <v>5.175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148</v>
      </c>
      <c r="AU243" s="243" t="s">
        <v>81</v>
      </c>
      <c r="AV243" s="11" t="s">
        <v>81</v>
      </c>
      <c r="AW243" s="11" t="s">
        <v>35</v>
      </c>
      <c r="AX243" s="11" t="s">
        <v>71</v>
      </c>
      <c r="AY243" s="243" t="s">
        <v>139</v>
      </c>
    </row>
    <row r="244" spans="2:51" s="11" customFormat="1" ht="13.5">
      <c r="B244" s="232"/>
      <c r="C244" s="233"/>
      <c r="D244" s="234" t="s">
        <v>148</v>
      </c>
      <c r="E244" s="235" t="s">
        <v>21</v>
      </c>
      <c r="F244" s="236" t="s">
        <v>372</v>
      </c>
      <c r="G244" s="233"/>
      <c r="H244" s="237">
        <v>2.448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148</v>
      </c>
      <c r="AU244" s="243" t="s">
        <v>81</v>
      </c>
      <c r="AV244" s="11" t="s">
        <v>81</v>
      </c>
      <c r="AW244" s="11" t="s">
        <v>35</v>
      </c>
      <c r="AX244" s="11" t="s">
        <v>71</v>
      </c>
      <c r="AY244" s="243" t="s">
        <v>139</v>
      </c>
    </row>
    <row r="245" spans="2:51" s="12" customFormat="1" ht="13.5">
      <c r="B245" s="244"/>
      <c r="C245" s="245"/>
      <c r="D245" s="234" t="s">
        <v>148</v>
      </c>
      <c r="E245" s="246" t="s">
        <v>21</v>
      </c>
      <c r="F245" s="247" t="s">
        <v>233</v>
      </c>
      <c r="G245" s="245"/>
      <c r="H245" s="248">
        <v>23.193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148</v>
      </c>
      <c r="AU245" s="254" t="s">
        <v>81</v>
      </c>
      <c r="AV245" s="12" t="s">
        <v>146</v>
      </c>
      <c r="AW245" s="12" t="s">
        <v>6</v>
      </c>
      <c r="AX245" s="12" t="s">
        <v>79</v>
      </c>
      <c r="AY245" s="254" t="s">
        <v>139</v>
      </c>
    </row>
    <row r="246" spans="2:65" s="1" customFormat="1" ht="25.5" customHeight="1">
      <c r="B246" s="45"/>
      <c r="C246" s="220" t="s">
        <v>373</v>
      </c>
      <c r="D246" s="220" t="s">
        <v>141</v>
      </c>
      <c r="E246" s="221" t="s">
        <v>374</v>
      </c>
      <c r="F246" s="222" t="s">
        <v>375</v>
      </c>
      <c r="G246" s="223" t="s">
        <v>203</v>
      </c>
      <c r="H246" s="224">
        <v>20.5</v>
      </c>
      <c r="I246" s="225"/>
      <c r="J246" s="226">
        <f>ROUND(I246*H246,2)</f>
        <v>0</v>
      </c>
      <c r="K246" s="222" t="s">
        <v>145</v>
      </c>
      <c r="L246" s="71"/>
      <c r="M246" s="227" t="s">
        <v>21</v>
      </c>
      <c r="N246" s="228" t="s">
        <v>42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0.035</v>
      </c>
      <c r="T246" s="230">
        <f>S246*H246</f>
        <v>0.7175</v>
      </c>
      <c r="AR246" s="23" t="s">
        <v>146</v>
      </c>
      <c r="AT246" s="23" t="s">
        <v>141</v>
      </c>
      <c r="AU246" s="23" t="s">
        <v>81</v>
      </c>
      <c r="AY246" s="23" t="s">
        <v>139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79</v>
      </c>
      <c r="BK246" s="231">
        <f>ROUND(I246*H246,2)</f>
        <v>0</v>
      </c>
      <c r="BL246" s="23" t="s">
        <v>146</v>
      </c>
      <c r="BM246" s="23" t="s">
        <v>376</v>
      </c>
    </row>
    <row r="247" spans="2:51" s="11" customFormat="1" ht="13.5">
      <c r="B247" s="232"/>
      <c r="C247" s="233"/>
      <c r="D247" s="234" t="s">
        <v>148</v>
      </c>
      <c r="E247" s="235" t="s">
        <v>21</v>
      </c>
      <c r="F247" s="236" t="s">
        <v>377</v>
      </c>
      <c r="G247" s="233"/>
      <c r="H247" s="237">
        <v>20.5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148</v>
      </c>
      <c r="AU247" s="243" t="s">
        <v>81</v>
      </c>
      <c r="AV247" s="11" t="s">
        <v>81</v>
      </c>
      <c r="AW247" s="11" t="s">
        <v>35</v>
      </c>
      <c r="AX247" s="11" t="s">
        <v>71</v>
      </c>
      <c r="AY247" s="243" t="s">
        <v>139</v>
      </c>
    </row>
    <row r="248" spans="2:65" s="1" customFormat="1" ht="25.5" customHeight="1">
      <c r="B248" s="45"/>
      <c r="C248" s="220" t="s">
        <v>378</v>
      </c>
      <c r="D248" s="220" t="s">
        <v>141</v>
      </c>
      <c r="E248" s="221" t="s">
        <v>379</v>
      </c>
      <c r="F248" s="222" t="s">
        <v>380</v>
      </c>
      <c r="G248" s="223" t="s">
        <v>203</v>
      </c>
      <c r="H248" s="224">
        <v>26</v>
      </c>
      <c r="I248" s="225"/>
      <c r="J248" s="226">
        <f>ROUND(I248*H248,2)</f>
        <v>0</v>
      </c>
      <c r="K248" s="222" t="s">
        <v>145</v>
      </c>
      <c r="L248" s="71"/>
      <c r="M248" s="227" t="s">
        <v>21</v>
      </c>
      <c r="N248" s="228" t="s">
        <v>42</v>
      </c>
      <c r="O248" s="46"/>
      <c r="P248" s="229">
        <f>O248*H248</f>
        <v>0</v>
      </c>
      <c r="Q248" s="229">
        <v>0</v>
      </c>
      <c r="R248" s="229">
        <f>Q248*H248</f>
        <v>0</v>
      </c>
      <c r="S248" s="229">
        <v>0.12</v>
      </c>
      <c r="T248" s="230">
        <f>S248*H248</f>
        <v>3.12</v>
      </c>
      <c r="AR248" s="23" t="s">
        <v>146</v>
      </c>
      <c r="AT248" s="23" t="s">
        <v>141</v>
      </c>
      <c r="AU248" s="23" t="s">
        <v>81</v>
      </c>
      <c r="AY248" s="23" t="s">
        <v>139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79</v>
      </c>
      <c r="BK248" s="231">
        <f>ROUND(I248*H248,2)</f>
        <v>0</v>
      </c>
      <c r="BL248" s="23" t="s">
        <v>146</v>
      </c>
      <c r="BM248" s="23" t="s">
        <v>381</v>
      </c>
    </row>
    <row r="249" spans="2:51" s="11" customFormat="1" ht="13.5">
      <c r="B249" s="232"/>
      <c r="C249" s="233"/>
      <c r="D249" s="234" t="s">
        <v>148</v>
      </c>
      <c r="E249" s="235" t="s">
        <v>21</v>
      </c>
      <c r="F249" s="236" t="s">
        <v>382</v>
      </c>
      <c r="G249" s="233"/>
      <c r="H249" s="237">
        <v>26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148</v>
      </c>
      <c r="AU249" s="243" t="s">
        <v>81</v>
      </c>
      <c r="AV249" s="11" t="s">
        <v>81</v>
      </c>
      <c r="AW249" s="11" t="s">
        <v>35</v>
      </c>
      <c r="AX249" s="11" t="s">
        <v>79</v>
      </c>
      <c r="AY249" s="243" t="s">
        <v>139</v>
      </c>
    </row>
    <row r="250" spans="2:65" s="1" customFormat="1" ht="16.5" customHeight="1">
      <c r="B250" s="45"/>
      <c r="C250" s="220" t="s">
        <v>383</v>
      </c>
      <c r="D250" s="220" t="s">
        <v>141</v>
      </c>
      <c r="E250" s="221" t="s">
        <v>384</v>
      </c>
      <c r="F250" s="222" t="s">
        <v>385</v>
      </c>
      <c r="G250" s="223" t="s">
        <v>203</v>
      </c>
      <c r="H250" s="224">
        <v>29.6</v>
      </c>
      <c r="I250" s="225"/>
      <c r="J250" s="226">
        <f>ROUND(I250*H250,2)</f>
        <v>0</v>
      </c>
      <c r="K250" s="222" t="s">
        <v>145</v>
      </c>
      <c r="L250" s="71"/>
      <c r="M250" s="227" t="s">
        <v>21</v>
      </c>
      <c r="N250" s="228" t="s">
        <v>42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0.076</v>
      </c>
      <c r="T250" s="230">
        <f>S250*H250</f>
        <v>2.2496</v>
      </c>
      <c r="AR250" s="23" t="s">
        <v>146</v>
      </c>
      <c r="AT250" s="23" t="s">
        <v>141</v>
      </c>
      <c r="AU250" s="23" t="s">
        <v>81</v>
      </c>
      <c r="AY250" s="23" t="s">
        <v>139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79</v>
      </c>
      <c r="BK250" s="231">
        <f>ROUND(I250*H250,2)</f>
        <v>0</v>
      </c>
      <c r="BL250" s="23" t="s">
        <v>146</v>
      </c>
      <c r="BM250" s="23" t="s">
        <v>386</v>
      </c>
    </row>
    <row r="251" spans="2:51" s="11" customFormat="1" ht="13.5">
      <c r="B251" s="232"/>
      <c r="C251" s="233"/>
      <c r="D251" s="234" t="s">
        <v>148</v>
      </c>
      <c r="E251" s="235" t="s">
        <v>21</v>
      </c>
      <c r="F251" s="236" t="s">
        <v>387</v>
      </c>
      <c r="G251" s="233"/>
      <c r="H251" s="237">
        <v>29.6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148</v>
      </c>
      <c r="AU251" s="243" t="s">
        <v>81</v>
      </c>
      <c r="AV251" s="11" t="s">
        <v>81</v>
      </c>
      <c r="AW251" s="11" t="s">
        <v>35</v>
      </c>
      <c r="AX251" s="11" t="s">
        <v>79</v>
      </c>
      <c r="AY251" s="243" t="s">
        <v>139</v>
      </c>
    </row>
    <row r="252" spans="2:65" s="1" customFormat="1" ht="16.5" customHeight="1">
      <c r="B252" s="45"/>
      <c r="C252" s="220" t="s">
        <v>388</v>
      </c>
      <c r="D252" s="220" t="s">
        <v>141</v>
      </c>
      <c r="E252" s="221" t="s">
        <v>389</v>
      </c>
      <c r="F252" s="222" t="s">
        <v>390</v>
      </c>
      <c r="G252" s="223" t="s">
        <v>203</v>
      </c>
      <c r="H252" s="224">
        <v>2.124</v>
      </c>
      <c r="I252" s="225"/>
      <c r="J252" s="226">
        <f>ROUND(I252*H252,2)</f>
        <v>0</v>
      </c>
      <c r="K252" s="222" t="s">
        <v>145</v>
      </c>
      <c r="L252" s="71"/>
      <c r="M252" s="227" t="s">
        <v>21</v>
      </c>
      <c r="N252" s="228" t="s">
        <v>42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0.059</v>
      </c>
      <c r="T252" s="230">
        <f>S252*H252</f>
        <v>0.125316</v>
      </c>
      <c r="AR252" s="23" t="s">
        <v>146</v>
      </c>
      <c r="AT252" s="23" t="s">
        <v>141</v>
      </c>
      <c r="AU252" s="23" t="s">
        <v>81</v>
      </c>
      <c r="AY252" s="23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79</v>
      </c>
      <c r="BK252" s="231">
        <f>ROUND(I252*H252,2)</f>
        <v>0</v>
      </c>
      <c r="BL252" s="23" t="s">
        <v>146</v>
      </c>
      <c r="BM252" s="23" t="s">
        <v>391</v>
      </c>
    </row>
    <row r="253" spans="2:51" s="11" customFormat="1" ht="13.5">
      <c r="B253" s="232"/>
      <c r="C253" s="233"/>
      <c r="D253" s="234" t="s">
        <v>148</v>
      </c>
      <c r="E253" s="235" t="s">
        <v>21</v>
      </c>
      <c r="F253" s="236" t="s">
        <v>392</v>
      </c>
      <c r="G253" s="233"/>
      <c r="H253" s="237">
        <v>2.124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148</v>
      </c>
      <c r="AU253" s="243" t="s">
        <v>81</v>
      </c>
      <c r="AV253" s="11" t="s">
        <v>81</v>
      </c>
      <c r="AW253" s="11" t="s">
        <v>35</v>
      </c>
      <c r="AX253" s="11" t="s">
        <v>79</v>
      </c>
      <c r="AY253" s="243" t="s">
        <v>139</v>
      </c>
    </row>
    <row r="254" spans="2:65" s="1" customFormat="1" ht="25.5" customHeight="1">
      <c r="B254" s="45"/>
      <c r="C254" s="220" t="s">
        <v>393</v>
      </c>
      <c r="D254" s="220" t="s">
        <v>141</v>
      </c>
      <c r="E254" s="221" t="s">
        <v>394</v>
      </c>
      <c r="F254" s="222" t="s">
        <v>395</v>
      </c>
      <c r="G254" s="223" t="s">
        <v>203</v>
      </c>
      <c r="H254" s="224">
        <v>1.26</v>
      </c>
      <c r="I254" s="225"/>
      <c r="J254" s="226">
        <f>ROUND(I254*H254,2)</f>
        <v>0</v>
      </c>
      <c r="K254" s="222" t="s">
        <v>145</v>
      </c>
      <c r="L254" s="71"/>
      <c r="M254" s="227" t="s">
        <v>21</v>
      </c>
      <c r="N254" s="228" t="s">
        <v>42</v>
      </c>
      <c r="O254" s="46"/>
      <c r="P254" s="229">
        <f>O254*H254</f>
        <v>0</v>
      </c>
      <c r="Q254" s="229">
        <v>0</v>
      </c>
      <c r="R254" s="229">
        <f>Q254*H254</f>
        <v>0</v>
      </c>
      <c r="S254" s="229">
        <v>0.24</v>
      </c>
      <c r="T254" s="230">
        <f>S254*H254</f>
        <v>0.3024</v>
      </c>
      <c r="AR254" s="23" t="s">
        <v>146</v>
      </c>
      <c r="AT254" s="23" t="s">
        <v>141</v>
      </c>
      <c r="AU254" s="23" t="s">
        <v>81</v>
      </c>
      <c r="AY254" s="23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79</v>
      </c>
      <c r="BK254" s="231">
        <f>ROUND(I254*H254,2)</f>
        <v>0</v>
      </c>
      <c r="BL254" s="23" t="s">
        <v>146</v>
      </c>
      <c r="BM254" s="23" t="s">
        <v>396</v>
      </c>
    </row>
    <row r="255" spans="2:51" s="11" customFormat="1" ht="13.5">
      <c r="B255" s="232"/>
      <c r="C255" s="233"/>
      <c r="D255" s="234" t="s">
        <v>148</v>
      </c>
      <c r="E255" s="235" t="s">
        <v>21</v>
      </c>
      <c r="F255" s="236" t="s">
        <v>397</v>
      </c>
      <c r="G255" s="233"/>
      <c r="H255" s="237">
        <v>1.26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148</v>
      </c>
      <c r="AU255" s="243" t="s">
        <v>81</v>
      </c>
      <c r="AV255" s="11" t="s">
        <v>81</v>
      </c>
      <c r="AW255" s="11" t="s">
        <v>35</v>
      </c>
      <c r="AX255" s="11" t="s">
        <v>79</v>
      </c>
      <c r="AY255" s="243" t="s">
        <v>139</v>
      </c>
    </row>
    <row r="256" spans="2:65" s="1" customFormat="1" ht="25.5" customHeight="1">
      <c r="B256" s="45"/>
      <c r="C256" s="220" t="s">
        <v>398</v>
      </c>
      <c r="D256" s="220" t="s">
        <v>141</v>
      </c>
      <c r="E256" s="221" t="s">
        <v>399</v>
      </c>
      <c r="F256" s="222" t="s">
        <v>400</v>
      </c>
      <c r="G256" s="223" t="s">
        <v>203</v>
      </c>
      <c r="H256" s="224">
        <v>1.845</v>
      </c>
      <c r="I256" s="225"/>
      <c r="J256" s="226">
        <f>ROUND(I256*H256,2)</f>
        <v>0</v>
      </c>
      <c r="K256" s="222" t="s">
        <v>145</v>
      </c>
      <c r="L256" s="71"/>
      <c r="M256" s="227" t="s">
        <v>21</v>
      </c>
      <c r="N256" s="228" t="s">
        <v>42</v>
      </c>
      <c r="O256" s="46"/>
      <c r="P256" s="229">
        <f>O256*H256</f>
        <v>0</v>
      </c>
      <c r="Q256" s="229">
        <v>0</v>
      </c>
      <c r="R256" s="229">
        <f>Q256*H256</f>
        <v>0</v>
      </c>
      <c r="S256" s="229">
        <v>0.365</v>
      </c>
      <c r="T256" s="230">
        <f>S256*H256</f>
        <v>0.6734249999999999</v>
      </c>
      <c r="AR256" s="23" t="s">
        <v>146</v>
      </c>
      <c r="AT256" s="23" t="s">
        <v>141</v>
      </c>
      <c r="AU256" s="23" t="s">
        <v>81</v>
      </c>
      <c r="AY256" s="23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79</v>
      </c>
      <c r="BK256" s="231">
        <f>ROUND(I256*H256,2)</f>
        <v>0</v>
      </c>
      <c r="BL256" s="23" t="s">
        <v>146</v>
      </c>
      <c r="BM256" s="23" t="s">
        <v>401</v>
      </c>
    </row>
    <row r="257" spans="2:51" s="11" customFormat="1" ht="13.5">
      <c r="B257" s="232"/>
      <c r="C257" s="233"/>
      <c r="D257" s="234" t="s">
        <v>148</v>
      </c>
      <c r="E257" s="235" t="s">
        <v>21</v>
      </c>
      <c r="F257" s="236" t="s">
        <v>402</v>
      </c>
      <c r="G257" s="233"/>
      <c r="H257" s="237">
        <v>1.845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148</v>
      </c>
      <c r="AU257" s="243" t="s">
        <v>81</v>
      </c>
      <c r="AV257" s="11" t="s">
        <v>81</v>
      </c>
      <c r="AW257" s="11" t="s">
        <v>35</v>
      </c>
      <c r="AX257" s="11" t="s">
        <v>79</v>
      </c>
      <c r="AY257" s="243" t="s">
        <v>139</v>
      </c>
    </row>
    <row r="258" spans="2:65" s="1" customFormat="1" ht="25.5" customHeight="1">
      <c r="B258" s="45"/>
      <c r="C258" s="220" t="s">
        <v>403</v>
      </c>
      <c r="D258" s="220" t="s">
        <v>141</v>
      </c>
      <c r="E258" s="221" t="s">
        <v>404</v>
      </c>
      <c r="F258" s="222" t="s">
        <v>405</v>
      </c>
      <c r="G258" s="223" t="s">
        <v>144</v>
      </c>
      <c r="H258" s="224">
        <v>0.513</v>
      </c>
      <c r="I258" s="225"/>
      <c r="J258" s="226">
        <f>ROUND(I258*H258,2)</f>
        <v>0</v>
      </c>
      <c r="K258" s="222" t="s">
        <v>145</v>
      </c>
      <c r="L258" s="71"/>
      <c r="M258" s="227" t="s">
        <v>21</v>
      </c>
      <c r="N258" s="228" t="s">
        <v>42</v>
      </c>
      <c r="O258" s="46"/>
      <c r="P258" s="229">
        <f>O258*H258</f>
        <v>0</v>
      </c>
      <c r="Q258" s="229">
        <v>0</v>
      </c>
      <c r="R258" s="229">
        <f>Q258*H258</f>
        <v>0</v>
      </c>
      <c r="S258" s="229">
        <v>2.4</v>
      </c>
      <c r="T258" s="230">
        <f>S258*H258</f>
        <v>1.2312</v>
      </c>
      <c r="AR258" s="23" t="s">
        <v>146</v>
      </c>
      <c r="AT258" s="23" t="s">
        <v>141</v>
      </c>
      <c r="AU258" s="23" t="s">
        <v>81</v>
      </c>
      <c r="AY258" s="23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23" t="s">
        <v>79</v>
      </c>
      <c r="BK258" s="231">
        <f>ROUND(I258*H258,2)</f>
        <v>0</v>
      </c>
      <c r="BL258" s="23" t="s">
        <v>146</v>
      </c>
      <c r="BM258" s="23" t="s">
        <v>406</v>
      </c>
    </row>
    <row r="259" spans="2:51" s="11" customFormat="1" ht="13.5">
      <c r="B259" s="232"/>
      <c r="C259" s="233"/>
      <c r="D259" s="234" t="s">
        <v>148</v>
      </c>
      <c r="E259" s="235" t="s">
        <v>21</v>
      </c>
      <c r="F259" s="236" t="s">
        <v>407</v>
      </c>
      <c r="G259" s="233"/>
      <c r="H259" s="237">
        <v>0.513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148</v>
      </c>
      <c r="AU259" s="243" t="s">
        <v>81</v>
      </c>
      <c r="AV259" s="11" t="s">
        <v>81</v>
      </c>
      <c r="AW259" s="11" t="s">
        <v>35</v>
      </c>
      <c r="AX259" s="11" t="s">
        <v>79</v>
      </c>
      <c r="AY259" s="243" t="s">
        <v>139</v>
      </c>
    </row>
    <row r="260" spans="2:65" s="1" customFormat="1" ht="16.5" customHeight="1">
      <c r="B260" s="45"/>
      <c r="C260" s="220" t="s">
        <v>408</v>
      </c>
      <c r="D260" s="220" t="s">
        <v>141</v>
      </c>
      <c r="E260" s="221" t="s">
        <v>409</v>
      </c>
      <c r="F260" s="222" t="s">
        <v>410</v>
      </c>
      <c r="G260" s="223" t="s">
        <v>411</v>
      </c>
      <c r="H260" s="224">
        <v>16</v>
      </c>
      <c r="I260" s="225"/>
      <c r="J260" s="226">
        <f>ROUND(I260*H260,2)</f>
        <v>0</v>
      </c>
      <c r="K260" s="222" t="s">
        <v>145</v>
      </c>
      <c r="L260" s="71"/>
      <c r="M260" s="227" t="s">
        <v>21</v>
      </c>
      <c r="N260" s="228" t="s">
        <v>42</v>
      </c>
      <c r="O260" s="46"/>
      <c r="P260" s="229">
        <f>O260*H260</f>
        <v>0</v>
      </c>
      <c r="Q260" s="229">
        <v>0</v>
      </c>
      <c r="R260" s="229">
        <f>Q260*H260</f>
        <v>0</v>
      </c>
      <c r="S260" s="229">
        <v>0.018</v>
      </c>
      <c r="T260" s="230">
        <f>S260*H260</f>
        <v>0.288</v>
      </c>
      <c r="AR260" s="23" t="s">
        <v>146</v>
      </c>
      <c r="AT260" s="23" t="s">
        <v>141</v>
      </c>
      <c r="AU260" s="23" t="s">
        <v>81</v>
      </c>
      <c r="AY260" s="23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79</v>
      </c>
      <c r="BK260" s="231">
        <f>ROUND(I260*H260,2)</f>
        <v>0</v>
      </c>
      <c r="BL260" s="23" t="s">
        <v>146</v>
      </c>
      <c r="BM260" s="23" t="s">
        <v>412</v>
      </c>
    </row>
    <row r="261" spans="2:51" s="11" customFormat="1" ht="13.5">
      <c r="B261" s="232"/>
      <c r="C261" s="233"/>
      <c r="D261" s="234" t="s">
        <v>148</v>
      </c>
      <c r="E261" s="235" t="s">
        <v>21</v>
      </c>
      <c r="F261" s="236" t="s">
        <v>413</v>
      </c>
      <c r="G261" s="233"/>
      <c r="H261" s="237">
        <v>16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148</v>
      </c>
      <c r="AU261" s="243" t="s">
        <v>81</v>
      </c>
      <c r="AV261" s="11" t="s">
        <v>81</v>
      </c>
      <c r="AW261" s="11" t="s">
        <v>35</v>
      </c>
      <c r="AX261" s="11" t="s">
        <v>79</v>
      </c>
      <c r="AY261" s="243" t="s">
        <v>139</v>
      </c>
    </row>
    <row r="262" spans="2:65" s="1" customFormat="1" ht="16.5" customHeight="1">
      <c r="B262" s="45"/>
      <c r="C262" s="220" t="s">
        <v>414</v>
      </c>
      <c r="D262" s="220" t="s">
        <v>141</v>
      </c>
      <c r="E262" s="221" t="s">
        <v>415</v>
      </c>
      <c r="F262" s="222" t="s">
        <v>416</v>
      </c>
      <c r="G262" s="223" t="s">
        <v>411</v>
      </c>
      <c r="H262" s="224">
        <v>4</v>
      </c>
      <c r="I262" s="225"/>
      <c r="J262" s="226">
        <f>ROUND(I262*H262,2)</f>
        <v>0</v>
      </c>
      <c r="K262" s="222" t="s">
        <v>145</v>
      </c>
      <c r="L262" s="71"/>
      <c r="M262" s="227" t="s">
        <v>21</v>
      </c>
      <c r="N262" s="228" t="s">
        <v>42</v>
      </c>
      <c r="O262" s="46"/>
      <c r="P262" s="229">
        <f>O262*H262</f>
        <v>0</v>
      </c>
      <c r="Q262" s="229">
        <v>0</v>
      </c>
      <c r="R262" s="229">
        <f>Q262*H262</f>
        <v>0</v>
      </c>
      <c r="S262" s="229">
        <v>0.037</v>
      </c>
      <c r="T262" s="230">
        <f>S262*H262</f>
        <v>0.148</v>
      </c>
      <c r="AR262" s="23" t="s">
        <v>146</v>
      </c>
      <c r="AT262" s="23" t="s">
        <v>141</v>
      </c>
      <c r="AU262" s="23" t="s">
        <v>81</v>
      </c>
      <c r="AY262" s="23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79</v>
      </c>
      <c r="BK262" s="231">
        <f>ROUND(I262*H262,2)</f>
        <v>0</v>
      </c>
      <c r="BL262" s="23" t="s">
        <v>146</v>
      </c>
      <c r="BM262" s="23" t="s">
        <v>417</v>
      </c>
    </row>
    <row r="263" spans="2:51" s="11" customFormat="1" ht="13.5">
      <c r="B263" s="232"/>
      <c r="C263" s="233"/>
      <c r="D263" s="234" t="s">
        <v>148</v>
      </c>
      <c r="E263" s="235" t="s">
        <v>21</v>
      </c>
      <c r="F263" s="236" t="s">
        <v>418</v>
      </c>
      <c r="G263" s="233"/>
      <c r="H263" s="237">
        <v>4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148</v>
      </c>
      <c r="AU263" s="243" t="s">
        <v>81</v>
      </c>
      <c r="AV263" s="11" t="s">
        <v>81</v>
      </c>
      <c r="AW263" s="11" t="s">
        <v>35</v>
      </c>
      <c r="AX263" s="11" t="s">
        <v>79</v>
      </c>
      <c r="AY263" s="243" t="s">
        <v>139</v>
      </c>
    </row>
    <row r="264" spans="2:65" s="1" customFormat="1" ht="25.5" customHeight="1">
      <c r="B264" s="45"/>
      <c r="C264" s="220" t="s">
        <v>419</v>
      </c>
      <c r="D264" s="220" t="s">
        <v>141</v>
      </c>
      <c r="E264" s="221" t="s">
        <v>420</v>
      </c>
      <c r="F264" s="222" t="s">
        <v>421</v>
      </c>
      <c r="G264" s="223" t="s">
        <v>203</v>
      </c>
      <c r="H264" s="224">
        <v>274.295</v>
      </c>
      <c r="I264" s="225"/>
      <c r="J264" s="226">
        <f>ROUND(I264*H264,2)</f>
        <v>0</v>
      </c>
      <c r="K264" s="222" t="s">
        <v>145</v>
      </c>
      <c r="L264" s="71"/>
      <c r="M264" s="227" t="s">
        <v>21</v>
      </c>
      <c r="N264" s="228" t="s">
        <v>42</v>
      </c>
      <c r="O264" s="46"/>
      <c r="P264" s="229">
        <f>O264*H264</f>
        <v>0</v>
      </c>
      <c r="Q264" s="229">
        <v>0</v>
      </c>
      <c r="R264" s="229">
        <f>Q264*H264</f>
        <v>0</v>
      </c>
      <c r="S264" s="229">
        <v>0.046</v>
      </c>
      <c r="T264" s="230">
        <f>S264*H264</f>
        <v>12.61757</v>
      </c>
      <c r="AR264" s="23" t="s">
        <v>146</v>
      </c>
      <c r="AT264" s="23" t="s">
        <v>141</v>
      </c>
      <c r="AU264" s="23" t="s">
        <v>81</v>
      </c>
      <c r="AY264" s="23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23" t="s">
        <v>79</v>
      </c>
      <c r="BK264" s="231">
        <f>ROUND(I264*H264,2)</f>
        <v>0</v>
      </c>
      <c r="BL264" s="23" t="s">
        <v>146</v>
      </c>
      <c r="BM264" s="23" t="s">
        <v>422</v>
      </c>
    </row>
    <row r="265" spans="2:51" s="11" customFormat="1" ht="13.5">
      <c r="B265" s="232"/>
      <c r="C265" s="233"/>
      <c r="D265" s="234" t="s">
        <v>148</v>
      </c>
      <c r="E265" s="235" t="s">
        <v>21</v>
      </c>
      <c r="F265" s="236" t="s">
        <v>423</v>
      </c>
      <c r="G265" s="233"/>
      <c r="H265" s="237">
        <v>274.295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148</v>
      </c>
      <c r="AU265" s="243" t="s">
        <v>81</v>
      </c>
      <c r="AV265" s="11" t="s">
        <v>81</v>
      </c>
      <c r="AW265" s="11" t="s">
        <v>35</v>
      </c>
      <c r="AX265" s="11" t="s">
        <v>79</v>
      </c>
      <c r="AY265" s="243" t="s">
        <v>139</v>
      </c>
    </row>
    <row r="266" spans="2:65" s="1" customFormat="1" ht="16.5" customHeight="1">
      <c r="B266" s="45"/>
      <c r="C266" s="220" t="s">
        <v>424</v>
      </c>
      <c r="D266" s="220" t="s">
        <v>141</v>
      </c>
      <c r="E266" s="221" t="s">
        <v>425</v>
      </c>
      <c r="F266" s="222" t="s">
        <v>426</v>
      </c>
      <c r="G266" s="223" t="s">
        <v>203</v>
      </c>
      <c r="H266" s="224">
        <v>111.11</v>
      </c>
      <c r="I266" s="225"/>
      <c r="J266" s="226">
        <f>ROUND(I266*H266,2)</f>
        <v>0</v>
      </c>
      <c r="K266" s="222" t="s">
        <v>145</v>
      </c>
      <c r="L266" s="71"/>
      <c r="M266" s="227" t="s">
        <v>21</v>
      </c>
      <c r="N266" s="228" t="s">
        <v>42</v>
      </c>
      <c r="O266" s="46"/>
      <c r="P266" s="229">
        <f>O266*H266</f>
        <v>0</v>
      </c>
      <c r="Q266" s="229">
        <v>0</v>
      </c>
      <c r="R266" s="229">
        <f>Q266*H266</f>
        <v>0</v>
      </c>
      <c r="S266" s="229">
        <v>0.068</v>
      </c>
      <c r="T266" s="230">
        <f>S266*H266</f>
        <v>7.55548</v>
      </c>
      <c r="AR266" s="23" t="s">
        <v>146</v>
      </c>
      <c r="AT266" s="23" t="s">
        <v>141</v>
      </c>
      <c r="AU266" s="23" t="s">
        <v>81</v>
      </c>
      <c r="AY266" s="23" t="s">
        <v>139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79</v>
      </c>
      <c r="BK266" s="231">
        <f>ROUND(I266*H266,2)</f>
        <v>0</v>
      </c>
      <c r="BL266" s="23" t="s">
        <v>146</v>
      </c>
      <c r="BM266" s="23" t="s">
        <v>427</v>
      </c>
    </row>
    <row r="267" spans="2:51" s="11" customFormat="1" ht="13.5">
      <c r="B267" s="232"/>
      <c r="C267" s="233"/>
      <c r="D267" s="234" t="s">
        <v>148</v>
      </c>
      <c r="E267" s="235" t="s">
        <v>21</v>
      </c>
      <c r="F267" s="236" t="s">
        <v>428</v>
      </c>
      <c r="G267" s="233"/>
      <c r="H267" s="237">
        <v>35.19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148</v>
      </c>
      <c r="AU267" s="243" t="s">
        <v>81</v>
      </c>
      <c r="AV267" s="11" t="s">
        <v>81</v>
      </c>
      <c r="AW267" s="11" t="s">
        <v>35</v>
      </c>
      <c r="AX267" s="11" t="s">
        <v>71</v>
      </c>
      <c r="AY267" s="243" t="s">
        <v>139</v>
      </c>
    </row>
    <row r="268" spans="2:51" s="11" customFormat="1" ht="13.5">
      <c r="B268" s="232"/>
      <c r="C268" s="233"/>
      <c r="D268" s="234" t="s">
        <v>148</v>
      </c>
      <c r="E268" s="235" t="s">
        <v>21</v>
      </c>
      <c r="F268" s="236" t="s">
        <v>429</v>
      </c>
      <c r="G268" s="233"/>
      <c r="H268" s="237">
        <v>36.18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148</v>
      </c>
      <c r="AU268" s="243" t="s">
        <v>81</v>
      </c>
      <c r="AV268" s="11" t="s">
        <v>81</v>
      </c>
      <c r="AW268" s="11" t="s">
        <v>35</v>
      </c>
      <c r="AX268" s="11" t="s">
        <v>71</v>
      </c>
      <c r="AY268" s="243" t="s">
        <v>139</v>
      </c>
    </row>
    <row r="269" spans="2:51" s="11" customFormat="1" ht="13.5">
      <c r="B269" s="232"/>
      <c r="C269" s="233"/>
      <c r="D269" s="234" t="s">
        <v>148</v>
      </c>
      <c r="E269" s="235" t="s">
        <v>21</v>
      </c>
      <c r="F269" s="236" t="s">
        <v>430</v>
      </c>
      <c r="G269" s="233"/>
      <c r="H269" s="237">
        <v>13.22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148</v>
      </c>
      <c r="AU269" s="243" t="s">
        <v>81</v>
      </c>
      <c r="AV269" s="11" t="s">
        <v>81</v>
      </c>
      <c r="AW269" s="11" t="s">
        <v>35</v>
      </c>
      <c r="AX269" s="11" t="s">
        <v>71</v>
      </c>
      <c r="AY269" s="243" t="s">
        <v>139</v>
      </c>
    </row>
    <row r="270" spans="2:51" s="11" customFormat="1" ht="13.5">
      <c r="B270" s="232"/>
      <c r="C270" s="233"/>
      <c r="D270" s="234" t="s">
        <v>148</v>
      </c>
      <c r="E270" s="235" t="s">
        <v>21</v>
      </c>
      <c r="F270" s="236" t="s">
        <v>431</v>
      </c>
      <c r="G270" s="233"/>
      <c r="H270" s="237">
        <v>69.03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148</v>
      </c>
      <c r="AU270" s="243" t="s">
        <v>81</v>
      </c>
      <c r="AV270" s="11" t="s">
        <v>81</v>
      </c>
      <c r="AW270" s="11" t="s">
        <v>35</v>
      </c>
      <c r="AX270" s="11" t="s">
        <v>71</v>
      </c>
      <c r="AY270" s="243" t="s">
        <v>139</v>
      </c>
    </row>
    <row r="271" spans="2:51" s="11" customFormat="1" ht="13.5">
      <c r="B271" s="232"/>
      <c r="C271" s="233"/>
      <c r="D271" s="234" t="s">
        <v>148</v>
      </c>
      <c r="E271" s="235" t="s">
        <v>21</v>
      </c>
      <c r="F271" s="236" t="s">
        <v>432</v>
      </c>
      <c r="G271" s="233"/>
      <c r="H271" s="237">
        <v>-5.4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148</v>
      </c>
      <c r="AU271" s="243" t="s">
        <v>81</v>
      </c>
      <c r="AV271" s="11" t="s">
        <v>81</v>
      </c>
      <c r="AW271" s="11" t="s">
        <v>35</v>
      </c>
      <c r="AX271" s="11" t="s">
        <v>71</v>
      </c>
      <c r="AY271" s="243" t="s">
        <v>139</v>
      </c>
    </row>
    <row r="272" spans="2:51" s="11" customFormat="1" ht="13.5">
      <c r="B272" s="232"/>
      <c r="C272" s="233"/>
      <c r="D272" s="234" t="s">
        <v>148</v>
      </c>
      <c r="E272" s="235" t="s">
        <v>21</v>
      </c>
      <c r="F272" s="236" t="s">
        <v>433</v>
      </c>
      <c r="G272" s="233"/>
      <c r="H272" s="237">
        <v>11.16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148</v>
      </c>
      <c r="AU272" s="243" t="s">
        <v>81</v>
      </c>
      <c r="AV272" s="11" t="s">
        <v>81</v>
      </c>
      <c r="AW272" s="11" t="s">
        <v>35</v>
      </c>
      <c r="AX272" s="11" t="s">
        <v>71</v>
      </c>
      <c r="AY272" s="243" t="s">
        <v>139</v>
      </c>
    </row>
    <row r="273" spans="2:51" s="11" customFormat="1" ht="13.5">
      <c r="B273" s="232"/>
      <c r="C273" s="233"/>
      <c r="D273" s="234" t="s">
        <v>148</v>
      </c>
      <c r="E273" s="235" t="s">
        <v>21</v>
      </c>
      <c r="F273" s="236" t="s">
        <v>434</v>
      </c>
      <c r="G273" s="233"/>
      <c r="H273" s="237">
        <v>11.2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148</v>
      </c>
      <c r="AU273" s="243" t="s">
        <v>81</v>
      </c>
      <c r="AV273" s="11" t="s">
        <v>81</v>
      </c>
      <c r="AW273" s="11" t="s">
        <v>35</v>
      </c>
      <c r="AX273" s="11" t="s">
        <v>71</v>
      </c>
      <c r="AY273" s="243" t="s">
        <v>139</v>
      </c>
    </row>
    <row r="274" spans="2:51" s="11" customFormat="1" ht="13.5">
      <c r="B274" s="232"/>
      <c r="C274" s="233"/>
      <c r="D274" s="234" t="s">
        <v>148</v>
      </c>
      <c r="E274" s="235" t="s">
        <v>21</v>
      </c>
      <c r="F274" s="236" t="s">
        <v>435</v>
      </c>
      <c r="G274" s="233"/>
      <c r="H274" s="237">
        <v>15.41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148</v>
      </c>
      <c r="AU274" s="243" t="s">
        <v>81</v>
      </c>
      <c r="AV274" s="11" t="s">
        <v>81</v>
      </c>
      <c r="AW274" s="11" t="s">
        <v>35</v>
      </c>
      <c r="AX274" s="11" t="s">
        <v>71</v>
      </c>
      <c r="AY274" s="243" t="s">
        <v>139</v>
      </c>
    </row>
    <row r="275" spans="2:51" s="11" customFormat="1" ht="13.5">
      <c r="B275" s="232"/>
      <c r="C275" s="233"/>
      <c r="D275" s="234" t="s">
        <v>148</v>
      </c>
      <c r="E275" s="235" t="s">
        <v>21</v>
      </c>
      <c r="F275" s="236" t="s">
        <v>436</v>
      </c>
      <c r="G275" s="233"/>
      <c r="H275" s="237">
        <v>5.12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148</v>
      </c>
      <c r="AU275" s="243" t="s">
        <v>81</v>
      </c>
      <c r="AV275" s="11" t="s">
        <v>81</v>
      </c>
      <c r="AW275" s="11" t="s">
        <v>35</v>
      </c>
      <c r="AX275" s="11" t="s">
        <v>71</v>
      </c>
      <c r="AY275" s="243" t="s">
        <v>139</v>
      </c>
    </row>
    <row r="276" spans="2:51" s="11" customFormat="1" ht="13.5">
      <c r="B276" s="232"/>
      <c r="C276" s="233"/>
      <c r="D276" s="234" t="s">
        <v>148</v>
      </c>
      <c r="E276" s="235" t="s">
        <v>21</v>
      </c>
      <c r="F276" s="236" t="s">
        <v>437</v>
      </c>
      <c r="G276" s="233"/>
      <c r="H276" s="237">
        <v>-80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148</v>
      </c>
      <c r="AU276" s="243" t="s">
        <v>81</v>
      </c>
      <c r="AV276" s="11" t="s">
        <v>81</v>
      </c>
      <c r="AW276" s="11" t="s">
        <v>35</v>
      </c>
      <c r="AX276" s="11" t="s">
        <v>71</v>
      </c>
      <c r="AY276" s="243" t="s">
        <v>139</v>
      </c>
    </row>
    <row r="277" spans="2:51" s="12" customFormat="1" ht="13.5">
      <c r="B277" s="244"/>
      <c r="C277" s="245"/>
      <c r="D277" s="234" t="s">
        <v>148</v>
      </c>
      <c r="E277" s="246" t="s">
        <v>21</v>
      </c>
      <c r="F277" s="247" t="s">
        <v>233</v>
      </c>
      <c r="G277" s="245"/>
      <c r="H277" s="248">
        <v>111.11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148</v>
      </c>
      <c r="AU277" s="254" t="s">
        <v>81</v>
      </c>
      <c r="AV277" s="12" t="s">
        <v>146</v>
      </c>
      <c r="AW277" s="12" t="s">
        <v>35</v>
      </c>
      <c r="AX277" s="12" t="s">
        <v>79</v>
      </c>
      <c r="AY277" s="254" t="s">
        <v>139</v>
      </c>
    </row>
    <row r="278" spans="2:65" s="1" customFormat="1" ht="16.5" customHeight="1">
      <c r="B278" s="45"/>
      <c r="C278" s="220" t="s">
        <v>438</v>
      </c>
      <c r="D278" s="220" t="s">
        <v>141</v>
      </c>
      <c r="E278" s="221" t="s">
        <v>439</v>
      </c>
      <c r="F278" s="222" t="s">
        <v>440</v>
      </c>
      <c r="G278" s="223" t="s">
        <v>411</v>
      </c>
      <c r="H278" s="224">
        <v>2</v>
      </c>
      <c r="I278" s="225"/>
      <c r="J278" s="226">
        <f>ROUND(I278*H278,2)</f>
        <v>0</v>
      </c>
      <c r="K278" s="222" t="s">
        <v>21</v>
      </c>
      <c r="L278" s="71"/>
      <c r="M278" s="227" t="s">
        <v>21</v>
      </c>
      <c r="N278" s="228" t="s">
        <v>42</v>
      </c>
      <c r="O278" s="46"/>
      <c r="P278" s="229">
        <f>O278*H278</f>
        <v>0</v>
      </c>
      <c r="Q278" s="229">
        <v>0</v>
      </c>
      <c r="R278" s="229">
        <f>Q278*H278</f>
        <v>0</v>
      </c>
      <c r="S278" s="229">
        <v>0.002</v>
      </c>
      <c r="T278" s="230">
        <f>S278*H278</f>
        <v>0.004</v>
      </c>
      <c r="AR278" s="23" t="s">
        <v>146</v>
      </c>
      <c r="AT278" s="23" t="s">
        <v>141</v>
      </c>
      <c r="AU278" s="23" t="s">
        <v>81</v>
      </c>
      <c r="AY278" s="23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79</v>
      </c>
      <c r="BK278" s="231">
        <f>ROUND(I278*H278,2)</f>
        <v>0</v>
      </c>
      <c r="BL278" s="23" t="s">
        <v>146</v>
      </c>
      <c r="BM278" s="23" t="s">
        <v>441</v>
      </c>
    </row>
    <row r="279" spans="2:65" s="1" customFormat="1" ht="16.5" customHeight="1">
      <c r="B279" s="45"/>
      <c r="C279" s="220" t="s">
        <v>442</v>
      </c>
      <c r="D279" s="220" t="s">
        <v>141</v>
      </c>
      <c r="E279" s="221" t="s">
        <v>443</v>
      </c>
      <c r="F279" s="222" t="s">
        <v>444</v>
      </c>
      <c r="G279" s="223" t="s">
        <v>411</v>
      </c>
      <c r="H279" s="224">
        <v>3</v>
      </c>
      <c r="I279" s="225"/>
      <c r="J279" s="226">
        <f>ROUND(I279*H279,2)</f>
        <v>0</v>
      </c>
      <c r="K279" s="222" t="s">
        <v>21</v>
      </c>
      <c r="L279" s="71"/>
      <c r="M279" s="227" t="s">
        <v>21</v>
      </c>
      <c r="N279" s="228" t="s">
        <v>42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0.1</v>
      </c>
      <c r="T279" s="230">
        <f>S279*H279</f>
        <v>0.30000000000000004</v>
      </c>
      <c r="AR279" s="23" t="s">
        <v>146</v>
      </c>
      <c r="AT279" s="23" t="s">
        <v>141</v>
      </c>
      <c r="AU279" s="23" t="s">
        <v>81</v>
      </c>
      <c r="AY279" s="23" t="s">
        <v>139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79</v>
      </c>
      <c r="BK279" s="231">
        <f>ROUND(I279*H279,2)</f>
        <v>0</v>
      </c>
      <c r="BL279" s="23" t="s">
        <v>146</v>
      </c>
      <c r="BM279" s="23" t="s">
        <v>445</v>
      </c>
    </row>
    <row r="280" spans="2:65" s="1" customFormat="1" ht="25.5" customHeight="1">
      <c r="B280" s="45"/>
      <c r="C280" s="220" t="s">
        <v>446</v>
      </c>
      <c r="D280" s="220" t="s">
        <v>141</v>
      </c>
      <c r="E280" s="221" t="s">
        <v>447</v>
      </c>
      <c r="F280" s="222" t="s">
        <v>448</v>
      </c>
      <c r="G280" s="223" t="s">
        <v>237</v>
      </c>
      <c r="H280" s="224">
        <v>13</v>
      </c>
      <c r="I280" s="225"/>
      <c r="J280" s="226">
        <f>ROUND(I280*H280,2)</f>
        <v>0</v>
      </c>
      <c r="K280" s="222" t="s">
        <v>21</v>
      </c>
      <c r="L280" s="71"/>
      <c r="M280" s="227" t="s">
        <v>21</v>
      </c>
      <c r="N280" s="228" t="s">
        <v>42</v>
      </c>
      <c r="O280" s="46"/>
      <c r="P280" s="229">
        <f>O280*H280</f>
        <v>0</v>
      </c>
      <c r="Q280" s="229">
        <v>0.5</v>
      </c>
      <c r="R280" s="229">
        <f>Q280*H280</f>
        <v>6.5</v>
      </c>
      <c r="S280" s="229">
        <v>0.3</v>
      </c>
      <c r="T280" s="230">
        <f>S280*H280</f>
        <v>3.9</v>
      </c>
      <c r="AR280" s="23" t="s">
        <v>146</v>
      </c>
      <c r="AT280" s="23" t="s">
        <v>141</v>
      </c>
      <c r="AU280" s="23" t="s">
        <v>81</v>
      </c>
      <c r="AY280" s="23" t="s">
        <v>139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23" t="s">
        <v>79</v>
      </c>
      <c r="BK280" s="231">
        <f>ROUND(I280*H280,2)</f>
        <v>0</v>
      </c>
      <c r="BL280" s="23" t="s">
        <v>146</v>
      </c>
      <c r="BM280" s="23" t="s">
        <v>449</v>
      </c>
    </row>
    <row r="281" spans="2:51" s="11" customFormat="1" ht="13.5">
      <c r="B281" s="232"/>
      <c r="C281" s="233"/>
      <c r="D281" s="234" t="s">
        <v>148</v>
      </c>
      <c r="E281" s="235" t="s">
        <v>21</v>
      </c>
      <c r="F281" s="236" t="s">
        <v>450</v>
      </c>
      <c r="G281" s="233"/>
      <c r="H281" s="237">
        <v>13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148</v>
      </c>
      <c r="AU281" s="243" t="s">
        <v>81</v>
      </c>
      <c r="AV281" s="11" t="s">
        <v>81</v>
      </c>
      <c r="AW281" s="11" t="s">
        <v>35</v>
      </c>
      <c r="AX281" s="11" t="s">
        <v>79</v>
      </c>
      <c r="AY281" s="243" t="s">
        <v>139</v>
      </c>
    </row>
    <row r="282" spans="2:65" s="1" customFormat="1" ht="16.5" customHeight="1">
      <c r="B282" s="45"/>
      <c r="C282" s="220" t="s">
        <v>451</v>
      </c>
      <c r="D282" s="220" t="s">
        <v>141</v>
      </c>
      <c r="E282" s="221" t="s">
        <v>452</v>
      </c>
      <c r="F282" s="222" t="s">
        <v>453</v>
      </c>
      <c r="G282" s="223" t="s">
        <v>237</v>
      </c>
      <c r="H282" s="224">
        <v>1</v>
      </c>
      <c r="I282" s="225"/>
      <c r="J282" s="226">
        <f>ROUND(I282*H282,2)</f>
        <v>0</v>
      </c>
      <c r="K282" s="222" t="s">
        <v>21</v>
      </c>
      <c r="L282" s="71"/>
      <c r="M282" s="227" t="s">
        <v>21</v>
      </c>
      <c r="N282" s="228" t="s">
        <v>42</v>
      </c>
      <c r="O282" s="46"/>
      <c r="P282" s="229">
        <f>O282*H282</f>
        <v>0</v>
      </c>
      <c r="Q282" s="229">
        <v>0</v>
      </c>
      <c r="R282" s="229">
        <f>Q282*H282</f>
        <v>0</v>
      </c>
      <c r="S282" s="229">
        <v>0.3</v>
      </c>
      <c r="T282" s="230">
        <f>S282*H282</f>
        <v>0.3</v>
      </c>
      <c r="AR282" s="23" t="s">
        <v>146</v>
      </c>
      <c r="AT282" s="23" t="s">
        <v>141</v>
      </c>
      <c r="AU282" s="23" t="s">
        <v>81</v>
      </c>
      <c r="AY282" s="23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23" t="s">
        <v>79</v>
      </c>
      <c r="BK282" s="231">
        <f>ROUND(I282*H282,2)</f>
        <v>0</v>
      </c>
      <c r="BL282" s="23" t="s">
        <v>146</v>
      </c>
      <c r="BM282" s="23" t="s">
        <v>454</v>
      </c>
    </row>
    <row r="283" spans="2:51" s="11" customFormat="1" ht="13.5">
      <c r="B283" s="232"/>
      <c r="C283" s="233"/>
      <c r="D283" s="234" t="s">
        <v>148</v>
      </c>
      <c r="E283" s="235" t="s">
        <v>21</v>
      </c>
      <c r="F283" s="236" t="s">
        <v>455</v>
      </c>
      <c r="G283" s="233"/>
      <c r="H283" s="237">
        <v>1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148</v>
      </c>
      <c r="AU283" s="243" t="s">
        <v>81</v>
      </c>
      <c r="AV283" s="11" t="s">
        <v>81</v>
      </c>
      <c r="AW283" s="11" t="s">
        <v>35</v>
      </c>
      <c r="AX283" s="11" t="s">
        <v>79</v>
      </c>
      <c r="AY283" s="243" t="s">
        <v>139</v>
      </c>
    </row>
    <row r="284" spans="2:65" s="1" customFormat="1" ht="16.5" customHeight="1">
      <c r="B284" s="45"/>
      <c r="C284" s="220" t="s">
        <v>456</v>
      </c>
      <c r="D284" s="220" t="s">
        <v>141</v>
      </c>
      <c r="E284" s="221" t="s">
        <v>457</v>
      </c>
      <c r="F284" s="222" t="s">
        <v>458</v>
      </c>
      <c r="G284" s="223" t="s">
        <v>203</v>
      </c>
      <c r="H284" s="224">
        <v>85.5</v>
      </c>
      <c r="I284" s="225"/>
      <c r="J284" s="226">
        <f>ROUND(I284*H284,2)</f>
        <v>0</v>
      </c>
      <c r="K284" s="222" t="s">
        <v>21</v>
      </c>
      <c r="L284" s="71"/>
      <c r="M284" s="227" t="s">
        <v>21</v>
      </c>
      <c r="N284" s="228" t="s">
        <v>42</v>
      </c>
      <c r="O284" s="46"/>
      <c r="P284" s="229">
        <f>O284*H284</f>
        <v>0</v>
      </c>
      <c r="Q284" s="229">
        <v>0</v>
      </c>
      <c r="R284" s="229">
        <f>Q284*H284</f>
        <v>0</v>
      </c>
      <c r="S284" s="229">
        <v>0.046</v>
      </c>
      <c r="T284" s="230">
        <f>S284*H284</f>
        <v>3.933</v>
      </c>
      <c r="AR284" s="23" t="s">
        <v>146</v>
      </c>
      <c r="AT284" s="23" t="s">
        <v>141</v>
      </c>
      <c r="AU284" s="23" t="s">
        <v>81</v>
      </c>
      <c r="AY284" s="23" t="s">
        <v>139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23" t="s">
        <v>79</v>
      </c>
      <c r="BK284" s="231">
        <f>ROUND(I284*H284,2)</f>
        <v>0</v>
      </c>
      <c r="BL284" s="23" t="s">
        <v>146</v>
      </c>
      <c r="BM284" s="23" t="s">
        <v>459</v>
      </c>
    </row>
    <row r="285" spans="2:51" s="11" customFormat="1" ht="13.5">
      <c r="B285" s="232"/>
      <c r="C285" s="233"/>
      <c r="D285" s="234" t="s">
        <v>148</v>
      </c>
      <c r="E285" s="235" t="s">
        <v>21</v>
      </c>
      <c r="F285" s="236" t="s">
        <v>460</v>
      </c>
      <c r="G285" s="233"/>
      <c r="H285" s="237">
        <v>85.5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148</v>
      </c>
      <c r="AU285" s="243" t="s">
        <v>81</v>
      </c>
      <c r="AV285" s="11" t="s">
        <v>81</v>
      </c>
      <c r="AW285" s="11" t="s">
        <v>35</v>
      </c>
      <c r="AX285" s="11" t="s">
        <v>79</v>
      </c>
      <c r="AY285" s="243" t="s">
        <v>139</v>
      </c>
    </row>
    <row r="286" spans="2:65" s="1" customFormat="1" ht="16.5" customHeight="1">
      <c r="B286" s="45"/>
      <c r="C286" s="220" t="s">
        <v>461</v>
      </c>
      <c r="D286" s="220" t="s">
        <v>141</v>
      </c>
      <c r="E286" s="221" t="s">
        <v>462</v>
      </c>
      <c r="F286" s="222" t="s">
        <v>463</v>
      </c>
      <c r="G286" s="223" t="s">
        <v>203</v>
      </c>
      <c r="H286" s="224">
        <v>6</v>
      </c>
      <c r="I286" s="225"/>
      <c r="J286" s="226">
        <f>ROUND(I286*H286,2)</f>
        <v>0</v>
      </c>
      <c r="K286" s="222" t="s">
        <v>21</v>
      </c>
      <c r="L286" s="71"/>
      <c r="M286" s="227" t="s">
        <v>21</v>
      </c>
      <c r="N286" s="228" t="s">
        <v>42</v>
      </c>
      <c r="O286" s="46"/>
      <c r="P286" s="229">
        <f>O286*H286</f>
        <v>0</v>
      </c>
      <c r="Q286" s="229">
        <v>0</v>
      </c>
      <c r="R286" s="229">
        <f>Q286*H286</f>
        <v>0</v>
      </c>
      <c r="S286" s="229">
        <v>0.046</v>
      </c>
      <c r="T286" s="230">
        <f>S286*H286</f>
        <v>0.276</v>
      </c>
      <c r="AR286" s="23" t="s">
        <v>146</v>
      </c>
      <c r="AT286" s="23" t="s">
        <v>141</v>
      </c>
      <c r="AU286" s="23" t="s">
        <v>81</v>
      </c>
      <c r="AY286" s="23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23" t="s">
        <v>79</v>
      </c>
      <c r="BK286" s="231">
        <f>ROUND(I286*H286,2)</f>
        <v>0</v>
      </c>
      <c r="BL286" s="23" t="s">
        <v>146</v>
      </c>
      <c r="BM286" s="23" t="s">
        <v>464</v>
      </c>
    </row>
    <row r="287" spans="2:51" s="11" customFormat="1" ht="13.5">
      <c r="B287" s="232"/>
      <c r="C287" s="233"/>
      <c r="D287" s="234" t="s">
        <v>148</v>
      </c>
      <c r="E287" s="235" t="s">
        <v>21</v>
      </c>
      <c r="F287" s="236" t="s">
        <v>465</v>
      </c>
      <c r="G287" s="233"/>
      <c r="H287" s="237">
        <v>6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148</v>
      </c>
      <c r="AU287" s="243" t="s">
        <v>81</v>
      </c>
      <c r="AV287" s="11" t="s">
        <v>81</v>
      </c>
      <c r="AW287" s="11" t="s">
        <v>35</v>
      </c>
      <c r="AX287" s="11" t="s">
        <v>79</v>
      </c>
      <c r="AY287" s="243" t="s">
        <v>139</v>
      </c>
    </row>
    <row r="288" spans="2:65" s="1" customFormat="1" ht="25.5" customHeight="1">
      <c r="B288" s="45"/>
      <c r="C288" s="220" t="s">
        <v>466</v>
      </c>
      <c r="D288" s="220" t="s">
        <v>141</v>
      </c>
      <c r="E288" s="221" t="s">
        <v>467</v>
      </c>
      <c r="F288" s="222" t="s">
        <v>468</v>
      </c>
      <c r="G288" s="223" t="s">
        <v>237</v>
      </c>
      <c r="H288" s="224">
        <v>2.5</v>
      </c>
      <c r="I288" s="225"/>
      <c r="J288" s="226">
        <f>ROUND(I288*H288,2)</f>
        <v>0</v>
      </c>
      <c r="K288" s="222" t="s">
        <v>21</v>
      </c>
      <c r="L288" s="71"/>
      <c r="M288" s="227" t="s">
        <v>21</v>
      </c>
      <c r="N288" s="228" t="s">
        <v>42</v>
      </c>
      <c r="O288" s="46"/>
      <c r="P288" s="229">
        <f>O288*H288</f>
        <v>0</v>
      </c>
      <c r="Q288" s="229">
        <v>0</v>
      </c>
      <c r="R288" s="229">
        <f>Q288*H288</f>
        <v>0</v>
      </c>
      <c r="S288" s="229">
        <v>0.046</v>
      </c>
      <c r="T288" s="230">
        <f>S288*H288</f>
        <v>0.11499999999999999</v>
      </c>
      <c r="AR288" s="23" t="s">
        <v>146</v>
      </c>
      <c r="AT288" s="23" t="s">
        <v>141</v>
      </c>
      <c r="AU288" s="23" t="s">
        <v>81</v>
      </c>
      <c r="AY288" s="23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79</v>
      </c>
      <c r="BK288" s="231">
        <f>ROUND(I288*H288,2)</f>
        <v>0</v>
      </c>
      <c r="BL288" s="23" t="s">
        <v>146</v>
      </c>
      <c r="BM288" s="23" t="s">
        <v>469</v>
      </c>
    </row>
    <row r="289" spans="2:47" s="1" customFormat="1" ht="13.5">
      <c r="B289" s="45"/>
      <c r="C289" s="73"/>
      <c r="D289" s="234" t="s">
        <v>470</v>
      </c>
      <c r="E289" s="73"/>
      <c r="F289" s="265" t="s">
        <v>471</v>
      </c>
      <c r="G289" s="73"/>
      <c r="H289" s="73"/>
      <c r="I289" s="190"/>
      <c r="J289" s="73"/>
      <c r="K289" s="73"/>
      <c r="L289" s="71"/>
      <c r="M289" s="266"/>
      <c r="N289" s="46"/>
      <c r="O289" s="46"/>
      <c r="P289" s="46"/>
      <c r="Q289" s="46"/>
      <c r="R289" s="46"/>
      <c r="S289" s="46"/>
      <c r="T289" s="94"/>
      <c r="AT289" s="23" t="s">
        <v>470</v>
      </c>
      <c r="AU289" s="23" t="s">
        <v>81</v>
      </c>
    </row>
    <row r="290" spans="2:51" s="11" customFormat="1" ht="13.5">
      <c r="B290" s="232"/>
      <c r="C290" s="233"/>
      <c r="D290" s="234" t="s">
        <v>148</v>
      </c>
      <c r="E290" s="235" t="s">
        <v>21</v>
      </c>
      <c r="F290" s="236" t="s">
        <v>472</v>
      </c>
      <c r="G290" s="233"/>
      <c r="H290" s="237">
        <v>2.5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148</v>
      </c>
      <c r="AU290" s="243" t="s">
        <v>81</v>
      </c>
      <c r="AV290" s="11" t="s">
        <v>81</v>
      </c>
      <c r="AW290" s="11" t="s">
        <v>35</v>
      </c>
      <c r="AX290" s="11" t="s">
        <v>79</v>
      </c>
      <c r="AY290" s="243" t="s">
        <v>139</v>
      </c>
    </row>
    <row r="291" spans="2:65" s="1" customFormat="1" ht="25.5" customHeight="1">
      <c r="B291" s="45"/>
      <c r="C291" s="220" t="s">
        <v>473</v>
      </c>
      <c r="D291" s="220" t="s">
        <v>141</v>
      </c>
      <c r="E291" s="221" t="s">
        <v>474</v>
      </c>
      <c r="F291" s="222" t="s">
        <v>468</v>
      </c>
      <c r="G291" s="223" t="s">
        <v>237</v>
      </c>
      <c r="H291" s="224">
        <v>3.6</v>
      </c>
      <c r="I291" s="225"/>
      <c r="J291" s="226">
        <f>ROUND(I291*H291,2)</f>
        <v>0</v>
      </c>
      <c r="K291" s="222" t="s">
        <v>21</v>
      </c>
      <c r="L291" s="71"/>
      <c r="M291" s="227" t="s">
        <v>21</v>
      </c>
      <c r="N291" s="228" t="s">
        <v>42</v>
      </c>
      <c r="O291" s="46"/>
      <c r="P291" s="229">
        <f>O291*H291</f>
        <v>0</v>
      </c>
      <c r="Q291" s="229">
        <v>0</v>
      </c>
      <c r="R291" s="229">
        <f>Q291*H291</f>
        <v>0</v>
      </c>
      <c r="S291" s="229">
        <v>0.046</v>
      </c>
      <c r="T291" s="230">
        <f>S291*H291</f>
        <v>0.1656</v>
      </c>
      <c r="AR291" s="23" t="s">
        <v>146</v>
      </c>
      <c r="AT291" s="23" t="s">
        <v>141</v>
      </c>
      <c r="AU291" s="23" t="s">
        <v>81</v>
      </c>
      <c r="AY291" s="23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23" t="s">
        <v>79</v>
      </c>
      <c r="BK291" s="231">
        <f>ROUND(I291*H291,2)</f>
        <v>0</v>
      </c>
      <c r="BL291" s="23" t="s">
        <v>146</v>
      </c>
      <c r="BM291" s="23" t="s">
        <v>475</v>
      </c>
    </row>
    <row r="292" spans="2:47" s="1" customFormat="1" ht="13.5">
      <c r="B292" s="45"/>
      <c r="C292" s="73"/>
      <c r="D292" s="234" t="s">
        <v>470</v>
      </c>
      <c r="E292" s="73"/>
      <c r="F292" s="265" t="s">
        <v>476</v>
      </c>
      <c r="G292" s="73"/>
      <c r="H292" s="73"/>
      <c r="I292" s="190"/>
      <c r="J292" s="73"/>
      <c r="K292" s="73"/>
      <c r="L292" s="71"/>
      <c r="M292" s="266"/>
      <c r="N292" s="46"/>
      <c r="O292" s="46"/>
      <c r="P292" s="46"/>
      <c r="Q292" s="46"/>
      <c r="R292" s="46"/>
      <c r="S292" s="46"/>
      <c r="T292" s="94"/>
      <c r="AT292" s="23" t="s">
        <v>470</v>
      </c>
      <c r="AU292" s="23" t="s">
        <v>81</v>
      </c>
    </row>
    <row r="293" spans="2:51" s="11" customFormat="1" ht="13.5">
      <c r="B293" s="232"/>
      <c r="C293" s="233"/>
      <c r="D293" s="234" t="s">
        <v>148</v>
      </c>
      <c r="E293" s="235" t="s">
        <v>21</v>
      </c>
      <c r="F293" s="236" t="s">
        <v>477</v>
      </c>
      <c r="G293" s="233"/>
      <c r="H293" s="237">
        <v>3.6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148</v>
      </c>
      <c r="AU293" s="243" t="s">
        <v>81</v>
      </c>
      <c r="AV293" s="11" t="s">
        <v>81</v>
      </c>
      <c r="AW293" s="11" t="s">
        <v>35</v>
      </c>
      <c r="AX293" s="11" t="s">
        <v>79</v>
      </c>
      <c r="AY293" s="243" t="s">
        <v>139</v>
      </c>
    </row>
    <row r="294" spans="2:63" s="10" customFormat="1" ht="29.85" customHeight="1">
      <c r="B294" s="204"/>
      <c r="C294" s="205"/>
      <c r="D294" s="206" t="s">
        <v>70</v>
      </c>
      <c r="E294" s="218" t="s">
        <v>478</v>
      </c>
      <c r="F294" s="218" t="s">
        <v>479</v>
      </c>
      <c r="G294" s="205"/>
      <c r="H294" s="205"/>
      <c r="I294" s="208"/>
      <c r="J294" s="219">
        <f>BK294</f>
        <v>0</v>
      </c>
      <c r="K294" s="205"/>
      <c r="L294" s="210"/>
      <c r="M294" s="211"/>
      <c r="N294" s="212"/>
      <c r="O294" s="212"/>
      <c r="P294" s="213">
        <f>SUM(P295:P301)</f>
        <v>0</v>
      </c>
      <c r="Q294" s="212"/>
      <c r="R294" s="213">
        <f>SUM(R295:R301)</f>
        <v>0</v>
      </c>
      <c r="S294" s="212"/>
      <c r="T294" s="214">
        <f>SUM(T295:T301)</f>
        <v>0</v>
      </c>
      <c r="AR294" s="215" t="s">
        <v>79</v>
      </c>
      <c r="AT294" s="216" t="s">
        <v>70</v>
      </c>
      <c r="AU294" s="216" t="s">
        <v>79</v>
      </c>
      <c r="AY294" s="215" t="s">
        <v>139</v>
      </c>
      <c r="BK294" s="217">
        <f>SUM(BK295:BK301)</f>
        <v>0</v>
      </c>
    </row>
    <row r="295" spans="2:65" s="1" customFormat="1" ht="25.5" customHeight="1">
      <c r="B295" s="45"/>
      <c r="C295" s="220" t="s">
        <v>480</v>
      </c>
      <c r="D295" s="220" t="s">
        <v>141</v>
      </c>
      <c r="E295" s="221" t="s">
        <v>481</v>
      </c>
      <c r="F295" s="222" t="s">
        <v>482</v>
      </c>
      <c r="G295" s="223" t="s">
        <v>181</v>
      </c>
      <c r="H295" s="224">
        <v>97.455</v>
      </c>
      <c r="I295" s="225"/>
      <c r="J295" s="226">
        <f>ROUND(I295*H295,2)</f>
        <v>0</v>
      </c>
      <c r="K295" s="222" t="s">
        <v>145</v>
      </c>
      <c r="L295" s="71"/>
      <c r="M295" s="227" t="s">
        <v>21</v>
      </c>
      <c r="N295" s="228" t="s">
        <v>42</v>
      </c>
      <c r="O295" s="46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AR295" s="23" t="s">
        <v>146</v>
      </c>
      <c r="AT295" s="23" t="s">
        <v>141</v>
      </c>
      <c r="AU295" s="23" t="s">
        <v>81</v>
      </c>
      <c r="AY295" s="23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23" t="s">
        <v>79</v>
      </c>
      <c r="BK295" s="231">
        <f>ROUND(I295*H295,2)</f>
        <v>0</v>
      </c>
      <c r="BL295" s="23" t="s">
        <v>146</v>
      </c>
      <c r="BM295" s="23" t="s">
        <v>483</v>
      </c>
    </row>
    <row r="296" spans="2:65" s="1" customFormat="1" ht="25.5" customHeight="1">
      <c r="B296" s="45"/>
      <c r="C296" s="220" t="s">
        <v>484</v>
      </c>
      <c r="D296" s="220" t="s">
        <v>141</v>
      </c>
      <c r="E296" s="221" t="s">
        <v>485</v>
      </c>
      <c r="F296" s="222" t="s">
        <v>486</v>
      </c>
      <c r="G296" s="223" t="s">
        <v>181</v>
      </c>
      <c r="H296" s="224">
        <v>487.275</v>
      </c>
      <c r="I296" s="225"/>
      <c r="J296" s="226">
        <f>ROUND(I296*H296,2)</f>
        <v>0</v>
      </c>
      <c r="K296" s="222" t="s">
        <v>145</v>
      </c>
      <c r="L296" s="71"/>
      <c r="M296" s="227" t="s">
        <v>21</v>
      </c>
      <c r="N296" s="228" t="s">
        <v>42</v>
      </c>
      <c r="O296" s="4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AR296" s="23" t="s">
        <v>146</v>
      </c>
      <c r="AT296" s="23" t="s">
        <v>141</v>
      </c>
      <c r="AU296" s="23" t="s">
        <v>81</v>
      </c>
      <c r="AY296" s="23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23" t="s">
        <v>79</v>
      </c>
      <c r="BK296" s="231">
        <f>ROUND(I296*H296,2)</f>
        <v>0</v>
      </c>
      <c r="BL296" s="23" t="s">
        <v>146</v>
      </c>
      <c r="BM296" s="23" t="s">
        <v>487</v>
      </c>
    </row>
    <row r="297" spans="2:51" s="11" customFormat="1" ht="13.5">
      <c r="B297" s="232"/>
      <c r="C297" s="233"/>
      <c r="D297" s="234" t="s">
        <v>148</v>
      </c>
      <c r="E297" s="233"/>
      <c r="F297" s="236" t="s">
        <v>488</v>
      </c>
      <c r="G297" s="233"/>
      <c r="H297" s="237">
        <v>487.275</v>
      </c>
      <c r="I297" s="238"/>
      <c r="J297" s="233"/>
      <c r="K297" s="233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148</v>
      </c>
      <c r="AU297" s="243" t="s">
        <v>81</v>
      </c>
      <c r="AV297" s="11" t="s">
        <v>81</v>
      </c>
      <c r="AW297" s="11" t="s">
        <v>6</v>
      </c>
      <c r="AX297" s="11" t="s">
        <v>79</v>
      </c>
      <c r="AY297" s="243" t="s">
        <v>139</v>
      </c>
    </row>
    <row r="298" spans="2:65" s="1" customFormat="1" ht="25.5" customHeight="1">
      <c r="B298" s="45"/>
      <c r="C298" s="220" t="s">
        <v>489</v>
      </c>
      <c r="D298" s="220" t="s">
        <v>141</v>
      </c>
      <c r="E298" s="221" t="s">
        <v>490</v>
      </c>
      <c r="F298" s="222" t="s">
        <v>491</v>
      </c>
      <c r="G298" s="223" t="s">
        <v>181</v>
      </c>
      <c r="H298" s="224">
        <v>97.455</v>
      </c>
      <c r="I298" s="225"/>
      <c r="J298" s="226">
        <f>ROUND(I298*H298,2)</f>
        <v>0</v>
      </c>
      <c r="K298" s="222" t="s">
        <v>145</v>
      </c>
      <c r="L298" s="71"/>
      <c r="M298" s="227" t="s">
        <v>21</v>
      </c>
      <c r="N298" s="228" t="s">
        <v>42</v>
      </c>
      <c r="O298" s="4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AR298" s="23" t="s">
        <v>146</v>
      </c>
      <c r="AT298" s="23" t="s">
        <v>141</v>
      </c>
      <c r="AU298" s="23" t="s">
        <v>81</v>
      </c>
      <c r="AY298" s="23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79</v>
      </c>
      <c r="BK298" s="231">
        <f>ROUND(I298*H298,2)</f>
        <v>0</v>
      </c>
      <c r="BL298" s="23" t="s">
        <v>146</v>
      </c>
      <c r="BM298" s="23" t="s">
        <v>492</v>
      </c>
    </row>
    <row r="299" spans="2:65" s="1" customFormat="1" ht="25.5" customHeight="1">
      <c r="B299" s="45"/>
      <c r="C299" s="220" t="s">
        <v>493</v>
      </c>
      <c r="D299" s="220" t="s">
        <v>141</v>
      </c>
      <c r="E299" s="221" t="s">
        <v>494</v>
      </c>
      <c r="F299" s="222" t="s">
        <v>495</v>
      </c>
      <c r="G299" s="223" t="s">
        <v>181</v>
      </c>
      <c r="H299" s="224">
        <v>1364.37</v>
      </c>
      <c r="I299" s="225"/>
      <c r="J299" s="226">
        <f>ROUND(I299*H299,2)</f>
        <v>0</v>
      </c>
      <c r="K299" s="222" t="s">
        <v>145</v>
      </c>
      <c r="L299" s="71"/>
      <c r="M299" s="227" t="s">
        <v>21</v>
      </c>
      <c r="N299" s="228" t="s">
        <v>42</v>
      </c>
      <c r="O299" s="46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AR299" s="23" t="s">
        <v>146</v>
      </c>
      <c r="AT299" s="23" t="s">
        <v>141</v>
      </c>
      <c r="AU299" s="23" t="s">
        <v>81</v>
      </c>
      <c r="AY299" s="23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23" t="s">
        <v>79</v>
      </c>
      <c r="BK299" s="231">
        <f>ROUND(I299*H299,2)</f>
        <v>0</v>
      </c>
      <c r="BL299" s="23" t="s">
        <v>146</v>
      </c>
      <c r="BM299" s="23" t="s">
        <v>496</v>
      </c>
    </row>
    <row r="300" spans="2:51" s="11" customFormat="1" ht="13.5">
      <c r="B300" s="232"/>
      <c r="C300" s="233"/>
      <c r="D300" s="234" t="s">
        <v>148</v>
      </c>
      <c r="E300" s="233"/>
      <c r="F300" s="236" t="s">
        <v>497</v>
      </c>
      <c r="G300" s="233"/>
      <c r="H300" s="237">
        <v>1364.37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148</v>
      </c>
      <c r="AU300" s="243" t="s">
        <v>81</v>
      </c>
      <c r="AV300" s="11" t="s">
        <v>81</v>
      </c>
      <c r="AW300" s="11" t="s">
        <v>6</v>
      </c>
      <c r="AX300" s="11" t="s">
        <v>79</v>
      </c>
      <c r="AY300" s="243" t="s">
        <v>139</v>
      </c>
    </row>
    <row r="301" spans="2:65" s="1" customFormat="1" ht="25.5" customHeight="1">
      <c r="B301" s="45"/>
      <c r="C301" s="220" t="s">
        <v>498</v>
      </c>
      <c r="D301" s="220" t="s">
        <v>141</v>
      </c>
      <c r="E301" s="221" t="s">
        <v>499</v>
      </c>
      <c r="F301" s="222" t="s">
        <v>500</v>
      </c>
      <c r="G301" s="223" t="s">
        <v>181</v>
      </c>
      <c r="H301" s="224">
        <v>97.455</v>
      </c>
      <c r="I301" s="225"/>
      <c r="J301" s="226">
        <f>ROUND(I301*H301,2)</f>
        <v>0</v>
      </c>
      <c r="K301" s="222" t="s">
        <v>145</v>
      </c>
      <c r="L301" s="71"/>
      <c r="M301" s="227" t="s">
        <v>21</v>
      </c>
      <c r="N301" s="228" t="s">
        <v>42</v>
      </c>
      <c r="O301" s="4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AR301" s="23" t="s">
        <v>146</v>
      </c>
      <c r="AT301" s="23" t="s">
        <v>141</v>
      </c>
      <c r="AU301" s="23" t="s">
        <v>81</v>
      </c>
      <c r="AY301" s="23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79</v>
      </c>
      <c r="BK301" s="231">
        <f>ROUND(I301*H301,2)</f>
        <v>0</v>
      </c>
      <c r="BL301" s="23" t="s">
        <v>146</v>
      </c>
      <c r="BM301" s="23" t="s">
        <v>501</v>
      </c>
    </row>
    <row r="302" spans="2:63" s="10" customFormat="1" ht="29.85" customHeight="1">
      <c r="B302" s="204"/>
      <c r="C302" s="205"/>
      <c r="D302" s="206" t="s">
        <v>70</v>
      </c>
      <c r="E302" s="218" t="s">
        <v>502</v>
      </c>
      <c r="F302" s="218" t="s">
        <v>503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SUM(P303:P304)</f>
        <v>0</v>
      </c>
      <c r="Q302" s="212"/>
      <c r="R302" s="213">
        <f>SUM(R303:R304)</f>
        <v>0</v>
      </c>
      <c r="S302" s="212"/>
      <c r="T302" s="214">
        <f>SUM(T303:T304)</f>
        <v>0</v>
      </c>
      <c r="AR302" s="215" t="s">
        <v>79</v>
      </c>
      <c r="AT302" s="216" t="s">
        <v>70</v>
      </c>
      <c r="AU302" s="216" t="s">
        <v>79</v>
      </c>
      <c r="AY302" s="215" t="s">
        <v>139</v>
      </c>
      <c r="BK302" s="217">
        <f>SUM(BK303:BK304)</f>
        <v>0</v>
      </c>
    </row>
    <row r="303" spans="2:65" s="1" customFormat="1" ht="16.5" customHeight="1">
      <c r="B303" s="45"/>
      <c r="C303" s="220" t="s">
        <v>504</v>
      </c>
      <c r="D303" s="220" t="s">
        <v>141</v>
      </c>
      <c r="E303" s="221" t="s">
        <v>505</v>
      </c>
      <c r="F303" s="222" t="s">
        <v>506</v>
      </c>
      <c r="G303" s="223" t="s">
        <v>181</v>
      </c>
      <c r="H303" s="224">
        <v>62.282</v>
      </c>
      <c r="I303" s="225"/>
      <c r="J303" s="226">
        <f>ROUND(I303*H303,2)</f>
        <v>0</v>
      </c>
      <c r="K303" s="222" t="s">
        <v>145</v>
      </c>
      <c r="L303" s="71"/>
      <c r="M303" s="227" t="s">
        <v>21</v>
      </c>
      <c r="N303" s="228" t="s">
        <v>42</v>
      </c>
      <c r="O303" s="46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AR303" s="23" t="s">
        <v>146</v>
      </c>
      <c r="AT303" s="23" t="s">
        <v>141</v>
      </c>
      <c r="AU303" s="23" t="s">
        <v>81</v>
      </c>
      <c r="AY303" s="23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23" t="s">
        <v>79</v>
      </c>
      <c r="BK303" s="231">
        <f>ROUND(I303*H303,2)</f>
        <v>0</v>
      </c>
      <c r="BL303" s="23" t="s">
        <v>146</v>
      </c>
      <c r="BM303" s="23" t="s">
        <v>507</v>
      </c>
    </row>
    <row r="304" spans="2:65" s="1" customFormat="1" ht="25.5" customHeight="1">
      <c r="B304" s="45"/>
      <c r="C304" s="220" t="s">
        <v>508</v>
      </c>
      <c r="D304" s="220" t="s">
        <v>141</v>
      </c>
      <c r="E304" s="221" t="s">
        <v>509</v>
      </c>
      <c r="F304" s="222" t="s">
        <v>510</v>
      </c>
      <c r="G304" s="223" t="s">
        <v>181</v>
      </c>
      <c r="H304" s="224">
        <v>62.282</v>
      </c>
      <c r="I304" s="225"/>
      <c r="J304" s="226">
        <f>ROUND(I304*H304,2)</f>
        <v>0</v>
      </c>
      <c r="K304" s="222" t="s">
        <v>145</v>
      </c>
      <c r="L304" s="71"/>
      <c r="M304" s="227" t="s">
        <v>21</v>
      </c>
      <c r="N304" s="228" t="s">
        <v>42</v>
      </c>
      <c r="O304" s="46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AR304" s="23" t="s">
        <v>146</v>
      </c>
      <c r="AT304" s="23" t="s">
        <v>141</v>
      </c>
      <c r="AU304" s="23" t="s">
        <v>81</v>
      </c>
      <c r="AY304" s="23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79</v>
      </c>
      <c r="BK304" s="231">
        <f>ROUND(I304*H304,2)</f>
        <v>0</v>
      </c>
      <c r="BL304" s="23" t="s">
        <v>146</v>
      </c>
      <c r="BM304" s="23" t="s">
        <v>511</v>
      </c>
    </row>
    <row r="305" spans="2:63" s="10" customFormat="1" ht="37.4" customHeight="1">
      <c r="B305" s="204"/>
      <c r="C305" s="205"/>
      <c r="D305" s="206" t="s">
        <v>70</v>
      </c>
      <c r="E305" s="207" t="s">
        <v>512</v>
      </c>
      <c r="F305" s="207" t="s">
        <v>513</v>
      </c>
      <c r="G305" s="205"/>
      <c r="H305" s="205"/>
      <c r="I305" s="208"/>
      <c r="J305" s="209">
        <f>BK305</f>
        <v>0</v>
      </c>
      <c r="K305" s="205"/>
      <c r="L305" s="210"/>
      <c r="M305" s="211"/>
      <c r="N305" s="212"/>
      <c r="O305" s="212"/>
      <c r="P305" s="213">
        <f>P306+P330+P349+P355+P366+P370+P401+P424+P434+P463+P481</f>
        <v>0</v>
      </c>
      <c r="Q305" s="212"/>
      <c r="R305" s="213">
        <f>R306+R330+R349+R355+R366+R370+R401+R424+R434+R463+R481</f>
        <v>4.144951239999999</v>
      </c>
      <c r="S305" s="212"/>
      <c r="T305" s="214">
        <f>T306+T330+T349+T355+T366+T370+T401+T424+T434+T463+T481</f>
        <v>2.579875</v>
      </c>
      <c r="AR305" s="215" t="s">
        <v>81</v>
      </c>
      <c r="AT305" s="216" t="s">
        <v>70</v>
      </c>
      <c r="AU305" s="216" t="s">
        <v>71</v>
      </c>
      <c r="AY305" s="215" t="s">
        <v>139</v>
      </c>
      <c r="BK305" s="217">
        <f>BK306+BK330+BK349+BK355+BK366+BK370+BK401+BK424+BK434+BK463+BK481</f>
        <v>0</v>
      </c>
    </row>
    <row r="306" spans="2:63" s="10" customFormat="1" ht="19.9" customHeight="1">
      <c r="B306" s="204"/>
      <c r="C306" s="205"/>
      <c r="D306" s="206" t="s">
        <v>70</v>
      </c>
      <c r="E306" s="218" t="s">
        <v>514</v>
      </c>
      <c r="F306" s="218" t="s">
        <v>515</v>
      </c>
      <c r="G306" s="205"/>
      <c r="H306" s="205"/>
      <c r="I306" s="208"/>
      <c r="J306" s="219">
        <f>BK306</f>
        <v>0</v>
      </c>
      <c r="K306" s="205"/>
      <c r="L306" s="210"/>
      <c r="M306" s="211"/>
      <c r="N306" s="212"/>
      <c r="O306" s="212"/>
      <c r="P306" s="213">
        <f>SUM(P307:P329)</f>
        <v>0</v>
      </c>
      <c r="Q306" s="212"/>
      <c r="R306" s="213">
        <f>SUM(R307:R329)</f>
        <v>1.0753324</v>
      </c>
      <c r="S306" s="212"/>
      <c r="T306" s="214">
        <f>SUM(T307:T329)</f>
        <v>0</v>
      </c>
      <c r="AR306" s="215" t="s">
        <v>81</v>
      </c>
      <c r="AT306" s="216" t="s">
        <v>70</v>
      </c>
      <c r="AU306" s="216" t="s">
        <v>79</v>
      </c>
      <c r="AY306" s="215" t="s">
        <v>139</v>
      </c>
      <c r="BK306" s="217">
        <f>SUM(BK307:BK329)</f>
        <v>0</v>
      </c>
    </row>
    <row r="307" spans="2:65" s="1" customFormat="1" ht="25.5" customHeight="1">
      <c r="B307" s="45"/>
      <c r="C307" s="220" t="s">
        <v>516</v>
      </c>
      <c r="D307" s="220" t="s">
        <v>141</v>
      </c>
      <c r="E307" s="221" t="s">
        <v>517</v>
      </c>
      <c r="F307" s="222" t="s">
        <v>518</v>
      </c>
      <c r="G307" s="223" t="s">
        <v>203</v>
      </c>
      <c r="H307" s="224">
        <v>133.56</v>
      </c>
      <c r="I307" s="225"/>
      <c r="J307" s="226">
        <f>ROUND(I307*H307,2)</f>
        <v>0</v>
      </c>
      <c r="K307" s="222" t="s">
        <v>145</v>
      </c>
      <c r="L307" s="71"/>
      <c r="M307" s="227" t="s">
        <v>21</v>
      </c>
      <c r="N307" s="228" t="s">
        <v>42</v>
      </c>
      <c r="O307" s="46"/>
      <c r="P307" s="229">
        <f>O307*H307</f>
        <v>0</v>
      </c>
      <c r="Q307" s="229">
        <v>3E-05</v>
      </c>
      <c r="R307" s="229">
        <f>Q307*H307</f>
        <v>0.0040068000000000005</v>
      </c>
      <c r="S307" s="229">
        <v>0</v>
      </c>
      <c r="T307" s="230">
        <f>S307*H307</f>
        <v>0</v>
      </c>
      <c r="AR307" s="23" t="s">
        <v>215</v>
      </c>
      <c r="AT307" s="23" t="s">
        <v>141</v>
      </c>
      <c r="AU307" s="23" t="s">
        <v>81</v>
      </c>
      <c r="AY307" s="23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79</v>
      </c>
      <c r="BK307" s="231">
        <f>ROUND(I307*H307,2)</f>
        <v>0</v>
      </c>
      <c r="BL307" s="23" t="s">
        <v>215</v>
      </c>
      <c r="BM307" s="23" t="s">
        <v>519</v>
      </c>
    </row>
    <row r="308" spans="2:51" s="13" customFormat="1" ht="13.5">
      <c r="B308" s="255"/>
      <c r="C308" s="256"/>
      <c r="D308" s="234" t="s">
        <v>148</v>
      </c>
      <c r="E308" s="257" t="s">
        <v>21</v>
      </c>
      <c r="F308" s="258" t="s">
        <v>326</v>
      </c>
      <c r="G308" s="256"/>
      <c r="H308" s="257" t="s">
        <v>21</v>
      </c>
      <c r="I308" s="259"/>
      <c r="J308" s="256"/>
      <c r="K308" s="256"/>
      <c r="L308" s="260"/>
      <c r="M308" s="261"/>
      <c r="N308" s="262"/>
      <c r="O308" s="262"/>
      <c r="P308" s="262"/>
      <c r="Q308" s="262"/>
      <c r="R308" s="262"/>
      <c r="S308" s="262"/>
      <c r="T308" s="263"/>
      <c r="AT308" s="264" t="s">
        <v>148</v>
      </c>
      <c r="AU308" s="264" t="s">
        <v>81</v>
      </c>
      <c r="AV308" s="13" t="s">
        <v>79</v>
      </c>
      <c r="AW308" s="13" t="s">
        <v>35</v>
      </c>
      <c r="AX308" s="13" t="s">
        <v>71</v>
      </c>
      <c r="AY308" s="264" t="s">
        <v>139</v>
      </c>
    </row>
    <row r="309" spans="2:51" s="11" customFormat="1" ht="13.5">
      <c r="B309" s="232"/>
      <c r="C309" s="233"/>
      <c r="D309" s="234" t="s">
        <v>148</v>
      </c>
      <c r="E309" s="235" t="s">
        <v>21</v>
      </c>
      <c r="F309" s="236" t="s">
        <v>327</v>
      </c>
      <c r="G309" s="233"/>
      <c r="H309" s="237">
        <v>6.17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148</v>
      </c>
      <c r="AU309" s="243" t="s">
        <v>81</v>
      </c>
      <c r="AV309" s="11" t="s">
        <v>81</v>
      </c>
      <c r="AW309" s="11" t="s">
        <v>35</v>
      </c>
      <c r="AX309" s="11" t="s">
        <v>71</v>
      </c>
      <c r="AY309" s="243" t="s">
        <v>139</v>
      </c>
    </row>
    <row r="310" spans="2:51" s="11" customFormat="1" ht="13.5">
      <c r="B310" s="232"/>
      <c r="C310" s="233"/>
      <c r="D310" s="234" t="s">
        <v>148</v>
      </c>
      <c r="E310" s="235" t="s">
        <v>21</v>
      </c>
      <c r="F310" s="236" t="s">
        <v>328</v>
      </c>
      <c r="G310" s="233"/>
      <c r="H310" s="237">
        <v>66.22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148</v>
      </c>
      <c r="AU310" s="243" t="s">
        <v>81</v>
      </c>
      <c r="AV310" s="11" t="s">
        <v>81</v>
      </c>
      <c r="AW310" s="11" t="s">
        <v>35</v>
      </c>
      <c r="AX310" s="11" t="s">
        <v>71</v>
      </c>
      <c r="AY310" s="243" t="s">
        <v>139</v>
      </c>
    </row>
    <row r="311" spans="2:51" s="11" customFormat="1" ht="13.5">
      <c r="B311" s="232"/>
      <c r="C311" s="233"/>
      <c r="D311" s="234" t="s">
        <v>148</v>
      </c>
      <c r="E311" s="235" t="s">
        <v>21</v>
      </c>
      <c r="F311" s="236" t="s">
        <v>329</v>
      </c>
      <c r="G311" s="233"/>
      <c r="H311" s="237">
        <v>61.17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148</v>
      </c>
      <c r="AU311" s="243" t="s">
        <v>81</v>
      </c>
      <c r="AV311" s="11" t="s">
        <v>81</v>
      </c>
      <c r="AW311" s="11" t="s">
        <v>35</v>
      </c>
      <c r="AX311" s="11" t="s">
        <v>71</v>
      </c>
      <c r="AY311" s="243" t="s">
        <v>139</v>
      </c>
    </row>
    <row r="312" spans="2:51" s="12" customFormat="1" ht="13.5">
      <c r="B312" s="244"/>
      <c r="C312" s="245"/>
      <c r="D312" s="234" t="s">
        <v>148</v>
      </c>
      <c r="E312" s="246" t="s">
        <v>21</v>
      </c>
      <c r="F312" s="247" t="s">
        <v>233</v>
      </c>
      <c r="G312" s="245"/>
      <c r="H312" s="248">
        <v>133.56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AT312" s="254" t="s">
        <v>148</v>
      </c>
      <c r="AU312" s="254" t="s">
        <v>81</v>
      </c>
      <c r="AV312" s="12" t="s">
        <v>146</v>
      </c>
      <c r="AW312" s="12" t="s">
        <v>35</v>
      </c>
      <c r="AX312" s="12" t="s">
        <v>79</v>
      </c>
      <c r="AY312" s="254" t="s">
        <v>139</v>
      </c>
    </row>
    <row r="313" spans="2:65" s="1" customFormat="1" ht="16.5" customHeight="1">
      <c r="B313" s="45"/>
      <c r="C313" s="267" t="s">
        <v>520</v>
      </c>
      <c r="D313" s="267" t="s">
        <v>521</v>
      </c>
      <c r="E313" s="268" t="s">
        <v>522</v>
      </c>
      <c r="F313" s="269" t="s">
        <v>523</v>
      </c>
      <c r="G313" s="270" t="s">
        <v>181</v>
      </c>
      <c r="H313" s="271">
        <v>0.2</v>
      </c>
      <c r="I313" s="272"/>
      <c r="J313" s="273">
        <f>ROUND(I313*H313,2)</f>
        <v>0</v>
      </c>
      <c r="K313" s="269" t="s">
        <v>145</v>
      </c>
      <c r="L313" s="274"/>
      <c r="M313" s="275" t="s">
        <v>21</v>
      </c>
      <c r="N313" s="276" t="s">
        <v>42</v>
      </c>
      <c r="O313" s="46"/>
      <c r="P313" s="229">
        <f>O313*H313</f>
        <v>0</v>
      </c>
      <c r="Q313" s="229">
        <v>1</v>
      </c>
      <c r="R313" s="229">
        <f>Q313*H313</f>
        <v>0.2</v>
      </c>
      <c r="S313" s="229">
        <v>0</v>
      </c>
      <c r="T313" s="230">
        <f>S313*H313</f>
        <v>0</v>
      </c>
      <c r="AR313" s="23" t="s">
        <v>317</v>
      </c>
      <c r="AT313" s="23" t="s">
        <v>521</v>
      </c>
      <c r="AU313" s="23" t="s">
        <v>81</v>
      </c>
      <c r="AY313" s="23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23" t="s">
        <v>79</v>
      </c>
      <c r="BK313" s="231">
        <f>ROUND(I313*H313,2)</f>
        <v>0</v>
      </c>
      <c r="BL313" s="23" t="s">
        <v>215</v>
      </c>
      <c r="BM313" s="23" t="s">
        <v>524</v>
      </c>
    </row>
    <row r="314" spans="2:51" s="11" customFormat="1" ht="13.5">
      <c r="B314" s="232"/>
      <c r="C314" s="233"/>
      <c r="D314" s="234" t="s">
        <v>148</v>
      </c>
      <c r="E314" s="233"/>
      <c r="F314" s="236" t="s">
        <v>525</v>
      </c>
      <c r="G314" s="233"/>
      <c r="H314" s="237">
        <v>0.2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148</v>
      </c>
      <c r="AU314" s="243" t="s">
        <v>81</v>
      </c>
      <c r="AV314" s="11" t="s">
        <v>81</v>
      </c>
      <c r="AW314" s="11" t="s">
        <v>6</v>
      </c>
      <c r="AX314" s="11" t="s">
        <v>79</v>
      </c>
      <c r="AY314" s="243" t="s">
        <v>139</v>
      </c>
    </row>
    <row r="315" spans="2:65" s="1" customFormat="1" ht="16.5" customHeight="1">
      <c r="B315" s="45"/>
      <c r="C315" s="220" t="s">
        <v>526</v>
      </c>
      <c r="D315" s="220" t="s">
        <v>141</v>
      </c>
      <c r="E315" s="221" t="s">
        <v>527</v>
      </c>
      <c r="F315" s="222" t="s">
        <v>528</v>
      </c>
      <c r="G315" s="223" t="s">
        <v>203</v>
      </c>
      <c r="H315" s="224">
        <v>133.56</v>
      </c>
      <c r="I315" s="225"/>
      <c r="J315" s="226">
        <f>ROUND(I315*H315,2)</f>
        <v>0</v>
      </c>
      <c r="K315" s="222" t="s">
        <v>145</v>
      </c>
      <c r="L315" s="71"/>
      <c r="M315" s="227" t="s">
        <v>21</v>
      </c>
      <c r="N315" s="228" t="s">
        <v>42</v>
      </c>
      <c r="O315" s="46"/>
      <c r="P315" s="229">
        <f>O315*H315</f>
        <v>0</v>
      </c>
      <c r="Q315" s="229">
        <v>0.0004</v>
      </c>
      <c r="R315" s="229">
        <f>Q315*H315</f>
        <v>0.053424000000000006</v>
      </c>
      <c r="S315" s="229">
        <v>0</v>
      </c>
      <c r="T315" s="230">
        <f>S315*H315</f>
        <v>0</v>
      </c>
      <c r="AR315" s="23" t="s">
        <v>215</v>
      </c>
      <c r="AT315" s="23" t="s">
        <v>141</v>
      </c>
      <c r="AU315" s="23" t="s">
        <v>81</v>
      </c>
      <c r="AY315" s="23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23" t="s">
        <v>79</v>
      </c>
      <c r="BK315" s="231">
        <f>ROUND(I315*H315,2)</f>
        <v>0</v>
      </c>
      <c r="BL315" s="23" t="s">
        <v>215</v>
      </c>
      <c r="BM315" s="23" t="s">
        <v>529</v>
      </c>
    </row>
    <row r="316" spans="2:51" s="13" customFormat="1" ht="13.5">
      <c r="B316" s="255"/>
      <c r="C316" s="256"/>
      <c r="D316" s="234" t="s">
        <v>148</v>
      </c>
      <c r="E316" s="257" t="s">
        <v>21</v>
      </c>
      <c r="F316" s="258" t="s">
        <v>326</v>
      </c>
      <c r="G316" s="256"/>
      <c r="H316" s="257" t="s">
        <v>21</v>
      </c>
      <c r="I316" s="259"/>
      <c r="J316" s="256"/>
      <c r="K316" s="256"/>
      <c r="L316" s="260"/>
      <c r="M316" s="261"/>
      <c r="N316" s="262"/>
      <c r="O316" s="262"/>
      <c r="P316" s="262"/>
      <c r="Q316" s="262"/>
      <c r="R316" s="262"/>
      <c r="S316" s="262"/>
      <c r="T316" s="263"/>
      <c r="AT316" s="264" t="s">
        <v>148</v>
      </c>
      <c r="AU316" s="264" t="s">
        <v>81</v>
      </c>
      <c r="AV316" s="13" t="s">
        <v>79</v>
      </c>
      <c r="AW316" s="13" t="s">
        <v>35</v>
      </c>
      <c r="AX316" s="13" t="s">
        <v>71</v>
      </c>
      <c r="AY316" s="264" t="s">
        <v>139</v>
      </c>
    </row>
    <row r="317" spans="2:51" s="11" customFormat="1" ht="13.5">
      <c r="B317" s="232"/>
      <c r="C317" s="233"/>
      <c r="D317" s="234" t="s">
        <v>148</v>
      </c>
      <c r="E317" s="235" t="s">
        <v>21</v>
      </c>
      <c r="F317" s="236" t="s">
        <v>327</v>
      </c>
      <c r="G317" s="233"/>
      <c r="H317" s="237">
        <v>6.17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148</v>
      </c>
      <c r="AU317" s="243" t="s">
        <v>81</v>
      </c>
      <c r="AV317" s="11" t="s">
        <v>81</v>
      </c>
      <c r="AW317" s="11" t="s">
        <v>35</v>
      </c>
      <c r="AX317" s="11" t="s">
        <v>71</v>
      </c>
      <c r="AY317" s="243" t="s">
        <v>139</v>
      </c>
    </row>
    <row r="318" spans="2:51" s="11" customFormat="1" ht="13.5">
      <c r="B318" s="232"/>
      <c r="C318" s="233"/>
      <c r="D318" s="234" t="s">
        <v>148</v>
      </c>
      <c r="E318" s="235" t="s">
        <v>21</v>
      </c>
      <c r="F318" s="236" t="s">
        <v>328</v>
      </c>
      <c r="G318" s="233"/>
      <c r="H318" s="237">
        <v>66.22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148</v>
      </c>
      <c r="AU318" s="243" t="s">
        <v>81</v>
      </c>
      <c r="AV318" s="11" t="s">
        <v>81</v>
      </c>
      <c r="AW318" s="11" t="s">
        <v>35</v>
      </c>
      <c r="AX318" s="11" t="s">
        <v>71</v>
      </c>
      <c r="AY318" s="243" t="s">
        <v>139</v>
      </c>
    </row>
    <row r="319" spans="2:51" s="11" customFormat="1" ht="13.5">
      <c r="B319" s="232"/>
      <c r="C319" s="233"/>
      <c r="D319" s="234" t="s">
        <v>148</v>
      </c>
      <c r="E319" s="235" t="s">
        <v>21</v>
      </c>
      <c r="F319" s="236" t="s">
        <v>329</v>
      </c>
      <c r="G319" s="233"/>
      <c r="H319" s="237">
        <v>61.17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148</v>
      </c>
      <c r="AU319" s="243" t="s">
        <v>81</v>
      </c>
      <c r="AV319" s="11" t="s">
        <v>81</v>
      </c>
      <c r="AW319" s="11" t="s">
        <v>35</v>
      </c>
      <c r="AX319" s="11" t="s">
        <v>71</v>
      </c>
      <c r="AY319" s="243" t="s">
        <v>139</v>
      </c>
    </row>
    <row r="320" spans="2:51" s="12" customFormat="1" ht="13.5">
      <c r="B320" s="244"/>
      <c r="C320" s="245"/>
      <c r="D320" s="234" t="s">
        <v>148</v>
      </c>
      <c r="E320" s="246" t="s">
        <v>21</v>
      </c>
      <c r="F320" s="247" t="s">
        <v>233</v>
      </c>
      <c r="G320" s="245"/>
      <c r="H320" s="248">
        <v>133.56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148</v>
      </c>
      <c r="AU320" s="254" t="s">
        <v>81</v>
      </c>
      <c r="AV320" s="12" t="s">
        <v>146</v>
      </c>
      <c r="AW320" s="12" t="s">
        <v>35</v>
      </c>
      <c r="AX320" s="12" t="s">
        <v>79</v>
      </c>
      <c r="AY320" s="254" t="s">
        <v>139</v>
      </c>
    </row>
    <row r="321" spans="2:65" s="1" customFormat="1" ht="16.5" customHeight="1">
      <c r="B321" s="45"/>
      <c r="C321" s="267" t="s">
        <v>530</v>
      </c>
      <c r="D321" s="267" t="s">
        <v>521</v>
      </c>
      <c r="E321" s="268" t="s">
        <v>531</v>
      </c>
      <c r="F321" s="269" t="s">
        <v>532</v>
      </c>
      <c r="G321" s="270" t="s">
        <v>203</v>
      </c>
      <c r="H321" s="271">
        <v>153.594</v>
      </c>
      <c r="I321" s="272"/>
      <c r="J321" s="273">
        <f>ROUND(I321*H321,2)</f>
        <v>0</v>
      </c>
      <c r="K321" s="269" t="s">
        <v>145</v>
      </c>
      <c r="L321" s="274"/>
      <c r="M321" s="275" t="s">
        <v>21</v>
      </c>
      <c r="N321" s="276" t="s">
        <v>42</v>
      </c>
      <c r="O321" s="46"/>
      <c r="P321" s="229">
        <f>O321*H321</f>
        <v>0</v>
      </c>
      <c r="Q321" s="229">
        <v>0.0045</v>
      </c>
      <c r="R321" s="229">
        <f>Q321*H321</f>
        <v>0.6911729999999999</v>
      </c>
      <c r="S321" s="229">
        <v>0</v>
      </c>
      <c r="T321" s="230">
        <f>S321*H321</f>
        <v>0</v>
      </c>
      <c r="AR321" s="23" t="s">
        <v>317</v>
      </c>
      <c r="AT321" s="23" t="s">
        <v>521</v>
      </c>
      <c r="AU321" s="23" t="s">
        <v>81</v>
      </c>
      <c r="AY321" s="23" t="s">
        <v>139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79</v>
      </c>
      <c r="BK321" s="231">
        <f>ROUND(I321*H321,2)</f>
        <v>0</v>
      </c>
      <c r="BL321" s="23" t="s">
        <v>215</v>
      </c>
      <c r="BM321" s="23" t="s">
        <v>533</v>
      </c>
    </row>
    <row r="322" spans="2:51" s="11" customFormat="1" ht="13.5">
      <c r="B322" s="232"/>
      <c r="C322" s="233"/>
      <c r="D322" s="234" t="s">
        <v>148</v>
      </c>
      <c r="E322" s="233"/>
      <c r="F322" s="236" t="s">
        <v>534</v>
      </c>
      <c r="G322" s="233"/>
      <c r="H322" s="237">
        <v>153.594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148</v>
      </c>
      <c r="AU322" s="243" t="s">
        <v>81</v>
      </c>
      <c r="AV322" s="11" t="s">
        <v>81</v>
      </c>
      <c r="AW322" s="11" t="s">
        <v>6</v>
      </c>
      <c r="AX322" s="11" t="s">
        <v>79</v>
      </c>
      <c r="AY322" s="243" t="s">
        <v>139</v>
      </c>
    </row>
    <row r="323" spans="2:65" s="1" customFormat="1" ht="16.5" customHeight="1">
      <c r="B323" s="45"/>
      <c r="C323" s="220" t="s">
        <v>535</v>
      </c>
      <c r="D323" s="220" t="s">
        <v>141</v>
      </c>
      <c r="E323" s="221" t="s">
        <v>536</v>
      </c>
      <c r="F323" s="222" t="s">
        <v>537</v>
      </c>
      <c r="G323" s="223" t="s">
        <v>203</v>
      </c>
      <c r="H323" s="224">
        <v>27.67</v>
      </c>
      <c r="I323" s="225"/>
      <c r="J323" s="226">
        <f>ROUND(I323*H323,2)</f>
        <v>0</v>
      </c>
      <c r="K323" s="222" t="s">
        <v>145</v>
      </c>
      <c r="L323" s="71"/>
      <c r="M323" s="227" t="s">
        <v>21</v>
      </c>
      <c r="N323" s="228" t="s">
        <v>42</v>
      </c>
      <c r="O323" s="46"/>
      <c r="P323" s="229">
        <f>O323*H323</f>
        <v>0</v>
      </c>
      <c r="Q323" s="229">
        <v>0.00458</v>
      </c>
      <c r="R323" s="229">
        <f>Q323*H323</f>
        <v>0.1267286</v>
      </c>
      <c r="S323" s="229">
        <v>0</v>
      </c>
      <c r="T323" s="230">
        <f>S323*H323</f>
        <v>0</v>
      </c>
      <c r="AR323" s="23" t="s">
        <v>215</v>
      </c>
      <c r="AT323" s="23" t="s">
        <v>141</v>
      </c>
      <c r="AU323" s="23" t="s">
        <v>81</v>
      </c>
      <c r="AY323" s="23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23" t="s">
        <v>79</v>
      </c>
      <c r="BK323" s="231">
        <f>ROUND(I323*H323,2)</f>
        <v>0</v>
      </c>
      <c r="BL323" s="23" t="s">
        <v>215</v>
      </c>
      <c r="BM323" s="23" t="s">
        <v>538</v>
      </c>
    </row>
    <row r="324" spans="2:51" s="13" customFormat="1" ht="13.5">
      <c r="B324" s="255"/>
      <c r="C324" s="256"/>
      <c r="D324" s="234" t="s">
        <v>148</v>
      </c>
      <c r="E324" s="257" t="s">
        <v>21</v>
      </c>
      <c r="F324" s="258" t="s">
        <v>326</v>
      </c>
      <c r="G324" s="256"/>
      <c r="H324" s="257" t="s">
        <v>21</v>
      </c>
      <c r="I324" s="259"/>
      <c r="J324" s="256"/>
      <c r="K324" s="256"/>
      <c r="L324" s="260"/>
      <c r="M324" s="261"/>
      <c r="N324" s="262"/>
      <c r="O324" s="262"/>
      <c r="P324" s="262"/>
      <c r="Q324" s="262"/>
      <c r="R324" s="262"/>
      <c r="S324" s="262"/>
      <c r="T324" s="263"/>
      <c r="AT324" s="264" t="s">
        <v>148</v>
      </c>
      <c r="AU324" s="264" t="s">
        <v>81</v>
      </c>
      <c r="AV324" s="13" t="s">
        <v>79</v>
      </c>
      <c r="AW324" s="13" t="s">
        <v>35</v>
      </c>
      <c r="AX324" s="13" t="s">
        <v>71</v>
      </c>
      <c r="AY324" s="264" t="s">
        <v>139</v>
      </c>
    </row>
    <row r="325" spans="2:51" s="11" customFormat="1" ht="13.5">
      <c r="B325" s="232"/>
      <c r="C325" s="233"/>
      <c r="D325" s="234" t="s">
        <v>148</v>
      </c>
      <c r="E325" s="235" t="s">
        <v>21</v>
      </c>
      <c r="F325" s="236" t="s">
        <v>327</v>
      </c>
      <c r="G325" s="233"/>
      <c r="H325" s="237">
        <v>6.17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148</v>
      </c>
      <c r="AU325" s="243" t="s">
        <v>81</v>
      </c>
      <c r="AV325" s="11" t="s">
        <v>81</v>
      </c>
      <c r="AW325" s="11" t="s">
        <v>35</v>
      </c>
      <c r="AX325" s="11" t="s">
        <v>71</v>
      </c>
      <c r="AY325" s="243" t="s">
        <v>139</v>
      </c>
    </row>
    <row r="326" spans="2:51" s="11" customFormat="1" ht="13.5">
      <c r="B326" s="232"/>
      <c r="C326" s="233"/>
      <c r="D326" s="234" t="s">
        <v>148</v>
      </c>
      <c r="E326" s="235" t="s">
        <v>21</v>
      </c>
      <c r="F326" s="236" t="s">
        <v>539</v>
      </c>
      <c r="G326" s="233"/>
      <c r="H326" s="237">
        <v>21.5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148</v>
      </c>
      <c r="AU326" s="243" t="s">
        <v>81</v>
      </c>
      <c r="AV326" s="11" t="s">
        <v>81</v>
      </c>
      <c r="AW326" s="11" t="s">
        <v>35</v>
      </c>
      <c r="AX326" s="11" t="s">
        <v>71</v>
      </c>
      <c r="AY326" s="243" t="s">
        <v>139</v>
      </c>
    </row>
    <row r="327" spans="2:51" s="12" customFormat="1" ht="13.5">
      <c r="B327" s="244"/>
      <c r="C327" s="245"/>
      <c r="D327" s="234" t="s">
        <v>148</v>
      </c>
      <c r="E327" s="246" t="s">
        <v>21</v>
      </c>
      <c r="F327" s="247" t="s">
        <v>233</v>
      </c>
      <c r="G327" s="245"/>
      <c r="H327" s="248">
        <v>27.67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148</v>
      </c>
      <c r="AU327" s="254" t="s">
        <v>81</v>
      </c>
      <c r="AV327" s="12" t="s">
        <v>146</v>
      </c>
      <c r="AW327" s="12" t="s">
        <v>35</v>
      </c>
      <c r="AX327" s="12" t="s">
        <v>79</v>
      </c>
      <c r="AY327" s="254" t="s">
        <v>139</v>
      </c>
    </row>
    <row r="328" spans="2:65" s="1" customFormat="1" ht="25.5" customHeight="1">
      <c r="B328" s="45"/>
      <c r="C328" s="220" t="s">
        <v>540</v>
      </c>
      <c r="D328" s="220" t="s">
        <v>141</v>
      </c>
      <c r="E328" s="221" t="s">
        <v>541</v>
      </c>
      <c r="F328" s="222" t="s">
        <v>542</v>
      </c>
      <c r="G328" s="223" t="s">
        <v>543</v>
      </c>
      <c r="H328" s="277"/>
      <c r="I328" s="225"/>
      <c r="J328" s="226">
        <f>ROUND(I328*H328,2)</f>
        <v>0</v>
      </c>
      <c r="K328" s="222" t="s">
        <v>145</v>
      </c>
      <c r="L328" s="71"/>
      <c r="M328" s="227" t="s">
        <v>21</v>
      </c>
      <c r="N328" s="228" t="s">
        <v>42</v>
      </c>
      <c r="O328" s="46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AR328" s="23" t="s">
        <v>215</v>
      </c>
      <c r="AT328" s="23" t="s">
        <v>141</v>
      </c>
      <c r="AU328" s="23" t="s">
        <v>81</v>
      </c>
      <c r="AY328" s="23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79</v>
      </c>
      <c r="BK328" s="231">
        <f>ROUND(I328*H328,2)</f>
        <v>0</v>
      </c>
      <c r="BL328" s="23" t="s">
        <v>215</v>
      </c>
      <c r="BM328" s="23" t="s">
        <v>544</v>
      </c>
    </row>
    <row r="329" spans="2:65" s="1" customFormat="1" ht="16.5" customHeight="1">
      <c r="B329" s="45"/>
      <c r="C329" s="220" t="s">
        <v>545</v>
      </c>
      <c r="D329" s="220" t="s">
        <v>141</v>
      </c>
      <c r="E329" s="221" t="s">
        <v>546</v>
      </c>
      <c r="F329" s="222" t="s">
        <v>547</v>
      </c>
      <c r="G329" s="223" t="s">
        <v>543</v>
      </c>
      <c r="H329" s="277"/>
      <c r="I329" s="225"/>
      <c r="J329" s="226">
        <f>ROUND(I329*H329,2)</f>
        <v>0</v>
      </c>
      <c r="K329" s="222" t="s">
        <v>145</v>
      </c>
      <c r="L329" s="71"/>
      <c r="M329" s="227" t="s">
        <v>21</v>
      </c>
      <c r="N329" s="228" t="s">
        <v>42</v>
      </c>
      <c r="O329" s="4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AR329" s="23" t="s">
        <v>215</v>
      </c>
      <c r="AT329" s="23" t="s">
        <v>141</v>
      </c>
      <c r="AU329" s="23" t="s">
        <v>81</v>
      </c>
      <c r="AY329" s="23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79</v>
      </c>
      <c r="BK329" s="231">
        <f>ROUND(I329*H329,2)</f>
        <v>0</v>
      </c>
      <c r="BL329" s="23" t="s">
        <v>215</v>
      </c>
      <c r="BM329" s="23" t="s">
        <v>548</v>
      </c>
    </row>
    <row r="330" spans="2:63" s="10" customFormat="1" ht="29.85" customHeight="1">
      <c r="B330" s="204"/>
      <c r="C330" s="205"/>
      <c r="D330" s="206" t="s">
        <v>70</v>
      </c>
      <c r="E330" s="218" t="s">
        <v>549</v>
      </c>
      <c r="F330" s="218" t="s">
        <v>550</v>
      </c>
      <c r="G330" s="205"/>
      <c r="H330" s="205"/>
      <c r="I330" s="208"/>
      <c r="J330" s="219">
        <f>BK330</f>
        <v>0</v>
      </c>
      <c r="K330" s="205"/>
      <c r="L330" s="210"/>
      <c r="M330" s="211"/>
      <c r="N330" s="212"/>
      <c r="O330" s="212"/>
      <c r="P330" s="213">
        <f>SUM(P331:P348)</f>
        <v>0</v>
      </c>
      <c r="Q330" s="212"/>
      <c r="R330" s="213">
        <f>SUM(R331:R348)</f>
        <v>0.44221716</v>
      </c>
      <c r="S330" s="212"/>
      <c r="T330" s="214">
        <f>SUM(T331:T348)</f>
        <v>0</v>
      </c>
      <c r="AR330" s="215" t="s">
        <v>81</v>
      </c>
      <c r="AT330" s="216" t="s">
        <v>70</v>
      </c>
      <c r="AU330" s="216" t="s">
        <v>79</v>
      </c>
      <c r="AY330" s="215" t="s">
        <v>139</v>
      </c>
      <c r="BK330" s="217">
        <f>SUM(BK331:BK348)</f>
        <v>0</v>
      </c>
    </row>
    <row r="331" spans="2:65" s="1" customFormat="1" ht="25.5" customHeight="1">
      <c r="B331" s="45"/>
      <c r="C331" s="220" t="s">
        <v>551</v>
      </c>
      <c r="D331" s="220" t="s">
        <v>141</v>
      </c>
      <c r="E331" s="221" t="s">
        <v>552</v>
      </c>
      <c r="F331" s="222" t="s">
        <v>553</v>
      </c>
      <c r="G331" s="223" t="s">
        <v>203</v>
      </c>
      <c r="H331" s="224">
        <v>133.56</v>
      </c>
      <c r="I331" s="225"/>
      <c r="J331" s="226">
        <f>ROUND(I331*H331,2)</f>
        <v>0</v>
      </c>
      <c r="K331" s="222" t="s">
        <v>145</v>
      </c>
      <c r="L331" s="71"/>
      <c r="M331" s="227" t="s">
        <v>21</v>
      </c>
      <c r="N331" s="228" t="s">
        <v>42</v>
      </c>
      <c r="O331" s="46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AR331" s="23" t="s">
        <v>215</v>
      </c>
      <c r="AT331" s="23" t="s">
        <v>141</v>
      </c>
      <c r="AU331" s="23" t="s">
        <v>81</v>
      </c>
      <c r="AY331" s="23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3" t="s">
        <v>79</v>
      </c>
      <c r="BK331" s="231">
        <f>ROUND(I331*H331,2)</f>
        <v>0</v>
      </c>
      <c r="BL331" s="23" t="s">
        <v>215</v>
      </c>
      <c r="BM331" s="23" t="s">
        <v>554</v>
      </c>
    </row>
    <row r="332" spans="2:51" s="13" customFormat="1" ht="13.5">
      <c r="B332" s="255"/>
      <c r="C332" s="256"/>
      <c r="D332" s="234" t="s">
        <v>148</v>
      </c>
      <c r="E332" s="257" t="s">
        <v>21</v>
      </c>
      <c r="F332" s="258" t="s">
        <v>326</v>
      </c>
      <c r="G332" s="256"/>
      <c r="H332" s="257" t="s">
        <v>21</v>
      </c>
      <c r="I332" s="259"/>
      <c r="J332" s="256"/>
      <c r="K332" s="256"/>
      <c r="L332" s="260"/>
      <c r="M332" s="261"/>
      <c r="N332" s="262"/>
      <c r="O332" s="262"/>
      <c r="P332" s="262"/>
      <c r="Q332" s="262"/>
      <c r="R332" s="262"/>
      <c r="S332" s="262"/>
      <c r="T332" s="263"/>
      <c r="AT332" s="264" t="s">
        <v>148</v>
      </c>
      <c r="AU332" s="264" t="s">
        <v>81</v>
      </c>
      <c r="AV332" s="13" t="s">
        <v>79</v>
      </c>
      <c r="AW332" s="13" t="s">
        <v>35</v>
      </c>
      <c r="AX332" s="13" t="s">
        <v>71</v>
      </c>
      <c r="AY332" s="264" t="s">
        <v>139</v>
      </c>
    </row>
    <row r="333" spans="2:51" s="11" customFormat="1" ht="13.5">
      <c r="B333" s="232"/>
      <c r="C333" s="233"/>
      <c r="D333" s="234" t="s">
        <v>148</v>
      </c>
      <c r="E333" s="235" t="s">
        <v>21</v>
      </c>
      <c r="F333" s="236" t="s">
        <v>327</v>
      </c>
      <c r="G333" s="233"/>
      <c r="H333" s="237">
        <v>6.17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148</v>
      </c>
      <c r="AU333" s="243" t="s">
        <v>81</v>
      </c>
      <c r="AV333" s="11" t="s">
        <v>81</v>
      </c>
      <c r="AW333" s="11" t="s">
        <v>35</v>
      </c>
      <c r="AX333" s="11" t="s">
        <v>71</v>
      </c>
      <c r="AY333" s="243" t="s">
        <v>139</v>
      </c>
    </row>
    <row r="334" spans="2:51" s="11" customFormat="1" ht="13.5">
      <c r="B334" s="232"/>
      <c r="C334" s="233"/>
      <c r="D334" s="234" t="s">
        <v>148</v>
      </c>
      <c r="E334" s="235" t="s">
        <v>21</v>
      </c>
      <c r="F334" s="236" t="s">
        <v>328</v>
      </c>
      <c r="G334" s="233"/>
      <c r="H334" s="237">
        <v>66.22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148</v>
      </c>
      <c r="AU334" s="243" t="s">
        <v>81</v>
      </c>
      <c r="AV334" s="11" t="s">
        <v>81</v>
      </c>
      <c r="AW334" s="11" t="s">
        <v>35</v>
      </c>
      <c r="AX334" s="11" t="s">
        <v>71</v>
      </c>
      <c r="AY334" s="243" t="s">
        <v>139</v>
      </c>
    </row>
    <row r="335" spans="2:51" s="11" customFormat="1" ht="13.5">
      <c r="B335" s="232"/>
      <c r="C335" s="233"/>
      <c r="D335" s="234" t="s">
        <v>148</v>
      </c>
      <c r="E335" s="235" t="s">
        <v>21</v>
      </c>
      <c r="F335" s="236" t="s">
        <v>329</v>
      </c>
      <c r="G335" s="233"/>
      <c r="H335" s="237">
        <v>61.17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148</v>
      </c>
      <c r="AU335" s="243" t="s">
        <v>81</v>
      </c>
      <c r="AV335" s="11" t="s">
        <v>81</v>
      </c>
      <c r="AW335" s="11" t="s">
        <v>35</v>
      </c>
      <c r="AX335" s="11" t="s">
        <v>71</v>
      </c>
      <c r="AY335" s="243" t="s">
        <v>139</v>
      </c>
    </row>
    <row r="336" spans="2:51" s="12" customFormat="1" ht="13.5">
      <c r="B336" s="244"/>
      <c r="C336" s="245"/>
      <c r="D336" s="234" t="s">
        <v>148</v>
      </c>
      <c r="E336" s="246" t="s">
        <v>21</v>
      </c>
      <c r="F336" s="247" t="s">
        <v>233</v>
      </c>
      <c r="G336" s="245"/>
      <c r="H336" s="248">
        <v>133.56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AT336" s="254" t="s">
        <v>148</v>
      </c>
      <c r="AU336" s="254" t="s">
        <v>81</v>
      </c>
      <c r="AV336" s="12" t="s">
        <v>146</v>
      </c>
      <c r="AW336" s="12" t="s">
        <v>35</v>
      </c>
      <c r="AX336" s="12" t="s">
        <v>79</v>
      </c>
      <c r="AY336" s="254" t="s">
        <v>139</v>
      </c>
    </row>
    <row r="337" spans="2:65" s="1" customFormat="1" ht="16.5" customHeight="1">
      <c r="B337" s="45"/>
      <c r="C337" s="267" t="s">
        <v>555</v>
      </c>
      <c r="D337" s="267" t="s">
        <v>521</v>
      </c>
      <c r="E337" s="268" t="s">
        <v>556</v>
      </c>
      <c r="F337" s="269" t="s">
        <v>557</v>
      </c>
      <c r="G337" s="270" t="s">
        <v>203</v>
      </c>
      <c r="H337" s="271">
        <v>293.832</v>
      </c>
      <c r="I337" s="272"/>
      <c r="J337" s="273">
        <f>ROUND(I337*H337,2)</f>
        <v>0</v>
      </c>
      <c r="K337" s="269" t="s">
        <v>145</v>
      </c>
      <c r="L337" s="274"/>
      <c r="M337" s="275" t="s">
        <v>21</v>
      </c>
      <c r="N337" s="276" t="s">
        <v>42</v>
      </c>
      <c r="O337" s="46"/>
      <c r="P337" s="229">
        <f>O337*H337</f>
        <v>0</v>
      </c>
      <c r="Q337" s="229">
        <v>0.0012</v>
      </c>
      <c r="R337" s="229">
        <f>Q337*H337</f>
        <v>0.3525984</v>
      </c>
      <c r="S337" s="229">
        <v>0</v>
      </c>
      <c r="T337" s="230">
        <f>S337*H337</f>
        <v>0</v>
      </c>
      <c r="AR337" s="23" t="s">
        <v>317</v>
      </c>
      <c r="AT337" s="23" t="s">
        <v>521</v>
      </c>
      <c r="AU337" s="23" t="s">
        <v>81</v>
      </c>
      <c r="AY337" s="23" t="s">
        <v>139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79</v>
      </c>
      <c r="BK337" s="231">
        <f>ROUND(I337*H337,2)</f>
        <v>0</v>
      </c>
      <c r="BL337" s="23" t="s">
        <v>215</v>
      </c>
      <c r="BM337" s="23" t="s">
        <v>558</v>
      </c>
    </row>
    <row r="338" spans="2:51" s="11" customFormat="1" ht="13.5">
      <c r="B338" s="232"/>
      <c r="C338" s="233"/>
      <c r="D338" s="234" t="s">
        <v>148</v>
      </c>
      <c r="E338" s="233"/>
      <c r="F338" s="236" t="s">
        <v>559</v>
      </c>
      <c r="G338" s="233"/>
      <c r="H338" s="237">
        <v>293.832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148</v>
      </c>
      <c r="AU338" s="243" t="s">
        <v>81</v>
      </c>
      <c r="AV338" s="11" t="s">
        <v>81</v>
      </c>
      <c r="AW338" s="11" t="s">
        <v>6</v>
      </c>
      <c r="AX338" s="11" t="s">
        <v>79</v>
      </c>
      <c r="AY338" s="243" t="s">
        <v>139</v>
      </c>
    </row>
    <row r="339" spans="2:65" s="1" customFormat="1" ht="25.5" customHeight="1">
      <c r="B339" s="45"/>
      <c r="C339" s="220" t="s">
        <v>560</v>
      </c>
      <c r="D339" s="220" t="s">
        <v>141</v>
      </c>
      <c r="E339" s="221" t="s">
        <v>561</v>
      </c>
      <c r="F339" s="222" t="s">
        <v>562</v>
      </c>
      <c r="G339" s="223" t="s">
        <v>203</v>
      </c>
      <c r="H339" s="224">
        <v>133.56</v>
      </c>
      <c r="I339" s="225"/>
      <c r="J339" s="226">
        <f>ROUND(I339*H339,2)</f>
        <v>0</v>
      </c>
      <c r="K339" s="222" t="s">
        <v>145</v>
      </c>
      <c r="L339" s="71"/>
      <c r="M339" s="227" t="s">
        <v>21</v>
      </c>
      <c r="N339" s="228" t="s">
        <v>42</v>
      </c>
      <c r="O339" s="4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3" t="s">
        <v>215</v>
      </c>
      <c r="AT339" s="23" t="s">
        <v>141</v>
      </c>
      <c r="AU339" s="23" t="s">
        <v>81</v>
      </c>
      <c r="AY339" s="23" t="s">
        <v>139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79</v>
      </c>
      <c r="BK339" s="231">
        <f>ROUND(I339*H339,2)</f>
        <v>0</v>
      </c>
      <c r="BL339" s="23" t="s">
        <v>215</v>
      </c>
      <c r="BM339" s="23" t="s">
        <v>563</v>
      </c>
    </row>
    <row r="340" spans="2:51" s="13" customFormat="1" ht="13.5">
      <c r="B340" s="255"/>
      <c r="C340" s="256"/>
      <c r="D340" s="234" t="s">
        <v>148</v>
      </c>
      <c r="E340" s="257" t="s">
        <v>21</v>
      </c>
      <c r="F340" s="258" t="s">
        <v>326</v>
      </c>
      <c r="G340" s="256"/>
      <c r="H340" s="257" t="s">
        <v>21</v>
      </c>
      <c r="I340" s="259"/>
      <c r="J340" s="256"/>
      <c r="K340" s="256"/>
      <c r="L340" s="260"/>
      <c r="M340" s="261"/>
      <c r="N340" s="262"/>
      <c r="O340" s="262"/>
      <c r="P340" s="262"/>
      <c r="Q340" s="262"/>
      <c r="R340" s="262"/>
      <c r="S340" s="262"/>
      <c r="T340" s="263"/>
      <c r="AT340" s="264" t="s">
        <v>148</v>
      </c>
      <c r="AU340" s="264" t="s">
        <v>81</v>
      </c>
      <c r="AV340" s="13" t="s">
        <v>79</v>
      </c>
      <c r="AW340" s="13" t="s">
        <v>35</v>
      </c>
      <c r="AX340" s="13" t="s">
        <v>71</v>
      </c>
      <c r="AY340" s="264" t="s">
        <v>139</v>
      </c>
    </row>
    <row r="341" spans="2:51" s="11" customFormat="1" ht="13.5">
      <c r="B341" s="232"/>
      <c r="C341" s="233"/>
      <c r="D341" s="234" t="s">
        <v>148</v>
      </c>
      <c r="E341" s="235" t="s">
        <v>21</v>
      </c>
      <c r="F341" s="236" t="s">
        <v>327</v>
      </c>
      <c r="G341" s="233"/>
      <c r="H341" s="237">
        <v>6.17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148</v>
      </c>
      <c r="AU341" s="243" t="s">
        <v>81</v>
      </c>
      <c r="AV341" s="11" t="s">
        <v>81</v>
      </c>
      <c r="AW341" s="11" t="s">
        <v>35</v>
      </c>
      <c r="AX341" s="11" t="s">
        <v>71</v>
      </c>
      <c r="AY341" s="243" t="s">
        <v>139</v>
      </c>
    </row>
    <row r="342" spans="2:51" s="11" customFormat="1" ht="13.5">
      <c r="B342" s="232"/>
      <c r="C342" s="233"/>
      <c r="D342" s="234" t="s">
        <v>148</v>
      </c>
      <c r="E342" s="235" t="s">
        <v>21</v>
      </c>
      <c r="F342" s="236" t="s">
        <v>328</v>
      </c>
      <c r="G342" s="233"/>
      <c r="H342" s="237">
        <v>66.22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148</v>
      </c>
      <c r="AU342" s="243" t="s">
        <v>81</v>
      </c>
      <c r="AV342" s="11" t="s">
        <v>81</v>
      </c>
      <c r="AW342" s="11" t="s">
        <v>35</v>
      </c>
      <c r="AX342" s="11" t="s">
        <v>71</v>
      </c>
      <c r="AY342" s="243" t="s">
        <v>139</v>
      </c>
    </row>
    <row r="343" spans="2:51" s="11" customFormat="1" ht="13.5">
      <c r="B343" s="232"/>
      <c r="C343" s="233"/>
      <c r="D343" s="234" t="s">
        <v>148</v>
      </c>
      <c r="E343" s="235" t="s">
        <v>21</v>
      </c>
      <c r="F343" s="236" t="s">
        <v>329</v>
      </c>
      <c r="G343" s="233"/>
      <c r="H343" s="237">
        <v>61.17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148</v>
      </c>
      <c r="AU343" s="243" t="s">
        <v>81</v>
      </c>
      <c r="AV343" s="11" t="s">
        <v>81</v>
      </c>
      <c r="AW343" s="11" t="s">
        <v>35</v>
      </c>
      <c r="AX343" s="11" t="s">
        <v>71</v>
      </c>
      <c r="AY343" s="243" t="s">
        <v>139</v>
      </c>
    </row>
    <row r="344" spans="2:51" s="12" customFormat="1" ht="13.5">
      <c r="B344" s="244"/>
      <c r="C344" s="245"/>
      <c r="D344" s="234" t="s">
        <v>148</v>
      </c>
      <c r="E344" s="246" t="s">
        <v>21</v>
      </c>
      <c r="F344" s="247" t="s">
        <v>233</v>
      </c>
      <c r="G344" s="245"/>
      <c r="H344" s="248">
        <v>133.56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148</v>
      </c>
      <c r="AU344" s="254" t="s">
        <v>81</v>
      </c>
      <c r="AV344" s="12" t="s">
        <v>146</v>
      </c>
      <c r="AW344" s="12" t="s">
        <v>35</v>
      </c>
      <c r="AX344" s="12" t="s">
        <v>79</v>
      </c>
      <c r="AY344" s="254" t="s">
        <v>139</v>
      </c>
    </row>
    <row r="345" spans="2:65" s="1" customFormat="1" ht="16.5" customHeight="1">
      <c r="B345" s="45"/>
      <c r="C345" s="267" t="s">
        <v>564</v>
      </c>
      <c r="D345" s="267" t="s">
        <v>521</v>
      </c>
      <c r="E345" s="268" t="s">
        <v>565</v>
      </c>
      <c r="F345" s="269" t="s">
        <v>566</v>
      </c>
      <c r="G345" s="270" t="s">
        <v>203</v>
      </c>
      <c r="H345" s="271">
        <v>146.916</v>
      </c>
      <c r="I345" s="272"/>
      <c r="J345" s="273">
        <f>ROUND(I345*H345,2)</f>
        <v>0</v>
      </c>
      <c r="K345" s="269" t="s">
        <v>145</v>
      </c>
      <c r="L345" s="274"/>
      <c r="M345" s="275" t="s">
        <v>21</v>
      </c>
      <c r="N345" s="276" t="s">
        <v>42</v>
      </c>
      <c r="O345" s="46"/>
      <c r="P345" s="229">
        <f>O345*H345</f>
        <v>0</v>
      </c>
      <c r="Q345" s="229">
        <v>0.00061</v>
      </c>
      <c r="R345" s="229">
        <f>Q345*H345</f>
        <v>0.08961875999999999</v>
      </c>
      <c r="S345" s="229">
        <v>0</v>
      </c>
      <c r="T345" s="230">
        <f>S345*H345</f>
        <v>0</v>
      </c>
      <c r="AR345" s="23" t="s">
        <v>317</v>
      </c>
      <c r="AT345" s="23" t="s">
        <v>521</v>
      </c>
      <c r="AU345" s="23" t="s">
        <v>81</v>
      </c>
      <c r="AY345" s="23" t="s">
        <v>139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23" t="s">
        <v>79</v>
      </c>
      <c r="BK345" s="231">
        <f>ROUND(I345*H345,2)</f>
        <v>0</v>
      </c>
      <c r="BL345" s="23" t="s">
        <v>215</v>
      </c>
      <c r="BM345" s="23" t="s">
        <v>567</v>
      </c>
    </row>
    <row r="346" spans="2:51" s="11" customFormat="1" ht="13.5">
      <c r="B346" s="232"/>
      <c r="C346" s="233"/>
      <c r="D346" s="234" t="s">
        <v>148</v>
      </c>
      <c r="E346" s="233"/>
      <c r="F346" s="236" t="s">
        <v>568</v>
      </c>
      <c r="G346" s="233"/>
      <c r="H346" s="237">
        <v>146.916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148</v>
      </c>
      <c r="AU346" s="243" t="s">
        <v>81</v>
      </c>
      <c r="AV346" s="11" t="s">
        <v>81</v>
      </c>
      <c r="AW346" s="11" t="s">
        <v>6</v>
      </c>
      <c r="AX346" s="11" t="s">
        <v>79</v>
      </c>
      <c r="AY346" s="243" t="s">
        <v>139</v>
      </c>
    </row>
    <row r="347" spans="2:65" s="1" customFormat="1" ht="16.5" customHeight="1">
      <c r="B347" s="45"/>
      <c r="C347" s="220" t="s">
        <v>569</v>
      </c>
      <c r="D347" s="220" t="s">
        <v>141</v>
      </c>
      <c r="E347" s="221" t="s">
        <v>570</v>
      </c>
      <c r="F347" s="222" t="s">
        <v>571</v>
      </c>
      <c r="G347" s="223" t="s">
        <v>543</v>
      </c>
      <c r="H347" s="277"/>
      <c r="I347" s="225"/>
      <c r="J347" s="226">
        <f>ROUND(I347*H347,2)</f>
        <v>0</v>
      </c>
      <c r="K347" s="222" t="s">
        <v>145</v>
      </c>
      <c r="L347" s="71"/>
      <c r="M347" s="227" t="s">
        <v>21</v>
      </c>
      <c r="N347" s="228" t="s">
        <v>42</v>
      </c>
      <c r="O347" s="46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AR347" s="23" t="s">
        <v>215</v>
      </c>
      <c r="AT347" s="23" t="s">
        <v>141</v>
      </c>
      <c r="AU347" s="23" t="s">
        <v>81</v>
      </c>
      <c r="AY347" s="23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79</v>
      </c>
      <c r="BK347" s="231">
        <f>ROUND(I347*H347,2)</f>
        <v>0</v>
      </c>
      <c r="BL347" s="23" t="s">
        <v>215</v>
      </c>
      <c r="BM347" s="23" t="s">
        <v>572</v>
      </c>
    </row>
    <row r="348" spans="2:65" s="1" customFormat="1" ht="16.5" customHeight="1">
      <c r="B348" s="45"/>
      <c r="C348" s="220" t="s">
        <v>573</v>
      </c>
      <c r="D348" s="220" t="s">
        <v>141</v>
      </c>
      <c r="E348" s="221" t="s">
        <v>574</v>
      </c>
      <c r="F348" s="222" t="s">
        <v>575</v>
      </c>
      <c r="G348" s="223" t="s">
        <v>543</v>
      </c>
      <c r="H348" s="277"/>
      <c r="I348" s="225"/>
      <c r="J348" s="226">
        <f>ROUND(I348*H348,2)</f>
        <v>0</v>
      </c>
      <c r="K348" s="222" t="s">
        <v>145</v>
      </c>
      <c r="L348" s="71"/>
      <c r="M348" s="227" t="s">
        <v>21</v>
      </c>
      <c r="N348" s="228" t="s">
        <v>42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" t="s">
        <v>215</v>
      </c>
      <c r="AT348" s="23" t="s">
        <v>141</v>
      </c>
      <c r="AU348" s="23" t="s">
        <v>81</v>
      </c>
      <c r="AY348" s="23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79</v>
      </c>
      <c r="BK348" s="231">
        <f>ROUND(I348*H348,2)</f>
        <v>0</v>
      </c>
      <c r="BL348" s="23" t="s">
        <v>215</v>
      </c>
      <c r="BM348" s="23" t="s">
        <v>576</v>
      </c>
    </row>
    <row r="349" spans="2:63" s="10" customFormat="1" ht="29.85" customHeight="1">
      <c r="B349" s="204"/>
      <c r="C349" s="205"/>
      <c r="D349" s="206" t="s">
        <v>70</v>
      </c>
      <c r="E349" s="218" t="s">
        <v>577</v>
      </c>
      <c r="F349" s="218" t="s">
        <v>578</v>
      </c>
      <c r="G349" s="205"/>
      <c r="H349" s="205"/>
      <c r="I349" s="208"/>
      <c r="J349" s="219">
        <f>BK349</f>
        <v>0</v>
      </c>
      <c r="K349" s="205"/>
      <c r="L349" s="210"/>
      <c r="M349" s="211"/>
      <c r="N349" s="212"/>
      <c r="O349" s="212"/>
      <c r="P349" s="213">
        <f>SUM(P350:P354)</f>
        <v>0</v>
      </c>
      <c r="Q349" s="212"/>
      <c r="R349" s="213">
        <f>SUM(R350:R354)</f>
        <v>0</v>
      </c>
      <c r="S349" s="212"/>
      <c r="T349" s="214">
        <f>SUM(T350:T354)</f>
        <v>0.16</v>
      </c>
      <c r="AR349" s="215" t="s">
        <v>81</v>
      </c>
      <c r="AT349" s="216" t="s">
        <v>70</v>
      </c>
      <c r="AU349" s="216" t="s">
        <v>79</v>
      </c>
      <c r="AY349" s="215" t="s">
        <v>139</v>
      </c>
      <c r="BK349" s="217">
        <f>SUM(BK350:BK354)</f>
        <v>0</v>
      </c>
    </row>
    <row r="350" spans="2:65" s="1" customFormat="1" ht="16.5" customHeight="1">
      <c r="B350" s="45"/>
      <c r="C350" s="220" t="s">
        <v>579</v>
      </c>
      <c r="D350" s="220" t="s">
        <v>141</v>
      </c>
      <c r="E350" s="221" t="s">
        <v>580</v>
      </c>
      <c r="F350" s="222" t="s">
        <v>581</v>
      </c>
      <c r="G350" s="223" t="s">
        <v>582</v>
      </c>
      <c r="H350" s="224">
        <v>1</v>
      </c>
      <c r="I350" s="225"/>
      <c r="J350" s="226">
        <f>ROUND(I350*H350,2)</f>
        <v>0</v>
      </c>
      <c r="K350" s="222" t="s">
        <v>21</v>
      </c>
      <c r="L350" s="71"/>
      <c r="M350" s="227" t="s">
        <v>21</v>
      </c>
      <c r="N350" s="228" t="s">
        <v>42</v>
      </c>
      <c r="O350" s="4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AR350" s="23" t="s">
        <v>215</v>
      </c>
      <c r="AT350" s="23" t="s">
        <v>141</v>
      </c>
      <c r="AU350" s="23" t="s">
        <v>81</v>
      </c>
      <c r="AY350" s="23" t="s">
        <v>139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23" t="s">
        <v>79</v>
      </c>
      <c r="BK350" s="231">
        <f>ROUND(I350*H350,2)</f>
        <v>0</v>
      </c>
      <c r="BL350" s="23" t="s">
        <v>215</v>
      </c>
      <c r="BM350" s="23" t="s">
        <v>583</v>
      </c>
    </row>
    <row r="351" spans="2:65" s="1" customFormat="1" ht="16.5" customHeight="1">
      <c r="B351" s="45"/>
      <c r="C351" s="220" t="s">
        <v>584</v>
      </c>
      <c r="D351" s="220" t="s">
        <v>141</v>
      </c>
      <c r="E351" s="221" t="s">
        <v>585</v>
      </c>
      <c r="F351" s="222" t="s">
        <v>586</v>
      </c>
      <c r="G351" s="223" t="s">
        <v>411</v>
      </c>
      <c r="H351" s="224">
        <v>8</v>
      </c>
      <c r="I351" s="225"/>
      <c r="J351" s="226">
        <f>ROUND(I351*H351,2)</f>
        <v>0</v>
      </c>
      <c r="K351" s="222" t="s">
        <v>21</v>
      </c>
      <c r="L351" s="71"/>
      <c r="M351" s="227" t="s">
        <v>21</v>
      </c>
      <c r="N351" s="228" t="s">
        <v>42</v>
      </c>
      <c r="O351" s="46"/>
      <c r="P351" s="229">
        <f>O351*H351</f>
        <v>0</v>
      </c>
      <c r="Q351" s="229">
        <v>0</v>
      </c>
      <c r="R351" s="229">
        <f>Q351*H351</f>
        <v>0</v>
      </c>
      <c r="S351" s="229">
        <v>0.02</v>
      </c>
      <c r="T351" s="230">
        <f>S351*H351</f>
        <v>0.16</v>
      </c>
      <c r="AR351" s="23" t="s">
        <v>215</v>
      </c>
      <c r="AT351" s="23" t="s">
        <v>141</v>
      </c>
      <c r="AU351" s="23" t="s">
        <v>81</v>
      </c>
      <c r="AY351" s="23" t="s">
        <v>139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79</v>
      </c>
      <c r="BK351" s="231">
        <f>ROUND(I351*H351,2)</f>
        <v>0</v>
      </c>
      <c r="BL351" s="23" t="s">
        <v>215</v>
      </c>
      <c r="BM351" s="23" t="s">
        <v>587</v>
      </c>
    </row>
    <row r="352" spans="2:51" s="11" customFormat="1" ht="13.5">
      <c r="B352" s="232"/>
      <c r="C352" s="233"/>
      <c r="D352" s="234" t="s">
        <v>148</v>
      </c>
      <c r="E352" s="235" t="s">
        <v>21</v>
      </c>
      <c r="F352" s="236" t="s">
        <v>588</v>
      </c>
      <c r="G352" s="233"/>
      <c r="H352" s="237">
        <v>8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148</v>
      </c>
      <c r="AU352" s="243" t="s">
        <v>81</v>
      </c>
      <c r="AV352" s="11" t="s">
        <v>81</v>
      </c>
      <c r="AW352" s="11" t="s">
        <v>35</v>
      </c>
      <c r="AX352" s="11" t="s">
        <v>79</v>
      </c>
      <c r="AY352" s="243" t="s">
        <v>139</v>
      </c>
    </row>
    <row r="353" spans="2:65" s="1" customFormat="1" ht="16.5" customHeight="1">
      <c r="B353" s="45"/>
      <c r="C353" s="220" t="s">
        <v>589</v>
      </c>
      <c r="D353" s="220" t="s">
        <v>141</v>
      </c>
      <c r="E353" s="221" t="s">
        <v>590</v>
      </c>
      <c r="F353" s="222" t="s">
        <v>591</v>
      </c>
      <c r="G353" s="223" t="s">
        <v>582</v>
      </c>
      <c r="H353" s="224">
        <v>1</v>
      </c>
      <c r="I353" s="225"/>
      <c r="J353" s="226">
        <f>ROUND(I353*H353,2)</f>
        <v>0</v>
      </c>
      <c r="K353" s="222" t="s">
        <v>21</v>
      </c>
      <c r="L353" s="71"/>
      <c r="M353" s="227" t="s">
        <v>21</v>
      </c>
      <c r="N353" s="228" t="s">
        <v>42</v>
      </c>
      <c r="O353" s="46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AR353" s="23" t="s">
        <v>215</v>
      </c>
      <c r="AT353" s="23" t="s">
        <v>141</v>
      </c>
      <c r="AU353" s="23" t="s">
        <v>81</v>
      </c>
      <c r="AY353" s="23" t="s">
        <v>139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79</v>
      </c>
      <c r="BK353" s="231">
        <f>ROUND(I353*H353,2)</f>
        <v>0</v>
      </c>
      <c r="BL353" s="23" t="s">
        <v>215</v>
      </c>
      <c r="BM353" s="23" t="s">
        <v>592</v>
      </c>
    </row>
    <row r="354" spans="2:65" s="1" customFormat="1" ht="16.5" customHeight="1">
      <c r="B354" s="45"/>
      <c r="C354" s="220" t="s">
        <v>593</v>
      </c>
      <c r="D354" s="220" t="s">
        <v>141</v>
      </c>
      <c r="E354" s="221" t="s">
        <v>594</v>
      </c>
      <c r="F354" s="222" t="s">
        <v>595</v>
      </c>
      <c r="G354" s="223" t="s">
        <v>582</v>
      </c>
      <c r="H354" s="224">
        <v>1</v>
      </c>
      <c r="I354" s="225"/>
      <c r="J354" s="226">
        <f>ROUND(I354*H354,2)</f>
        <v>0</v>
      </c>
      <c r="K354" s="222" t="s">
        <v>21</v>
      </c>
      <c r="L354" s="71"/>
      <c r="M354" s="227" t="s">
        <v>21</v>
      </c>
      <c r="N354" s="228" t="s">
        <v>42</v>
      </c>
      <c r="O354" s="46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AR354" s="23" t="s">
        <v>215</v>
      </c>
      <c r="AT354" s="23" t="s">
        <v>141</v>
      </c>
      <c r="AU354" s="23" t="s">
        <v>81</v>
      </c>
      <c r="AY354" s="23" t="s">
        <v>139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79</v>
      </c>
      <c r="BK354" s="231">
        <f>ROUND(I354*H354,2)</f>
        <v>0</v>
      </c>
      <c r="BL354" s="23" t="s">
        <v>215</v>
      </c>
      <c r="BM354" s="23" t="s">
        <v>596</v>
      </c>
    </row>
    <row r="355" spans="2:63" s="10" customFormat="1" ht="29.85" customHeight="1">
      <c r="B355" s="204"/>
      <c r="C355" s="205"/>
      <c r="D355" s="206" t="s">
        <v>70</v>
      </c>
      <c r="E355" s="218" t="s">
        <v>597</v>
      </c>
      <c r="F355" s="218" t="s">
        <v>598</v>
      </c>
      <c r="G355" s="205"/>
      <c r="H355" s="205"/>
      <c r="I355" s="208"/>
      <c r="J355" s="219">
        <f>BK355</f>
        <v>0</v>
      </c>
      <c r="K355" s="205"/>
      <c r="L355" s="210"/>
      <c r="M355" s="211"/>
      <c r="N355" s="212"/>
      <c r="O355" s="212"/>
      <c r="P355" s="213">
        <f>SUM(P356:P365)</f>
        <v>0</v>
      </c>
      <c r="Q355" s="212"/>
      <c r="R355" s="213">
        <f>SUM(R356:R365)</f>
        <v>1.2658147</v>
      </c>
      <c r="S355" s="212"/>
      <c r="T355" s="214">
        <f>SUM(T356:T365)</f>
        <v>0</v>
      </c>
      <c r="AR355" s="215" t="s">
        <v>81</v>
      </c>
      <c r="AT355" s="216" t="s">
        <v>70</v>
      </c>
      <c r="AU355" s="216" t="s">
        <v>79</v>
      </c>
      <c r="AY355" s="215" t="s">
        <v>139</v>
      </c>
      <c r="BK355" s="217">
        <f>SUM(BK356:BK365)</f>
        <v>0</v>
      </c>
    </row>
    <row r="356" spans="2:65" s="1" customFormat="1" ht="25.5" customHeight="1">
      <c r="B356" s="45"/>
      <c r="C356" s="220" t="s">
        <v>599</v>
      </c>
      <c r="D356" s="220" t="s">
        <v>141</v>
      </c>
      <c r="E356" s="221" t="s">
        <v>600</v>
      </c>
      <c r="F356" s="222" t="s">
        <v>601</v>
      </c>
      <c r="G356" s="223" t="s">
        <v>203</v>
      </c>
      <c r="H356" s="224">
        <v>3</v>
      </c>
      <c r="I356" s="225"/>
      <c r="J356" s="226">
        <f>ROUND(I356*H356,2)</f>
        <v>0</v>
      </c>
      <c r="K356" s="222" t="s">
        <v>145</v>
      </c>
      <c r="L356" s="71"/>
      <c r="M356" s="227" t="s">
        <v>21</v>
      </c>
      <c r="N356" s="228" t="s">
        <v>42</v>
      </c>
      <c r="O356" s="46"/>
      <c r="P356" s="229">
        <f>O356*H356</f>
        <v>0</v>
      </c>
      <c r="Q356" s="229">
        <v>0.01574</v>
      </c>
      <c r="R356" s="229">
        <f>Q356*H356</f>
        <v>0.04722</v>
      </c>
      <c r="S356" s="229">
        <v>0</v>
      </c>
      <c r="T356" s="230">
        <f>S356*H356</f>
        <v>0</v>
      </c>
      <c r="AR356" s="23" t="s">
        <v>215</v>
      </c>
      <c r="AT356" s="23" t="s">
        <v>141</v>
      </c>
      <c r="AU356" s="23" t="s">
        <v>81</v>
      </c>
      <c r="AY356" s="23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79</v>
      </c>
      <c r="BK356" s="231">
        <f>ROUND(I356*H356,2)</f>
        <v>0</v>
      </c>
      <c r="BL356" s="23" t="s">
        <v>215</v>
      </c>
      <c r="BM356" s="23" t="s">
        <v>602</v>
      </c>
    </row>
    <row r="357" spans="2:51" s="11" customFormat="1" ht="13.5">
      <c r="B357" s="232"/>
      <c r="C357" s="233"/>
      <c r="D357" s="234" t="s">
        <v>148</v>
      </c>
      <c r="E357" s="235" t="s">
        <v>21</v>
      </c>
      <c r="F357" s="236" t="s">
        <v>603</v>
      </c>
      <c r="G357" s="233"/>
      <c r="H357" s="237">
        <v>3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148</v>
      </c>
      <c r="AU357" s="243" t="s">
        <v>81</v>
      </c>
      <c r="AV357" s="11" t="s">
        <v>81</v>
      </c>
      <c r="AW357" s="11" t="s">
        <v>35</v>
      </c>
      <c r="AX357" s="11" t="s">
        <v>79</v>
      </c>
      <c r="AY357" s="243" t="s">
        <v>139</v>
      </c>
    </row>
    <row r="358" spans="2:65" s="1" customFormat="1" ht="16.5" customHeight="1">
      <c r="B358" s="45"/>
      <c r="C358" s="220" t="s">
        <v>604</v>
      </c>
      <c r="D358" s="220" t="s">
        <v>141</v>
      </c>
      <c r="E358" s="221" t="s">
        <v>605</v>
      </c>
      <c r="F358" s="222" t="s">
        <v>606</v>
      </c>
      <c r="G358" s="223" t="s">
        <v>203</v>
      </c>
      <c r="H358" s="224">
        <v>89.67</v>
      </c>
      <c r="I358" s="225"/>
      <c r="J358" s="226">
        <f>ROUND(I358*H358,2)</f>
        <v>0</v>
      </c>
      <c r="K358" s="222" t="s">
        <v>145</v>
      </c>
      <c r="L358" s="71"/>
      <c r="M358" s="227" t="s">
        <v>21</v>
      </c>
      <c r="N358" s="228" t="s">
        <v>42</v>
      </c>
      <c r="O358" s="46"/>
      <c r="P358" s="229">
        <f>O358*H358</f>
        <v>0</v>
      </c>
      <c r="Q358" s="229">
        <v>0.01261</v>
      </c>
      <c r="R358" s="229">
        <f>Q358*H358</f>
        <v>1.1307387</v>
      </c>
      <c r="S358" s="229">
        <v>0</v>
      </c>
      <c r="T358" s="230">
        <f>S358*H358</f>
        <v>0</v>
      </c>
      <c r="AR358" s="23" t="s">
        <v>215</v>
      </c>
      <c r="AT358" s="23" t="s">
        <v>141</v>
      </c>
      <c r="AU358" s="23" t="s">
        <v>81</v>
      </c>
      <c r="AY358" s="23" t="s">
        <v>139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23" t="s">
        <v>79</v>
      </c>
      <c r="BK358" s="231">
        <f>ROUND(I358*H358,2)</f>
        <v>0</v>
      </c>
      <c r="BL358" s="23" t="s">
        <v>215</v>
      </c>
      <c r="BM358" s="23" t="s">
        <v>607</v>
      </c>
    </row>
    <row r="359" spans="2:51" s="11" customFormat="1" ht="13.5">
      <c r="B359" s="232"/>
      <c r="C359" s="233"/>
      <c r="D359" s="234" t="s">
        <v>148</v>
      </c>
      <c r="E359" s="235" t="s">
        <v>21</v>
      </c>
      <c r="F359" s="236" t="s">
        <v>608</v>
      </c>
      <c r="G359" s="233"/>
      <c r="H359" s="237">
        <v>89.67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148</v>
      </c>
      <c r="AU359" s="243" t="s">
        <v>81</v>
      </c>
      <c r="AV359" s="11" t="s">
        <v>81</v>
      </c>
      <c r="AW359" s="11" t="s">
        <v>35</v>
      </c>
      <c r="AX359" s="11" t="s">
        <v>79</v>
      </c>
      <c r="AY359" s="243" t="s">
        <v>139</v>
      </c>
    </row>
    <row r="360" spans="2:65" s="1" customFormat="1" ht="16.5" customHeight="1">
      <c r="B360" s="45"/>
      <c r="C360" s="220" t="s">
        <v>609</v>
      </c>
      <c r="D360" s="220" t="s">
        <v>141</v>
      </c>
      <c r="E360" s="221" t="s">
        <v>610</v>
      </c>
      <c r="F360" s="222" t="s">
        <v>611</v>
      </c>
      <c r="G360" s="223" t="s">
        <v>203</v>
      </c>
      <c r="H360" s="224">
        <v>6.8</v>
      </c>
      <c r="I360" s="225"/>
      <c r="J360" s="226">
        <f>ROUND(I360*H360,2)</f>
        <v>0</v>
      </c>
      <c r="K360" s="222" t="s">
        <v>145</v>
      </c>
      <c r="L360" s="71"/>
      <c r="M360" s="227" t="s">
        <v>21</v>
      </c>
      <c r="N360" s="228" t="s">
        <v>42</v>
      </c>
      <c r="O360" s="46"/>
      <c r="P360" s="229">
        <f>O360*H360</f>
        <v>0</v>
      </c>
      <c r="Q360" s="229">
        <v>0.01292</v>
      </c>
      <c r="R360" s="229">
        <f>Q360*H360</f>
        <v>0.08785599999999999</v>
      </c>
      <c r="S360" s="229">
        <v>0</v>
      </c>
      <c r="T360" s="230">
        <f>S360*H360</f>
        <v>0</v>
      </c>
      <c r="AR360" s="23" t="s">
        <v>215</v>
      </c>
      <c r="AT360" s="23" t="s">
        <v>141</v>
      </c>
      <c r="AU360" s="23" t="s">
        <v>81</v>
      </c>
      <c r="AY360" s="23" t="s">
        <v>139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23" t="s">
        <v>79</v>
      </c>
      <c r="BK360" s="231">
        <f>ROUND(I360*H360,2)</f>
        <v>0</v>
      </c>
      <c r="BL360" s="23" t="s">
        <v>215</v>
      </c>
      <c r="BM360" s="23" t="s">
        <v>612</v>
      </c>
    </row>
    <row r="361" spans="2:51" s="11" customFormat="1" ht="13.5">
      <c r="B361" s="232"/>
      <c r="C361" s="233"/>
      <c r="D361" s="234" t="s">
        <v>148</v>
      </c>
      <c r="E361" s="235" t="s">
        <v>21</v>
      </c>
      <c r="F361" s="236" t="s">
        <v>613</v>
      </c>
      <c r="G361" s="233"/>
      <c r="H361" s="237">
        <v>6.8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148</v>
      </c>
      <c r="AU361" s="243" t="s">
        <v>81</v>
      </c>
      <c r="AV361" s="11" t="s">
        <v>81</v>
      </c>
      <c r="AW361" s="11" t="s">
        <v>35</v>
      </c>
      <c r="AX361" s="11" t="s">
        <v>79</v>
      </c>
      <c r="AY361" s="243" t="s">
        <v>139</v>
      </c>
    </row>
    <row r="362" spans="2:65" s="1" customFormat="1" ht="16.5" customHeight="1">
      <c r="B362" s="45"/>
      <c r="C362" s="220" t="s">
        <v>614</v>
      </c>
      <c r="D362" s="220" t="s">
        <v>141</v>
      </c>
      <c r="E362" s="221" t="s">
        <v>615</v>
      </c>
      <c r="F362" s="222" t="s">
        <v>616</v>
      </c>
      <c r="G362" s="223" t="s">
        <v>543</v>
      </c>
      <c r="H362" s="277"/>
      <c r="I362" s="225"/>
      <c r="J362" s="226">
        <f>ROUND(I362*H362,2)</f>
        <v>0</v>
      </c>
      <c r="K362" s="222" t="s">
        <v>145</v>
      </c>
      <c r="L362" s="71"/>
      <c r="M362" s="227" t="s">
        <v>21</v>
      </c>
      <c r="N362" s="228" t="s">
        <v>42</v>
      </c>
      <c r="O362" s="46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AR362" s="23" t="s">
        <v>215</v>
      </c>
      <c r="AT362" s="23" t="s">
        <v>141</v>
      </c>
      <c r="AU362" s="23" t="s">
        <v>81</v>
      </c>
      <c r="AY362" s="23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79</v>
      </c>
      <c r="BK362" s="231">
        <f>ROUND(I362*H362,2)</f>
        <v>0</v>
      </c>
      <c r="BL362" s="23" t="s">
        <v>215</v>
      </c>
      <c r="BM362" s="23" t="s">
        <v>617</v>
      </c>
    </row>
    <row r="363" spans="2:65" s="1" customFormat="1" ht="16.5" customHeight="1">
      <c r="B363" s="45"/>
      <c r="C363" s="220" t="s">
        <v>618</v>
      </c>
      <c r="D363" s="220" t="s">
        <v>141</v>
      </c>
      <c r="E363" s="221" t="s">
        <v>619</v>
      </c>
      <c r="F363" s="222" t="s">
        <v>620</v>
      </c>
      <c r="G363" s="223" t="s">
        <v>543</v>
      </c>
      <c r="H363" s="277"/>
      <c r="I363" s="225"/>
      <c r="J363" s="226">
        <f>ROUND(I363*H363,2)</f>
        <v>0</v>
      </c>
      <c r="K363" s="222" t="s">
        <v>145</v>
      </c>
      <c r="L363" s="71"/>
      <c r="M363" s="227" t="s">
        <v>21</v>
      </c>
      <c r="N363" s="228" t="s">
        <v>42</v>
      </c>
      <c r="O363" s="46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AR363" s="23" t="s">
        <v>215</v>
      </c>
      <c r="AT363" s="23" t="s">
        <v>141</v>
      </c>
      <c r="AU363" s="23" t="s">
        <v>81</v>
      </c>
      <c r="AY363" s="23" t="s">
        <v>139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23" t="s">
        <v>79</v>
      </c>
      <c r="BK363" s="231">
        <f>ROUND(I363*H363,2)</f>
        <v>0</v>
      </c>
      <c r="BL363" s="23" t="s">
        <v>215</v>
      </c>
      <c r="BM363" s="23" t="s">
        <v>621</v>
      </c>
    </row>
    <row r="364" spans="2:65" s="1" customFormat="1" ht="25.5" customHeight="1">
      <c r="B364" s="45"/>
      <c r="C364" s="220" t="s">
        <v>622</v>
      </c>
      <c r="D364" s="220" t="s">
        <v>141</v>
      </c>
      <c r="E364" s="221" t="s">
        <v>623</v>
      </c>
      <c r="F364" s="222" t="s">
        <v>624</v>
      </c>
      <c r="G364" s="223" t="s">
        <v>203</v>
      </c>
      <c r="H364" s="224">
        <v>37.72</v>
      </c>
      <c r="I364" s="225"/>
      <c r="J364" s="226">
        <f>ROUND(I364*H364,2)</f>
        <v>0</v>
      </c>
      <c r="K364" s="222" t="s">
        <v>21</v>
      </c>
      <c r="L364" s="71"/>
      <c r="M364" s="227" t="s">
        <v>21</v>
      </c>
      <c r="N364" s="228" t="s">
        <v>42</v>
      </c>
      <c r="O364" s="46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AR364" s="23" t="s">
        <v>215</v>
      </c>
      <c r="AT364" s="23" t="s">
        <v>141</v>
      </c>
      <c r="AU364" s="23" t="s">
        <v>81</v>
      </c>
      <c r="AY364" s="23" t="s">
        <v>139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79</v>
      </c>
      <c r="BK364" s="231">
        <f>ROUND(I364*H364,2)</f>
        <v>0</v>
      </c>
      <c r="BL364" s="23" t="s">
        <v>215</v>
      </c>
      <c r="BM364" s="23" t="s">
        <v>625</v>
      </c>
    </row>
    <row r="365" spans="2:51" s="11" customFormat="1" ht="13.5">
      <c r="B365" s="232"/>
      <c r="C365" s="233"/>
      <c r="D365" s="234" t="s">
        <v>148</v>
      </c>
      <c r="E365" s="235" t="s">
        <v>21</v>
      </c>
      <c r="F365" s="236" t="s">
        <v>626</v>
      </c>
      <c r="G365" s="233"/>
      <c r="H365" s="237">
        <v>37.72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148</v>
      </c>
      <c r="AU365" s="243" t="s">
        <v>81</v>
      </c>
      <c r="AV365" s="11" t="s">
        <v>81</v>
      </c>
      <c r="AW365" s="11" t="s">
        <v>35</v>
      </c>
      <c r="AX365" s="11" t="s">
        <v>79</v>
      </c>
      <c r="AY365" s="243" t="s">
        <v>139</v>
      </c>
    </row>
    <row r="366" spans="2:63" s="10" customFormat="1" ht="29.85" customHeight="1">
      <c r="B366" s="204"/>
      <c r="C366" s="205"/>
      <c r="D366" s="206" t="s">
        <v>70</v>
      </c>
      <c r="E366" s="218" t="s">
        <v>627</v>
      </c>
      <c r="F366" s="218" t="s">
        <v>628</v>
      </c>
      <c r="G366" s="205"/>
      <c r="H366" s="205"/>
      <c r="I366" s="208"/>
      <c r="J366" s="219">
        <f>BK366</f>
        <v>0</v>
      </c>
      <c r="K366" s="205"/>
      <c r="L366" s="210"/>
      <c r="M366" s="211"/>
      <c r="N366" s="212"/>
      <c r="O366" s="212"/>
      <c r="P366" s="213">
        <f>SUM(P367:P369)</f>
        <v>0</v>
      </c>
      <c r="Q366" s="212"/>
      <c r="R366" s="213">
        <f>SUM(R367:R369)</f>
        <v>0.0021479999999999997</v>
      </c>
      <c r="S366" s="212"/>
      <c r="T366" s="214">
        <f>SUM(T367:T369)</f>
        <v>0</v>
      </c>
      <c r="AR366" s="215" t="s">
        <v>81</v>
      </c>
      <c r="AT366" s="216" t="s">
        <v>70</v>
      </c>
      <c r="AU366" s="216" t="s">
        <v>79</v>
      </c>
      <c r="AY366" s="215" t="s">
        <v>139</v>
      </c>
      <c r="BK366" s="217">
        <f>SUM(BK367:BK369)</f>
        <v>0</v>
      </c>
    </row>
    <row r="367" spans="2:65" s="1" customFormat="1" ht="25.5" customHeight="1">
      <c r="B367" s="45"/>
      <c r="C367" s="220" t="s">
        <v>629</v>
      </c>
      <c r="D367" s="220" t="s">
        <v>141</v>
      </c>
      <c r="E367" s="221" t="s">
        <v>630</v>
      </c>
      <c r="F367" s="222" t="s">
        <v>631</v>
      </c>
      <c r="G367" s="223" t="s">
        <v>237</v>
      </c>
      <c r="H367" s="224">
        <v>1.2</v>
      </c>
      <c r="I367" s="225"/>
      <c r="J367" s="226">
        <f>ROUND(I367*H367,2)</f>
        <v>0</v>
      </c>
      <c r="K367" s="222" t="s">
        <v>145</v>
      </c>
      <c r="L367" s="71"/>
      <c r="M367" s="227" t="s">
        <v>21</v>
      </c>
      <c r="N367" s="228" t="s">
        <v>42</v>
      </c>
      <c r="O367" s="46"/>
      <c r="P367" s="229">
        <f>O367*H367</f>
        <v>0</v>
      </c>
      <c r="Q367" s="229">
        <v>0.00179</v>
      </c>
      <c r="R367" s="229">
        <f>Q367*H367</f>
        <v>0.0021479999999999997</v>
      </c>
      <c r="S367" s="229">
        <v>0</v>
      </c>
      <c r="T367" s="230">
        <f>S367*H367</f>
        <v>0</v>
      </c>
      <c r="AR367" s="23" t="s">
        <v>215</v>
      </c>
      <c r="AT367" s="23" t="s">
        <v>141</v>
      </c>
      <c r="AU367" s="23" t="s">
        <v>81</v>
      </c>
      <c r="AY367" s="23" t="s">
        <v>139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23" t="s">
        <v>79</v>
      </c>
      <c r="BK367" s="231">
        <f>ROUND(I367*H367,2)</f>
        <v>0</v>
      </c>
      <c r="BL367" s="23" t="s">
        <v>215</v>
      </c>
      <c r="BM367" s="23" t="s">
        <v>632</v>
      </c>
    </row>
    <row r="368" spans="2:65" s="1" customFormat="1" ht="16.5" customHeight="1">
      <c r="B368" s="45"/>
      <c r="C368" s="220" t="s">
        <v>633</v>
      </c>
      <c r="D368" s="220" t="s">
        <v>141</v>
      </c>
      <c r="E368" s="221" t="s">
        <v>634</v>
      </c>
      <c r="F368" s="222" t="s">
        <v>635</v>
      </c>
      <c r="G368" s="223" t="s">
        <v>543</v>
      </c>
      <c r="H368" s="277"/>
      <c r="I368" s="225"/>
      <c r="J368" s="226">
        <f>ROUND(I368*H368,2)</f>
        <v>0</v>
      </c>
      <c r="K368" s="222" t="s">
        <v>145</v>
      </c>
      <c r="L368" s="71"/>
      <c r="M368" s="227" t="s">
        <v>21</v>
      </c>
      <c r="N368" s="228" t="s">
        <v>42</v>
      </c>
      <c r="O368" s="46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AR368" s="23" t="s">
        <v>215</v>
      </c>
      <c r="AT368" s="23" t="s">
        <v>141</v>
      </c>
      <c r="AU368" s="23" t="s">
        <v>81</v>
      </c>
      <c r="AY368" s="23" t="s">
        <v>139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23" t="s">
        <v>79</v>
      </c>
      <c r="BK368" s="231">
        <f>ROUND(I368*H368,2)</f>
        <v>0</v>
      </c>
      <c r="BL368" s="23" t="s">
        <v>215</v>
      </c>
      <c r="BM368" s="23" t="s">
        <v>636</v>
      </c>
    </row>
    <row r="369" spans="2:65" s="1" customFormat="1" ht="16.5" customHeight="1">
      <c r="B369" s="45"/>
      <c r="C369" s="220" t="s">
        <v>637</v>
      </c>
      <c r="D369" s="220" t="s">
        <v>141</v>
      </c>
      <c r="E369" s="221" t="s">
        <v>638</v>
      </c>
      <c r="F369" s="222" t="s">
        <v>639</v>
      </c>
      <c r="G369" s="223" t="s">
        <v>543</v>
      </c>
      <c r="H369" s="277"/>
      <c r="I369" s="225"/>
      <c r="J369" s="226">
        <f>ROUND(I369*H369,2)</f>
        <v>0</v>
      </c>
      <c r="K369" s="222" t="s">
        <v>145</v>
      </c>
      <c r="L369" s="71"/>
      <c r="M369" s="227" t="s">
        <v>21</v>
      </c>
      <c r="N369" s="228" t="s">
        <v>42</v>
      </c>
      <c r="O369" s="46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AR369" s="23" t="s">
        <v>215</v>
      </c>
      <c r="AT369" s="23" t="s">
        <v>141</v>
      </c>
      <c r="AU369" s="23" t="s">
        <v>81</v>
      </c>
      <c r="AY369" s="23" t="s">
        <v>139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23" t="s">
        <v>79</v>
      </c>
      <c r="BK369" s="231">
        <f>ROUND(I369*H369,2)</f>
        <v>0</v>
      </c>
      <c r="BL369" s="23" t="s">
        <v>215</v>
      </c>
      <c r="BM369" s="23" t="s">
        <v>640</v>
      </c>
    </row>
    <row r="370" spans="2:63" s="10" customFormat="1" ht="29.85" customHeight="1">
      <c r="B370" s="204"/>
      <c r="C370" s="205"/>
      <c r="D370" s="206" t="s">
        <v>70</v>
      </c>
      <c r="E370" s="218" t="s">
        <v>641</v>
      </c>
      <c r="F370" s="218" t="s">
        <v>642</v>
      </c>
      <c r="G370" s="205"/>
      <c r="H370" s="205"/>
      <c r="I370" s="208"/>
      <c r="J370" s="219">
        <f>BK370</f>
        <v>0</v>
      </c>
      <c r="K370" s="205"/>
      <c r="L370" s="210"/>
      <c r="M370" s="211"/>
      <c r="N370" s="212"/>
      <c r="O370" s="212"/>
      <c r="P370" s="213">
        <f>SUM(P371:P400)</f>
        <v>0</v>
      </c>
      <c r="Q370" s="212"/>
      <c r="R370" s="213">
        <f>SUM(R371:R400)</f>
        <v>0.0063</v>
      </c>
      <c r="S370" s="212"/>
      <c r="T370" s="214">
        <f>SUM(T371:T400)</f>
        <v>0.759475</v>
      </c>
      <c r="AR370" s="215" t="s">
        <v>81</v>
      </c>
      <c r="AT370" s="216" t="s">
        <v>70</v>
      </c>
      <c r="AU370" s="216" t="s">
        <v>79</v>
      </c>
      <c r="AY370" s="215" t="s">
        <v>139</v>
      </c>
      <c r="BK370" s="217">
        <f>SUM(BK371:BK400)</f>
        <v>0</v>
      </c>
    </row>
    <row r="371" spans="2:65" s="1" customFormat="1" ht="16.5" customHeight="1">
      <c r="B371" s="45"/>
      <c r="C371" s="220" t="s">
        <v>643</v>
      </c>
      <c r="D371" s="220" t="s">
        <v>141</v>
      </c>
      <c r="E371" s="221" t="s">
        <v>644</v>
      </c>
      <c r="F371" s="222" t="s">
        <v>645</v>
      </c>
      <c r="G371" s="223" t="s">
        <v>203</v>
      </c>
      <c r="H371" s="224">
        <v>11.5</v>
      </c>
      <c r="I371" s="225"/>
      <c r="J371" s="226">
        <f>ROUND(I371*H371,2)</f>
        <v>0</v>
      </c>
      <c r="K371" s="222" t="s">
        <v>145</v>
      </c>
      <c r="L371" s="71"/>
      <c r="M371" s="227" t="s">
        <v>21</v>
      </c>
      <c r="N371" s="228" t="s">
        <v>42</v>
      </c>
      <c r="O371" s="46"/>
      <c r="P371" s="229">
        <f>O371*H371</f>
        <v>0</v>
      </c>
      <c r="Q371" s="229">
        <v>0</v>
      </c>
      <c r="R371" s="229">
        <f>Q371*H371</f>
        <v>0</v>
      </c>
      <c r="S371" s="229">
        <v>0.02465</v>
      </c>
      <c r="T371" s="230">
        <f>S371*H371</f>
        <v>0.283475</v>
      </c>
      <c r="AR371" s="23" t="s">
        <v>215</v>
      </c>
      <c r="AT371" s="23" t="s">
        <v>141</v>
      </c>
      <c r="AU371" s="23" t="s">
        <v>81</v>
      </c>
      <c r="AY371" s="23" t="s">
        <v>139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23" t="s">
        <v>79</v>
      </c>
      <c r="BK371" s="231">
        <f>ROUND(I371*H371,2)</f>
        <v>0</v>
      </c>
      <c r="BL371" s="23" t="s">
        <v>215</v>
      </c>
      <c r="BM371" s="23" t="s">
        <v>646</v>
      </c>
    </row>
    <row r="372" spans="2:51" s="11" customFormat="1" ht="13.5">
      <c r="B372" s="232"/>
      <c r="C372" s="233"/>
      <c r="D372" s="234" t="s">
        <v>148</v>
      </c>
      <c r="E372" s="235" t="s">
        <v>21</v>
      </c>
      <c r="F372" s="236" t="s">
        <v>647</v>
      </c>
      <c r="G372" s="233"/>
      <c r="H372" s="237">
        <v>11.5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148</v>
      </c>
      <c r="AU372" s="243" t="s">
        <v>81</v>
      </c>
      <c r="AV372" s="11" t="s">
        <v>81</v>
      </c>
      <c r="AW372" s="11" t="s">
        <v>35</v>
      </c>
      <c r="AX372" s="11" t="s">
        <v>79</v>
      </c>
      <c r="AY372" s="243" t="s">
        <v>139</v>
      </c>
    </row>
    <row r="373" spans="2:65" s="1" customFormat="1" ht="16.5" customHeight="1">
      <c r="B373" s="45"/>
      <c r="C373" s="220" t="s">
        <v>648</v>
      </c>
      <c r="D373" s="220" t="s">
        <v>141</v>
      </c>
      <c r="E373" s="221" t="s">
        <v>649</v>
      </c>
      <c r="F373" s="222" t="s">
        <v>650</v>
      </c>
      <c r="G373" s="223" t="s">
        <v>203</v>
      </c>
      <c r="H373" s="224">
        <v>11.5</v>
      </c>
      <c r="I373" s="225"/>
      <c r="J373" s="226">
        <f>ROUND(I373*H373,2)</f>
        <v>0</v>
      </c>
      <c r="K373" s="222" t="s">
        <v>145</v>
      </c>
      <c r="L373" s="71"/>
      <c r="M373" s="227" t="s">
        <v>21</v>
      </c>
      <c r="N373" s="228" t="s">
        <v>42</v>
      </c>
      <c r="O373" s="46"/>
      <c r="P373" s="229">
        <f>O373*H373</f>
        <v>0</v>
      </c>
      <c r="Q373" s="229">
        <v>0</v>
      </c>
      <c r="R373" s="229">
        <f>Q373*H373</f>
        <v>0</v>
      </c>
      <c r="S373" s="229">
        <v>0.008</v>
      </c>
      <c r="T373" s="230">
        <f>S373*H373</f>
        <v>0.092</v>
      </c>
      <c r="AR373" s="23" t="s">
        <v>215</v>
      </c>
      <c r="AT373" s="23" t="s">
        <v>141</v>
      </c>
      <c r="AU373" s="23" t="s">
        <v>81</v>
      </c>
      <c r="AY373" s="23" t="s">
        <v>139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79</v>
      </c>
      <c r="BK373" s="231">
        <f>ROUND(I373*H373,2)</f>
        <v>0</v>
      </c>
      <c r="BL373" s="23" t="s">
        <v>215</v>
      </c>
      <c r="BM373" s="23" t="s">
        <v>651</v>
      </c>
    </row>
    <row r="374" spans="2:51" s="11" customFormat="1" ht="13.5">
      <c r="B374" s="232"/>
      <c r="C374" s="233"/>
      <c r="D374" s="234" t="s">
        <v>148</v>
      </c>
      <c r="E374" s="235" t="s">
        <v>21</v>
      </c>
      <c r="F374" s="236" t="s">
        <v>647</v>
      </c>
      <c r="G374" s="233"/>
      <c r="H374" s="237">
        <v>11.5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148</v>
      </c>
      <c r="AU374" s="243" t="s">
        <v>81</v>
      </c>
      <c r="AV374" s="11" t="s">
        <v>81</v>
      </c>
      <c r="AW374" s="11" t="s">
        <v>35</v>
      </c>
      <c r="AX374" s="11" t="s">
        <v>79</v>
      </c>
      <c r="AY374" s="243" t="s">
        <v>139</v>
      </c>
    </row>
    <row r="375" spans="2:65" s="1" customFormat="1" ht="16.5" customHeight="1">
      <c r="B375" s="45"/>
      <c r="C375" s="220" t="s">
        <v>652</v>
      </c>
      <c r="D375" s="220" t="s">
        <v>141</v>
      </c>
      <c r="E375" s="221" t="s">
        <v>653</v>
      </c>
      <c r="F375" s="222" t="s">
        <v>654</v>
      </c>
      <c r="G375" s="223" t="s">
        <v>411</v>
      </c>
      <c r="H375" s="224">
        <v>16</v>
      </c>
      <c r="I375" s="225"/>
      <c r="J375" s="226">
        <f>ROUND(I375*H375,2)</f>
        <v>0</v>
      </c>
      <c r="K375" s="222" t="s">
        <v>145</v>
      </c>
      <c r="L375" s="71"/>
      <c r="M375" s="227" t="s">
        <v>21</v>
      </c>
      <c r="N375" s="228" t="s">
        <v>42</v>
      </c>
      <c r="O375" s="46"/>
      <c r="P375" s="229">
        <f>O375*H375</f>
        <v>0</v>
      </c>
      <c r="Q375" s="229">
        <v>0</v>
      </c>
      <c r="R375" s="229">
        <f>Q375*H375</f>
        <v>0</v>
      </c>
      <c r="S375" s="229">
        <v>0.024</v>
      </c>
      <c r="T375" s="230">
        <f>S375*H375</f>
        <v>0.384</v>
      </c>
      <c r="AR375" s="23" t="s">
        <v>215</v>
      </c>
      <c r="AT375" s="23" t="s">
        <v>141</v>
      </c>
      <c r="AU375" s="23" t="s">
        <v>81</v>
      </c>
      <c r="AY375" s="23" t="s">
        <v>139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3" t="s">
        <v>79</v>
      </c>
      <c r="BK375" s="231">
        <f>ROUND(I375*H375,2)</f>
        <v>0</v>
      </c>
      <c r="BL375" s="23" t="s">
        <v>215</v>
      </c>
      <c r="BM375" s="23" t="s">
        <v>655</v>
      </c>
    </row>
    <row r="376" spans="2:51" s="11" customFormat="1" ht="13.5">
      <c r="B376" s="232"/>
      <c r="C376" s="233"/>
      <c r="D376" s="234" t="s">
        <v>148</v>
      </c>
      <c r="E376" s="235" t="s">
        <v>21</v>
      </c>
      <c r="F376" s="236" t="s">
        <v>656</v>
      </c>
      <c r="G376" s="233"/>
      <c r="H376" s="237">
        <v>16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148</v>
      </c>
      <c r="AU376" s="243" t="s">
        <v>81</v>
      </c>
      <c r="AV376" s="11" t="s">
        <v>81</v>
      </c>
      <c r="AW376" s="11" t="s">
        <v>35</v>
      </c>
      <c r="AX376" s="11" t="s">
        <v>79</v>
      </c>
      <c r="AY376" s="243" t="s">
        <v>139</v>
      </c>
    </row>
    <row r="377" spans="2:65" s="1" customFormat="1" ht="25.5" customHeight="1">
      <c r="B377" s="45"/>
      <c r="C377" s="220" t="s">
        <v>657</v>
      </c>
      <c r="D377" s="220" t="s">
        <v>141</v>
      </c>
      <c r="E377" s="221" t="s">
        <v>658</v>
      </c>
      <c r="F377" s="222" t="s">
        <v>659</v>
      </c>
      <c r="G377" s="223" t="s">
        <v>411</v>
      </c>
      <c r="H377" s="224">
        <v>1</v>
      </c>
      <c r="I377" s="225"/>
      <c r="J377" s="226">
        <f>ROUND(I377*H377,2)</f>
        <v>0</v>
      </c>
      <c r="K377" s="222" t="s">
        <v>145</v>
      </c>
      <c r="L377" s="71"/>
      <c r="M377" s="227" t="s">
        <v>21</v>
      </c>
      <c r="N377" s="228" t="s">
        <v>42</v>
      </c>
      <c r="O377" s="46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AR377" s="23" t="s">
        <v>215</v>
      </c>
      <c r="AT377" s="23" t="s">
        <v>141</v>
      </c>
      <c r="AU377" s="23" t="s">
        <v>81</v>
      </c>
      <c r="AY377" s="23" t="s">
        <v>139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3" t="s">
        <v>79</v>
      </c>
      <c r="BK377" s="231">
        <f>ROUND(I377*H377,2)</f>
        <v>0</v>
      </c>
      <c r="BL377" s="23" t="s">
        <v>215</v>
      </c>
      <c r="BM377" s="23" t="s">
        <v>660</v>
      </c>
    </row>
    <row r="378" spans="2:65" s="1" customFormat="1" ht="25.5" customHeight="1">
      <c r="B378" s="45"/>
      <c r="C378" s="267" t="s">
        <v>661</v>
      </c>
      <c r="D378" s="267" t="s">
        <v>521</v>
      </c>
      <c r="E378" s="268" t="s">
        <v>662</v>
      </c>
      <c r="F378" s="269" t="s">
        <v>663</v>
      </c>
      <c r="G378" s="270" t="s">
        <v>237</v>
      </c>
      <c r="H378" s="271">
        <v>1.26</v>
      </c>
      <c r="I378" s="272"/>
      <c r="J378" s="273">
        <f>ROUND(I378*H378,2)</f>
        <v>0</v>
      </c>
      <c r="K378" s="269" t="s">
        <v>145</v>
      </c>
      <c r="L378" s="274"/>
      <c r="M378" s="275" t="s">
        <v>21</v>
      </c>
      <c r="N378" s="276" t="s">
        <v>42</v>
      </c>
      <c r="O378" s="46"/>
      <c r="P378" s="229">
        <f>O378*H378</f>
        <v>0</v>
      </c>
      <c r="Q378" s="229">
        <v>0.005</v>
      </c>
      <c r="R378" s="229">
        <f>Q378*H378</f>
        <v>0.0063</v>
      </c>
      <c r="S378" s="229">
        <v>0</v>
      </c>
      <c r="T378" s="230">
        <f>S378*H378</f>
        <v>0</v>
      </c>
      <c r="AR378" s="23" t="s">
        <v>317</v>
      </c>
      <c r="AT378" s="23" t="s">
        <v>521</v>
      </c>
      <c r="AU378" s="23" t="s">
        <v>81</v>
      </c>
      <c r="AY378" s="23" t="s">
        <v>139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3" t="s">
        <v>79</v>
      </c>
      <c r="BK378" s="231">
        <f>ROUND(I378*H378,2)</f>
        <v>0</v>
      </c>
      <c r="BL378" s="23" t="s">
        <v>215</v>
      </c>
      <c r="BM378" s="23" t="s">
        <v>664</v>
      </c>
    </row>
    <row r="379" spans="2:51" s="11" customFormat="1" ht="13.5">
      <c r="B379" s="232"/>
      <c r="C379" s="233"/>
      <c r="D379" s="234" t="s">
        <v>148</v>
      </c>
      <c r="E379" s="235" t="s">
        <v>21</v>
      </c>
      <c r="F379" s="236" t="s">
        <v>665</v>
      </c>
      <c r="G379" s="233"/>
      <c r="H379" s="237">
        <v>1.26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148</v>
      </c>
      <c r="AU379" s="243" t="s">
        <v>81</v>
      </c>
      <c r="AV379" s="11" t="s">
        <v>81</v>
      </c>
      <c r="AW379" s="11" t="s">
        <v>35</v>
      </c>
      <c r="AX379" s="11" t="s">
        <v>79</v>
      </c>
      <c r="AY379" s="243" t="s">
        <v>139</v>
      </c>
    </row>
    <row r="380" spans="2:65" s="1" customFormat="1" ht="16.5" customHeight="1">
      <c r="B380" s="45"/>
      <c r="C380" s="220" t="s">
        <v>666</v>
      </c>
      <c r="D380" s="220" t="s">
        <v>141</v>
      </c>
      <c r="E380" s="221" t="s">
        <v>667</v>
      </c>
      <c r="F380" s="222" t="s">
        <v>668</v>
      </c>
      <c r="G380" s="223" t="s">
        <v>543</v>
      </c>
      <c r="H380" s="277"/>
      <c r="I380" s="225"/>
      <c r="J380" s="226">
        <f>ROUND(I380*H380,2)</f>
        <v>0</v>
      </c>
      <c r="K380" s="222" t="s">
        <v>145</v>
      </c>
      <c r="L380" s="71"/>
      <c r="M380" s="227" t="s">
        <v>21</v>
      </c>
      <c r="N380" s="228" t="s">
        <v>42</v>
      </c>
      <c r="O380" s="46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AR380" s="23" t="s">
        <v>215</v>
      </c>
      <c r="AT380" s="23" t="s">
        <v>141</v>
      </c>
      <c r="AU380" s="23" t="s">
        <v>81</v>
      </c>
      <c r="AY380" s="23" t="s">
        <v>139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23" t="s">
        <v>79</v>
      </c>
      <c r="BK380" s="231">
        <f>ROUND(I380*H380,2)</f>
        <v>0</v>
      </c>
      <c r="BL380" s="23" t="s">
        <v>215</v>
      </c>
      <c r="BM380" s="23" t="s">
        <v>669</v>
      </c>
    </row>
    <row r="381" spans="2:65" s="1" customFormat="1" ht="16.5" customHeight="1">
      <c r="B381" s="45"/>
      <c r="C381" s="220" t="s">
        <v>670</v>
      </c>
      <c r="D381" s="220" t="s">
        <v>141</v>
      </c>
      <c r="E381" s="221" t="s">
        <v>671</v>
      </c>
      <c r="F381" s="222" t="s">
        <v>672</v>
      </c>
      <c r="G381" s="223" t="s">
        <v>543</v>
      </c>
      <c r="H381" s="277"/>
      <c r="I381" s="225"/>
      <c r="J381" s="226">
        <f>ROUND(I381*H381,2)</f>
        <v>0</v>
      </c>
      <c r="K381" s="222" t="s">
        <v>145</v>
      </c>
      <c r="L381" s="71"/>
      <c r="M381" s="227" t="s">
        <v>21</v>
      </c>
      <c r="N381" s="228" t="s">
        <v>42</v>
      </c>
      <c r="O381" s="46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AR381" s="23" t="s">
        <v>215</v>
      </c>
      <c r="AT381" s="23" t="s">
        <v>141</v>
      </c>
      <c r="AU381" s="23" t="s">
        <v>81</v>
      </c>
      <c r="AY381" s="23" t="s">
        <v>139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79</v>
      </c>
      <c r="BK381" s="231">
        <f>ROUND(I381*H381,2)</f>
        <v>0</v>
      </c>
      <c r="BL381" s="23" t="s">
        <v>215</v>
      </c>
      <c r="BM381" s="23" t="s">
        <v>673</v>
      </c>
    </row>
    <row r="382" spans="2:65" s="1" customFormat="1" ht="25.5" customHeight="1">
      <c r="B382" s="45"/>
      <c r="C382" s="220" t="s">
        <v>674</v>
      </c>
      <c r="D382" s="220" t="s">
        <v>141</v>
      </c>
      <c r="E382" s="221" t="s">
        <v>675</v>
      </c>
      <c r="F382" s="222" t="s">
        <v>676</v>
      </c>
      <c r="G382" s="223" t="s">
        <v>411</v>
      </c>
      <c r="H382" s="224">
        <v>1</v>
      </c>
      <c r="I382" s="225"/>
      <c r="J382" s="226">
        <f>ROUND(I382*H382,2)</f>
        <v>0</v>
      </c>
      <c r="K382" s="222" t="s">
        <v>21</v>
      </c>
      <c r="L382" s="71"/>
      <c r="M382" s="227" t="s">
        <v>21</v>
      </c>
      <c r="N382" s="228" t="s">
        <v>42</v>
      </c>
      <c r="O382" s="46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AR382" s="23" t="s">
        <v>215</v>
      </c>
      <c r="AT382" s="23" t="s">
        <v>141</v>
      </c>
      <c r="AU382" s="23" t="s">
        <v>81</v>
      </c>
      <c r="AY382" s="23" t="s">
        <v>139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3" t="s">
        <v>79</v>
      </c>
      <c r="BK382" s="231">
        <f>ROUND(I382*H382,2)</f>
        <v>0</v>
      </c>
      <c r="BL382" s="23" t="s">
        <v>215</v>
      </c>
      <c r="BM382" s="23" t="s">
        <v>677</v>
      </c>
    </row>
    <row r="383" spans="2:65" s="1" customFormat="1" ht="25.5" customHeight="1">
      <c r="B383" s="45"/>
      <c r="C383" s="220" t="s">
        <v>678</v>
      </c>
      <c r="D383" s="220" t="s">
        <v>141</v>
      </c>
      <c r="E383" s="221" t="s">
        <v>679</v>
      </c>
      <c r="F383" s="222" t="s">
        <v>680</v>
      </c>
      <c r="G383" s="223" t="s">
        <v>411</v>
      </c>
      <c r="H383" s="224">
        <v>1</v>
      </c>
      <c r="I383" s="225"/>
      <c r="J383" s="226">
        <f>ROUND(I383*H383,2)</f>
        <v>0</v>
      </c>
      <c r="K383" s="222" t="s">
        <v>21</v>
      </c>
      <c r="L383" s="71"/>
      <c r="M383" s="227" t="s">
        <v>21</v>
      </c>
      <c r="N383" s="228" t="s">
        <v>42</v>
      </c>
      <c r="O383" s="46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AR383" s="23" t="s">
        <v>215</v>
      </c>
      <c r="AT383" s="23" t="s">
        <v>141</v>
      </c>
      <c r="AU383" s="23" t="s">
        <v>81</v>
      </c>
      <c r="AY383" s="23" t="s">
        <v>139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79</v>
      </c>
      <c r="BK383" s="231">
        <f>ROUND(I383*H383,2)</f>
        <v>0</v>
      </c>
      <c r="BL383" s="23" t="s">
        <v>215</v>
      </c>
      <c r="BM383" s="23" t="s">
        <v>681</v>
      </c>
    </row>
    <row r="384" spans="2:65" s="1" customFormat="1" ht="25.5" customHeight="1">
      <c r="B384" s="45"/>
      <c r="C384" s="220" t="s">
        <v>682</v>
      </c>
      <c r="D384" s="220" t="s">
        <v>141</v>
      </c>
      <c r="E384" s="221" t="s">
        <v>683</v>
      </c>
      <c r="F384" s="222" t="s">
        <v>684</v>
      </c>
      <c r="G384" s="223" t="s">
        <v>411</v>
      </c>
      <c r="H384" s="224">
        <v>1</v>
      </c>
      <c r="I384" s="225"/>
      <c r="J384" s="226">
        <f>ROUND(I384*H384,2)</f>
        <v>0</v>
      </c>
      <c r="K384" s="222" t="s">
        <v>21</v>
      </c>
      <c r="L384" s="71"/>
      <c r="M384" s="227" t="s">
        <v>21</v>
      </c>
      <c r="N384" s="228" t="s">
        <v>42</v>
      </c>
      <c r="O384" s="4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" t="s">
        <v>215</v>
      </c>
      <c r="AT384" s="23" t="s">
        <v>141</v>
      </c>
      <c r="AU384" s="23" t="s">
        <v>81</v>
      </c>
      <c r="AY384" s="23" t="s">
        <v>139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79</v>
      </c>
      <c r="BK384" s="231">
        <f>ROUND(I384*H384,2)</f>
        <v>0</v>
      </c>
      <c r="BL384" s="23" t="s">
        <v>215</v>
      </c>
      <c r="BM384" s="23" t="s">
        <v>685</v>
      </c>
    </row>
    <row r="385" spans="2:65" s="1" customFormat="1" ht="25.5" customHeight="1">
      <c r="B385" s="45"/>
      <c r="C385" s="220" t="s">
        <v>686</v>
      </c>
      <c r="D385" s="220" t="s">
        <v>141</v>
      </c>
      <c r="E385" s="221" t="s">
        <v>687</v>
      </c>
      <c r="F385" s="222" t="s">
        <v>688</v>
      </c>
      <c r="G385" s="223" t="s">
        <v>411</v>
      </c>
      <c r="H385" s="224">
        <v>1</v>
      </c>
      <c r="I385" s="225"/>
      <c r="J385" s="226">
        <f>ROUND(I385*H385,2)</f>
        <v>0</v>
      </c>
      <c r="K385" s="222" t="s">
        <v>21</v>
      </c>
      <c r="L385" s="71"/>
      <c r="M385" s="227" t="s">
        <v>21</v>
      </c>
      <c r="N385" s="228" t="s">
        <v>42</v>
      </c>
      <c r="O385" s="4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AR385" s="23" t="s">
        <v>215</v>
      </c>
      <c r="AT385" s="23" t="s">
        <v>141</v>
      </c>
      <c r="AU385" s="23" t="s">
        <v>81</v>
      </c>
      <c r="AY385" s="23" t="s">
        <v>139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3" t="s">
        <v>79</v>
      </c>
      <c r="BK385" s="231">
        <f>ROUND(I385*H385,2)</f>
        <v>0</v>
      </c>
      <c r="BL385" s="23" t="s">
        <v>215</v>
      </c>
      <c r="BM385" s="23" t="s">
        <v>689</v>
      </c>
    </row>
    <row r="386" spans="2:65" s="1" customFormat="1" ht="25.5" customHeight="1">
      <c r="B386" s="45"/>
      <c r="C386" s="220" t="s">
        <v>690</v>
      </c>
      <c r="D386" s="220" t="s">
        <v>141</v>
      </c>
      <c r="E386" s="221" t="s">
        <v>691</v>
      </c>
      <c r="F386" s="222" t="s">
        <v>692</v>
      </c>
      <c r="G386" s="223" t="s">
        <v>411</v>
      </c>
      <c r="H386" s="224">
        <v>1</v>
      </c>
      <c r="I386" s="225"/>
      <c r="J386" s="226">
        <f>ROUND(I386*H386,2)</f>
        <v>0</v>
      </c>
      <c r="K386" s="222" t="s">
        <v>21</v>
      </c>
      <c r="L386" s="71"/>
      <c r="M386" s="227" t="s">
        <v>21</v>
      </c>
      <c r="N386" s="228" t="s">
        <v>42</v>
      </c>
      <c r="O386" s="46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AR386" s="23" t="s">
        <v>215</v>
      </c>
      <c r="AT386" s="23" t="s">
        <v>141</v>
      </c>
      <c r="AU386" s="23" t="s">
        <v>81</v>
      </c>
      <c r="AY386" s="23" t="s">
        <v>139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23" t="s">
        <v>79</v>
      </c>
      <c r="BK386" s="231">
        <f>ROUND(I386*H386,2)</f>
        <v>0</v>
      </c>
      <c r="BL386" s="23" t="s">
        <v>215</v>
      </c>
      <c r="BM386" s="23" t="s">
        <v>693</v>
      </c>
    </row>
    <row r="387" spans="2:65" s="1" customFormat="1" ht="25.5" customHeight="1">
      <c r="B387" s="45"/>
      <c r="C387" s="220" t="s">
        <v>694</v>
      </c>
      <c r="D387" s="220" t="s">
        <v>141</v>
      </c>
      <c r="E387" s="221" t="s">
        <v>695</v>
      </c>
      <c r="F387" s="222" t="s">
        <v>696</v>
      </c>
      <c r="G387" s="223" t="s">
        <v>411</v>
      </c>
      <c r="H387" s="224">
        <v>1</v>
      </c>
      <c r="I387" s="225"/>
      <c r="J387" s="226">
        <f>ROUND(I387*H387,2)</f>
        <v>0</v>
      </c>
      <c r="K387" s="222" t="s">
        <v>21</v>
      </c>
      <c r="L387" s="71"/>
      <c r="M387" s="227" t="s">
        <v>21</v>
      </c>
      <c r="N387" s="228" t="s">
        <v>42</v>
      </c>
      <c r="O387" s="46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AR387" s="23" t="s">
        <v>215</v>
      </c>
      <c r="AT387" s="23" t="s">
        <v>141</v>
      </c>
      <c r="AU387" s="23" t="s">
        <v>81</v>
      </c>
      <c r="AY387" s="23" t="s">
        <v>139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79</v>
      </c>
      <c r="BK387" s="231">
        <f>ROUND(I387*H387,2)</f>
        <v>0</v>
      </c>
      <c r="BL387" s="23" t="s">
        <v>215</v>
      </c>
      <c r="BM387" s="23" t="s">
        <v>697</v>
      </c>
    </row>
    <row r="388" spans="2:65" s="1" customFormat="1" ht="25.5" customHeight="1">
      <c r="B388" s="45"/>
      <c r="C388" s="220" t="s">
        <v>698</v>
      </c>
      <c r="D388" s="220" t="s">
        <v>141</v>
      </c>
      <c r="E388" s="221" t="s">
        <v>699</v>
      </c>
      <c r="F388" s="222" t="s">
        <v>700</v>
      </c>
      <c r="G388" s="223" t="s">
        <v>411</v>
      </c>
      <c r="H388" s="224">
        <v>1</v>
      </c>
      <c r="I388" s="225"/>
      <c r="J388" s="226">
        <f>ROUND(I388*H388,2)</f>
        <v>0</v>
      </c>
      <c r="K388" s="222" t="s">
        <v>21</v>
      </c>
      <c r="L388" s="71"/>
      <c r="M388" s="227" t="s">
        <v>21</v>
      </c>
      <c r="N388" s="228" t="s">
        <v>42</v>
      </c>
      <c r="O388" s="46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AR388" s="23" t="s">
        <v>215</v>
      </c>
      <c r="AT388" s="23" t="s">
        <v>141</v>
      </c>
      <c r="AU388" s="23" t="s">
        <v>81</v>
      </c>
      <c r="AY388" s="23" t="s">
        <v>139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23" t="s">
        <v>79</v>
      </c>
      <c r="BK388" s="231">
        <f>ROUND(I388*H388,2)</f>
        <v>0</v>
      </c>
      <c r="BL388" s="23" t="s">
        <v>215</v>
      </c>
      <c r="BM388" s="23" t="s">
        <v>701</v>
      </c>
    </row>
    <row r="389" spans="2:65" s="1" customFormat="1" ht="25.5" customHeight="1">
      <c r="B389" s="45"/>
      <c r="C389" s="220" t="s">
        <v>702</v>
      </c>
      <c r="D389" s="220" t="s">
        <v>141</v>
      </c>
      <c r="E389" s="221" t="s">
        <v>703</v>
      </c>
      <c r="F389" s="222" t="s">
        <v>704</v>
      </c>
      <c r="G389" s="223" t="s">
        <v>411</v>
      </c>
      <c r="H389" s="224">
        <v>1</v>
      </c>
      <c r="I389" s="225"/>
      <c r="J389" s="226">
        <f>ROUND(I389*H389,2)</f>
        <v>0</v>
      </c>
      <c r="K389" s="222" t="s">
        <v>21</v>
      </c>
      <c r="L389" s="71"/>
      <c r="M389" s="227" t="s">
        <v>21</v>
      </c>
      <c r="N389" s="228" t="s">
        <v>42</v>
      </c>
      <c r="O389" s="46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AR389" s="23" t="s">
        <v>215</v>
      </c>
      <c r="AT389" s="23" t="s">
        <v>141</v>
      </c>
      <c r="AU389" s="23" t="s">
        <v>81</v>
      </c>
      <c r="AY389" s="23" t="s">
        <v>139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79</v>
      </c>
      <c r="BK389" s="231">
        <f>ROUND(I389*H389,2)</f>
        <v>0</v>
      </c>
      <c r="BL389" s="23" t="s">
        <v>215</v>
      </c>
      <c r="BM389" s="23" t="s">
        <v>705</v>
      </c>
    </row>
    <row r="390" spans="2:65" s="1" customFormat="1" ht="25.5" customHeight="1">
      <c r="B390" s="45"/>
      <c r="C390" s="220" t="s">
        <v>706</v>
      </c>
      <c r="D390" s="220" t="s">
        <v>141</v>
      </c>
      <c r="E390" s="221" t="s">
        <v>707</v>
      </c>
      <c r="F390" s="222" t="s">
        <v>708</v>
      </c>
      <c r="G390" s="223" t="s">
        <v>411</v>
      </c>
      <c r="H390" s="224">
        <v>2</v>
      </c>
      <c r="I390" s="225"/>
      <c r="J390" s="226">
        <f>ROUND(I390*H390,2)</f>
        <v>0</v>
      </c>
      <c r="K390" s="222" t="s">
        <v>21</v>
      </c>
      <c r="L390" s="71"/>
      <c r="M390" s="227" t="s">
        <v>21</v>
      </c>
      <c r="N390" s="228" t="s">
        <v>42</v>
      </c>
      <c r="O390" s="46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AR390" s="23" t="s">
        <v>215</v>
      </c>
      <c r="AT390" s="23" t="s">
        <v>141</v>
      </c>
      <c r="AU390" s="23" t="s">
        <v>81</v>
      </c>
      <c r="AY390" s="23" t="s">
        <v>139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23" t="s">
        <v>79</v>
      </c>
      <c r="BK390" s="231">
        <f>ROUND(I390*H390,2)</f>
        <v>0</v>
      </c>
      <c r="BL390" s="23" t="s">
        <v>215</v>
      </c>
      <c r="BM390" s="23" t="s">
        <v>709</v>
      </c>
    </row>
    <row r="391" spans="2:65" s="1" customFormat="1" ht="25.5" customHeight="1">
      <c r="B391" s="45"/>
      <c r="C391" s="220" t="s">
        <v>710</v>
      </c>
      <c r="D391" s="220" t="s">
        <v>141</v>
      </c>
      <c r="E391" s="221" t="s">
        <v>711</v>
      </c>
      <c r="F391" s="222" t="s">
        <v>712</v>
      </c>
      <c r="G391" s="223" t="s">
        <v>411</v>
      </c>
      <c r="H391" s="224">
        <v>1</v>
      </c>
      <c r="I391" s="225"/>
      <c r="J391" s="226">
        <f>ROUND(I391*H391,2)</f>
        <v>0</v>
      </c>
      <c r="K391" s="222" t="s">
        <v>21</v>
      </c>
      <c r="L391" s="71"/>
      <c r="M391" s="227" t="s">
        <v>21</v>
      </c>
      <c r="N391" s="228" t="s">
        <v>42</v>
      </c>
      <c r="O391" s="46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AR391" s="23" t="s">
        <v>215</v>
      </c>
      <c r="AT391" s="23" t="s">
        <v>141</v>
      </c>
      <c r="AU391" s="23" t="s">
        <v>81</v>
      </c>
      <c r="AY391" s="23" t="s">
        <v>139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23" t="s">
        <v>79</v>
      </c>
      <c r="BK391" s="231">
        <f>ROUND(I391*H391,2)</f>
        <v>0</v>
      </c>
      <c r="BL391" s="23" t="s">
        <v>215</v>
      </c>
      <c r="BM391" s="23" t="s">
        <v>713</v>
      </c>
    </row>
    <row r="392" spans="2:65" s="1" customFormat="1" ht="25.5" customHeight="1">
      <c r="B392" s="45"/>
      <c r="C392" s="220" t="s">
        <v>714</v>
      </c>
      <c r="D392" s="220" t="s">
        <v>141</v>
      </c>
      <c r="E392" s="221" t="s">
        <v>715</v>
      </c>
      <c r="F392" s="222" t="s">
        <v>716</v>
      </c>
      <c r="G392" s="223" t="s">
        <v>411</v>
      </c>
      <c r="H392" s="224">
        <v>1</v>
      </c>
      <c r="I392" s="225"/>
      <c r="J392" s="226">
        <f>ROUND(I392*H392,2)</f>
        <v>0</v>
      </c>
      <c r="K392" s="222" t="s">
        <v>21</v>
      </c>
      <c r="L392" s="71"/>
      <c r="M392" s="227" t="s">
        <v>21</v>
      </c>
      <c r="N392" s="228" t="s">
        <v>42</v>
      </c>
      <c r="O392" s="46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AR392" s="23" t="s">
        <v>215</v>
      </c>
      <c r="AT392" s="23" t="s">
        <v>141</v>
      </c>
      <c r="AU392" s="23" t="s">
        <v>81</v>
      </c>
      <c r="AY392" s="23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23" t="s">
        <v>79</v>
      </c>
      <c r="BK392" s="231">
        <f>ROUND(I392*H392,2)</f>
        <v>0</v>
      </c>
      <c r="BL392" s="23" t="s">
        <v>215</v>
      </c>
      <c r="BM392" s="23" t="s">
        <v>717</v>
      </c>
    </row>
    <row r="393" spans="2:65" s="1" customFormat="1" ht="25.5" customHeight="1">
      <c r="B393" s="45"/>
      <c r="C393" s="220" t="s">
        <v>718</v>
      </c>
      <c r="D393" s="220" t="s">
        <v>141</v>
      </c>
      <c r="E393" s="221" t="s">
        <v>719</v>
      </c>
      <c r="F393" s="222" t="s">
        <v>720</v>
      </c>
      <c r="G393" s="223" t="s">
        <v>411</v>
      </c>
      <c r="H393" s="224">
        <v>2</v>
      </c>
      <c r="I393" s="225"/>
      <c r="J393" s="226">
        <f>ROUND(I393*H393,2)</f>
        <v>0</v>
      </c>
      <c r="K393" s="222" t="s">
        <v>21</v>
      </c>
      <c r="L393" s="71"/>
      <c r="M393" s="227" t="s">
        <v>21</v>
      </c>
      <c r="N393" s="228" t="s">
        <v>42</v>
      </c>
      <c r="O393" s="46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AR393" s="23" t="s">
        <v>215</v>
      </c>
      <c r="AT393" s="23" t="s">
        <v>141</v>
      </c>
      <c r="AU393" s="23" t="s">
        <v>81</v>
      </c>
      <c r="AY393" s="23" t="s">
        <v>139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23" t="s">
        <v>79</v>
      </c>
      <c r="BK393" s="231">
        <f>ROUND(I393*H393,2)</f>
        <v>0</v>
      </c>
      <c r="BL393" s="23" t="s">
        <v>215</v>
      </c>
      <c r="BM393" s="23" t="s">
        <v>721</v>
      </c>
    </row>
    <row r="394" spans="2:65" s="1" customFormat="1" ht="16.5" customHeight="1">
      <c r="B394" s="45"/>
      <c r="C394" s="220" t="s">
        <v>722</v>
      </c>
      <c r="D394" s="220" t="s">
        <v>141</v>
      </c>
      <c r="E394" s="221" t="s">
        <v>723</v>
      </c>
      <c r="F394" s="222" t="s">
        <v>724</v>
      </c>
      <c r="G394" s="223" t="s">
        <v>411</v>
      </c>
      <c r="H394" s="224">
        <v>2</v>
      </c>
      <c r="I394" s="225"/>
      <c r="J394" s="226">
        <f>ROUND(I394*H394,2)</f>
        <v>0</v>
      </c>
      <c r="K394" s="222" t="s">
        <v>21</v>
      </c>
      <c r="L394" s="71"/>
      <c r="M394" s="227" t="s">
        <v>21</v>
      </c>
      <c r="N394" s="228" t="s">
        <v>42</v>
      </c>
      <c r="O394" s="46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AR394" s="23" t="s">
        <v>215</v>
      </c>
      <c r="AT394" s="23" t="s">
        <v>141</v>
      </c>
      <c r="AU394" s="23" t="s">
        <v>81</v>
      </c>
      <c r="AY394" s="23" t="s">
        <v>139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23" t="s">
        <v>79</v>
      </c>
      <c r="BK394" s="231">
        <f>ROUND(I394*H394,2)</f>
        <v>0</v>
      </c>
      <c r="BL394" s="23" t="s">
        <v>215</v>
      </c>
      <c r="BM394" s="23" t="s">
        <v>725</v>
      </c>
    </row>
    <row r="395" spans="2:65" s="1" customFormat="1" ht="16.5" customHeight="1">
      <c r="B395" s="45"/>
      <c r="C395" s="220" t="s">
        <v>726</v>
      </c>
      <c r="D395" s="220" t="s">
        <v>141</v>
      </c>
      <c r="E395" s="221" t="s">
        <v>727</v>
      </c>
      <c r="F395" s="222" t="s">
        <v>728</v>
      </c>
      <c r="G395" s="223" t="s">
        <v>411</v>
      </c>
      <c r="H395" s="224">
        <v>4</v>
      </c>
      <c r="I395" s="225"/>
      <c r="J395" s="226">
        <f>ROUND(I395*H395,2)</f>
        <v>0</v>
      </c>
      <c r="K395" s="222" t="s">
        <v>21</v>
      </c>
      <c r="L395" s="71"/>
      <c r="M395" s="227" t="s">
        <v>21</v>
      </c>
      <c r="N395" s="228" t="s">
        <v>42</v>
      </c>
      <c r="O395" s="46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AR395" s="23" t="s">
        <v>215</v>
      </c>
      <c r="AT395" s="23" t="s">
        <v>141</v>
      </c>
      <c r="AU395" s="23" t="s">
        <v>81</v>
      </c>
      <c r="AY395" s="23" t="s">
        <v>139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23" t="s">
        <v>79</v>
      </c>
      <c r="BK395" s="231">
        <f>ROUND(I395*H395,2)</f>
        <v>0</v>
      </c>
      <c r="BL395" s="23" t="s">
        <v>215</v>
      </c>
      <c r="BM395" s="23" t="s">
        <v>729</v>
      </c>
    </row>
    <row r="396" spans="2:65" s="1" customFormat="1" ht="16.5" customHeight="1">
      <c r="B396" s="45"/>
      <c r="C396" s="220" t="s">
        <v>730</v>
      </c>
      <c r="D396" s="220" t="s">
        <v>141</v>
      </c>
      <c r="E396" s="221" t="s">
        <v>731</v>
      </c>
      <c r="F396" s="222" t="s">
        <v>732</v>
      </c>
      <c r="G396" s="223" t="s">
        <v>411</v>
      </c>
      <c r="H396" s="224">
        <v>1</v>
      </c>
      <c r="I396" s="225"/>
      <c r="J396" s="226">
        <f>ROUND(I396*H396,2)</f>
        <v>0</v>
      </c>
      <c r="K396" s="222" t="s">
        <v>21</v>
      </c>
      <c r="L396" s="71"/>
      <c r="M396" s="227" t="s">
        <v>21</v>
      </c>
      <c r="N396" s="228" t="s">
        <v>42</v>
      </c>
      <c r="O396" s="4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AR396" s="23" t="s">
        <v>215</v>
      </c>
      <c r="AT396" s="23" t="s">
        <v>141</v>
      </c>
      <c r="AU396" s="23" t="s">
        <v>81</v>
      </c>
      <c r="AY396" s="23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79</v>
      </c>
      <c r="BK396" s="231">
        <f>ROUND(I396*H396,2)</f>
        <v>0</v>
      </c>
      <c r="BL396" s="23" t="s">
        <v>215</v>
      </c>
      <c r="BM396" s="23" t="s">
        <v>733</v>
      </c>
    </row>
    <row r="397" spans="2:65" s="1" customFormat="1" ht="16.5" customHeight="1">
      <c r="B397" s="45"/>
      <c r="C397" s="220" t="s">
        <v>734</v>
      </c>
      <c r="D397" s="220" t="s">
        <v>141</v>
      </c>
      <c r="E397" s="221" t="s">
        <v>735</v>
      </c>
      <c r="F397" s="222" t="s">
        <v>736</v>
      </c>
      <c r="G397" s="223" t="s">
        <v>411</v>
      </c>
      <c r="H397" s="224">
        <v>2</v>
      </c>
      <c r="I397" s="225"/>
      <c r="J397" s="226">
        <f>ROUND(I397*H397,2)</f>
        <v>0</v>
      </c>
      <c r="K397" s="222" t="s">
        <v>21</v>
      </c>
      <c r="L397" s="71"/>
      <c r="M397" s="227" t="s">
        <v>21</v>
      </c>
      <c r="N397" s="228" t="s">
        <v>42</v>
      </c>
      <c r="O397" s="46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AR397" s="23" t="s">
        <v>215</v>
      </c>
      <c r="AT397" s="23" t="s">
        <v>141</v>
      </c>
      <c r="AU397" s="23" t="s">
        <v>81</v>
      </c>
      <c r="AY397" s="23" t="s">
        <v>139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23" t="s">
        <v>79</v>
      </c>
      <c r="BK397" s="231">
        <f>ROUND(I397*H397,2)</f>
        <v>0</v>
      </c>
      <c r="BL397" s="23" t="s">
        <v>215</v>
      </c>
      <c r="BM397" s="23" t="s">
        <v>737</v>
      </c>
    </row>
    <row r="398" spans="2:65" s="1" customFormat="1" ht="16.5" customHeight="1">
      <c r="B398" s="45"/>
      <c r="C398" s="220" t="s">
        <v>738</v>
      </c>
      <c r="D398" s="220" t="s">
        <v>141</v>
      </c>
      <c r="E398" s="221" t="s">
        <v>739</v>
      </c>
      <c r="F398" s="222" t="s">
        <v>740</v>
      </c>
      <c r="G398" s="223" t="s">
        <v>411</v>
      </c>
      <c r="H398" s="224">
        <v>30</v>
      </c>
      <c r="I398" s="225"/>
      <c r="J398" s="226">
        <f>ROUND(I398*H398,2)</f>
        <v>0</v>
      </c>
      <c r="K398" s="222" t="s">
        <v>21</v>
      </c>
      <c r="L398" s="71"/>
      <c r="M398" s="227" t="s">
        <v>21</v>
      </c>
      <c r="N398" s="228" t="s">
        <v>42</v>
      </c>
      <c r="O398" s="46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AR398" s="23" t="s">
        <v>215</v>
      </c>
      <c r="AT398" s="23" t="s">
        <v>141</v>
      </c>
      <c r="AU398" s="23" t="s">
        <v>81</v>
      </c>
      <c r="AY398" s="23" t="s">
        <v>139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23" t="s">
        <v>79</v>
      </c>
      <c r="BK398" s="231">
        <f>ROUND(I398*H398,2)</f>
        <v>0</v>
      </c>
      <c r="BL398" s="23" t="s">
        <v>215</v>
      </c>
      <c r="BM398" s="23" t="s">
        <v>741</v>
      </c>
    </row>
    <row r="399" spans="2:65" s="1" customFormat="1" ht="16.5" customHeight="1">
      <c r="B399" s="45"/>
      <c r="C399" s="220" t="s">
        <v>742</v>
      </c>
      <c r="D399" s="220" t="s">
        <v>141</v>
      </c>
      <c r="E399" s="221" t="s">
        <v>743</v>
      </c>
      <c r="F399" s="222" t="s">
        <v>744</v>
      </c>
      <c r="G399" s="223" t="s">
        <v>203</v>
      </c>
      <c r="H399" s="224">
        <v>5.04</v>
      </c>
      <c r="I399" s="225"/>
      <c r="J399" s="226">
        <f>ROUND(I399*H399,2)</f>
        <v>0</v>
      </c>
      <c r="K399" s="222" t="s">
        <v>21</v>
      </c>
      <c r="L399" s="71"/>
      <c r="M399" s="227" t="s">
        <v>21</v>
      </c>
      <c r="N399" s="228" t="s">
        <v>42</v>
      </c>
      <c r="O399" s="46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AR399" s="23" t="s">
        <v>215</v>
      </c>
      <c r="AT399" s="23" t="s">
        <v>141</v>
      </c>
      <c r="AU399" s="23" t="s">
        <v>81</v>
      </c>
      <c r="AY399" s="23" t="s">
        <v>139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23" t="s">
        <v>79</v>
      </c>
      <c r="BK399" s="231">
        <f>ROUND(I399*H399,2)</f>
        <v>0</v>
      </c>
      <c r="BL399" s="23" t="s">
        <v>215</v>
      </c>
      <c r="BM399" s="23" t="s">
        <v>745</v>
      </c>
    </row>
    <row r="400" spans="2:51" s="11" customFormat="1" ht="13.5">
      <c r="B400" s="232"/>
      <c r="C400" s="233"/>
      <c r="D400" s="234" t="s">
        <v>148</v>
      </c>
      <c r="E400" s="235" t="s">
        <v>21</v>
      </c>
      <c r="F400" s="236" t="s">
        <v>746</v>
      </c>
      <c r="G400" s="233"/>
      <c r="H400" s="237">
        <v>5.04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148</v>
      </c>
      <c r="AU400" s="243" t="s">
        <v>81</v>
      </c>
      <c r="AV400" s="11" t="s">
        <v>81</v>
      </c>
      <c r="AW400" s="11" t="s">
        <v>35</v>
      </c>
      <c r="AX400" s="11" t="s">
        <v>79</v>
      </c>
      <c r="AY400" s="243" t="s">
        <v>139</v>
      </c>
    </row>
    <row r="401" spans="2:63" s="10" customFormat="1" ht="29.85" customHeight="1">
      <c r="B401" s="204"/>
      <c r="C401" s="205"/>
      <c r="D401" s="206" t="s">
        <v>70</v>
      </c>
      <c r="E401" s="218" t="s">
        <v>747</v>
      </c>
      <c r="F401" s="218" t="s">
        <v>748</v>
      </c>
      <c r="G401" s="205"/>
      <c r="H401" s="205"/>
      <c r="I401" s="208"/>
      <c r="J401" s="219">
        <f>BK401</f>
        <v>0</v>
      </c>
      <c r="K401" s="205"/>
      <c r="L401" s="210"/>
      <c r="M401" s="211"/>
      <c r="N401" s="212"/>
      <c r="O401" s="212"/>
      <c r="P401" s="213">
        <f>SUM(P402:P423)</f>
        <v>0</v>
      </c>
      <c r="Q401" s="212"/>
      <c r="R401" s="213">
        <f>SUM(R402:R423)</f>
        <v>0.015262200000000002</v>
      </c>
      <c r="S401" s="212"/>
      <c r="T401" s="214">
        <f>SUM(T402:T423)</f>
        <v>1.385</v>
      </c>
      <c r="AR401" s="215" t="s">
        <v>81</v>
      </c>
      <c r="AT401" s="216" t="s">
        <v>70</v>
      </c>
      <c r="AU401" s="216" t="s">
        <v>79</v>
      </c>
      <c r="AY401" s="215" t="s">
        <v>139</v>
      </c>
      <c r="BK401" s="217">
        <f>SUM(BK402:BK423)</f>
        <v>0</v>
      </c>
    </row>
    <row r="402" spans="2:65" s="1" customFormat="1" ht="16.5" customHeight="1">
      <c r="B402" s="45"/>
      <c r="C402" s="220" t="s">
        <v>749</v>
      </c>
      <c r="D402" s="220" t="s">
        <v>141</v>
      </c>
      <c r="E402" s="221" t="s">
        <v>750</v>
      </c>
      <c r="F402" s="222" t="s">
        <v>751</v>
      </c>
      <c r="G402" s="223" t="s">
        <v>752</v>
      </c>
      <c r="H402" s="224">
        <v>305.244</v>
      </c>
      <c r="I402" s="225"/>
      <c r="J402" s="226">
        <f>ROUND(I402*H402,2)</f>
        <v>0</v>
      </c>
      <c r="K402" s="222" t="s">
        <v>145</v>
      </c>
      <c r="L402" s="71"/>
      <c r="M402" s="227" t="s">
        <v>21</v>
      </c>
      <c r="N402" s="228" t="s">
        <v>42</v>
      </c>
      <c r="O402" s="46"/>
      <c r="P402" s="229">
        <f>O402*H402</f>
        <v>0</v>
      </c>
      <c r="Q402" s="229">
        <v>5E-05</v>
      </c>
      <c r="R402" s="229">
        <f>Q402*H402</f>
        <v>0.015262200000000002</v>
      </c>
      <c r="S402" s="229">
        <v>0</v>
      </c>
      <c r="T402" s="230">
        <f>S402*H402</f>
        <v>0</v>
      </c>
      <c r="AR402" s="23" t="s">
        <v>215</v>
      </c>
      <c r="AT402" s="23" t="s">
        <v>141</v>
      </c>
      <c r="AU402" s="23" t="s">
        <v>81</v>
      </c>
      <c r="AY402" s="23" t="s">
        <v>139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23" t="s">
        <v>79</v>
      </c>
      <c r="BK402" s="231">
        <f>ROUND(I402*H402,2)</f>
        <v>0</v>
      </c>
      <c r="BL402" s="23" t="s">
        <v>215</v>
      </c>
      <c r="BM402" s="23" t="s">
        <v>753</v>
      </c>
    </row>
    <row r="403" spans="2:51" s="13" customFormat="1" ht="13.5">
      <c r="B403" s="255"/>
      <c r="C403" s="256"/>
      <c r="D403" s="234" t="s">
        <v>148</v>
      </c>
      <c r="E403" s="257" t="s">
        <v>21</v>
      </c>
      <c r="F403" s="258" t="s">
        <v>754</v>
      </c>
      <c r="G403" s="256"/>
      <c r="H403" s="257" t="s">
        <v>21</v>
      </c>
      <c r="I403" s="259"/>
      <c r="J403" s="256"/>
      <c r="K403" s="256"/>
      <c r="L403" s="260"/>
      <c r="M403" s="261"/>
      <c r="N403" s="262"/>
      <c r="O403" s="262"/>
      <c r="P403" s="262"/>
      <c r="Q403" s="262"/>
      <c r="R403" s="262"/>
      <c r="S403" s="262"/>
      <c r="T403" s="263"/>
      <c r="AT403" s="264" t="s">
        <v>148</v>
      </c>
      <c r="AU403" s="264" t="s">
        <v>81</v>
      </c>
      <c r="AV403" s="13" t="s">
        <v>79</v>
      </c>
      <c r="AW403" s="13" t="s">
        <v>35</v>
      </c>
      <c r="AX403" s="13" t="s">
        <v>71</v>
      </c>
      <c r="AY403" s="264" t="s">
        <v>139</v>
      </c>
    </row>
    <row r="404" spans="2:51" s="11" customFormat="1" ht="13.5">
      <c r="B404" s="232"/>
      <c r="C404" s="233"/>
      <c r="D404" s="234" t="s">
        <v>148</v>
      </c>
      <c r="E404" s="235" t="s">
        <v>21</v>
      </c>
      <c r="F404" s="236" t="s">
        <v>755</v>
      </c>
      <c r="G404" s="233"/>
      <c r="H404" s="237">
        <v>100.08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148</v>
      </c>
      <c r="AU404" s="243" t="s">
        <v>81</v>
      </c>
      <c r="AV404" s="11" t="s">
        <v>81</v>
      </c>
      <c r="AW404" s="11" t="s">
        <v>35</v>
      </c>
      <c r="AX404" s="11" t="s">
        <v>71</v>
      </c>
      <c r="AY404" s="243" t="s">
        <v>139</v>
      </c>
    </row>
    <row r="405" spans="2:51" s="11" customFormat="1" ht="13.5">
      <c r="B405" s="232"/>
      <c r="C405" s="233"/>
      <c r="D405" s="234" t="s">
        <v>148</v>
      </c>
      <c r="E405" s="235" t="s">
        <v>21</v>
      </c>
      <c r="F405" s="236" t="s">
        <v>756</v>
      </c>
      <c r="G405" s="233"/>
      <c r="H405" s="237">
        <v>75.06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148</v>
      </c>
      <c r="AU405" s="243" t="s">
        <v>81</v>
      </c>
      <c r="AV405" s="11" t="s">
        <v>81</v>
      </c>
      <c r="AW405" s="11" t="s">
        <v>35</v>
      </c>
      <c r="AX405" s="11" t="s">
        <v>71</v>
      </c>
      <c r="AY405" s="243" t="s">
        <v>139</v>
      </c>
    </row>
    <row r="406" spans="2:51" s="11" customFormat="1" ht="13.5">
      <c r="B406" s="232"/>
      <c r="C406" s="233"/>
      <c r="D406" s="234" t="s">
        <v>148</v>
      </c>
      <c r="E406" s="235" t="s">
        <v>21</v>
      </c>
      <c r="F406" s="236" t="s">
        <v>757</v>
      </c>
      <c r="G406" s="233"/>
      <c r="H406" s="237">
        <v>20.016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148</v>
      </c>
      <c r="AU406" s="243" t="s">
        <v>81</v>
      </c>
      <c r="AV406" s="11" t="s">
        <v>81</v>
      </c>
      <c r="AW406" s="11" t="s">
        <v>35</v>
      </c>
      <c r="AX406" s="11" t="s">
        <v>71</v>
      </c>
      <c r="AY406" s="243" t="s">
        <v>139</v>
      </c>
    </row>
    <row r="407" spans="2:51" s="11" customFormat="1" ht="13.5">
      <c r="B407" s="232"/>
      <c r="C407" s="233"/>
      <c r="D407" s="234" t="s">
        <v>148</v>
      </c>
      <c r="E407" s="235" t="s">
        <v>21</v>
      </c>
      <c r="F407" s="236" t="s">
        <v>758</v>
      </c>
      <c r="G407" s="233"/>
      <c r="H407" s="237">
        <v>110.088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148</v>
      </c>
      <c r="AU407" s="243" t="s">
        <v>81</v>
      </c>
      <c r="AV407" s="11" t="s">
        <v>81</v>
      </c>
      <c r="AW407" s="11" t="s">
        <v>35</v>
      </c>
      <c r="AX407" s="11" t="s">
        <v>71</v>
      </c>
      <c r="AY407" s="243" t="s">
        <v>139</v>
      </c>
    </row>
    <row r="408" spans="2:51" s="12" customFormat="1" ht="13.5">
      <c r="B408" s="244"/>
      <c r="C408" s="245"/>
      <c r="D408" s="234" t="s">
        <v>148</v>
      </c>
      <c r="E408" s="246" t="s">
        <v>21</v>
      </c>
      <c r="F408" s="247" t="s">
        <v>233</v>
      </c>
      <c r="G408" s="245"/>
      <c r="H408" s="248">
        <v>305.244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148</v>
      </c>
      <c r="AU408" s="254" t="s">
        <v>81</v>
      </c>
      <c r="AV408" s="12" t="s">
        <v>146</v>
      </c>
      <c r="AW408" s="12" t="s">
        <v>35</v>
      </c>
      <c r="AX408" s="12" t="s">
        <v>79</v>
      </c>
      <c r="AY408" s="254" t="s">
        <v>139</v>
      </c>
    </row>
    <row r="409" spans="2:65" s="1" customFormat="1" ht="16.5" customHeight="1">
      <c r="B409" s="45"/>
      <c r="C409" s="267" t="s">
        <v>759</v>
      </c>
      <c r="D409" s="267" t="s">
        <v>521</v>
      </c>
      <c r="E409" s="268" t="s">
        <v>760</v>
      </c>
      <c r="F409" s="269" t="s">
        <v>761</v>
      </c>
      <c r="G409" s="270" t="s">
        <v>752</v>
      </c>
      <c r="H409" s="271">
        <v>335.769</v>
      </c>
      <c r="I409" s="272"/>
      <c r="J409" s="273">
        <f>ROUND(I409*H409,2)</f>
        <v>0</v>
      </c>
      <c r="K409" s="269" t="s">
        <v>21</v>
      </c>
      <c r="L409" s="274"/>
      <c r="M409" s="275" t="s">
        <v>21</v>
      </c>
      <c r="N409" s="276" t="s">
        <v>42</v>
      </c>
      <c r="O409" s="46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AR409" s="23" t="s">
        <v>317</v>
      </c>
      <c r="AT409" s="23" t="s">
        <v>521</v>
      </c>
      <c r="AU409" s="23" t="s">
        <v>81</v>
      </c>
      <c r="AY409" s="23" t="s">
        <v>139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79</v>
      </c>
      <c r="BK409" s="231">
        <f>ROUND(I409*H409,2)</f>
        <v>0</v>
      </c>
      <c r="BL409" s="23" t="s">
        <v>215</v>
      </c>
      <c r="BM409" s="23" t="s">
        <v>762</v>
      </c>
    </row>
    <row r="410" spans="2:51" s="13" customFormat="1" ht="13.5">
      <c r="B410" s="255"/>
      <c r="C410" s="256"/>
      <c r="D410" s="234" t="s">
        <v>148</v>
      </c>
      <c r="E410" s="257" t="s">
        <v>21</v>
      </c>
      <c r="F410" s="258" t="s">
        <v>754</v>
      </c>
      <c r="G410" s="256"/>
      <c r="H410" s="257" t="s">
        <v>21</v>
      </c>
      <c r="I410" s="259"/>
      <c r="J410" s="256"/>
      <c r="K410" s="256"/>
      <c r="L410" s="260"/>
      <c r="M410" s="261"/>
      <c r="N410" s="262"/>
      <c r="O410" s="262"/>
      <c r="P410" s="262"/>
      <c r="Q410" s="262"/>
      <c r="R410" s="262"/>
      <c r="S410" s="262"/>
      <c r="T410" s="263"/>
      <c r="AT410" s="264" t="s">
        <v>148</v>
      </c>
      <c r="AU410" s="264" t="s">
        <v>81</v>
      </c>
      <c r="AV410" s="13" t="s">
        <v>79</v>
      </c>
      <c r="AW410" s="13" t="s">
        <v>35</v>
      </c>
      <c r="AX410" s="13" t="s">
        <v>71</v>
      </c>
      <c r="AY410" s="264" t="s">
        <v>139</v>
      </c>
    </row>
    <row r="411" spans="2:51" s="11" customFormat="1" ht="13.5">
      <c r="B411" s="232"/>
      <c r="C411" s="233"/>
      <c r="D411" s="234" t="s">
        <v>148</v>
      </c>
      <c r="E411" s="235" t="s">
        <v>21</v>
      </c>
      <c r="F411" s="236" t="s">
        <v>763</v>
      </c>
      <c r="G411" s="233"/>
      <c r="H411" s="237">
        <v>110.088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148</v>
      </c>
      <c r="AU411" s="243" t="s">
        <v>81</v>
      </c>
      <c r="AV411" s="11" t="s">
        <v>81</v>
      </c>
      <c r="AW411" s="11" t="s">
        <v>35</v>
      </c>
      <c r="AX411" s="11" t="s">
        <v>71</v>
      </c>
      <c r="AY411" s="243" t="s">
        <v>139</v>
      </c>
    </row>
    <row r="412" spans="2:51" s="11" customFormat="1" ht="13.5">
      <c r="B412" s="232"/>
      <c r="C412" s="233"/>
      <c r="D412" s="234" t="s">
        <v>148</v>
      </c>
      <c r="E412" s="235" t="s">
        <v>21</v>
      </c>
      <c r="F412" s="236" t="s">
        <v>764</v>
      </c>
      <c r="G412" s="233"/>
      <c r="H412" s="237">
        <v>82.566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148</v>
      </c>
      <c r="AU412" s="243" t="s">
        <v>81</v>
      </c>
      <c r="AV412" s="11" t="s">
        <v>81</v>
      </c>
      <c r="AW412" s="11" t="s">
        <v>35</v>
      </c>
      <c r="AX412" s="11" t="s">
        <v>71</v>
      </c>
      <c r="AY412" s="243" t="s">
        <v>139</v>
      </c>
    </row>
    <row r="413" spans="2:51" s="11" customFormat="1" ht="13.5">
      <c r="B413" s="232"/>
      <c r="C413" s="233"/>
      <c r="D413" s="234" t="s">
        <v>148</v>
      </c>
      <c r="E413" s="235" t="s">
        <v>21</v>
      </c>
      <c r="F413" s="236" t="s">
        <v>765</v>
      </c>
      <c r="G413" s="233"/>
      <c r="H413" s="237">
        <v>22.018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148</v>
      </c>
      <c r="AU413" s="243" t="s">
        <v>81</v>
      </c>
      <c r="AV413" s="11" t="s">
        <v>81</v>
      </c>
      <c r="AW413" s="11" t="s">
        <v>35</v>
      </c>
      <c r="AX413" s="11" t="s">
        <v>71</v>
      </c>
      <c r="AY413" s="243" t="s">
        <v>139</v>
      </c>
    </row>
    <row r="414" spans="2:51" s="11" customFormat="1" ht="13.5">
      <c r="B414" s="232"/>
      <c r="C414" s="233"/>
      <c r="D414" s="234" t="s">
        <v>148</v>
      </c>
      <c r="E414" s="235" t="s">
        <v>21</v>
      </c>
      <c r="F414" s="236" t="s">
        <v>766</v>
      </c>
      <c r="G414" s="233"/>
      <c r="H414" s="237">
        <v>121.097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148</v>
      </c>
      <c r="AU414" s="243" t="s">
        <v>81</v>
      </c>
      <c r="AV414" s="11" t="s">
        <v>81</v>
      </c>
      <c r="AW414" s="11" t="s">
        <v>35</v>
      </c>
      <c r="AX414" s="11" t="s">
        <v>71</v>
      </c>
      <c r="AY414" s="243" t="s">
        <v>139</v>
      </c>
    </row>
    <row r="415" spans="2:51" s="12" customFormat="1" ht="13.5">
      <c r="B415" s="244"/>
      <c r="C415" s="245"/>
      <c r="D415" s="234" t="s">
        <v>148</v>
      </c>
      <c r="E415" s="246" t="s">
        <v>21</v>
      </c>
      <c r="F415" s="247" t="s">
        <v>233</v>
      </c>
      <c r="G415" s="245"/>
      <c r="H415" s="248">
        <v>335.769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AT415" s="254" t="s">
        <v>148</v>
      </c>
      <c r="AU415" s="254" t="s">
        <v>81</v>
      </c>
      <c r="AV415" s="12" t="s">
        <v>146</v>
      </c>
      <c r="AW415" s="12" t="s">
        <v>35</v>
      </c>
      <c r="AX415" s="12" t="s">
        <v>79</v>
      </c>
      <c r="AY415" s="254" t="s">
        <v>139</v>
      </c>
    </row>
    <row r="416" spans="2:65" s="1" customFormat="1" ht="25.5" customHeight="1">
      <c r="B416" s="45"/>
      <c r="C416" s="220" t="s">
        <v>767</v>
      </c>
      <c r="D416" s="220" t="s">
        <v>141</v>
      </c>
      <c r="E416" s="221" t="s">
        <v>768</v>
      </c>
      <c r="F416" s="222" t="s">
        <v>769</v>
      </c>
      <c r="G416" s="223" t="s">
        <v>752</v>
      </c>
      <c r="H416" s="224">
        <v>1385</v>
      </c>
      <c r="I416" s="225"/>
      <c r="J416" s="226">
        <f>ROUND(I416*H416,2)</f>
        <v>0</v>
      </c>
      <c r="K416" s="222" t="s">
        <v>145</v>
      </c>
      <c r="L416" s="71"/>
      <c r="M416" s="227" t="s">
        <v>21</v>
      </c>
      <c r="N416" s="228" t="s">
        <v>42</v>
      </c>
      <c r="O416" s="46"/>
      <c r="P416" s="229">
        <f>O416*H416</f>
        <v>0</v>
      </c>
      <c r="Q416" s="229">
        <v>0</v>
      </c>
      <c r="R416" s="229">
        <f>Q416*H416</f>
        <v>0</v>
      </c>
      <c r="S416" s="229">
        <v>0.001</v>
      </c>
      <c r="T416" s="230">
        <f>S416*H416</f>
        <v>1.385</v>
      </c>
      <c r="AR416" s="23" t="s">
        <v>215</v>
      </c>
      <c r="AT416" s="23" t="s">
        <v>141</v>
      </c>
      <c r="AU416" s="23" t="s">
        <v>81</v>
      </c>
      <c r="AY416" s="23" t="s">
        <v>139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79</v>
      </c>
      <c r="BK416" s="231">
        <f>ROUND(I416*H416,2)</f>
        <v>0</v>
      </c>
      <c r="BL416" s="23" t="s">
        <v>215</v>
      </c>
      <c r="BM416" s="23" t="s">
        <v>770</v>
      </c>
    </row>
    <row r="417" spans="2:51" s="11" customFormat="1" ht="13.5">
      <c r="B417" s="232"/>
      <c r="C417" s="233"/>
      <c r="D417" s="234" t="s">
        <v>148</v>
      </c>
      <c r="E417" s="235" t="s">
        <v>21</v>
      </c>
      <c r="F417" s="236" t="s">
        <v>771</v>
      </c>
      <c r="G417" s="233"/>
      <c r="H417" s="237">
        <v>1200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148</v>
      </c>
      <c r="AU417" s="243" t="s">
        <v>81</v>
      </c>
      <c r="AV417" s="11" t="s">
        <v>81</v>
      </c>
      <c r="AW417" s="11" t="s">
        <v>35</v>
      </c>
      <c r="AX417" s="11" t="s">
        <v>71</v>
      </c>
      <c r="AY417" s="243" t="s">
        <v>139</v>
      </c>
    </row>
    <row r="418" spans="2:51" s="11" customFormat="1" ht="13.5">
      <c r="B418" s="232"/>
      <c r="C418" s="233"/>
      <c r="D418" s="234" t="s">
        <v>148</v>
      </c>
      <c r="E418" s="235" t="s">
        <v>21</v>
      </c>
      <c r="F418" s="236" t="s">
        <v>772</v>
      </c>
      <c r="G418" s="233"/>
      <c r="H418" s="237">
        <v>185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148</v>
      </c>
      <c r="AU418" s="243" t="s">
        <v>81</v>
      </c>
      <c r="AV418" s="11" t="s">
        <v>81</v>
      </c>
      <c r="AW418" s="11" t="s">
        <v>35</v>
      </c>
      <c r="AX418" s="11" t="s">
        <v>71</v>
      </c>
      <c r="AY418" s="243" t="s">
        <v>139</v>
      </c>
    </row>
    <row r="419" spans="2:51" s="12" customFormat="1" ht="13.5">
      <c r="B419" s="244"/>
      <c r="C419" s="245"/>
      <c r="D419" s="234" t="s">
        <v>148</v>
      </c>
      <c r="E419" s="246" t="s">
        <v>21</v>
      </c>
      <c r="F419" s="247" t="s">
        <v>233</v>
      </c>
      <c r="G419" s="245"/>
      <c r="H419" s="248">
        <v>1385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AT419" s="254" t="s">
        <v>148</v>
      </c>
      <c r="AU419" s="254" t="s">
        <v>81</v>
      </c>
      <c r="AV419" s="12" t="s">
        <v>146</v>
      </c>
      <c r="AW419" s="12" t="s">
        <v>35</v>
      </c>
      <c r="AX419" s="12" t="s">
        <v>79</v>
      </c>
      <c r="AY419" s="254" t="s">
        <v>139</v>
      </c>
    </row>
    <row r="420" spans="2:65" s="1" customFormat="1" ht="16.5" customHeight="1">
      <c r="B420" s="45"/>
      <c r="C420" s="220" t="s">
        <v>773</v>
      </c>
      <c r="D420" s="220" t="s">
        <v>141</v>
      </c>
      <c r="E420" s="221" t="s">
        <v>774</v>
      </c>
      <c r="F420" s="222" t="s">
        <v>775</v>
      </c>
      <c r="G420" s="223" t="s">
        <v>543</v>
      </c>
      <c r="H420" s="277"/>
      <c r="I420" s="225"/>
      <c r="J420" s="226">
        <f>ROUND(I420*H420,2)</f>
        <v>0</v>
      </c>
      <c r="K420" s="222" t="s">
        <v>145</v>
      </c>
      <c r="L420" s="71"/>
      <c r="M420" s="227" t="s">
        <v>21</v>
      </c>
      <c r="N420" s="228" t="s">
        <v>42</v>
      </c>
      <c r="O420" s="46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AR420" s="23" t="s">
        <v>215</v>
      </c>
      <c r="AT420" s="23" t="s">
        <v>141</v>
      </c>
      <c r="AU420" s="23" t="s">
        <v>81</v>
      </c>
      <c r="AY420" s="23" t="s">
        <v>139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23" t="s">
        <v>79</v>
      </c>
      <c r="BK420" s="231">
        <f>ROUND(I420*H420,2)</f>
        <v>0</v>
      </c>
      <c r="BL420" s="23" t="s">
        <v>215</v>
      </c>
      <c r="BM420" s="23" t="s">
        <v>776</v>
      </c>
    </row>
    <row r="421" spans="2:65" s="1" customFormat="1" ht="16.5" customHeight="1">
      <c r="B421" s="45"/>
      <c r="C421" s="220" t="s">
        <v>777</v>
      </c>
      <c r="D421" s="220" t="s">
        <v>141</v>
      </c>
      <c r="E421" s="221" t="s">
        <v>778</v>
      </c>
      <c r="F421" s="222" t="s">
        <v>779</v>
      </c>
      <c r="G421" s="223" t="s">
        <v>543</v>
      </c>
      <c r="H421" s="277"/>
      <c r="I421" s="225"/>
      <c r="J421" s="226">
        <f>ROUND(I421*H421,2)</f>
        <v>0</v>
      </c>
      <c r="K421" s="222" t="s">
        <v>145</v>
      </c>
      <c r="L421" s="71"/>
      <c r="M421" s="227" t="s">
        <v>21</v>
      </c>
      <c r="N421" s="228" t="s">
        <v>42</v>
      </c>
      <c r="O421" s="4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AR421" s="23" t="s">
        <v>215</v>
      </c>
      <c r="AT421" s="23" t="s">
        <v>141</v>
      </c>
      <c r="AU421" s="23" t="s">
        <v>81</v>
      </c>
      <c r="AY421" s="23" t="s">
        <v>139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23" t="s">
        <v>79</v>
      </c>
      <c r="BK421" s="231">
        <f>ROUND(I421*H421,2)</f>
        <v>0</v>
      </c>
      <c r="BL421" s="23" t="s">
        <v>215</v>
      </c>
      <c r="BM421" s="23" t="s">
        <v>780</v>
      </c>
    </row>
    <row r="422" spans="2:65" s="1" customFormat="1" ht="16.5" customHeight="1">
      <c r="B422" s="45"/>
      <c r="C422" s="220" t="s">
        <v>781</v>
      </c>
      <c r="D422" s="220" t="s">
        <v>141</v>
      </c>
      <c r="E422" s="221" t="s">
        <v>782</v>
      </c>
      <c r="F422" s="222" t="s">
        <v>783</v>
      </c>
      <c r="G422" s="223" t="s">
        <v>237</v>
      </c>
      <c r="H422" s="224">
        <v>9.9</v>
      </c>
      <c r="I422" s="225"/>
      <c r="J422" s="226">
        <f>ROUND(I422*H422,2)</f>
        <v>0</v>
      </c>
      <c r="K422" s="222" t="s">
        <v>21</v>
      </c>
      <c r="L422" s="71"/>
      <c r="M422" s="227" t="s">
        <v>21</v>
      </c>
      <c r="N422" s="228" t="s">
        <v>42</v>
      </c>
      <c r="O422" s="46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AR422" s="23" t="s">
        <v>215</v>
      </c>
      <c r="AT422" s="23" t="s">
        <v>141</v>
      </c>
      <c r="AU422" s="23" t="s">
        <v>81</v>
      </c>
      <c r="AY422" s="23" t="s">
        <v>139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79</v>
      </c>
      <c r="BK422" s="231">
        <f>ROUND(I422*H422,2)</f>
        <v>0</v>
      </c>
      <c r="BL422" s="23" t="s">
        <v>215</v>
      </c>
      <c r="BM422" s="23" t="s">
        <v>784</v>
      </c>
    </row>
    <row r="423" spans="2:51" s="11" customFormat="1" ht="13.5">
      <c r="B423" s="232"/>
      <c r="C423" s="233"/>
      <c r="D423" s="234" t="s">
        <v>148</v>
      </c>
      <c r="E423" s="235" t="s">
        <v>21</v>
      </c>
      <c r="F423" s="236" t="s">
        <v>785</v>
      </c>
      <c r="G423" s="233"/>
      <c r="H423" s="237">
        <v>9.9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148</v>
      </c>
      <c r="AU423" s="243" t="s">
        <v>81</v>
      </c>
      <c r="AV423" s="11" t="s">
        <v>81</v>
      </c>
      <c r="AW423" s="11" t="s">
        <v>35</v>
      </c>
      <c r="AX423" s="11" t="s">
        <v>79</v>
      </c>
      <c r="AY423" s="243" t="s">
        <v>139</v>
      </c>
    </row>
    <row r="424" spans="2:63" s="10" customFormat="1" ht="29.85" customHeight="1">
      <c r="B424" s="204"/>
      <c r="C424" s="205"/>
      <c r="D424" s="206" t="s">
        <v>70</v>
      </c>
      <c r="E424" s="218" t="s">
        <v>786</v>
      </c>
      <c r="F424" s="218" t="s">
        <v>787</v>
      </c>
      <c r="G424" s="205"/>
      <c r="H424" s="205"/>
      <c r="I424" s="208"/>
      <c r="J424" s="219">
        <f>BK424</f>
        <v>0</v>
      </c>
      <c r="K424" s="205"/>
      <c r="L424" s="210"/>
      <c r="M424" s="211"/>
      <c r="N424" s="212"/>
      <c r="O424" s="212"/>
      <c r="P424" s="213">
        <f>SUM(P425:P433)</f>
        <v>0</v>
      </c>
      <c r="Q424" s="212"/>
      <c r="R424" s="213">
        <f>SUM(R425:R433)</f>
        <v>0.0260374</v>
      </c>
      <c r="S424" s="212"/>
      <c r="T424" s="214">
        <f>SUM(T425:T433)</f>
        <v>0</v>
      </c>
      <c r="AR424" s="215" t="s">
        <v>81</v>
      </c>
      <c r="AT424" s="216" t="s">
        <v>70</v>
      </c>
      <c r="AU424" s="216" t="s">
        <v>79</v>
      </c>
      <c r="AY424" s="215" t="s">
        <v>139</v>
      </c>
      <c r="BK424" s="217">
        <f>SUM(BK425:BK433)</f>
        <v>0</v>
      </c>
    </row>
    <row r="425" spans="2:65" s="1" customFormat="1" ht="16.5" customHeight="1">
      <c r="B425" s="45"/>
      <c r="C425" s="220" t="s">
        <v>788</v>
      </c>
      <c r="D425" s="220" t="s">
        <v>141</v>
      </c>
      <c r="E425" s="221" t="s">
        <v>789</v>
      </c>
      <c r="F425" s="222" t="s">
        <v>790</v>
      </c>
      <c r="G425" s="223" t="s">
        <v>203</v>
      </c>
      <c r="H425" s="224">
        <v>6.17</v>
      </c>
      <c r="I425" s="225"/>
      <c r="J425" s="226">
        <f>ROUND(I425*H425,2)</f>
        <v>0</v>
      </c>
      <c r="K425" s="222" t="s">
        <v>145</v>
      </c>
      <c r="L425" s="71"/>
      <c r="M425" s="227" t="s">
        <v>21</v>
      </c>
      <c r="N425" s="228" t="s">
        <v>42</v>
      </c>
      <c r="O425" s="46"/>
      <c r="P425" s="229">
        <f>O425*H425</f>
        <v>0</v>
      </c>
      <c r="Q425" s="229">
        <v>0.00392</v>
      </c>
      <c r="R425" s="229">
        <f>Q425*H425</f>
        <v>0.0241864</v>
      </c>
      <c r="S425" s="229">
        <v>0</v>
      </c>
      <c r="T425" s="230">
        <f>S425*H425</f>
        <v>0</v>
      </c>
      <c r="AR425" s="23" t="s">
        <v>215</v>
      </c>
      <c r="AT425" s="23" t="s">
        <v>141</v>
      </c>
      <c r="AU425" s="23" t="s">
        <v>81</v>
      </c>
      <c r="AY425" s="23" t="s">
        <v>139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79</v>
      </c>
      <c r="BK425" s="231">
        <f>ROUND(I425*H425,2)</f>
        <v>0</v>
      </c>
      <c r="BL425" s="23" t="s">
        <v>215</v>
      </c>
      <c r="BM425" s="23" t="s">
        <v>791</v>
      </c>
    </row>
    <row r="426" spans="2:51" s="13" customFormat="1" ht="13.5">
      <c r="B426" s="255"/>
      <c r="C426" s="256"/>
      <c r="D426" s="234" t="s">
        <v>148</v>
      </c>
      <c r="E426" s="257" t="s">
        <v>21</v>
      </c>
      <c r="F426" s="258" t="s">
        <v>326</v>
      </c>
      <c r="G426" s="256"/>
      <c r="H426" s="257" t="s">
        <v>21</v>
      </c>
      <c r="I426" s="259"/>
      <c r="J426" s="256"/>
      <c r="K426" s="256"/>
      <c r="L426" s="260"/>
      <c r="M426" s="261"/>
      <c r="N426" s="262"/>
      <c r="O426" s="262"/>
      <c r="P426" s="262"/>
      <c r="Q426" s="262"/>
      <c r="R426" s="262"/>
      <c r="S426" s="262"/>
      <c r="T426" s="263"/>
      <c r="AT426" s="264" t="s">
        <v>148</v>
      </c>
      <c r="AU426" s="264" t="s">
        <v>81</v>
      </c>
      <c r="AV426" s="13" t="s">
        <v>79</v>
      </c>
      <c r="AW426" s="13" t="s">
        <v>35</v>
      </c>
      <c r="AX426" s="13" t="s">
        <v>71</v>
      </c>
      <c r="AY426" s="264" t="s">
        <v>139</v>
      </c>
    </row>
    <row r="427" spans="2:51" s="11" customFormat="1" ht="13.5">
      <c r="B427" s="232"/>
      <c r="C427" s="233"/>
      <c r="D427" s="234" t="s">
        <v>148</v>
      </c>
      <c r="E427" s="235" t="s">
        <v>21</v>
      </c>
      <c r="F427" s="236" t="s">
        <v>327</v>
      </c>
      <c r="G427" s="233"/>
      <c r="H427" s="237">
        <v>6.17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148</v>
      </c>
      <c r="AU427" s="243" t="s">
        <v>81</v>
      </c>
      <c r="AV427" s="11" t="s">
        <v>81</v>
      </c>
      <c r="AW427" s="11" t="s">
        <v>35</v>
      </c>
      <c r="AX427" s="11" t="s">
        <v>79</v>
      </c>
      <c r="AY427" s="243" t="s">
        <v>139</v>
      </c>
    </row>
    <row r="428" spans="2:65" s="1" customFormat="1" ht="16.5" customHeight="1">
      <c r="B428" s="45"/>
      <c r="C428" s="267" t="s">
        <v>792</v>
      </c>
      <c r="D428" s="267" t="s">
        <v>521</v>
      </c>
      <c r="E428" s="268" t="s">
        <v>793</v>
      </c>
      <c r="F428" s="269" t="s">
        <v>794</v>
      </c>
      <c r="G428" s="270" t="s">
        <v>203</v>
      </c>
      <c r="H428" s="271">
        <v>7.096</v>
      </c>
      <c r="I428" s="272"/>
      <c r="J428" s="273">
        <f>ROUND(I428*H428,2)</f>
        <v>0</v>
      </c>
      <c r="K428" s="269" t="s">
        <v>21</v>
      </c>
      <c r="L428" s="274"/>
      <c r="M428" s="275" t="s">
        <v>21</v>
      </c>
      <c r="N428" s="276" t="s">
        <v>42</v>
      </c>
      <c r="O428" s="46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AR428" s="23" t="s">
        <v>317</v>
      </c>
      <c r="AT428" s="23" t="s">
        <v>521</v>
      </c>
      <c r="AU428" s="23" t="s">
        <v>81</v>
      </c>
      <c r="AY428" s="23" t="s">
        <v>139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23" t="s">
        <v>79</v>
      </c>
      <c r="BK428" s="231">
        <f>ROUND(I428*H428,2)</f>
        <v>0</v>
      </c>
      <c r="BL428" s="23" t="s">
        <v>215</v>
      </c>
      <c r="BM428" s="23" t="s">
        <v>795</v>
      </c>
    </row>
    <row r="429" spans="2:65" s="1" customFormat="1" ht="16.5" customHeight="1">
      <c r="B429" s="45"/>
      <c r="C429" s="220" t="s">
        <v>796</v>
      </c>
      <c r="D429" s="220" t="s">
        <v>141</v>
      </c>
      <c r="E429" s="221" t="s">
        <v>797</v>
      </c>
      <c r="F429" s="222" t="s">
        <v>798</v>
      </c>
      <c r="G429" s="223" t="s">
        <v>203</v>
      </c>
      <c r="H429" s="224">
        <v>6.17</v>
      </c>
      <c r="I429" s="225"/>
      <c r="J429" s="226">
        <f>ROUND(I429*H429,2)</f>
        <v>0</v>
      </c>
      <c r="K429" s="222" t="s">
        <v>145</v>
      </c>
      <c r="L429" s="71"/>
      <c r="M429" s="227" t="s">
        <v>21</v>
      </c>
      <c r="N429" s="228" t="s">
        <v>42</v>
      </c>
      <c r="O429" s="46"/>
      <c r="P429" s="229">
        <f>O429*H429</f>
        <v>0</v>
      </c>
      <c r="Q429" s="229">
        <v>0.0003</v>
      </c>
      <c r="R429" s="229">
        <f>Q429*H429</f>
        <v>0.0018509999999999998</v>
      </c>
      <c r="S429" s="229">
        <v>0</v>
      </c>
      <c r="T429" s="230">
        <f>S429*H429</f>
        <v>0</v>
      </c>
      <c r="AR429" s="23" t="s">
        <v>215</v>
      </c>
      <c r="AT429" s="23" t="s">
        <v>141</v>
      </c>
      <c r="AU429" s="23" t="s">
        <v>81</v>
      </c>
      <c r="AY429" s="23" t="s">
        <v>139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23" t="s">
        <v>79</v>
      </c>
      <c r="BK429" s="231">
        <f>ROUND(I429*H429,2)</f>
        <v>0</v>
      </c>
      <c r="BL429" s="23" t="s">
        <v>215</v>
      </c>
      <c r="BM429" s="23" t="s">
        <v>799</v>
      </c>
    </row>
    <row r="430" spans="2:51" s="13" customFormat="1" ht="13.5">
      <c r="B430" s="255"/>
      <c r="C430" s="256"/>
      <c r="D430" s="234" t="s">
        <v>148</v>
      </c>
      <c r="E430" s="257" t="s">
        <v>21</v>
      </c>
      <c r="F430" s="258" t="s">
        <v>326</v>
      </c>
      <c r="G430" s="256"/>
      <c r="H430" s="257" t="s">
        <v>21</v>
      </c>
      <c r="I430" s="259"/>
      <c r="J430" s="256"/>
      <c r="K430" s="256"/>
      <c r="L430" s="260"/>
      <c r="M430" s="261"/>
      <c r="N430" s="262"/>
      <c r="O430" s="262"/>
      <c r="P430" s="262"/>
      <c r="Q430" s="262"/>
      <c r="R430" s="262"/>
      <c r="S430" s="262"/>
      <c r="T430" s="263"/>
      <c r="AT430" s="264" t="s">
        <v>148</v>
      </c>
      <c r="AU430" s="264" t="s">
        <v>81</v>
      </c>
      <c r="AV430" s="13" t="s">
        <v>79</v>
      </c>
      <c r="AW430" s="13" t="s">
        <v>35</v>
      </c>
      <c r="AX430" s="13" t="s">
        <v>71</v>
      </c>
      <c r="AY430" s="264" t="s">
        <v>139</v>
      </c>
    </row>
    <row r="431" spans="2:51" s="11" customFormat="1" ht="13.5">
      <c r="B431" s="232"/>
      <c r="C431" s="233"/>
      <c r="D431" s="234" t="s">
        <v>148</v>
      </c>
      <c r="E431" s="235" t="s">
        <v>21</v>
      </c>
      <c r="F431" s="236" t="s">
        <v>327</v>
      </c>
      <c r="G431" s="233"/>
      <c r="H431" s="237">
        <v>6.17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148</v>
      </c>
      <c r="AU431" s="243" t="s">
        <v>81</v>
      </c>
      <c r="AV431" s="11" t="s">
        <v>81</v>
      </c>
      <c r="AW431" s="11" t="s">
        <v>35</v>
      </c>
      <c r="AX431" s="11" t="s">
        <v>79</v>
      </c>
      <c r="AY431" s="243" t="s">
        <v>139</v>
      </c>
    </row>
    <row r="432" spans="2:65" s="1" customFormat="1" ht="16.5" customHeight="1">
      <c r="B432" s="45"/>
      <c r="C432" s="220" t="s">
        <v>800</v>
      </c>
      <c r="D432" s="220" t="s">
        <v>141</v>
      </c>
      <c r="E432" s="221" t="s">
        <v>801</v>
      </c>
      <c r="F432" s="222" t="s">
        <v>802</v>
      </c>
      <c r="G432" s="223" t="s">
        <v>543</v>
      </c>
      <c r="H432" s="277"/>
      <c r="I432" s="225"/>
      <c r="J432" s="226">
        <f>ROUND(I432*H432,2)</f>
        <v>0</v>
      </c>
      <c r="K432" s="222" t="s">
        <v>145</v>
      </c>
      <c r="L432" s="71"/>
      <c r="M432" s="227" t="s">
        <v>21</v>
      </c>
      <c r="N432" s="228" t="s">
        <v>42</v>
      </c>
      <c r="O432" s="46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AR432" s="23" t="s">
        <v>215</v>
      </c>
      <c r="AT432" s="23" t="s">
        <v>141</v>
      </c>
      <c r="AU432" s="23" t="s">
        <v>81</v>
      </c>
      <c r="AY432" s="23" t="s">
        <v>139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23" t="s">
        <v>79</v>
      </c>
      <c r="BK432" s="231">
        <f>ROUND(I432*H432,2)</f>
        <v>0</v>
      </c>
      <c r="BL432" s="23" t="s">
        <v>215</v>
      </c>
      <c r="BM432" s="23" t="s">
        <v>803</v>
      </c>
    </row>
    <row r="433" spans="2:65" s="1" customFormat="1" ht="16.5" customHeight="1">
      <c r="B433" s="45"/>
      <c r="C433" s="220" t="s">
        <v>804</v>
      </c>
      <c r="D433" s="220" t="s">
        <v>141</v>
      </c>
      <c r="E433" s="221" t="s">
        <v>805</v>
      </c>
      <c r="F433" s="222" t="s">
        <v>806</v>
      </c>
      <c r="G433" s="223" t="s">
        <v>543</v>
      </c>
      <c r="H433" s="277"/>
      <c r="I433" s="225"/>
      <c r="J433" s="226">
        <f>ROUND(I433*H433,2)</f>
        <v>0</v>
      </c>
      <c r="K433" s="222" t="s">
        <v>145</v>
      </c>
      <c r="L433" s="71"/>
      <c r="M433" s="227" t="s">
        <v>21</v>
      </c>
      <c r="N433" s="228" t="s">
        <v>42</v>
      </c>
      <c r="O433" s="46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AR433" s="23" t="s">
        <v>215</v>
      </c>
      <c r="AT433" s="23" t="s">
        <v>141</v>
      </c>
      <c r="AU433" s="23" t="s">
        <v>81</v>
      </c>
      <c r="AY433" s="23" t="s">
        <v>139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23" t="s">
        <v>79</v>
      </c>
      <c r="BK433" s="231">
        <f>ROUND(I433*H433,2)</f>
        <v>0</v>
      </c>
      <c r="BL433" s="23" t="s">
        <v>215</v>
      </c>
      <c r="BM433" s="23" t="s">
        <v>807</v>
      </c>
    </row>
    <row r="434" spans="2:63" s="10" customFormat="1" ht="29.85" customHeight="1">
      <c r="B434" s="204"/>
      <c r="C434" s="205"/>
      <c r="D434" s="206" t="s">
        <v>70</v>
      </c>
      <c r="E434" s="218" t="s">
        <v>808</v>
      </c>
      <c r="F434" s="218" t="s">
        <v>809</v>
      </c>
      <c r="G434" s="205"/>
      <c r="H434" s="205"/>
      <c r="I434" s="208"/>
      <c r="J434" s="219">
        <f>BK434</f>
        <v>0</v>
      </c>
      <c r="K434" s="205"/>
      <c r="L434" s="210"/>
      <c r="M434" s="211"/>
      <c r="N434" s="212"/>
      <c r="O434" s="212"/>
      <c r="P434" s="213">
        <f>SUM(P435:P462)</f>
        <v>0</v>
      </c>
      <c r="Q434" s="212"/>
      <c r="R434" s="213">
        <f>SUM(R435:R462)</f>
        <v>0.9592467</v>
      </c>
      <c r="S434" s="212"/>
      <c r="T434" s="214">
        <f>SUM(T435:T462)</f>
        <v>0.2754</v>
      </c>
      <c r="AR434" s="215" t="s">
        <v>81</v>
      </c>
      <c r="AT434" s="216" t="s">
        <v>70</v>
      </c>
      <c r="AU434" s="216" t="s">
        <v>79</v>
      </c>
      <c r="AY434" s="215" t="s">
        <v>139</v>
      </c>
      <c r="BK434" s="217">
        <f>SUM(BK435:BK462)</f>
        <v>0</v>
      </c>
    </row>
    <row r="435" spans="2:65" s="1" customFormat="1" ht="16.5" customHeight="1">
      <c r="B435" s="45"/>
      <c r="C435" s="220" t="s">
        <v>810</v>
      </c>
      <c r="D435" s="220" t="s">
        <v>141</v>
      </c>
      <c r="E435" s="221" t="s">
        <v>811</v>
      </c>
      <c r="F435" s="222" t="s">
        <v>812</v>
      </c>
      <c r="G435" s="223" t="s">
        <v>203</v>
      </c>
      <c r="H435" s="224">
        <v>127.39</v>
      </c>
      <c r="I435" s="225"/>
      <c r="J435" s="226">
        <f>ROUND(I435*H435,2)</f>
        <v>0</v>
      </c>
      <c r="K435" s="222" t="s">
        <v>145</v>
      </c>
      <c r="L435" s="71"/>
      <c r="M435" s="227" t="s">
        <v>21</v>
      </c>
      <c r="N435" s="228" t="s">
        <v>42</v>
      </c>
      <c r="O435" s="46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AR435" s="23" t="s">
        <v>215</v>
      </c>
      <c r="AT435" s="23" t="s">
        <v>141</v>
      </c>
      <c r="AU435" s="23" t="s">
        <v>81</v>
      </c>
      <c r="AY435" s="23" t="s">
        <v>139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23" t="s">
        <v>79</v>
      </c>
      <c r="BK435" s="231">
        <f>ROUND(I435*H435,2)</f>
        <v>0</v>
      </c>
      <c r="BL435" s="23" t="s">
        <v>215</v>
      </c>
      <c r="BM435" s="23" t="s">
        <v>813</v>
      </c>
    </row>
    <row r="436" spans="2:51" s="13" customFormat="1" ht="13.5">
      <c r="B436" s="255"/>
      <c r="C436" s="256"/>
      <c r="D436" s="234" t="s">
        <v>148</v>
      </c>
      <c r="E436" s="257" t="s">
        <v>21</v>
      </c>
      <c r="F436" s="258" t="s">
        <v>326</v>
      </c>
      <c r="G436" s="256"/>
      <c r="H436" s="257" t="s">
        <v>21</v>
      </c>
      <c r="I436" s="259"/>
      <c r="J436" s="256"/>
      <c r="K436" s="256"/>
      <c r="L436" s="260"/>
      <c r="M436" s="261"/>
      <c r="N436" s="262"/>
      <c r="O436" s="262"/>
      <c r="P436" s="262"/>
      <c r="Q436" s="262"/>
      <c r="R436" s="262"/>
      <c r="S436" s="262"/>
      <c r="T436" s="263"/>
      <c r="AT436" s="264" t="s">
        <v>148</v>
      </c>
      <c r="AU436" s="264" t="s">
        <v>81</v>
      </c>
      <c r="AV436" s="13" t="s">
        <v>79</v>
      </c>
      <c r="AW436" s="13" t="s">
        <v>35</v>
      </c>
      <c r="AX436" s="13" t="s">
        <v>71</v>
      </c>
      <c r="AY436" s="264" t="s">
        <v>139</v>
      </c>
    </row>
    <row r="437" spans="2:51" s="11" customFormat="1" ht="13.5">
      <c r="B437" s="232"/>
      <c r="C437" s="233"/>
      <c r="D437" s="234" t="s">
        <v>148</v>
      </c>
      <c r="E437" s="235" t="s">
        <v>21</v>
      </c>
      <c r="F437" s="236" t="s">
        <v>328</v>
      </c>
      <c r="G437" s="233"/>
      <c r="H437" s="237">
        <v>66.22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148</v>
      </c>
      <c r="AU437" s="243" t="s">
        <v>81</v>
      </c>
      <c r="AV437" s="11" t="s">
        <v>81</v>
      </c>
      <c r="AW437" s="11" t="s">
        <v>35</v>
      </c>
      <c r="AX437" s="11" t="s">
        <v>71</v>
      </c>
      <c r="AY437" s="243" t="s">
        <v>139</v>
      </c>
    </row>
    <row r="438" spans="2:51" s="11" customFormat="1" ht="13.5">
      <c r="B438" s="232"/>
      <c r="C438" s="233"/>
      <c r="D438" s="234" t="s">
        <v>148</v>
      </c>
      <c r="E438" s="235" t="s">
        <v>21</v>
      </c>
      <c r="F438" s="236" t="s">
        <v>329</v>
      </c>
      <c r="G438" s="233"/>
      <c r="H438" s="237">
        <v>61.17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148</v>
      </c>
      <c r="AU438" s="243" t="s">
        <v>81</v>
      </c>
      <c r="AV438" s="11" t="s">
        <v>81</v>
      </c>
      <c r="AW438" s="11" t="s">
        <v>35</v>
      </c>
      <c r="AX438" s="11" t="s">
        <v>71</v>
      </c>
      <c r="AY438" s="243" t="s">
        <v>139</v>
      </c>
    </row>
    <row r="439" spans="2:51" s="12" customFormat="1" ht="13.5">
      <c r="B439" s="244"/>
      <c r="C439" s="245"/>
      <c r="D439" s="234" t="s">
        <v>148</v>
      </c>
      <c r="E439" s="246" t="s">
        <v>21</v>
      </c>
      <c r="F439" s="247" t="s">
        <v>233</v>
      </c>
      <c r="G439" s="245"/>
      <c r="H439" s="248">
        <v>127.39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148</v>
      </c>
      <c r="AU439" s="254" t="s">
        <v>81</v>
      </c>
      <c r="AV439" s="12" t="s">
        <v>146</v>
      </c>
      <c r="AW439" s="12" t="s">
        <v>35</v>
      </c>
      <c r="AX439" s="12" t="s">
        <v>79</v>
      </c>
      <c r="AY439" s="254" t="s">
        <v>139</v>
      </c>
    </row>
    <row r="440" spans="2:65" s="1" customFormat="1" ht="25.5" customHeight="1">
      <c r="B440" s="45"/>
      <c r="C440" s="220" t="s">
        <v>814</v>
      </c>
      <c r="D440" s="220" t="s">
        <v>141</v>
      </c>
      <c r="E440" s="221" t="s">
        <v>815</v>
      </c>
      <c r="F440" s="222" t="s">
        <v>816</v>
      </c>
      <c r="G440" s="223" t="s">
        <v>203</v>
      </c>
      <c r="H440" s="224">
        <v>127.39</v>
      </c>
      <c r="I440" s="225"/>
      <c r="J440" s="226">
        <f>ROUND(I440*H440,2)</f>
        <v>0</v>
      </c>
      <c r="K440" s="222" t="s">
        <v>145</v>
      </c>
      <c r="L440" s="71"/>
      <c r="M440" s="227" t="s">
        <v>21</v>
      </c>
      <c r="N440" s="228" t="s">
        <v>42</v>
      </c>
      <c r="O440" s="46"/>
      <c r="P440" s="229">
        <f>O440*H440</f>
        <v>0</v>
      </c>
      <c r="Q440" s="229">
        <v>3E-05</v>
      </c>
      <c r="R440" s="229">
        <f>Q440*H440</f>
        <v>0.0038217</v>
      </c>
      <c r="S440" s="229">
        <v>0</v>
      </c>
      <c r="T440" s="230">
        <f>S440*H440</f>
        <v>0</v>
      </c>
      <c r="AR440" s="23" t="s">
        <v>215</v>
      </c>
      <c r="AT440" s="23" t="s">
        <v>141</v>
      </c>
      <c r="AU440" s="23" t="s">
        <v>81</v>
      </c>
      <c r="AY440" s="23" t="s">
        <v>139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79</v>
      </c>
      <c r="BK440" s="231">
        <f>ROUND(I440*H440,2)</f>
        <v>0</v>
      </c>
      <c r="BL440" s="23" t="s">
        <v>215</v>
      </c>
      <c r="BM440" s="23" t="s">
        <v>817</v>
      </c>
    </row>
    <row r="441" spans="2:51" s="13" customFormat="1" ht="13.5">
      <c r="B441" s="255"/>
      <c r="C441" s="256"/>
      <c r="D441" s="234" t="s">
        <v>148</v>
      </c>
      <c r="E441" s="257" t="s">
        <v>21</v>
      </c>
      <c r="F441" s="258" t="s">
        <v>326</v>
      </c>
      <c r="G441" s="256"/>
      <c r="H441" s="257" t="s">
        <v>21</v>
      </c>
      <c r="I441" s="259"/>
      <c r="J441" s="256"/>
      <c r="K441" s="256"/>
      <c r="L441" s="260"/>
      <c r="M441" s="261"/>
      <c r="N441" s="262"/>
      <c r="O441" s="262"/>
      <c r="P441" s="262"/>
      <c r="Q441" s="262"/>
      <c r="R441" s="262"/>
      <c r="S441" s="262"/>
      <c r="T441" s="263"/>
      <c r="AT441" s="264" t="s">
        <v>148</v>
      </c>
      <c r="AU441" s="264" t="s">
        <v>81</v>
      </c>
      <c r="AV441" s="13" t="s">
        <v>79</v>
      </c>
      <c r="AW441" s="13" t="s">
        <v>35</v>
      </c>
      <c r="AX441" s="13" t="s">
        <v>71</v>
      </c>
      <c r="AY441" s="264" t="s">
        <v>139</v>
      </c>
    </row>
    <row r="442" spans="2:51" s="11" customFormat="1" ht="13.5">
      <c r="B442" s="232"/>
      <c r="C442" s="233"/>
      <c r="D442" s="234" t="s">
        <v>148</v>
      </c>
      <c r="E442" s="235" t="s">
        <v>21</v>
      </c>
      <c r="F442" s="236" t="s">
        <v>328</v>
      </c>
      <c r="G442" s="233"/>
      <c r="H442" s="237">
        <v>66.22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148</v>
      </c>
      <c r="AU442" s="243" t="s">
        <v>81</v>
      </c>
      <c r="AV442" s="11" t="s">
        <v>81</v>
      </c>
      <c r="AW442" s="11" t="s">
        <v>35</v>
      </c>
      <c r="AX442" s="11" t="s">
        <v>71</v>
      </c>
      <c r="AY442" s="243" t="s">
        <v>139</v>
      </c>
    </row>
    <row r="443" spans="2:51" s="11" customFormat="1" ht="13.5">
      <c r="B443" s="232"/>
      <c r="C443" s="233"/>
      <c r="D443" s="234" t="s">
        <v>148</v>
      </c>
      <c r="E443" s="235" t="s">
        <v>21</v>
      </c>
      <c r="F443" s="236" t="s">
        <v>329</v>
      </c>
      <c r="G443" s="233"/>
      <c r="H443" s="237">
        <v>61.17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148</v>
      </c>
      <c r="AU443" s="243" t="s">
        <v>81</v>
      </c>
      <c r="AV443" s="11" t="s">
        <v>81</v>
      </c>
      <c r="AW443" s="11" t="s">
        <v>35</v>
      </c>
      <c r="AX443" s="11" t="s">
        <v>71</v>
      </c>
      <c r="AY443" s="243" t="s">
        <v>139</v>
      </c>
    </row>
    <row r="444" spans="2:51" s="12" customFormat="1" ht="13.5">
      <c r="B444" s="244"/>
      <c r="C444" s="245"/>
      <c r="D444" s="234" t="s">
        <v>148</v>
      </c>
      <c r="E444" s="246" t="s">
        <v>21</v>
      </c>
      <c r="F444" s="247" t="s">
        <v>233</v>
      </c>
      <c r="G444" s="245"/>
      <c r="H444" s="248">
        <v>127.39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148</v>
      </c>
      <c r="AU444" s="254" t="s">
        <v>81</v>
      </c>
      <c r="AV444" s="12" t="s">
        <v>146</v>
      </c>
      <c r="AW444" s="12" t="s">
        <v>35</v>
      </c>
      <c r="AX444" s="12" t="s">
        <v>79</v>
      </c>
      <c r="AY444" s="254" t="s">
        <v>139</v>
      </c>
    </row>
    <row r="445" spans="2:65" s="1" customFormat="1" ht="16.5" customHeight="1">
      <c r="B445" s="45"/>
      <c r="C445" s="220" t="s">
        <v>818</v>
      </c>
      <c r="D445" s="220" t="s">
        <v>141</v>
      </c>
      <c r="E445" s="221" t="s">
        <v>819</v>
      </c>
      <c r="F445" s="222" t="s">
        <v>820</v>
      </c>
      <c r="G445" s="223" t="s">
        <v>203</v>
      </c>
      <c r="H445" s="224">
        <v>127.39</v>
      </c>
      <c r="I445" s="225"/>
      <c r="J445" s="226">
        <f>ROUND(I445*H445,2)</f>
        <v>0</v>
      </c>
      <c r="K445" s="222" t="s">
        <v>145</v>
      </c>
      <c r="L445" s="71"/>
      <c r="M445" s="227" t="s">
        <v>21</v>
      </c>
      <c r="N445" s="228" t="s">
        <v>42</v>
      </c>
      <c r="O445" s="46"/>
      <c r="P445" s="229">
        <f>O445*H445</f>
        <v>0</v>
      </c>
      <c r="Q445" s="229">
        <v>0.0075</v>
      </c>
      <c r="R445" s="229">
        <f>Q445*H445</f>
        <v>0.955425</v>
      </c>
      <c r="S445" s="229">
        <v>0</v>
      </c>
      <c r="T445" s="230">
        <f>S445*H445</f>
        <v>0</v>
      </c>
      <c r="AR445" s="23" t="s">
        <v>215</v>
      </c>
      <c r="AT445" s="23" t="s">
        <v>141</v>
      </c>
      <c r="AU445" s="23" t="s">
        <v>81</v>
      </c>
      <c r="AY445" s="23" t="s">
        <v>139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23" t="s">
        <v>79</v>
      </c>
      <c r="BK445" s="231">
        <f>ROUND(I445*H445,2)</f>
        <v>0</v>
      </c>
      <c r="BL445" s="23" t="s">
        <v>215</v>
      </c>
      <c r="BM445" s="23" t="s">
        <v>821</v>
      </c>
    </row>
    <row r="446" spans="2:51" s="13" customFormat="1" ht="13.5">
      <c r="B446" s="255"/>
      <c r="C446" s="256"/>
      <c r="D446" s="234" t="s">
        <v>148</v>
      </c>
      <c r="E446" s="257" t="s">
        <v>21</v>
      </c>
      <c r="F446" s="258" t="s">
        <v>326</v>
      </c>
      <c r="G446" s="256"/>
      <c r="H446" s="257" t="s">
        <v>21</v>
      </c>
      <c r="I446" s="259"/>
      <c r="J446" s="256"/>
      <c r="K446" s="256"/>
      <c r="L446" s="260"/>
      <c r="M446" s="261"/>
      <c r="N446" s="262"/>
      <c r="O446" s="262"/>
      <c r="P446" s="262"/>
      <c r="Q446" s="262"/>
      <c r="R446" s="262"/>
      <c r="S446" s="262"/>
      <c r="T446" s="263"/>
      <c r="AT446" s="264" t="s">
        <v>148</v>
      </c>
      <c r="AU446" s="264" t="s">
        <v>81</v>
      </c>
      <c r="AV446" s="13" t="s">
        <v>79</v>
      </c>
      <c r="AW446" s="13" t="s">
        <v>35</v>
      </c>
      <c r="AX446" s="13" t="s">
        <v>71</v>
      </c>
      <c r="AY446" s="264" t="s">
        <v>139</v>
      </c>
    </row>
    <row r="447" spans="2:51" s="11" customFormat="1" ht="13.5">
      <c r="B447" s="232"/>
      <c r="C447" s="233"/>
      <c r="D447" s="234" t="s">
        <v>148</v>
      </c>
      <c r="E447" s="235" t="s">
        <v>21</v>
      </c>
      <c r="F447" s="236" t="s">
        <v>328</v>
      </c>
      <c r="G447" s="233"/>
      <c r="H447" s="237">
        <v>66.22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148</v>
      </c>
      <c r="AU447" s="243" t="s">
        <v>81</v>
      </c>
      <c r="AV447" s="11" t="s">
        <v>81</v>
      </c>
      <c r="AW447" s="11" t="s">
        <v>35</v>
      </c>
      <c r="AX447" s="11" t="s">
        <v>71</v>
      </c>
      <c r="AY447" s="243" t="s">
        <v>139</v>
      </c>
    </row>
    <row r="448" spans="2:51" s="11" customFormat="1" ht="13.5">
      <c r="B448" s="232"/>
      <c r="C448" s="233"/>
      <c r="D448" s="234" t="s">
        <v>148</v>
      </c>
      <c r="E448" s="235" t="s">
        <v>21</v>
      </c>
      <c r="F448" s="236" t="s">
        <v>329</v>
      </c>
      <c r="G448" s="233"/>
      <c r="H448" s="237">
        <v>61.17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148</v>
      </c>
      <c r="AU448" s="243" t="s">
        <v>81</v>
      </c>
      <c r="AV448" s="11" t="s">
        <v>81</v>
      </c>
      <c r="AW448" s="11" t="s">
        <v>35</v>
      </c>
      <c r="AX448" s="11" t="s">
        <v>71</v>
      </c>
      <c r="AY448" s="243" t="s">
        <v>139</v>
      </c>
    </row>
    <row r="449" spans="2:51" s="12" customFormat="1" ht="13.5">
      <c r="B449" s="244"/>
      <c r="C449" s="245"/>
      <c r="D449" s="234" t="s">
        <v>148</v>
      </c>
      <c r="E449" s="246" t="s">
        <v>21</v>
      </c>
      <c r="F449" s="247" t="s">
        <v>233</v>
      </c>
      <c r="G449" s="245"/>
      <c r="H449" s="248">
        <v>127.39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148</v>
      </c>
      <c r="AU449" s="254" t="s">
        <v>81</v>
      </c>
      <c r="AV449" s="12" t="s">
        <v>146</v>
      </c>
      <c r="AW449" s="12" t="s">
        <v>35</v>
      </c>
      <c r="AX449" s="12" t="s">
        <v>79</v>
      </c>
      <c r="AY449" s="254" t="s">
        <v>139</v>
      </c>
    </row>
    <row r="450" spans="2:65" s="1" customFormat="1" ht="16.5" customHeight="1">
      <c r="B450" s="45"/>
      <c r="C450" s="220" t="s">
        <v>822</v>
      </c>
      <c r="D450" s="220" t="s">
        <v>141</v>
      </c>
      <c r="E450" s="221" t="s">
        <v>823</v>
      </c>
      <c r="F450" s="222" t="s">
        <v>824</v>
      </c>
      <c r="G450" s="223" t="s">
        <v>203</v>
      </c>
      <c r="H450" s="224">
        <v>57.3</v>
      </c>
      <c r="I450" s="225"/>
      <c r="J450" s="226">
        <f>ROUND(I450*H450,2)</f>
        <v>0</v>
      </c>
      <c r="K450" s="222" t="s">
        <v>145</v>
      </c>
      <c r="L450" s="71"/>
      <c r="M450" s="227" t="s">
        <v>21</v>
      </c>
      <c r="N450" s="228" t="s">
        <v>42</v>
      </c>
      <c r="O450" s="46"/>
      <c r="P450" s="229">
        <f>O450*H450</f>
        <v>0</v>
      </c>
      <c r="Q450" s="229">
        <v>0</v>
      </c>
      <c r="R450" s="229">
        <f>Q450*H450</f>
        <v>0</v>
      </c>
      <c r="S450" s="229">
        <v>0.003</v>
      </c>
      <c r="T450" s="230">
        <f>S450*H450</f>
        <v>0.1719</v>
      </c>
      <c r="AR450" s="23" t="s">
        <v>215</v>
      </c>
      <c r="AT450" s="23" t="s">
        <v>141</v>
      </c>
      <c r="AU450" s="23" t="s">
        <v>81</v>
      </c>
      <c r="AY450" s="23" t="s">
        <v>139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23" t="s">
        <v>79</v>
      </c>
      <c r="BK450" s="231">
        <f>ROUND(I450*H450,2)</f>
        <v>0</v>
      </c>
      <c r="BL450" s="23" t="s">
        <v>215</v>
      </c>
      <c r="BM450" s="23" t="s">
        <v>825</v>
      </c>
    </row>
    <row r="451" spans="2:51" s="11" customFormat="1" ht="13.5">
      <c r="B451" s="232"/>
      <c r="C451" s="233"/>
      <c r="D451" s="234" t="s">
        <v>148</v>
      </c>
      <c r="E451" s="235" t="s">
        <v>21</v>
      </c>
      <c r="F451" s="236" t="s">
        <v>826</v>
      </c>
      <c r="G451" s="233"/>
      <c r="H451" s="237">
        <v>57.3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148</v>
      </c>
      <c r="AU451" s="243" t="s">
        <v>81</v>
      </c>
      <c r="AV451" s="11" t="s">
        <v>81</v>
      </c>
      <c r="AW451" s="11" t="s">
        <v>35</v>
      </c>
      <c r="AX451" s="11" t="s">
        <v>79</v>
      </c>
      <c r="AY451" s="243" t="s">
        <v>139</v>
      </c>
    </row>
    <row r="452" spans="2:65" s="1" customFormat="1" ht="16.5" customHeight="1">
      <c r="B452" s="45"/>
      <c r="C452" s="220" t="s">
        <v>827</v>
      </c>
      <c r="D452" s="220" t="s">
        <v>141</v>
      </c>
      <c r="E452" s="221" t="s">
        <v>828</v>
      </c>
      <c r="F452" s="222" t="s">
        <v>829</v>
      </c>
      <c r="G452" s="223" t="s">
        <v>543</v>
      </c>
      <c r="H452" s="277"/>
      <c r="I452" s="225"/>
      <c r="J452" s="226">
        <f>ROUND(I452*H452,2)</f>
        <v>0</v>
      </c>
      <c r="K452" s="222" t="s">
        <v>145</v>
      </c>
      <c r="L452" s="71"/>
      <c r="M452" s="227" t="s">
        <v>21</v>
      </c>
      <c r="N452" s="228" t="s">
        <v>42</v>
      </c>
      <c r="O452" s="46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AR452" s="23" t="s">
        <v>215</v>
      </c>
      <c r="AT452" s="23" t="s">
        <v>141</v>
      </c>
      <c r="AU452" s="23" t="s">
        <v>81</v>
      </c>
      <c r="AY452" s="23" t="s">
        <v>139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23" t="s">
        <v>79</v>
      </c>
      <c r="BK452" s="231">
        <f>ROUND(I452*H452,2)</f>
        <v>0</v>
      </c>
      <c r="BL452" s="23" t="s">
        <v>215</v>
      </c>
      <c r="BM452" s="23" t="s">
        <v>830</v>
      </c>
    </row>
    <row r="453" spans="2:65" s="1" customFormat="1" ht="16.5" customHeight="1">
      <c r="B453" s="45"/>
      <c r="C453" s="220" t="s">
        <v>831</v>
      </c>
      <c r="D453" s="220" t="s">
        <v>141</v>
      </c>
      <c r="E453" s="221" t="s">
        <v>832</v>
      </c>
      <c r="F453" s="222" t="s">
        <v>833</v>
      </c>
      <c r="G453" s="223" t="s">
        <v>543</v>
      </c>
      <c r="H453" s="277"/>
      <c r="I453" s="225"/>
      <c r="J453" s="226">
        <f>ROUND(I453*H453,2)</f>
        <v>0</v>
      </c>
      <c r="K453" s="222" t="s">
        <v>145</v>
      </c>
      <c r="L453" s="71"/>
      <c r="M453" s="227" t="s">
        <v>21</v>
      </c>
      <c r="N453" s="228" t="s">
        <v>42</v>
      </c>
      <c r="O453" s="46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AR453" s="23" t="s">
        <v>215</v>
      </c>
      <c r="AT453" s="23" t="s">
        <v>141</v>
      </c>
      <c r="AU453" s="23" t="s">
        <v>81</v>
      </c>
      <c r="AY453" s="23" t="s">
        <v>139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23" t="s">
        <v>79</v>
      </c>
      <c r="BK453" s="231">
        <f>ROUND(I453*H453,2)</f>
        <v>0</v>
      </c>
      <c r="BL453" s="23" t="s">
        <v>215</v>
      </c>
      <c r="BM453" s="23" t="s">
        <v>834</v>
      </c>
    </row>
    <row r="454" spans="2:65" s="1" customFormat="1" ht="25.5" customHeight="1">
      <c r="B454" s="45"/>
      <c r="C454" s="220" t="s">
        <v>835</v>
      </c>
      <c r="D454" s="220" t="s">
        <v>141</v>
      </c>
      <c r="E454" s="221" t="s">
        <v>836</v>
      </c>
      <c r="F454" s="222" t="s">
        <v>837</v>
      </c>
      <c r="G454" s="223" t="s">
        <v>203</v>
      </c>
      <c r="H454" s="224">
        <v>66.22</v>
      </c>
      <c r="I454" s="225"/>
      <c r="J454" s="226">
        <f>ROUND(I454*H454,2)</f>
        <v>0</v>
      </c>
      <c r="K454" s="222" t="s">
        <v>21</v>
      </c>
      <c r="L454" s="71"/>
      <c r="M454" s="227" t="s">
        <v>21</v>
      </c>
      <c r="N454" s="228" t="s">
        <v>42</v>
      </c>
      <c r="O454" s="46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AR454" s="23" t="s">
        <v>215</v>
      </c>
      <c r="AT454" s="23" t="s">
        <v>141</v>
      </c>
      <c r="AU454" s="23" t="s">
        <v>81</v>
      </c>
      <c r="AY454" s="23" t="s">
        <v>139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79</v>
      </c>
      <c r="BK454" s="231">
        <f>ROUND(I454*H454,2)</f>
        <v>0</v>
      </c>
      <c r="BL454" s="23" t="s">
        <v>215</v>
      </c>
      <c r="BM454" s="23" t="s">
        <v>838</v>
      </c>
    </row>
    <row r="455" spans="2:51" s="13" customFormat="1" ht="13.5">
      <c r="B455" s="255"/>
      <c r="C455" s="256"/>
      <c r="D455" s="234" t="s">
        <v>148</v>
      </c>
      <c r="E455" s="257" t="s">
        <v>21</v>
      </c>
      <c r="F455" s="258" t="s">
        <v>326</v>
      </c>
      <c r="G455" s="256"/>
      <c r="H455" s="257" t="s">
        <v>21</v>
      </c>
      <c r="I455" s="259"/>
      <c r="J455" s="256"/>
      <c r="K455" s="256"/>
      <c r="L455" s="260"/>
      <c r="M455" s="261"/>
      <c r="N455" s="262"/>
      <c r="O455" s="262"/>
      <c r="P455" s="262"/>
      <c r="Q455" s="262"/>
      <c r="R455" s="262"/>
      <c r="S455" s="262"/>
      <c r="T455" s="263"/>
      <c r="AT455" s="264" t="s">
        <v>148</v>
      </c>
      <c r="AU455" s="264" t="s">
        <v>81</v>
      </c>
      <c r="AV455" s="13" t="s">
        <v>79</v>
      </c>
      <c r="AW455" s="13" t="s">
        <v>35</v>
      </c>
      <c r="AX455" s="13" t="s">
        <v>71</v>
      </c>
      <c r="AY455" s="264" t="s">
        <v>139</v>
      </c>
    </row>
    <row r="456" spans="2:51" s="11" customFormat="1" ht="13.5">
      <c r="B456" s="232"/>
      <c r="C456" s="233"/>
      <c r="D456" s="234" t="s">
        <v>148</v>
      </c>
      <c r="E456" s="235" t="s">
        <v>21</v>
      </c>
      <c r="F456" s="236" t="s">
        <v>328</v>
      </c>
      <c r="G456" s="233"/>
      <c r="H456" s="237">
        <v>66.22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AT456" s="243" t="s">
        <v>148</v>
      </c>
      <c r="AU456" s="243" t="s">
        <v>81</v>
      </c>
      <c r="AV456" s="11" t="s">
        <v>81</v>
      </c>
      <c r="AW456" s="11" t="s">
        <v>35</v>
      </c>
      <c r="AX456" s="11" t="s">
        <v>79</v>
      </c>
      <c r="AY456" s="243" t="s">
        <v>139</v>
      </c>
    </row>
    <row r="457" spans="2:65" s="1" customFormat="1" ht="25.5" customHeight="1">
      <c r="B457" s="45"/>
      <c r="C457" s="220" t="s">
        <v>839</v>
      </c>
      <c r="D457" s="220" t="s">
        <v>141</v>
      </c>
      <c r="E457" s="221" t="s">
        <v>840</v>
      </c>
      <c r="F457" s="222" t="s">
        <v>841</v>
      </c>
      <c r="G457" s="223" t="s">
        <v>203</v>
      </c>
      <c r="H457" s="224">
        <v>61.17</v>
      </c>
      <c r="I457" s="225"/>
      <c r="J457" s="226">
        <f>ROUND(I457*H457,2)</f>
        <v>0</v>
      </c>
      <c r="K457" s="222" t="s">
        <v>21</v>
      </c>
      <c r="L457" s="71"/>
      <c r="M457" s="227" t="s">
        <v>21</v>
      </c>
      <c r="N457" s="228" t="s">
        <v>42</v>
      </c>
      <c r="O457" s="46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AR457" s="23" t="s">
        <v>215</v>
      </c>
      <c r="AT457" s="23" t="s">
        <v>141</v>
      </c>
      <c r="AU457" s="23" t="s">
        <v>81</v>
      </c>
      <c r="AY457" s="23" t="s">
        <v>139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79</v>
      </c>
      <c r="BK457" s="231">
        <f>ROUND(I457*H457,2)</f>
        <v>0</v>
      </c>
      <c r="BL457" s="23" t="s">
        <v>215</v>
      </c>
      <c r="BM457" s="23" t="s">
        <v>842</v>
      </c>
    </row>
    <row r="458" spans="2:47" s="1" customFormat="1" ht="13.5">
      <c r="B458" s="45"/>
      <c r="C458" s="73"/>
      <c r="D458" s="234" t="s">
        <v>470</v>
      </c>
      <c r="E458" s="73"/>
      <c r="F458" s="265" t="s">
        <v>843</v>
      </c>
      <c r="G458" s="73"/>
      <c r="H458" s="73"/>
      <c r="I458" s="190"/>
      <c r="J458" s="73"/>
      <c r="K458" s="73"/>
      <c r="L458" s="71"/>
      <c r="M458" s="266"/>
      <c r="N458" s="46"/>
      <c r="O458" s="46"/>
      <c r="P458" s="46"/>
      <c r="Q458" s="46"/>
      <c r="R458" s="46"/>
      <c r="S458" s="46"/>
      <c r="T458" s="94"/>
      <c r="AT458" s="23" t="s">
        <v>470</v>
      </c>
      <c r="AU458" s="23" t="s">
        <v>81</v>
      </c>
    </row>
    <row r="459" spans="2:51" s="13" customFormat="1" ht="13.5">
      <c r="B459" s="255"/>
      <c r="C459" s="256"/>
      <c r="D459" s="234" t="s">
        <v>148</v>
      </c>
      <c r="E459" s="257" t="s">
        <v>21</v>
      </c>
      <c r="F459" s="258" t="s">
        <v>326</v>
      </c>
      <c r="G459" s="256"/>
      <c r="H459" s="257" t="s">
        <v>21</v>
      </c>
      <c r="I459" s="259"/>
      <c r="J459" s="256"/>
      <c r="K459" s="256"/>
      <c r="L459" s="260"/>
      <c r="M459" s="261"/>
      <c r="N459" s="262"/>
      <c r="O459" s="262"/>
      <c r="P459" s="262"/>
      <c r="Q459" s="262"/>
      <c r="R459" s="262"/>
      <c r="S459" s="262"/>
      <c r="T459" s="263"/>
      <c r="AT459" s="264" t="s">
        <v>148</v>
      </c>
      <c r="AU459" s="264" t="s">
        <v>81</v>
      </c>
      <c r="AV459" s="13" t="s">
        <v>79</v>
      </c>
      <c r="AW459" s="13" t="s">
        <v>35</v>
      </c>
      <c r="AX459" s="13" t="s">
        <v>71</v>
      </c>
      <c r="AY459" s="264" t="s">
        <v>139</v>
      </c>
    </row>
    <row r="460" spans="2:51" s="11" customFormat="1" ht="13.5">
      <c r="B460" s="232"/>
      <c r="C460" s="233"/>
      <c r="D460" s="234" t="s">
        <v>148</v>
      </c>
      <c r="E460" s="235" t="s">
        <v>21</v>
      </c>
      <c r="F460" s="236" t="s">
        <v>329</v>
      </c>
      <c r="G460" s="233"/>
      <c r="H460" s="237">
        <v>61.17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148</v>
      </c>
      <c r="AU460" s="243" t="s">
        <v>81</v>
      </c>
      <c r="AV460" s="11" t="s">
        <v>81</v>
      </c>
      <c r="AW460" s="11" t="s">
        <v>35</v>
      </c>
      <c r="AX460" s="11" t="s">
        <v>79</v>
      </c>
      <c r="AY460" s="243" t="s">
        <v>139</v>
      </c>
    </row>
    <row r="461" spans="2:65" s="1" customFormat="1" ht="16.5" customHeight="1">
      <c r="B461" s="45"/>
      <c r="C461" s="220" t="s">
        <v>844</v>
      </c>
      <c r="D461" s="220" t="s">
        <v>141</v>
      </c>
      <c r="E461" s="221" t="s">
        <v>845</v>
      </c>
      <c r="F461" s="222" t="s">
        <v>846</v>
      </c>
      <c r="G461" s="223" t="s">
        <v>203</v>
      </c>
      <c r="H461" s="224">
        <v>34.5</v>
      </c>
      <c r="I461" s="225"/>
      <c r="J461" s="226">
        <f>ROUND(I461*H461,2)</f>
        <v>0</v>
      </c>
      <c r="K461" s="222" t="s">
        <v>21</v>
      </c>
      <c r="L461" s="71"/>
      <c r="M461" s="227" t="s">
        <v>21</v>
      </c>
      <c r="N461" s="228" t="s">
        <v>42</v>
      </c>
      <c r="O461" s="46"/>
      <c r="P461" s="229">
        <f>O461*H461</f>
        <v>0</v>
      </c>
      <c r="Q461" s="229">
        <v>0</v>
      </c>
      <c r="R461" s="229">
        <f>Q461*H461</f>
        <v>0</v>
      </c>
      <c r="S461" s="229">
        <v>0.003</v>
      </c>
      <c r="T461" s="230">
        <f>S461*H461</f>
        <v>0.10350000000000001</v>
      </c>
      <c r="AR461" s="23" t="s">
        <v>215</v>
      </c>
      <c r="AT461" s="23" t="s">
        <v>141</v>
      </c>
      <c r="AU461" s="23" t="s">
        <v>81</v>
      </c>
      <c r="AY461" s="23" t="s">
        <v>139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23" t="s">
        <v>79</v>
      </c>
      <c r="BK461" s="231">
        <f>ROUND(I461*H461,2)</f>
        <v>0</v>
      </c>
      <c r="BL461" s="23" t="s">
        <v>215</v>
      </c>
      <c r="BM461" s="23" t="s">
        <v>847</v>
      </c>
    </row>
    <row r="462" spans="2:51" s="11" customFormat="1" ht="13.5">
      <c r="B462" s="232"/>
      <c r="C462" s="233"/>
      <c r="D462" s="234" t="s">
        <v>148</v>
      </c>
      <c r="E462" s="235" t="s">
        <v>21</v>
      </c>
      <c r="F462" s="236" t="s">
        <v>848</v>
      </c>
      <c r="G462" s="233"/>
      <c r="H462" s="237">
        <v>34.5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148</v>
      </c>
      <c r="AU462" s="243" t="s">
        <v>81</v>
      </c>
      <c r="AV462" s="11" t="s">
        <v>81</v>
      </c>
      <c r="AW462" s="11" t="s">
        <v>35</v>
      </c>
      <c r="AX462" s="11" t="s">
        <v>79</v>
      </c>
      <c r="AY462" s="243" t="s">
        <v>139</v>
      </c>
    </row>
    <row r="463" spans="2:63" s="10" customFormat="1" ht="29.85" customHeight="1">
      <c r="B463" s="204"/>
      <c r="C463" s="205"/>
      <c r="D463" s="206" t="s">
        <v>70</v>
      </c>
      <c r="E463" s="218" t="s">
        <v>849</v>
      </c>
      <c r="F463" s="218" t="s">
        <v>850</v>
      </c>
      <c r="G463" s="205"/>
      <c r="H463" s="205"/>
      <c r="I463" s="208"/>
      <c r="J463" s="219">
        <f>BK463</f>
        <v>0</v>
      </c>
      <c r="K463" s="205"/>
      <c r="L463" s="210"/>
      <c r="M463" s="211"/>
      <c r="N463" s="212"/>
      <c r="O463" s="212"/>
      <c r="P463" s="213">
        <f>SUM(P464:P480)</f>
        <v>0</v>
      </c>
      <c r="Q463" s="212"/>
      <c r="R463" s="213">
        <f>SUM(R464:R480)</f>
        <v>0.09860999999999999</v>
      </c>
      <c r="S463" s="212"/>
      <c r="T463" s="214">
        <f>SUM(T464:T480)</f>
        <v>0</v>
      </c>
      <c r="AR463" s="215" t="s">
        <v>81</v>
      </c>
      <c r="AT463" s="216" t="s">
        <v>70</v>
      </c>
      <c r="AU463" s="216" t="s">
        <v>79</v>
      </c>
      <c r="AY463" s="215" t="s">
        <v>139</v>
      </c>
      <c r="BK463" s="217">
        <f>SUM(BK464:BK480)</f>
        <v>0</v>
      </c>
    </row>
    <row r="464" spans="2:65" s="1" customFormat="1" ht="16.5" customHeight="1">
      <c r="B464" s="45"/>
      <c r="C464" s="220" t="s">
        <v>851</v>
      </c>
      <c r="D464" s="220" t="s">
        <v>141</v>
      </c>
      <c r="E464" s="221" t="s">
        <v>852</v>
      </c>
      <c r="F464" s="222" t="s">
        <v>853</v>
      </c>
      <c r="G464" s="223" t="s">
        <v>203</v>
      </c>
      <c r="H464" s="224">
        <v>28.62</v>
      </c>
      <c r="I464" s="225"/>
      <c r="J464" s="226">
        <f>ROUND(I464*H464,2)</f>
        <v>0</v>
      </c>
      <c r="K464" s="222" t="s">
        <v>145</v>
      </c>
      <c r="L464" s="71"/>
      <c r="M464" s="227" t="s">
        <v>21</v>
      </c>
      <c r="N464" s="228" t="s">
        <v>42</v>
      </c>
      <c r="O464" s="46"/>
      <c r="P464" s="229">
        <f>O464*H464</f>
        <v>0</v>
      </c>
      <c r="Q464" s="229">
        <v>0.0031</v>
      </c>
      <c r="R464" s="229">
        <f>Q464*H464</f>
        <v>0.088722</v>
      </c>
      <c r="S464" s="229">
        <v>0</v>
      </c>
      <c r="T464" s="230">
        <f>S464*H464</f>
        <v>0</v>
      </c>
      <c r="AR464" s="23" t="s">
        <v>215</v>
      </c>
      <c r="AT464" s="23" t="s">
        <v>141</v>
      </c>
      <c r="AU464" s="23" t="s">
        <v>81</v>
      </c>
      <c r="AY464" s="23" t="s">
        <v>139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23" t="s">
        <v>79</v>
      </c>
      <c r="BK464" s="231">
        <f>ROUND(I464*H464,2)</f>
        <v>0</v>
      </c>
      <c r="BL464" s="23" t="s">
        <v>215</v>
      </c>
      <c r="BM464" s="23" t="s">
        <v>854</v>
      </c>
    </row>
    <row r="465" spans="2:51" s="13" customFormat="1" ht="13.5">
      <c r="B465" s="255"/>
      <c r="C465" s="256"/>
      <c r="D465" s="234" t="s">
        <v>148</v>
      </c>
      <c r="E465" s="257" t="s">
        <v>21</v>
      </c>
      <c r="F465" s="258" t="s">
        <v>253</v>
      </c>
      <c r="G465" s="256"/>
      <c r="H465" s="257" t="s">
        <v>21</v>
      </c>
      <c r="I465" s="259"/>
      <c r="J465" s="256"/>
      <c r="K465" s="256"/>
      <c r="L465" s="260"/>
      <c r="M465" s="261"/>
      <c r="N465" s="262"/>
      <c r="O465" s="262"/>
      <c r="P465" s="262"/>
      <c r="Q465" s="262"/>
      <c r="R465" s="262"/>
      <c r="S465" s="262"/>
      <c r="T465" s="263"/>
      <c r="AT465" s="264" t="s">
        <v>148</v>
      </c>
      <c r="AU465" s="264" t="s">
        <v>81</v>
      </c>
      <c r="AV465" s="13" t="s">
        <v>79</v>
      </c>
      <c r="AW465" s="13" t="s">
        <v>35</v>
      </c>
      <c r="AX465" s="13" t="s">
        <v>71</v>
      </c>
      <c r="AY465" s="264" t="s">
        <v>139</v>
      </c>
    </row>
    <row r="466" spans="2:51" s="11" customFormat="1" ht="13.5">
      <c r="B466" s="232"/>
      <c r="C466" s="233"/>
      <c r="D466" s="234" t="s">
        <v>148</v>
      </c>
      <c r="E466" s="235" t="s">
        <v>21</v>
      </c>
      <c r="F466" s="236" t="s">
        <v>855</v>
      </c>
      <c r="G466" s="233"/>
      <c r="H466" s="237">
        <v>15.41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148</v>
      </c>
      <c r="AU466" s="243" t="s">
        <v>81</v>
      </c>
      <c r="AV466" s="11" t="s">
        <v>81</v>
      </c>
      <c r="AW466" s="11" t="s">
        <v>35</v>
      </c>
      <c r="AX466" s="11" t="s">
        <v>71</v>
      </c>
      <c r="AY466" s="243" t="s">
        <v>139</v>
      </c>
    </row>
    <row r="467" spans="2:51" s="11" customFormat="1" ht="13.5">
      <c r="B467" s="232"/>
      <c r="C467" s="233"/>
      <c r="D467" s="234" t="s">
        <v>148</v>
      </c>
      <c r="E467" s="235" t="s">
        <v>21</v>
      </c>
      <c r="F467" s="236" t="s">
        <v>856</v>
      </c>
      <c r="G467" s="233"/>
      <c r="H467" s="237">
        <v>11.41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148</v>
      </c>
      <c r="AU467" s="243" t="s">
        <v>81</v>
      </c>
      <c r="AV467" s="11" t="s">
        <v>81</v>
      </c>
      <c r="AW467" s="11" t="s">
        <v>35</v>
      </c>
      <c r="AX467" s="11" t="s">
        <v>71</v>
      </c>
      <c r="AY467" s="243" t="s">
        <v>139</v>
      </c>
    </row>
    <row r="468" spans="2:51" s="11" customFormat="1" ht="13.5">
      <c r="B468" s="232"/>
      <c r="C468" s="233"/>
      <c r="D468" s="234" t="s">
        <v>148</v>
      </c>
      <c r="E468" s="235" t="s">
        <v>21</v>
      </c>
      <c r="F468" s="236" t="s">
        <v>857</v>
      </c>
      <c r="G468" s="233"/>
      <c r="H468" s="237">
        <v>1.8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148</v>
      </c>
      <c r="AU468" s="243" t="s">
        <v>81</v>
      </c>
      <c r="AV468" s="11" t="s">
        <v>81</v>
      </c>
      <c r="AW468" s="11" t="s">
        <v>35</v>
      </c>
      <c r="AX468" s="11" t="s">
        <v>71</v>
      </c>
      <c r="AY468" s="243" t="s">
        <v>139</v>
      </c>
    </row>
    <row r="469" spans="2:51" s="12" customFormat="1" ht="13.5">
      <c r="B469" s="244"/>
      <c r="C469" s="245"/>
      <c r="D469" s="234" t="s">
        <v>148</v>
      </c>
      <c r="E469" s="246" t="s">
        <v>21</v>
      </c>
      <c r="F469" s="247" t="s">
        <v>233</v>
      </c>
      <c r="G469" s="245"/>
      <c r="H469" s="248">
        <v>28.62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148</v>
      </c>
      <c r="AU469" s="254" t="s">
        <v>81</v>
      </c>
      <c r="AV469" s="12" t="s">
        <v>146</v>
      </c>
      <c r="AW469" s="12" t="s">
        <v>35</v>
      </c>
      <c r="AX469" s="12" t="s">
        <v>79</v>
      </c>
      <c r="AY469" s="254" t="s">
        <v>139</v>
      </c>
    </row>
    <row r="470" spans="2:65" s="1" customFormat="1" ht="16.5" customHeight="1">
      <c r="B470" s="45"/>
      <c r="C470" s="267" t="s">
        <v>858</v>
      </c>
      <c r="D470" s="267" t="s">
        <v>521</v>
      </c>
      <c r="E470" s="268" t="s">
        <v>859</v>
      </c>
      <c r="F470" s="269" t="s">
        <v>860</v>
      </c>
      <c r="G470" s="270" t="s">
        <v>203</v>
      </c>
      <c r="H470" s="271">
        <v>32.913</v>
      </c>
      <c r="I470" s="272"/>
      <c r="J470" s="273">
        <f>ROUND(I470*H470,2)</f>
        <v>0</v>
      </c>
      <c r="K470" s="269" t="s">
        <v>21</v>
      </c>
      <c r="L470" s="274"/>
      <c r="M470" s="275" t="s">
        <v>21</v>
      </c>
      <c r="N470" s="276" t="s">
        <v>42</v>
      </c>
      <c r="O470" s="46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AR470" s="23" t="s">
        <v>317</v>
      </c>
      <c r="AT470" s="23" t="s">
        <v>521</v>
      </c>
      <c r="AU470" s="23" t="s">
        <v>81</v>
      </c>
      <c r="AY470" s="23" t="s">
        <v>139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23" t="s">
        <v>79</v>
      </c>
      <c r="BK470" s="231">
        <f>ROUND(I470*H470,2)</f>
        <v>0</v>
      </c>
      <c r="BL470" s="23" t="s">
        <v>215</v>
      </c>
      <c r="BM470" s="23" t="s">
        <v>861</v>
      </c>
    </row>
    <row r="471" spans="2:65" s="1" customFormat="1" ht="16.5" customHeight="1">
      <c r="B471" s="45"/>
      <c r="C471" s="220" t="s">
        <v>862</v>
      </c>
      <c r="D471" s="220" t="s">
        <v>141</v>
      </c>
      <c r="E471" s="221" t="s">
        <v>863</v>
      </c>
      <c r="F471" s="222" t="s">
        <v>864</v>
      </c>
      <c r="G471" s="223" t="s">
        <v>203</v>
      </c>
      <c r="H471" s="224">
        <v>28.62</v>
      </c>
      <c r="I471" s="225"/>
      <c r="J471" s="226">
        <f>ROUND(I471*H471,2)</f>
        <v>0</v>
      </c>
      <c r="K471" s="222" t="s">
        <v>145</v>
      </c>
      <c r="L471" s="71"/>
      <c r="M471" s="227" t="s">
        <v>21</v>
      </c>
      <c r="N471" s="228" t="s">
        <v>42</v>
      </c>
      <c r="O471" s="46"/>
      <c r="P471" s="229">
        <f>O471*H471</f>
        <v>0</v>
      </c>
      <c r="Q471" s="229">
        <v>0.0003</v>
      </c>
      <c r="R471" s="229">
        <f>Q471*H471</f>
        <v>0.008586</v>
      </c>
      <c r="S471" s="229">
        <v>0</v>
      </c>
      <c r="T471" s="230">
        <f>S471*H471</f>
        <v>0</v>
      </c>
      <c r="AR471" s="23" t="s">
        <v>215</v>
      </c>
      <c r="AT471" s="23" t="s">
        <v>141</v>
      </c>
      <c r="AU471" s="23" t="s">
        <v>81</v>
      </c>
      <c r="AY471" s="23" t="s">
        <v>139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23" t="s">
        <v>79</v>
      </c>
      <c r="BK471" s="231">
        <f>ROUND(I471*H471,2)</f>
        <v>0</v>
      </c>
      <c r="BL471" s="23" t="s">
        <v>215</v>
      </c>
      <c r="BM471" s="23" t="s">
        <v>865</v>
      </c>
    </row>
    <row r="472" spans="2:51" s="13" customFormat="1" ht="13.5">
      <c r="B472" s="255"/>
      <c r="C472" s="256"/>
      <c r="D472" s="234" t="s">
        <v>148</v>
      </c>
      <c r="E472" s="257" t="s">
        <v>21</v>
      </c>
      <c r="F472" s="258" t="s">
        <v>253</v>
      </c>
      <c r="G472" s="256"/>
      <c r="H472" s="257" t="s">
        <v>21</v>
      </c>
      <c r="I472" s="259"/>
      <c r="J472" s="256"/>
      <c r="K472" s="256"/>
      <c r="L472" s="260"/>
      <c r="M472" s="261"/>
      <c r="N472" s="262"/>
      <c r="O472" s="262"/>
      <c r="P472" s="262"/>
      <c r="Q472" s="262"/>
      <c r="R472" s="262"/>
      <c r="S472" s="262"/>
      <c r="T472" s="263"/>
      <c r="AT472" s="264" t="s">
        <v>148</v>
      </c>
      <c r="AU472" s="264" t="s">
        <v>81</v>
      </c>
      <c r="AV472" s="13" t="s">
        <v>79</v>
      </c>
      <c r="AW472" s="13" t="s">
        <v>35</v>
      </c>
      <c r="AX472" s="13" t="s">
        <v>71</v>
      </c>
      <c r="AY472" s="264" t="s">
        <v>139</v>
      </c>
    </row>
    <row r="473" spans="2:51" s="11" customFormat="1" ht="13.5">
      <c r="B473" s="232"/>
      <c r="C473" s="233"/>
      <c r="D473" s="234" t="s">
        <v>148</v>
      </c>
      <c r="E473" s="235" t="s">
        <v>21</v>
      </c>
      <c r="F473" s="236" t="s">
        <v>855</v>
      </c>
      <c r="G473" s="233"/>
      <c r="H473" s="237">
        <v>15.41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148</v>
      </c>
      <c r="AU473" s="243" t="s">
        <v>81</v>
      </c>
      <c r="AV473" s="11" t="s">
        <v>81</v>
      </c>
      <c r="AW473" s="11" t="s">
        <v>35</v>
      </c>
      <c r="AX473" s="11" t="s">
        <v>71</v>
      </c>
      <c r="AY473" s="243" t="s">
        <v>139</v>
      </c>
    </row>
    <row r="474" spans="2:51" s="11" customFormat="1" ht="13.5">
      <c r="B474" s="232"/>
      <c r="C474" s="233"/>
      <c r="D474" s="234" t="s">
        <v>148</v>
      </c>
      <c r="E474" s="235" t="s">
        <v>21</v>
      </c>
      <c r="F474" s="236" t="s">
        <v>856</v>
      </c>
      <c r="G474" s="233"/>
      <c r="H474" s="237">
        <v>11.41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148</v>
      </c>
      <c r="AU474" s="243" t="s">
        <v>81</v>
      </c>
      <c r="AV474" s="11" t="s">
        <v>81</v>
      </c>
      <c r="AW474" s="11" t="s">
        <v>35</v>
      </c>
      <c r="AX474" s="11" t="s">
        <v>71</v>
      </c>
      <c r="AY474" s="243" t="s">
        <v>139</v>
      </c>
    </row>
    <row r="475" spans="2:51" s="11" customFormat="1" ht="13.5">
      <c r="B475" s="232"/>
      <c r="C475" s="233"/>
      <c r="D475" s="234" t="s">
        <v>148</v>
      </c>
      <c r="E475" s="235" t="s">
        <v>21</v>
      </c>
      <c r="F475" s="236" t="s">
        <v>857</v>
      </c>
      <c r="G475" s="233"/>
      <c r="H475" s="237">
        <v>1.8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148</v>
      </c>
      <c r="AU475" s="243" t="s">
        <v>81</v>
      </c>
      <c r="AV475" s="11" t="s">
        <v>81</v>
      </c>
      <c r="AW475" s="11" t="s">
        <v>35</v>
      </c>
      <c r="AX475" s="11" t="s">
        <v>71</v>
      </c>
      <c r="AY475" s="243" t="s">
        <v>139</v>
      </c>
    </row>
    <row r="476" spans="2:51" s="12" customFormat="1" ht="13.5">
      <c r="B476" s="244"/>
      <c r="C476" s="245"/>
      <c r="D476" s="234" t="s">
        <v>148</v>
      </c>
      <c r="E476" s="246" t="s">
        <v>21</v>
      </c>
      <c r="F476" s="247" t="s">
        <v>233</v>
      </c>
      <c r="G476" s="245"/>
      <c r="H476" s="248">
        <v>28.62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AT476" s="254" t="s">
        <v>148</v>
      </c>
      <c r="AU476" s="254" t="s">
        <v>81</v>
      </c>
      <c r="AV476" s="12" t="s">
        <v>146</v>
      </c>
      <c r="AW476" s="12" t="s">
        <v>35</v>
      </c>
      <c r="AX476" s="12" t="s">
        <v>79</v>
      </c>
      <c r="AY476" s="254" t="s">
        <v>139</v>
      </c>
    </row>
    <row r="477" spans="2:65" s="1" customFormat="1" ht="16.5" customHeight="1">
      <c r="B477" s="45"/>
      <c r="C477" s="220" t="s">
        <v>866</v>
      </c>
      <c r="D477" s="220" t="s">
        <v>141</v>
      </c>
      <c r="E477" s="221" t="s">
        <v>867</v>
      </c>
      <c r="F477" s="222" t="s">
        <v>868</v>
      </c>
      <c r="G477" s="223" t="s">
        <v>543</v>
      </c>
      <c r="H477" s="277"/>
      <c r="I477" s="225"/>
      <c r="J477" s="226">
        <f>ROUND(I477*H477,2)</f>
        <v>0</v>
      </c>
      <c r="K477" s="222" t="s">
        <v>145</v>
      </c>
      <c r="L477" s="71"/>
      <c r="M477" s="227" t="s">
        <v>21</v>
      </c>
      <c r="N477" s="228" t="s">
        <v>42</v>
      </c>
      <c r="O477" s="46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AR477" s="23" t="s">
        <v>215</v>
      </c>
      <c r="AT477" s="23" t="s">
        <v>141</v>
      </c>
      <c r="AU477" s="23" t="s">
        <v>81</v>
      </c>
      <c r="AY477" s="23" t="s">
        <v>139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23" t="s">
        <v>79</v>
      </c>
      <c r="BK477" s="231">
        <f>ROUND(I477*H477,2)</f>
        <v>0</v>
      </c>
      <c r="BL477" s="23" t="s">
        <v>215</v>
      </c>
      <c r="BM477" s="23" t="s">
        <v>869</v>
      </c>
    </row>
    <row r="478" spans="2:65" s="1" customFormat="1" ht="16.5" customHeight="1">
      <c r="B478" s="45"/>
      <c r="C478" s="220" t="s">
        <v>870</v>
      </c>
      <c r="D478" s="220" t="s">
        <v>141</v>
      </c>
      <c r="E478" s="221" t="s">
        <v>871</v>
      </c>
      <c r="F478" s="222" t="s">
        <v>872</v>
      </c>
      <c r="G478" s="223" t="s">
        <v>543</v>
      </c>
      <c r="H478" s="277"/>
      <c r="I478" s="225"/>
      <c r="J478" s="226">
        <f>ROUND(I478*H478,2)</f>
        <v>0</v>
      </c>
      <c r="K478" s="222" t="s">
        <v>145</v>
      </c>
      <c r="L478" s="71"/>
      <c r="M478" s="227" t="s">
        <v>21</v>
      </c>
      <c r="N478" s="228" t="s">
        <v>42</v>
      </c>
      <c r="O478" s="46"/>
      <c r="P478" s="229">
        <f>O478*H478</f>
        <v>0</v>
      </c>
      <c r="Q478" s="229">
        <v>0</v>
      </c>
      <c r="R478" s="229">
        <f>Q478*H478</f>
        <v>0</v>
      </c>
      <c r="S478" s="229">
        <v>0</v>
      </c>
      <c r="T478" s="230">
        <f>S478*H478</f>
        <v>0</v>
      </c>
      <c r="AR478" s="23" t="s">
        <v>215</v>
      </c>
      <c r="AT478" s="23" t="s">
        <v>141</v>
      </c>
      <c r="AU478" s="23" t="s">
        <v>81</v>
      </c>
      <c r="AY478" s="23" t="s">
        <v>139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23" t="s">
        <v>79</v>
      </c>
      <c r="BK478" s="231">
        <f>ROUND(I478*H478,2)</f>
        <v>0</v>
      </c>
      <c r="BL478" s="23" t="s">
        <v>215</v>
      </c>
      <c r="BM478" s="23" t="s">
        <v>873</v>
      </c>
    </row>
    <row r="479" spans="2:65" s="1" customFormat="1" ht="16.5" customHeight="1">
      <c r="B479" s="45"/>
      <c r="C479" s="220" t="s">
        <v>874</v>
      </c>
      <c r="D479" s="220" t="s">
        <v>141</v>
      </c>
      <c r="E479" s="221" t="s">
        <v>875</v>
      </c>
      <c r="F479" s="222" t="s">
        <v>876</v>
      </c>
      <c r="G479" s="223" t="s">
        <v>237</v>
      </c>
      <c r="H479" s="224">
        <v>4.2</v>
      </c>
      <c r="I479" s="225"/>
      <c r="J479" s="226">
        <f>ROUND(I479*H479,2)</f>
        <v>0</v>
      </c>
      <c r="K479" s="222" t="s">
        <v>21</v>
      </c>
      <c r="L479" s="71"/>
      <c r="M479" s="227" t="s">
        <v>21</v>
      </c>
      <c r="N479" s="228" t="s">
        <v>42</v>
      </c>
      <c r="O479" s="46"/>
      <c r="P479" s="229">
        <f>O479*H479</f>
        <v>0</v>
      </c>
      <c r="Q479" s="229">
        <v>0.00031</v>
      </c>
      <c r="R479" s="229">
        <f>Q479*H479</f>
        <v>0.001302</v>
      </c>
      <c r="S479" s="229">
        <v>0</v>
      </c>
      <c r="T479" s="230">
        <f>S479*H479</f>
        <v>0</v>
      </c>
      <c r="AR479" s="23" t="s">
        <v>215</v>
      </c>
      <c r="AT479" s="23" t="s">
        <v>141</v>
      </c>
      <c r="AU479" s="23" t="s">
        <v>81</v>
      </c>
      <c r="AY479" s="23" t="s">
        <v>139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23" t="s">
        <v>79</v>
      </c>
      <c r="BK479" s="231">
        <f>ROUND(I479*H479,2)</f>
        <v>0</v>
      </c>
      <c r="BL479" s="23" t="s">
        <v>215</v>
      </c>
      <c r="BM479" s="23" t="s">
        <v>877</v>
      </c>
    </row>
    <row r="480" spans="2:51" s="11" customFormat="1" ht="13.5">
      <c r="B480" s="232"/>
      <c r="C480" s="233"/>
      <c r="D480" s="234" t="s">
        <v>148</v>
      </c>
      <c r="E480" s="235" t="s">
        <v>21</v>
      </c>
      <c r="F480" s="236" t="s">
        <v>878</v>
      </c>
      <c r="G480" s="233"/>
      <c r="H480" s="237">
        <v>4.2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148</v>
      </c>
      <c r="AU480" s="243" t="s">
        <v>81</v>
      </c>
      <c r="AV480" s="11" t="s">
        <v>81</v>
      </c>
      <c r="AW480" s="11" t="s">
        <v>35</v>
      </c>
      <c r="AX480" s="11" t="s">
        <v>79</v>
      </c>
      <c r="AY480" s="243" t="s">
        <v>139</v>
      </c>
    </row>
    <row r="481" spans="2:63" s="10" customFormat="1" ht="29.85" customHeight="1">
      <c r="B481" s="204"/>
      <c r="C481" s="205"/>
      <c r="D481" s="206" t="s">
        <v>70</v>
      </c>
      <c r="E481" s="218" t="s">
        <v>879</v>
      </c>
      <c r="F481" s="218" t="s">
        <v>880</v>
      </c>
      <c r="G481" s="205"/>
      <c r="H481" s="205"/>
      <c r="I481" s="208"/>
      <c r="J481" s="219">
        <f>BK481</f>
        <v>0</v>
      </c>
      <c r="K481" s="205"/>
      <c r="L481" s="210"/>
      <c r="M481" s="211"/>
      <c r="N481" s="212"/>
      <c r="O481" s="212"/>
      <c r="P481" s="213">
        <f>SUM(P482:P511)</f>
        <v>0</v>
      </c>
      <c r="Q481" s="212"/>
      <c r="R481" s="213">
        <f>SUM(R482:R511)</f>
        <v>0.25398268</v>
      </c>
      <c r="S481" s="212"/>
      <c r="T481" s="214">
        <f>SUM(T482:T511)</f>
        <v>0</v>
      </c>
      <c r="AR481" s="215" t="s">
        <v>81</v>
      </c>
      <c r="AT481" s="216" t="s">
        <v>70</v>
      </c>
      <c r="AU481" s="216" t="s">
        <v>79</v>
      </c>
      <c r="AY481" s="215" t="s">
        <v>139</v>
      </c>
      <c r="BK481" s="217">
        <f>SUM(BK482:BK511)</f>
        <v>0</v>
      </c>
    </row>
    <row r="482" spans="2:65" s="1" customFormat="1" ht="16.5" customHeight="1">
      <c r="B482" s="45"/>
      <c r="C482" s="220" t="s">
        <v>881</v>
      </c>
      <c r="D482" s="220" t="s">
        <v>141</v>
      </c>
      <c r="E482" s="221" t="s">
        <v>882</v>
      </c>
      <c r="F482" s="222" t="s">
        <v>883</v>
      </c>
      <c r="G482" s="223" t="s">
        <v>203</v>
      </c>
      <c r="H482" s="224">
        <v>518.332</v>
      </c>
      <c r="I482" s="225"/>
      <c r="J482" s="226">
        <f>ROUND(I482*H482,2)</f>
        <v>0</v>
      </c>
      <c r="K482" s="222" t="s">
        <v>145</v>
      </c>
      <c r="L482" s="71"/>
      <c r="M482" s="227" t="s">
        <v>21</v>
      </c>
      <c r="N482" s="228" t="s">
        <v>42</v>
      </c>
      <c r="O482" s="46"/>
      <c r="P482" s="229">
        <f>O482*H482</f>
        <v>0</v>
      </c>
      <c r="Q482" s="229">
        <v>0.0002</v>
      </c>
      <c r="R482" s="229">
        <f>Q482*H482</f>
        <v>0.1036664</v>
      </c>
      <c r="S482" s="229">
        <v>0</v>
      </c>
      <c r="T482" s="230">
        <f>S482*H482</f>
        <v>0</v>
      </c>
      <c r="AR482" s="23" t="s">
        <v>215</v>
      </c>
      <c r="AT482" s="23" t="s">
        <v>141</v>
      </c>
      <c r="AU482" s="23" t="s">
        <v>81</v>
      </c>
      <c r="AY482" s="23" t="s">
        <v>139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23" t="s">
        <v>79</v>
      </c>
      <c r="BK482" s="231">
        <f>ROUND(I482*H482,2)</f>
        <v>0</v>
      </c>
      <c r="BL482" s="23" t="s">
        <v>215</v>
      </c>
      <c r="BM482" s="23" t="s">
        <v>884</v>
      </c>
    </row>
    <row r="483" spans="2:51" s="13" customFormat="1" ht="13.5">
      <c r="B483" s="255"/>
      <c r="C483" s="256"/>
      <c r="D483" s="234" t="s">
        <v>148</v>
      </c>
      <c r="E483" s="257" t="s">
        <v>21</v>
      </c>
      <c r="F483" s="258" t="s">
        <v>253</v>
      </c>
      <c r="G483" s="256"/>
      <c r="H483" s="257" t="s">
        <v>21</v>
      </c>
      <c r="I483" s="259"/>
      <c r="J483" s="256"/>
      <c r="K483" s="256"/>
      <c r="L483" s="260"/>
      <c r="M483" s="261"/>
      <c r="N483" s="262"/>
      <c r="O483" s="262"/>
      <c r="P483" s="262"/>
      <c r="Q483" s="262"/>
      <c r="R483" s="262"/>
      <c r="S483" s="262"/>
      <c r="T483" s="263"/>
      <c r="AT483" s="264" t="s">
        <v>148</v>
      </c>
      <c r="AU483" s="264" t="s">
        <v>81</v>
      </c>
      <c r="AV483" s="13" t="s">
        <v>79</v>
      </c>
      <c r="AW483" s="13" t="s">
        <v>35</v>
      </c>
      <c r="AX483" s="13" t="s">
        <v>71</v>
      </c>
      <c r="AY483" s="264" t="s">
        <v>139</v>
      </c>
    </row>
    <row r="484" spans="2:51" s="11" customFormat="1" ht="13.5">
      <c r="B484" s="232"/>
      <c r="C484" s="233"/>
      <c r="D484" s="234" t="s">
        <v>148</v>
      </c>
      <c r="E484" s="235" t="s">
        <v>21</v>
      </c>
      <c r="F484" s="236" t="s">
        <v>885</v>
      </c>
      <c r="G484" s="233"/>
      <c r="H484" s="237">
        <v>123.48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148</v>
      </c>
      <c r="AU484" s="243" t="s">
        <v>81</v>
      </c>
      <c r="AV484" s="11" t="s">
        <v>81</v>
      </c>
      <c r="AW484" s="11" t="s">
        <v>35</v>
      </c>
      <c r="AX484" s="11" t="s">
        <v>71</v>
      </c>
      <c r="AY484" s="243" t="s">
        <v>139</v>
      </c>
    </row>
    <row r="485" spans="2:51" s="11" customFormat="1" ht="13.5">
      <c r="B485" s="232"/>
      <c r="C485" s="233"/>
      <c r="D485" s="234" t="s">
        <v>148</v>
      </c>
      <c r="E485" s="235" t="s">
        <v>21</v>
      </c>
      <c r="F485" s="236" t="s">
        <v>886</v>
      </c>
      <c r="G485" s="233"/>
      <c r="H485" s="237">
        <v>44.415</v>
      </c>
      <c r="I485" s="238"/>
      <c r="J485" s="233"/>
      <c r="K485" s="233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148</v>
      </c>
      <c r="AU485" s="243" t="s">
        <v>81</v>
      </c>
      <c r="AV485" s="11" t="s">
        <v>81</v>
      </c>
      <c r="AW485" s="11" t="s">
        <v>35</v>
      </c>
      <c r="AX485" s="11" t="s">
        <v>71</v>
      </c>
      <c r="AY485" s="243" t="s">
        <v>139</v>
      </c>
    </row>
    <row r="486" spans="2:51" s="11" customFormat="1" ht="13.5">
      <c r="B486" s="232"/>
      <c r="C486" s="233"/>
      <c r="D486" s="234" t="s">
        <v>148</v>
      </c>
      <c r="E486" s="235" t="s">
        <v>21</v>
      </c>
      <c r="F486" s="236" t="s">
        <v>887</v>
      </c>
      <c r="G486" s="233"/>
      <c r="H486" s="237">
        <v>25.515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AT486" s="243" t="s">
        <v>148</v>
      </c>
      <c r="AU486" s="243" t="s">
        <v>81</v>
      </c>
      <c r="AV486" s="11" t="s">
        <v>81</v>
      </c>
      <c r="AW486" s="11" t="s">
        <v>35</v>
      </c>
      <c r="AX486" s="11" t="s">
        <v>71</v>
      </c>
      <c r="AY486" s="243" t="s">
        <v>139</v>
      </c>
    </row>
    <row r="487" spans="2:51" s="11" customFormat="1" ht="13.5">
      <c r="B487" s="232"/>
      <c r="C487" s="233"/>
      <c r="D487" s="234" t="s">
        <v>148</v>
      </c>
      <c r="E487" s="235" t="s">
        <v>21</v>
      </c>
      <c r="F487" s="236" t="s">
        <v>888</v>
      </c>
      <c r="G487" s="233"/>
      <c r="H487" s="237">
        <v>19.215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148</v>
      </c>
      <c r="AU487" s="243" t="s">
        <v>81</v>
      </c>
      <c r="AV487" s="11" t="s">
        <v>81</v>
      </c>
      <c r="AW487" s="11" t="s">
        <v>35</v>
      </c>
      <c r="AX487" s="11" t="s">
        <v>71</v>
      </c>
      <c r="AY487" s="243" t="s">
        <v>139</v>
      </c>
    </row>
    <row r="488" spans="2:51" s="11" customFormat="1" ht="13.5">
      <c r="B488" s="232"/>
      <c r="C488" s="233"/>
      <c r="D488" s="234" t="s">
        <v>148</v>
      </c>
      <c r="E488" s="235" t="s">
        <v>21</v>
      </c>
      <c r="F488" s="236" t="s">
        <v>889</v>
      </c>
      <c r="G488" s="233"/>
      <c r="H488" s="237">
        <v>18.585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148</v>
      </c>
      <c r="AU488" s="243" t="s">
        <v>81</v>
      </c>
      <c r="AV488" s="11" t="s">
        <v>81</v>
      </c>
      <c r="AW488" s="11" t="s">
        <v>35</v>
      </c>
      <c r="AX488" s="11" t="s">
        <v>71</v>
      </c>
      <c r="AY488" s="243" t="s">
        <v>139</v>
      </c>
    </row>
    <row r="489" spans="2:51" s="11" customFormat="1" ht="13.5">
      <c r="B489" s="232"/>
      <c r="C489" s="233"/>
      <c r="D489" s="234" t="s">
        <v>148</v>
      </c>
      <c r="E489" s="235" t="s">
        <v>21</v>
      </c>
      <c r="F489" s="236" t="s">
        <v>890</v>
      </c>
      <c r="G489" s="233"/>
      <c r="H489" s="237">
        <v>22.68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AT489" s="243" t="s">
        <v>148</v>
      </c>
      <c r="AU489" s="243" t="s">
        <v>81</v>
      </c>
      <c r="AV489" s="11" t="s">
        <v>81</v>
      </c>
      <c r="AW489" s="11" t="s">
        <v>35</v>
      </c>
      <c r="AX489" s="11" t="s">
        <v>71</v>
      </c>
      <c r="AY489" s="243" t="s">
        <v>139</v>
      </c>
    </row>
    <row r="490" spans="2:51" s="11" customFormat="1" ht="13.5">
      <c r="B490" s="232"/>
      <c r="C490" s="233"/>
      <c r="D490" s="234" t="s">
        <v>148</v>
      </c>
      <c r="E490" s="235" t="s">
        <v>21</v>
      </c>
      <c r="F490" s="236" t="s">
        <v>891</v>
      </c>
      <c r="G490" s="233"/>
      <c r="H490" s="237">
        <v>80.987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148</v>
      </c>
      <c r="AU490" s="243" t="s">
        <v>81</v>
      </c>
      <c r="AV490" s="11" t="s">
        <v>81</v>
      </c>
      <c r="AW490" s="11" t="s">
        <v>35</v>
      </c>
      <c r="AX490" s="11" t="s">
        <v>71</v>
      </c>
      <c r="AY490" s="243" t="s">
        <v>139</v>
      </c>
    </row>
    <row r="491" spans="2:51" s="11" customFormat="1" ht="13.5">
      <c r="B491" s="232"/>
      <c r="C491" s="233"/>
      <c r="D491" s="234" t="s">
        <v>148</v>
      </c>
      <c r="E491" s="235" t="s">
        <v>21</v>
      </c>
      <c r="F491" s="236" t="s">
        <v>892</v>
      </c>
      <c r="G491" s="233"/>
      <c r="H491" s="237">
        <v>39.69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148</v>
      </c>
      <c r="AU491" s="243" t="s">
        <v>81</v>
      </c>
      <c r="AV491" s="11" t="s">
        <v>81</v>
      </c>
      <c r="AW491" s="11" t="s">
        <v>35</v>
      </c>
      <c r="AX491" s="11" t="s">
        <v>71</v>
      </c>
      <c r="AY491" s="243" t="s">
        <v>139</v>
      </c>
    </row>
    <row r="492" spans="2:51" s="11" customFormat="1" ht="13.5">
      <c r="B492" s="232"/>
      <c r="C492" s="233"/>
      <c r="D492" s="234" t="s">
        <v>148</v>
      </c>
      <c r="E492" s="235" t="s">
        <v>21</v>
      </c>
      <c r="F492" s="236" t="s">
        <v>893</v>
      </c>
      <c r="G492" s="233"/>
      <c r="H492" s="237">
        <v>75.915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148</v>
      </c>
      <c r="AU492" s="243" t="s">
        <v>81</v>
      </c>
      <c r="AV492" s="11" t="s">
        <v>81</v>
      </c>
      <c r="AW492" s="11" t="s">
        <v>35</v>
      </c>
      <c r="AX492" s="11" t="s">
        <v>71</v>
      </c>
      <c r="AY492" s="243" t="s">
        <v>139</v>
      </c>
    </row>
    <row r="493" spans="2:51" s="11" customFormat="1" ht="13.5">
      <c r="B493" s="232"/>
      <c r="C493" s="233"/>
      <c r="D493" s="234" t="s">
        <v>148</v>
      </c>
      <c r="E493" s="235" t="s">
        <v>21</v>
      </c>
      <c r="F493" s="236" t="s">
        <v>276</v>
      </c>
      <c r="G493" s="233"/>
      <c r="H493" s="237">
        <v>-28.62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148</v>
      </c>
      <c r="AU493" s="243" t="s">
        <v>81</v>
      </c>
      <c r="AV493" s="11" t="s">
        <v>81</v>
      </c>
      <c r="AW493" s="11" t="s">
        <v>35</v>
      </c>
      <c r="AX493" s="11" t="s">
        <v>71</v>
      </c>
      <c r="AY493" s="243" t="s">
        <v>139</v>
      </c>
    </row>
    <row r="494" spans="2:51" s="11" customFormat="1" ht="13.5">
      <c r="B494" s="232"/>
      <c r="C494" s="233"/>
      <c r="D494" s="234" t="s">
        <v>148</v>
      </c>
      <c r="E494" s="235" t="s">
        <v>21</v>
      </c>
      <c r="F494" s="236" t="s">
        <v>608</v>
      </c>
      <c r="G494" s="233"/>
      <c r="H494" s="237">
        <v>89.67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148</v>
      </c>
      <c r="AU494" s="243" t="s">
        <v>81</v>
      </c>
      <c r="AV494" s="11" t="s">
        <v>81</v>
      </c>
      <c r="AW494" s="11" t="s">
        <v>35</v>
      </c>
      <c r="AX494" s="11" t="s">
        <v>71</v>
      </c>
      <c r="AY494" s="243" t="s">
        <v>139</v>
      </c>
    </row>
    <row r="495" spans="2:51" s="11" customFormat="1" ht="13.5">
      <c r="B495" s="232"/>
      <c r="C495" s="233"/>
      <c r="D495" s="234" t="s">
        <v>148</v>
      </c>
      <c r="E495" s="235" t="s">
        <v>21</v>
      </c>
      <c r="F495" s="236" t="s">
        <v>613</v>
      </c>
      <c r="G495" s="233"/>
      <c r="H495" s="237">
        <v>6.8</v>
      </c>
      <c r="I495" s="238"/>
      <c r="J495" s="233"/>
      <c r="K495" s="233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148</v>
      </c>
      <c r="AU495" s="243" t="s">
        <v>81</v>
      </c>
      <c r="AV495" s="11" t="s">
        <v>81</v>
      </c>
      <c r="AW495" s="11" t="s">
        <v>35</v>
      </c>
      <c r="AX495" s="11" t="s">
        <v>71</v>
      </c>
      <c r="AY495" s="243" t="s">
        <v>139</v>
      </c>
    </row>
    <row r="496" spans="2:51" s="12" customFormat="1" ht="13.5">
      <c r="B496" s="244"/>
      <c r="C496" s="245"/>
      <c r="D496" s="234" t="s">
        <v>148</v>
      </c>
      <c r="E496" s="246" t="s">
        <v>21</v>
      </c>
      <c r="F496" s="247" t="s">
        <v>233</v>
      </c>
      <c r="G496" s="245"/>
      <c r="H496" s="248">
        <v>518.332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AT496" s="254" t="s">
        <v>148</v>
      </c>
      <c r="AU496" s="254" t="s">
        <v>81</v>
      </c>
      <c r="AV496" s="12" t="s">
        <v>146</v>
      </c>
      <c r="AW496" s="12" t="s">
        <v>35</v>
      </c>
      <c r="AX496" s="12" t="s">
        <v>79</v>
      </c>
      <c r="AY496" s="254" t="s">
        <v>139</v>
      </c>
    </row>
    <row r="497" spans="2:65" s="1" customFormat="1" ht="25.5" customHeight="1">
      <c r="B497" s="45"/>
      <c r="C497" s="220" t="s">
        <v>894</v>
      </c>
      <c r="D497" s="220" t="s">
        <v>141</v>
      </c>
      <c r="E497" s="221" t="s">
        <v>895</v>
      </c>
      <c r="F497" s="222" t="s">
        <v>896</v>
      </c>
      <c r="G497" s="223" t="s">
        <v>203</v>
      </c>
      <c r="H497" s="224">
        <v>518.332</v>
      </c>
      <c r="I497" s="225"/>
      <c r="J497" s="226">
        <f>ROUND(I497*H497,2)</f>
        <v>0</v>
      </c>
      <c r="K497" s="222" t="s">
        <v>145</v>
      </c>
      <c r="L497" s="71"/>
      <c r="M497" s="227" t="s">
        <v>21</v>
      </c>
      <c r="N497" s="228" t="s">
        <v>42</v>
      </c>
      <c r="O497" s="46"/>
      <c r="P497" s="229">
        <f>O497*H497</f>
        <v>0</v>
      </c>
      <c r="Q497" s="229">
        <v>0.00029</v>
      </c>
      <c r="R497" s="229">
        <f>Q497*H497</f>
        <v>0.15031628</v>
      </c>
      <c r="S497" s="229">
        <v>0</v>
      </c>
      <c r="T497" s="230">
        <f>S497*H497</f>
        <v>0</v>
      </c>
      <c r="AR497" s="23" t="s">
        <v>215</v>
      </c>
      <c r="AT497" s="23" t="s">
        <v>141</v>
      </c>
      <c r="AU497" s="23" t="s">
        <v>81</v>
      </c>
      <c r="AY497" s="23" t="s">
        <v>139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23" t="s">
        <v>79</v>
      </c>
      <c r="BK497" s="231">
        <f>ROUND(I497*H497,2)</f>
        <v>0</v>
      </c>
      <c r="BL497" s="23" t="s">
        <v>215</v>
      </c>
      <c r="BM497" s="23" t="s">
        <v>897</v>
      </c>
    </row>
    <row r="498" spans="2:51" s="13" customFormat="1" ht="13.5">
      <c r="B498" s="255"/>
      <c r="C498" s="256"/>
      <c r="D498" s="234" t="s">
        <v>148</v>
      </c>
      <c r="E498" s="257" t="s">
        <v>21</v>
      </c>
      <c r="F498" s="258" t="s">
        <v>253</v>
      </c>
      <c r="G498" s="256"/>
      <c r="H498" s="257" t="s">
        <v>21</v>
      </c>
      <c r="I498" s="259"/>
      <c r="J498" s="256"/>
      <c r="K498" s="256"/>
      <c r="L498" s="260"/>
      <c r="M498" s="261"/>
      <c r="N498" s="262"/>
      <c r="O498" s="262"/>
      <c r="P498" s="262"/>
      <c r="Q498" s="262"/>
      <c r="R498" s="262"/>
      <c r="S498" s="262"/>
      <c r="T498" s="263"/>
      <c r="AT498" s="264" t="s">
        <v>148</v>
      </c>
      <c r="AU498" s="264" t="s">
        <v>81</v>
      </c>
      <c r="AV498" s="13" t="s">
        <v>79</v>
      </c>
      <c r="AW498" s="13" t="s">
        <v>35</v>
      </c>
      <c r="AX498" s="13" t="s">
        <v>71</v>
      </c>
      <c r="AY498" s="264" t="s">
        <v>139</v>
      </c>
    </row>
    <row r="499" spans="2:51" s="11" customFormat="1" ht="13.5">
      <c r="B499" s="232"/>
      <c r="C499" s="233"/>
      <c r="D499" s="234" t="s">
        <v>148</v>
      </c>
      <c r="E499" s="235" t="s">
        <v>21</v>
      </c>
      <c r="F499" s="236" t="s">
        <v>885</v>
      </c>
      <c r="G499" s="233"/>
      <c r="H499" s="237">
        <v>123.48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148</v>
      </c>
      <c r="AU499" s="243" t="s">
        <v>81</v>
      </c>
      <c r="AV499" s="11" t="s">
        <v>81</v>
      </c>
      <c r="AW499" s="11" t="s">
        <v>35</v>
      </c>
      <c r="AX499" s="11" t="s">
        <v>71</v>
      </c>
      <c r="AY499" s="243" t="s">
        <v>139</v>
      </c>
    </row>
    <row r="500" spans="2:51" s="11" customFormat="1" ht="13.5">
      <c r="B500" s="232"/>
      <c r="C500" s="233"/>
      <c r="D500" s="234" t="s">
        <v>148</v>
      </c>
      <c r="E500" s="235" t="s">
        <v>21</v>
      </c>
      <c r="F500" s="236" t="s">
        <v>886</v>
      </c>
      <c r="G500" s="233"/>
      <c r="H500" s="237">
        <v>44.415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148</v>
      </c>
      <c r="AU500" s="243" t="s">
        <v>81</v>
      </c>
      <c r="AV500" s="11" t="s">
        <v>81</v>
      </c>
      <c r="AW500" s="11" t="s">
        <v>35</v>
      </c>
      <c r="AX500" s="11" t="s">
        <v>71</v>
      </c>
      <c r="AY500" s="243" t="s">
        <v>139</v>
      </c>
    </row>
    <row r="501" spans="2:51" s="11" customFormat="1" ht="13.5">
      <c r="B501" s="232"/>
      <c r="C501" s="233"/>
      <c r="D501" s="234" t="s">
        <v>148</v>
      </c>
      <c r="E501" s="235" t="s">
        <v>21</v>
      </c>
      <c r="F501" s="236" t="s">
        <v>887</v>
      </c>
      <c r="G501" s="233"/>
      <c r="H501" s="237">
        <v>25.515</v>
      </c>
      <c r="I501" s="238"/>
      <c r="J501" s="233"/>
      <c r="K501" s="233"/>
      <c r="L501" s="239"/>
      <c r="M501" s="240"/>
      <c r="N501" s="241"/>
      <c r="O501" s="241"/>
      <c r="P501" s="241"/>
      <c r="Q501" s="241"/>
      <c r="R501" s="241"/>
      <c r="S501" s="241"/>
      <c r="T501" s="242"/>
      <c r="AT501" s="243" t="s">
        <v>148</v>
      </c>
      <c r="AU501" s="243" t="s">
        <v>81</v>
      </c>
      <c r="AV501" s="11" t="s">
        <v>81</v>
      </c>
      <c r="AW501" s="11" t="s">
        <v>35</v>
      </c>
      <c r="AX501" s="11" t="s">
        <v>71</v>
      </c>
      <c r="AY501" s="243" t="s">
        <v>139</v>
      </c>
    </row>
    <row r="502" spans="2:51" s="11" customFormat="1" ht="13.5">
      <c r="B502" s="232"/>
      <c r="C502" s="233"/>
      <c r="D502" s="234" t="s">
        <v>148</v>
      </c>
      <c r="E502" s="235" t="s">
        <v>21</v>
      </c>
      <c r="F502" s="236" t="s">
        <v>888</v>
      </c>
      <c r="G502" s="233"/>
      <c r="H502" s="237">
        <v>19.215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148</v>
      </c>
      <c r="AU502" s="243" t="s">
        <v>81</v>
      </c>
      <c r="AV502" s="11" t="s">
        <v>81</v>
      </c>
      <c r="AW502" s="11" t="s">
        <v>35</v>
      </c>
      <c r="AX502" s="11" t="s">
        <v>71</v>
      </c>
      <c r="AY502" s="243" t="s">
        <v>139</v>
      </c>
    </row>
    <row r="503" spans="2:51" s="11" customFormat="1" ht="13.5">
      <c r="B503" s="232"/>
      <c r="C503" s="233"/>
      <c r="D503" s="234" t="s">
        <v>148</v>
      </c>
      <c r="E503" s="235" t="s">
        <v>21</v>
      </c>
      <c r="F503" s="236" t="s">
        <v>889</v>
      </c>
      <c r="G503" s="233"/>
      <c r="H503" s="237">
        <v>18.585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148</v>
      </c>
      <c r="AU503" s="243" t="s">
        <v>81</v>
      </c>
      <c r="AV503" s="11" t="s">
        <v>81</v>
      </c>
      <c r="AW503" s="11" t="s">
        <v>35</v>
      </c>
      <c r="AX503" s="11" t="s">
        <v>71</v>
      </c>
      <c r="AY503" s="243" t="s">
        <v>139</v>
      </c>
    </row>
    <row r="504" spans="2:51" s="11" customFormat="1" ht="13.5">
      <c r="B504" s="232"/>
      <c r="C504" s="233"/>
      <c r="D504" s="234" t="s">
        <v>148</v>
      </c>
      <c r="E504" s="235" t="s">
        <v>21</v>
      </c>
      <c r="F504" s="236" t="s">
        <v>890</v>
      </c>
      <c r="G504" s="233"/>
      <c r="H504" s="237">
        <v>22.68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148</v>
      </c>
      <c r="AU504" s="243" t="s">
        <v>81</v>
      </c>
      <c r="AV504" s="11" t="s">
        <v>81</v>
      </c>
      <c r="AW504" s="11" t="s">
        <v>35</v>
      </c>
      <c r="AX504" s="11" t="s">
        <v>71</v>
      </c>
      <c r="AY504" s="243" t="s">
        <v>139</v>
      </c>
    </row>
    <row r="505" spans="2:51" s="11" customFormat="1" ht="13.5">
      <c r="B505" s="232"/>
      <c r="C505" s="233"/>
      <c r="D505" s="234" t="s">
        <v>148</v>
      </c>
      <c r="E505" s="235" t="s">
        <v>21</v>
      </c>
      <c r="F505" s="236" t="s">
        <v>891</v>
      </c>
      <c r="G505" s="233"/>
      <c r="H505" s="237">
        <v>80.987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148</v>
      </c>
      <c r="AU505" s="243" t="s">
        <v>81</v>
      </c>
      <c r="AV505" s="11" t="s">
        <v>81</v>
      </c>
      <c r="AW505" s="11" t="s">
        <v>35</v>
      </c>
      <c r="AX505" s="11" t="s">
        <v>71</v>
      </c>
      <c r="AY505" s="243" t="s">
        <v>139</v>
      </c>
    </row>
    <row r="506" spans="2:51" s="11" customFormat="1" ht="13.5">
      <c r="B506" s="232"/>
      <c r="C506" s="233"/>
      <c r="D506" s="234" t="s">
        <v>148</v>
      </c>
      <c r="E506" s="235" t="s">
        <v>21</v>
      </c>
      <c r="F506" s="236" t="s">
        <v>892</v>
      </c>
      <c r="G506" s="233"/>
      <c r="H506" s="237">
        <v>39.69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148</v>
      </c>
      <c r="AU506" s="243" t="s">
        <v>81</v>
      </c>
      <c r="AV506" s="11" t="s">
        <v>81</v>
      </c>
      <c r="AW506" s="11" t="s">
        <v>35</v>
      </c>
      <c r="AX506" s="11" t="s">
        <v>71</v>
      </c>
      <c r="AY506" s="243" t="s">
        <v>139</v>
      </c>
    </row>
    <row r="507" spans="2:51" s="11" customFormat="1" ht="13.5">
      <c r="B507" s="232"/>
      <c r="C507" s="233"/>
      <c r="D507" s="234" t="s">
        <v>148</v>
      </c>
      <c r="E507" s="235" t="s">
        <v>21</v>
      </c>
      <c r="F507" s="236" t="s">
        <v>893</v>
      </c>
      <c r="G507" s="233"/>
      <c r="H507" s="237">
        <v>75.915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148</v>
      </c>
      <c r="AU507" s="243" t="s">
        <v>81</v>
      </c>
      <c r="AV507" s="11" t="s">
        <v>81</v>
      </c>
      <c r="AW507" s="11" t="s">
        <v>35</v>
      </c>
      <c r="AX507" s="11" t="s">
        <v>71</v>
      </c>
      <c r="AY507" s="243" t="s">
        <v>139</v>
      </c>
    </row>
    <row r="508" spans="2:51" s="11" customFormat="1" ht="13.5">
      <c r="B508" s="232"/>
      <c r="C508" s="233"/>
      <c r="D508" s="234" t="s">
        <v>148</v>
      </c>
      <c r="E508" s="235" t="s">
        <v>21</v>
      </c>
      <c r="F508" s="236" t="s">
        <v>276</v>
      </c>
      <c r="G508" s="233"/>
      <c r="H508" s="237">
        <v>-28.62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148</v>
      </c>
      <c r="AU508" s="243" t="s">
        <v>81</v>
      </c>
      <c r="AV508" s="11" t="s">
        <v>81</v>
      </c>
      <c r="AW508" s="11" t="s">
        <v>35</v>
      </c>
      <c r="AX508" s="11" t="s">
        <v>71</v>
      </c>
      <c r="AY508" s="243" t="s">
        <v>139</v>
      </c>
    </row>
    <row r="509" spans="2:51" s="11" customFormat="1" ht="13.5">
      <c r="B509" s="232"/>
      <c r="C509" s="233"/>
      <c r="D509" s="234" t="s">
        <v>148</v>
      </c>
      <c r="E509" s="235" t="s">
        <v>21</v>
      </c>
      <c r="F509" s="236" t="s">
        <v>608</v>
      </c>
      <c r="G509" s="233"/>
      <c r="H509" s="237">
        <v>89.67</v>
      </c>
      <c r="I509" s="238"/>
      <c r="J509" s="233"/>
      <c r="K509" s="233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148</v>
      </c>
      <c r="AU509" s="243" t="s">
        <v>81</v>
      </c>
      <c r="AV509" s="11" t="s">
        <v>81</v>
      </c>
      <c r="AW509" s="11" t="s">
        <v>35</v>
      </c>
      <c r="AX509" s="11" t="s">
        <v>71</v>
      </c>
      <c r="AY509" s="243" t="s">
        <v>139</v>
      </c>
    </row>
    <row r="510" spans="2:51" s="11" customFormat="1" ht="13.5">
      <c r="B510" s="232"/>
      <c r="C510" s="233"/>
      <c r="D510" s="234" t="s">
        <v>148</v>
      </c>
      <c r="E510" s="235" t="s">
        <v>21</v>
      </c>
      <c r="F510" s="236" t="s">
        <v>613</v>
      </c>
      <c r="G510" s="233"/>
      <c r="H510" s="237">
        <v>6.8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148</v>
      </c>
      <c r="AU510" s="243" t="s">
        <v>81</v>
      </c>
      <c r="AV510" s="11" t="s">
        <v>81</v>
      </c>
      <c r="AW510" s="11" t="s">
        <v>35</v>
      </c>
      <c r="AX510" s="11" t="s">
        <v>71</v>
      </c>
      <c r="AY510" s="243" t="s">
        <v>139</v>
      </c>
    </row>
    <row r="511" spans="2:51" s="12" customFormat="1" ht="13.5">
      <c r="B511" s="244"/>
      <c r="C511" s="245"/>
      <c r="D511" s="234" t="s">
        <v>148</v>
      </c>
      <c r="E511" s="246" t="s">
        <v>21</v>
      </c>
      <c r="F511" s="247" t="s">
        <v>233</v>
      </c>
      <c r="G511" s="245"/>
      <c r="H511" s="248">
        <v>518.332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AT511" s="254" t="s">
        <v>148</v>
      </c>
      <c r="AU511" s="254" t="s">
        <v>81</v>
      </c>
      <c r="AV511" s="12" t="s">
        <v>146</v>
      </c>
      <c r="AW511" s="12" t="s">
        <v>35</v>
      </c>
      <c r="AX511" s="12" t="s">
        <v>79</v>
      </c>
      <c r="AY511" s="254" t="s">
        <v>139</v>
      </c>
    </row>
    <row r="512" spans="2:63" s="10" customFormat="1" ht="37.4" customHeight="1">
      <c r="B512" s="204"/>
      <c r="C512" s="205"/>
      <c r="D512" s="206" t="s">
        <v>70</v>
      </c>
      <c r="E512" s="207" t="s">
        <v>521</v>
      </c>
      <c r="F512" s="207" t="s">
        <v>898</v>
      </c>
      <c r="G512" s="205"/>
      <c r="H512" s="205"/>
      <c r="I512" s="208"/>
      <c r="J512" s="209">
        <f>BK512</f>
        <v>0</v>
      </c>
      <c r="K512" s="205"/>
      <c r="L512" s="210"/>
      <c r="M512" s="211"/>
      <c r="N512" s="212"/>
      <c r="O512" s="212"/>
      <c r="P512" s="213">
        <f>P513</f>
        <v>0</v>
      </c>
      <c r="Q512" s="212"/>
      <c r="R512" s="213">
        <f>R513</f>
        <v>0</v>
      </c>
      <c r="S512" s="212"/>
      <c r="T512" s="214">
        <f>T513</f>
        <v>0</v>
      </c>
      <c r="AR512" s="215" t="s">
        <v>153</v>
      </c>
      <c r="AT512" s="216" t="s">
        <v>70</v>
      </c>
      <c r="AU512" s="216" t="s">
        <v>71</v>
      </c>
      <c r="AY512" s="215" t="s">
        <v>139</v>
      </c>
      <c r="BK512" s="217">
        <f>BK513</f>
        <v>0</v>
      </c>
    </row>
    <row r="513" spans="2:63" s="10" customFormat="1" ht="19.9" customHeight="1">
      <c r="B513" s="204"/>
      <c r="C513" s="205"/>
      <c r="D513" s="206" t="s">
        <v>70</v>
      </c>
      <c r="E513" s="218" t="s">
        <v>899</v>
      </c>
      <c r="F513" s="218" t="s">
        <v>900</v>
      </c>
      <c r="G513" s="205"/>
      <c r="H513" s="205"/>
      <c r="I513" s="208"/>
      <c r="J513" s="219">
        <f>BK513</f>
        <v>0</v>
      </c>
      <c r="K513" s="205"/>
      <c r="L513" s="210"/>
      <c r="M513" s="211"/>
      <c r="N513" s="212"/>
      <c r="O513" s="212"/>
      <c r="P513" s="213">
        <f>SUM(P514:P515)</f>
        <v>0</v>
      </c>
      <c r="Q513" s="212"/>
      <c r="R513" s="213">
        <f>SUM(R514:R515)</f>
        <v>0</v>
      </c>
      <c r="S513" s="212"/>
      <c r="T513" s="214">
        <f>SUM(T514:T515)</f>
        <v>0</v>
      </c>
      <c r="AR513" s="215" t="s">
        <v>153</v>
      </c>
      <c r="AT513" s="216" t="s">
        <v>70</v>
      </c>
      <c r="AU513" s="216" t="s">
        <v>79</v>
      </c>
      <c r="AY513" s="215" t="s">
        <v>139</v>
      </c>
      <c r="BK513" s="217">
        <f>SUM(BK514:BK515)</f>
        <v>0</v>
      </c>
    </row>
    <row r="514" spans="2:65" s="1" customFormat="1" ht="16.5" customHeight="1">
      <c r="B514" s="45"/>
      <c r="C514" s="220" t="s">
        <v>901</v>
      </c>
      <c r="D514" s="220" t="s">
        <v>141</v>
      </c>
      <c r="E514" s="221" t="s">
        <v>902</v>
      </c>
      <c r="F514" s="222" t="s">
        <v>903</v>
      </c>
      <c r="G514" s="223" t="s">
        <v>582</v>
      </c>
      <c r="H514" s="224">
        <v>1</v>
      </c>
      <c r="I514" s="225"/>
      <c r="J514" s="226">
        <f>ROUND(I514*H514,2)</f>
        <v>0</v>
      </c>
      <c r="K514" s="222" t="s">
        <v>21</v>
      </c>
      <c r="L514" s="71"/>
      <c r="M514" s="227" t="s">
        <v>21</v>
      </c>
      <c r="N514" s="228" t="s">
        <v>42</v>
      </c>
      <c r="O514" s="46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AR514" s="23" t="s">
        <v>493</v>
      </c>
      <c r="AT514" s="23" t="s">
        <v>141</v>
      </c>
      <c r="AU514" s="23" t="s">
        <v>81</v>
      </c>
      <c r="AY514" s="23" t="s">
        <v>139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23" t="s">
        <v>79</v>
      </c>
      <c r="BK514" s="231">
        <f>ROUND(I514*H514,2)</f>
        <v>0</v>
      </c>
      <c r="BL514" s="23" t="s">
        <v>493</v>
      </c>
      <c r="BM514" s="23" t="s">
        <v>904</v>
      </c>
    </row>
    <row r="515" spans="2:65" s="1" customFormat="1" ht="16.5" customHeight="1">
      <c r="B515" s="45"/>
      <c r="C515" s="220" t="s">
        <v>905</v>
      </c>
      <c r="D515" s="220" t="s">
        <v>141</v>
      </c>
      <c r="E515" s="221" t="s">
        <v>906</v>
      </c>
      <c r="F515" s="222" t="s">
        <v>907</v>
      </c>
      <c r="G515" s="223" t="s">
        <v>582</v>
      </c>
      <c r="H515" s="224">
        <v>1</v>
      </c>
      <c r="I515" s="225"/>
      <c r="J515" s="226">
        <f>ROUND(I515*H515,2)</f>
        <v>0</v>
      </c>
      <c r="K515" s="222" t="s">
        <v>21</v>
      </c>
      <c r="L515" s="71"/>
      <c r="M515" s="227" t="s">
        <v>21</v>
      </c>
      <c r="N515" s="278" t="s">
        <v>42</v>
      </c>
      <c r="O515" s="279"/>
      <c r="P515" s="280">
        <f>O515*H515</f>
        <v>0</v>
      </c>
      <c r="Q515" s="280">
        <v>0</v>
      </c>
      <c r="R515" s="280">
        <f>Q515*H515</f>
        <v>0</v>
      </c>
      <c r="S515" s="280">
        <v>0</v>
      </c>
      <c r="T515" s="281">
        <f>S515*H515</f>
        <v>0</v>
      </c>
      <c r="AR515" s="23" t="s">
        <v>493</v>
      </c>
      <c r="AT515" s="23" t="s">
        <v>141</v>
      </c>
      <c r="AU515" s="23" t="s">
        <v>81</v>
      </c>
      <c r="AY515" s="23" t="s">
        <v>139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23" t="s">
        <v>79</v>
      </c>
      <c r="BK515" s="231">
        <f>ROUND(I515*H515,2)</f>
        <v>0</v>
      </c>
      <c r="BL515" s="23" t="s">
        <v>493</v>
      </c>
      <c r="BM515" s="23" t="s">
        <v>908</v>
      </c>
    </row>
    <row r="516" spans="2:12" s="1" customFormat="1" ht="6.95" customHeight="1">
      <c r="B516" s="66"/>
      <c r="C516" s="67"/>
      <c r="D516" s="67"/>
      <c r="E516" s="67"/>
      <c r="F516" s="67"/>
      <c r="G516" s="67"/>
      <c r="H516" s="67"/>
      <c r="I516" s="165"/>
      <c r="J516" s="67"/>
      <c r="K516" s="67"/>
      <c r="L516" s="71"/>
    </row>
  </sheetData>
  <sheetProtection password="CC35" sheet="1" objects="1" scenarios="1" formatColumns="0" formatRows="0" autoFilter="0"/>
  <autoFilter ref="C97:K515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Rekonstrukce místnosti CT Bohumínské městské nemocnice a.s.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909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4. 10. 2018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ROUND(SUM(BE87:BE192),2)</f>
        <v>0</v>
      </c>
      <c r="G30" s="46"/>
      <c r="H30" s="46"/>
      <c r="I30" s="157">
        <v>0.21</v>
      </c>
      <c r="J30" s="156">
        <f>ROUND(ROUND((SUM(BE87:BE192)),2)*I30,2)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ROUND(SUM(BF87:BF192),2)</f>
        <v>0</v>
      </c>
      <c r="G31" s="46"/>
      <c r="H31" s="46"/>
      <c r="I31" s="157">
        <v>0.15</v>
      </c>
      <c r="J31" s="156">
        <f>ROUND(ROUND((SUM(BF87:BF192)),2)*I31,2)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ROUND(SUM(BG87:BG192),2)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ROUND(SUM(BH87:BH192),2)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ROUND(SUM(BI87:BI192),2)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Rekonstrukce místnosti CT Bohumínské městské nemocnice a.s.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 xml:space="preserve">002 - Zdravotechnika 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Bohumín</v>
      </c>
      <c r="G49" s="46"/>
      <c r="H49" s="46"/>
      <c r="I49" s="145" t="s">
        <v>25</v>
      </c>
      <c r="J49" s="146" t="str">
        <f>IF(J12="","",J12)</f>
        <v>4. 10. 2018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Bohumínská městská nemocnice </v>
      </c>
      <c r="G51" s="46"/>
      <c r="H51" s="46"/>
      <c r="I51" s="145" t="s">
        <v>33</v>
      </c>
      <c r="J51" s="43" t="str">
        <f>E21</f>
        <v>ATRIS s.r.o.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J87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101</v>
      </c>
      <c r="E57" s="179"/>
      <c r="F57" s="179"/>
      <c r="G57" s="179"/>
      <c r="H57" s="179"/>
      <c r="I57" s="180"/>
      <c r="J57" s="181">
        <f>J88</f>
        <v>0</v>
      </c>
      <c r="K57" s="182"/>
    </row>
    <row r="58" spans="2:11" s="8" customFormat="1" ht="19.9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J89</f>
        <v>0</v>
      </c>
      <c r="K58" s="189"/>
    </row>
    <row r="59" spans="2:11" s="8" customFormat="1" ht="19.9" customHeight="1">
      <c r="B59" s="183"/>
      <c r="C59" s="184"/>
      <c r="D59" s="185" t="s">
        <v>910</v>
      </c>
      <c r="E59" s="186"/>
      <c r="F59" s="186"/>
      <c r="G59" s="186"/>
      <c r="H59" s="186"/>
      <c r="I59" s="187"/>
      <c r="J59" s="188">
        <f>J92</f>
        <v>0</v>
      </c>
      <c r="K59" s="189"/>
    </row>
    <row r="60" spans="2:11" s="8" customFormat="1" ht="19.9" customHeight="1">
      <c r="B60" s="183"/>
      <c r="C60" s="184"/>
      <c r="D60" s="185" t="s">
        <v>911</v>
      </c>
      <c r="E60" s="186"/>
      <c r="F60" s="186"/>
      <c r="G60" s="186"/>
      <c r="H60" s="186"/>
      <c r="I60" s="187"/>
      <c r="J60" s="188">
        <f>J93</f>
        <v>0</v>
      </c>
      <c r="K60" s="189"/>
    </row>
    <row r="61" spans="2:11" s="8" customFormat="1" ht="19.9" customHeight="1">
      <c r="B61" s="183"/>
      <c r="C61" s="184"/>
      <c r="D61" s="185" t="s">
        <v>107</v>
      </c>
      <c r="E61" s="186"/>
      <c r="F61" s="186"/>
      <c r="G61" s="186"/>
      <c r="H61" s="186"/>
      <c r="I61" s="187"/>
      <c r="J61" s="188">
        <f>J95</f>
        <v>0</v>
      </c>
      <c r="K61" s="189"/>
    </row>
    <row r="62" spans="2:11" s="8" customFormat="1" ht="19.9" customHeight="1">
      <c r="B62" s="183"/>
      <c r="C62" s="184"/>
      <c r="D62" s="185" t="s">
        <v>108</v>
      </c>
      <c r="E62" s="186"/>
      <c r="F62" s="186"/>
      <c r="G62" s="186"/>
      <c r="H62" s="186"/>
      <c r="I62" s="187"/>
      <c r="J62" s="188">
        <f>J103</f>
        <v>0</v>
      </c>
      <c r="K62" s="189"/>
    </row>
    <row r="63" spans="2:11" s="7" customFormat="1" ht="24.95" customHeight="1">
      <c r="B63" s="176"/>
      <c r="C63" s="177"/>
      <c r="D63" s="178" t="s">
        <v>109</v>
      </c>
      <c r="E63" s="179"/>
      <c r="F63" s="179"/>
      <c r="G63" s="179"/>
      <c r="H63" s="179"/>
      <c r="I63" s="180"/>
      <c r="J63" s="181">
        <f>J106</f>
        <v>0</v>
      </c>
      <c r="K63" s="182"/>
    </row>
    <row r="64" spans="2:11" s="8" customFormat="1" ht="19.9" customHeight="1">
      <c r="B64" s="183"/>
      <c r="C64" s="184"/>
      <c r="D64" s="185" t="s">
        <v>912</v>
      </c>
      <c r="E64" s="186"/>
      <c r="F64" s="186"/>
      <c r="G64" s="186"/>
      <c r="H64" s="186"/>
      <c r="I64" s="187"/>
      <c r="J64" s="188">
        <f>J107</f>
        <v>0</v>
      </c>
      <c r="K64" s="189"/>
    </row>
    <row r="65" spans="2:11" s="8" customFormat="1" ht="19.9" customHeight="1">
      <c r="B65" s="183"/>
      <c r="C65" s="184"/>
      <c r="D65" s="185" t="s">
        <v>111</v>
      </c>
      <c r="E65" s="186"/>
      <c r="F65" s="186"/>
      <c r="G65" s="186"/>
      <c r="H65" s="186"/>
      <c r="I65" s="187"/>
      <c r="J65" s="188">
        <f>J122</f>
        <v>0</v>
      </c>
      <c r="K65" s="189"/>
    </row>
    <row r="66" spans="2:11" s="8" customFormat="1" ht="19.9" customHeight="1">
      <c r="B66" s="183"/>
      <c r="C66" s="184"/>
      <c r="D66" s="185" t="s">
        <v>913</v>
      </c>
      <c r="E66" s="186"/>
      <c r="F66" s="186"/>
      <c r="G66" s="186"/>
      <c r="H66" s="186"/>
      <c r="I66" s="187"/>
      <c r="J66" s="188">
        <f>J133</f>
        <v>0</v>
      </c>
      <c r="K66" s="189"/>
    </row>
    <row r="67" spans="2:11" s="8" customFormat="1" ht="19.9" customHeight="1">
      <c r="B67" s="183"/>
      <c r="C67" s="184"/>
      <c r="D67" s="185" t="s">
        <v>914</v>
      </c>
      <c r="E67" s="186"/>
      <c r="F67" s="186"/>
      <c r="G67" s="186"/>
      <c r="H67" s="186"/>
      <c r="I67" s="187"/>
      <c r="J67" s="188">
        <f>J157</f>
        <v>0</v>
      </c>
      <c r="K67" s="189"/>
    </row>
    <row r="68" spans="2:11" s="1" customFormat="1" ht="21.8" customHeight="1">
      <c r="B68" s="45"/>
      <c r="C68" s="46"/>
      <c r="D68" s="46"/>
      <c r="E68" s="46"/>
      <c r="F68" s="46"/>
      <c r="G68" s="46"/>
      <c r="H68" s="46"/>
      <c r="I68" s="143"/>
      <c r="J68" s="46"/>
      <c r="K68" s="50"/>
    </row>
    <row r="69" spans="2:11" s="1" customFormat="1" ht="6.95" customHeight="1">
      <c r="B69" s="66"/>
      <c r="C69" s="67"/>
      <c r="D69" s="67"/>
      <c r="E69" s="67"/>
      <c r="F69" s="67"/>
      <c r="G69" s="67"/>
      <c r="H69" s="67"/>
      <c r="I69" s="165"/>
      <c r="J69" s="67"/>
      <c r="K69" s="68"/>
    </row>
    <row r="73" spans="2:12" s="1" customFormat="1" ht="6.95" customHeight="1">
      <c r="B73" s="69"/>
      <c r="C73" s="70"/>
      <c r="D73" s="70"/>
      <c r="E73" s="70"/>
      <c r="F73" s="70"/>
      <c r="G73" s="70"/>
      <c r="H73" s="70"/>
      <c r="I73" s="168"/>
      <c r="J73" s="70"/>
      <c r="K73" s="70"/>
      <c r="L73" s="71"/>
    </row>
    <row r="74" spans="2:12" s="1" customFormat="1" ht="36.95" customHeight="1">
      <c r="B74" s="45"/>
      <c r="C74" s="72" t="s">
        <v>123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6.5" customHeight="1">
      <c r="B77" s="45"/>
      <c r="C77" s="73"/>
      <c r="D77" s="73"/>
      <c r="E77" s="191" t="str">
        <f>E7</f>
        <v>Rekonstrukce místnosti CT Bohumínské městské nemocnice a.s.</v>
      </c>
      <c r="F77" s="75"/>
      <c r="G77" s="75"/>
      <c r="H77" s="75"/>
      <c r="I77" s="190"/>
      <c r="J77" s="73"/>
      <c r="K77" s="73"/>
      <c r="L77" s="71"/>
    </row>
    <row r="78" spans="2:12" s="1" customFormat="1" ht="14.4" customHeight="1">
      <c r="B78" s="45"/>
      <c r="C78" s="75" t="s">
        <v>94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7.25" customHeight="1">
      <c r="B79" s="45"/>
      <c r="C79" s="73"/>
      <c r="D79" s="73"/>
      <c r="E79" s="81" t="str">
        <f>E9</f>
        <v xml:space="preserve">002 - Zdravotechnika </v>
      </c>
      <c r="F79" s="73"/>
      <c r="G79" s="73"/>
      <c r="H79" s="73"/>
      <c r="I79" s="190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8" customHeight="1">
      <c r="B81" s="45"/>
      <c r="C81" s="75" t="s">
        <v>23</v>
      </c>
      <c r="D81" s="73"/>
      <c r="E81" s="73"/>
      <c r="F81" s="192" t="str">
        <f>F12</f>
        <v>Bohumín</v>
      </c>
      <c r="G81" s="73"/>
      <c r="H81" s="73"/>
      <c r="I81" s="193" t="s">
        <v>25</v>
      </c>
      <c r="J81" s="84" t="str">
        <f>IF(J12="","",J12)</f>
        <v>4. 10. 2018</v>
      </c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3.5">
      <c r="B83" s="45"/>
      <c r="C83" s="75" t="s">
        <v>27</v>
      </c>
      <c r="D83" s="73"/>
      <c r="E83" s="73"/>
      <c r="F83" s="192" t="str">
        <f>E15</f>
        <v xml:space="preserve">Bohumínská městská nemocnice </v>
      </c>
      <c r="G83" s="73"/>
      <c r="H83" s="73"/>
      <c r="I83" s="193" t="s">
        <v>33</v>
      </c>
      <c r="J83" s="192" t="str">
        <f>E21</f>
        <v>ATRIS s.r.o.</v>
      </c>
      <c r="K83" s="73"/>
      <c r="L83" s="71"/>
    </row>
    <row r="84" spans="2:12" s="1" customFormat="1" ht="14.4" customHeight="1">
      <c r="B84" s="45"/>
      <c r="C84" s="75" t="s">
        <v>31</v>
      </c>
      <c r="D84" s="73"/>
      <c r="E84" s="73"/>
      <c r="F84" s="192" t="str">
        <f>IF(E18="","",E18)</f>
        <v/>
      </c>
      <c r="G84" s="73"/>
      <c r="H84" s="73"/>
      <c r="I84" s="190"/>
      <c r="J84" s="73"/>
      <c r="K84" s="73"/>
      <c r="L84" s="71"/>
    </row>
    <row r="85" spans="2:12" s="1" customFormat="1" ht="10.3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pans="2:20" s="9" customFormat="1" ht="29.25" customHeight="1">
      <c r="B86" s="194"/>
      <c r="C86" s="195" t="s">
        <v>124</v>
      </c>
      <c r="D86" s="196" t="s">
        <v>56</v>
      </c>
      <c r="E86" s="196" t="s">
        <v>52</v>
      </c>
      <c r="F86" s="196" t="s">
        <v>125</v>
      </c>
      <c r="G86" s="196" t="s">
        <v>126</v>
      </c>
      <c r="H86" s="196" t="s">
        <v>127</v>
      </c>
      <c r="I86" s="197" t="s">
        <v>128</v>
      </c>
      <c r="J86" s="196" t="s">
        <v>98</v>
      </c>
      <c r="K86" s="198" t="s">
        <v>129</v>
      </c>
      <c r="L86" s="199"/>
      <c r="M86" s="101" t="s">
        <v>130</v>
      </c>
      <c r="N86" s="102" t="s">
        <v>41</v>
      </c>
      <c r="O86" s="102" t="s">
        <v>131</v>
      </c>
      <c r="P86" s="102" t="s">
        <v>132</v>
      </c>
      <c r="Q86" s="102" t="s">
        <v>133</v>
      </c>
      <c r="R86" s="102" t="s">
        <v>134</v>
      </c>
      <c r="S86" s="102" t="s">
        <v>135</v>
      </c>
      <c r="T86" s="103" t="s">
        <v>136</v>
      </c>
    </row>
    <row r="87" spans="2:63" s="1" customFormat="1" ht="29.25" customHeight="1">
      <c r="B87" s="45"/>
      <c r="C87" s="107" t="s">
        <v>99</v>
      </c>
      <c r="D87" s="73"/>
      <c r="E87" s="73"/>
      <c r="F87" s="73"/>
      <c r="G87" s="73"/>
      <c r="H87" s="73"/>
      <c r="I87" s="190"/>
      <c r="J87" s="200">
        <f>BK87</f>
        <v>0</v>
      </c>
      <c r="K87" s="73"/>
      <c r="L87" s="71"/>
      <c r="M87" s="104"/>
      <c r="N87" s="105"/>
      <c r="O87" s="105"/>
      <c r="P87" s="201">
        <f>P88+P106</f>
        <v>0</v>
      </c>
      <c r="Q87" s="105"/>
      <c r="R87" s="201">
        <f>R88+R106</f>
        <v>0.2379075</v>
      </c>
      <c r="S87" s="105"/>
      <c r="T87" s="202">
        <f>T88+T106</f>
        <v>1.93727</v>
      </c>
      <c r="AT87" s="23" t="s">
        <v>70</v>
      </c>
      <c r="AU87" s="23" t="s">
        <v>100</v>
      </c>
      <c r="BK87" s="203">
        <f>BK88+BK106</f>
        <v>0</v>
      </c>
    </row>
    <row r="88" spans="2:63" s="10" customFormat="1" ht="37.4" customHeight="1">
      <c r="B88" s="204"/>
      <c r="C88" s="205"/>
      <c r="D88" s="206" t="s">
        <v>70</v>
      </c>
      <c r="E88" s="207" t="s">
        <v>137</v>
      </c>
      <c r="F88" s="207" t="s">
        <v>138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P89+P92+P93+P95+P103</f>
        <v>0</v>
      </c>
      <c r="Q88" s="212"/>
      <c r="R88" s="213">
        <f>R89+R92+R93+R95+R103</f>
        <v>0.1557375</v>
      </c>
      <c r="S88" s="212"/>
      <c r="T88" s="214">
        <f>T89+T92+T93+T95+T103</f>
        <v>1.0125</v>
      </c>
      <c r="AR88" s="215" t="s">
        <v>79</v>
      </c>
      <c r="AT88" s="216" t="s">
        <v>70</v>
      </c>
      <c r="AU88" s="216" t="s">
        <v>71</v>
      </c>
      <c r="AY88" s="215" t="s">
        <v>139</v>
      </c>
      <c r="BK88" s="217">
        <f>BK89+BK92+BK93+BK95+BK103</f>
        <v>0</v>
      </c>
    </row>
    <row r="89" spans="2:63" s="10" customFormat="1" ht="19.9" customHeight="1">
      <c r="B89" s="204"/>
      <c r="C89" s="205"/>
      <c r="D89" s="206" t="s">
        <v>70</v>
      </c>
      <c r="E89" s="218" t="s">
        <v>165</v>
      </c>
      <c r="F89" s="218" t="s">
        <v>240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SUM(P90:P91)</f>
        <v>0</v>
      </c>
      <c r="Q89" s="212"/>
      <c r="R89" s="213">
        <f>SUM(R90:R91)</f>
        <v>0.1557375</v>
      </c>
      <c r="S89" s="212"/>
      <c r="T89" s="214">
        <f>SUM(T90:T91)</f>
        <v>0</v>
      </c>
      <c r="AR89" s="215" t="s">
        <v>79</v>
      </c>
      <c r="AT89" s="216" t="s">
        <v>70</v>
      </c>
      <c r="AU89" s="216" t="s">
        <v>79</v>
      </c>
      <c r="AY89" s="215" t="s">
        <v>139</v>
      </c>
      <c r="BK89" s="217">
        <f>SUM(BK90:BK91)</f>
        <v>0</v>
      </c>
    </row>
    <row r="90" spans="2:65" s="1" customFormat="1" ht="16.5" customHeight="1">
      <c r="B90" s="45"/>
      <c r="C90" s="220" t="s">
        <v>79</v>
      </c>
      <c r="D90" s="220" t="s">
        <v>141</v>
      </c>
      <c r="E90" s="221" t="s">
        <v>915</v>
      </c>
      <c r="F90" s="222" t="s">
        <v>916</v>
      </c>
      <c r="G90" s="223" t="s">
        <v>203</v>
      </c>
      <c r="H90" s="224">
        <v>3.75</v>
      </c>
      <c r="I90" s="225"/>
      <c r="J90" s="226">
        <f>ROUND(I90*H90,2)</f>
        <v>0</v>
      </c>
      <c r="K90" s="222" t="s">
        <v>917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0.04153</v>
      </c>
      <c r="R90" s="229">
        <f>Q90*H90</f>
        <v>0.1557375</v>
      </c>
      <c r="S90" s="229">
        <v>0</v>
      </c>
      <c r="T90" s="230">
        <f>S90*H90</f>
        <v>0</v>
      </c>
      <c r="AR90" s="23" t="s">
        <v>146</v>
      </c>
      <c r="AT90" s="23" t="s">
        <v>141</v>
      </c>
      <c r="AU90" s="23" t="s">
        <v>81</v>
      </c>
      <c r="AY90" s="23" t="s">
        <v>139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146</v>
      </c>
      <c r="BM90" s="23" t="s">
        <v>918</v>
      </c>
    </row>
    <row r="91" spans="2:51" s="11" customFormat="1" ht="13.5">
      <c r="B91" s="232"/>
      <c r="C91" s="233"/>
      <c r="D91" s="234" t="s">
        <v>148</v>
      </c>
      <c r="E91" s="235" t="s">
        <v>21</v>
      </c>
      <c r="F91" s="236" t="s">
        <v>919</v>
      </c>
      <c r="G91" s="233"/>
      <c r="H91" s="237">
        <v>3.75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148</v>
      </c>
      <c r="AU91" s="243" t="s">
        <v>81</v>
      </c>
      <c r="AV91" s="11" t="s">
        <v>81</v>
      </c>
      <c r="AW91" s="11" t="s">
        <v>35</v>
      </c>
      <c r="AX91" s="11" t="s">
        <v>79</v>
      </c>
      <c r="AY91" s="243" t="s">
        <v>139</v>
      </c>
    </row>
    <row r="92" spans="2:63" s="10" customFormat="1" ht="29.85" customHeight="1">
      <c r="B92" s="204"/>
      <c r="C92" s="205"/>
      <c r="D92" s="206" t="s">
        <v>70</v>
      </c>
      <c r="E92" s="218" t="s">
        <v>178</v>
      </c>
      <c r="F92" s="218" t="s">
        <v>920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v>0</v>
      </c>
      <c r="Q92" s="212"/>
      <c r="R92" s="213">
        <v>0</v>
      </c>
      <c r="S92" s="212"/>
      <c r="T92" s="214">
        <v>0</v>
      </c>
      <c r="AR92" s="215" t="s">
        <v>79</v>
      </c>
      <c r="AT92" s="216" t="s">
        <v>70</v>
      </c>
      <c r="AU92" s="216" t="s">
        <v>79</v>
      </c>
      <c r="AY92" s="215" t="s">
        <v>139</v>
      </c>
      <c r="BK92" s="217">
        <v>0</v>
      </c>
    </row>
    <row r="93" spans="2:63" s="10" customFormat="1" ht="19.9" customHeight="1">
      <c r="B93" s="204"/>
      <c r="C93" s="205"/>
      <c r="D93" s="206" t="s">
        <v>70</v>
      </c>
      <c r="E93" s="218" t="s">
        <v>652</v>
      </c>
      <c r="F93" s="218" t="s">
        <v>921</v>
      </c>
      <c r="G93" s="205"/>
      <c r="H93" s="205"/>
      <c r="I93" s="208"/>
      <c r="J93" s="219">
        <f>BK93</f>
        <v>0</v>
      </c>
      <c r="K93" s="205"/>
      <c r="L93" s="210"/>
      <c r="M93" s="211"/>
      <c r="N93" s="212"/>
      <c r="O93" s="212"/>
      <c r="P93" s="213">
        <f>P94</f>
        <v>0</v>
      </c>
      <c r="Q93" s="212"/>
      <c r="R93" s="213">
        <f>R94</f>
        <v>0</v>
      </c>
      <c r="S93" s="212"/>
      <c r="T93" s="214">
        <f>T94</f>
        <v>1.0125</v>
      </c>
      <c r="AR93" s="215" t="s">
        <v>79</v>
      </c>
      <c r="AT93" s="216" t="s">
        <v>70</v>
      </c>
      <c r="AU93" s="216" t="s">
        <v>79</v>
      </c>
      <c r="AY93" s="215" t="s">
        <v>139</v>
      </c>
      <c r="BK93" s="217">
        <f>BK94</f>
        <v>0</v>
      </c>
    </row>
    <row r="94" spans="2:65" s="1" customFormat="1" ht="16.5" customHeight="1">
      <c r="B94" s="45"/>
      <c r="C94" s="220" t="s">
        <v>81</v>
      </c>
      <c r="D94" s="220" t="s">
        <v>141</v>
      </c>
      <c r="E94" s="221" t="s">
        <v>922</v>
      </c>
      <c r="F94" s="222" t="s">
        <v>923</v>
      </c>
      <c r="G94" s="223" t="s">
        <v>237</v>
      </c>
      <c r="H94" s="224">
        <v>12.5</v>
      </c>
      <c r="I94" s="225"/>
      <c r="J94" s="226">
        <f>ROUND(I94*H94,2)</f>
        <v>0</v>
      </c>
      <c r="K94" s="222" t="s">
        <v>917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0.081</v>
      </c>
      <c r="T94" s="230">
        <f>S94*H94</f>
        <v>1.0125</v>
      </c>
      <c r="AR94" s="23" t="s">
        <v>146</v>
      </c>
      <c r="AT94" s="23" t="s">
        <v>141</v>
      </c>
      <c r="AU94" s="23" t="s">
        <v>81</v>
      </c>
      <c r="AY94" s="23" t="s">
        <v>139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79</v>
      </c>
      <c r="BK94" s="231">
        <f>ROUND(I94*H94,2)</f>
        <v>0</v>
      </c>
      <c r="BL94" s="23" t="s">
        <v>146</v>
      </c>
      <c r="BM94" s="23" t="s">
        <v>924</v>
      </c>
    </row>
    <row r="95" spans="2:63" s="10" customFormat="1" ht="29.85" customHeight="1">
      <c r="B95" s="204"/>
      <c r="C95" s="205"/>
      <c r="D95" s="206" t="s">
        <v>70</v>
      </c>
      <c r="E95" s="218" t="s">
        <v>478</v>
      </c>
      <c r="F95" s="218" t="s">
        <v>479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SUM(P96:P102)</f>
        <v>0</v>
      </c>
      <c r="Q95" s="212"/>
      <c r="R95" s="213">
        <f>SUM(R96:R102)</f>
        <v>0</v>
      </c>
      <c r="S95" s="212"/>
      <c r="T95" s="214">
        <f>SUM(T96:T102)</f>
        <v>0</v>
      </c>
      <c r="AR95" s="215" t="s">
        <v>79</v>
      </c>
      <c r="AT95" s="216" t="s">
        <v>70</v>
      </c>
      <c r="AU95" s="216" t="s">
        <v>79</v>
      </c>
      <c r="AY95" s="215" t="s">
        <v>139</v>
      </c>
      <c r="BK95" s="217">
        <f>SUM(BK96:BK102)</f>
        <v>0</v>
      </c>
    </row>
    <row r="96" spans="2:65" s="1" customFormat="1" ht="25.5" customHeight="1">
      <c r="B96" s="45"/>
      <c r="C96" s="220" t="s">
        <v>153</v>
      </c>
      <c r="D96" s="220" t="s">
        <v>141</v>
      </c>
      <c r="E96" s="221" t="s">
        <v>481</v>
      </c>
      <c r="F96" s="222" t="s">
        <v>482</v>
      </c>
      <c r="G96" s="223" t="s">
        <v>181</v>
      </c>
      <c r="H96" s="224">
        <v>1.937</v>
      </c>
      <c r="I96" s="225"/>
      <c r="J96" s="226">
        <f>ROUND(I96*H96,2)</f>
        <v>0</v>
      </c>
      <c r="K96" s="222" t="s">
        <v>145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146</v>
      </c>
      <c r="AT96" s="23" t="s">
        <v>141</v>
      </c>
      <c r="AU96" s="23" t="s">
        <v>81</v>
      </c>
      <c r="AY96" s="23" t="s">
        <v>139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146</v>
      </c>
      <c r="BM96" s="23" t="s">
        <v>925</v>
      </c>
    </row>
    <row r="97" spans="2:65" s="1" customFormat="1" ht="25.5" customHeight="1">
      <c r="B97" s="45"/>
      <c r="C97" s="220" t="s">
        <v>146</v>
      </c>
      <c r="D97" s="220" t="s">
        <v>141</v>
      </c>
      <c r="E97" s="221" t="s">
        <v>485</v>
      </c>
      <c r="F97" s="222" t="s">
        <v>486</v>
      </c>
      <c r="G97" s="223" t="s">
        <v>181</v>
      </c>
      <c r="H97" s="224">
        <v>9.685</v>
      </c>
      <c r="I97" s="225"/>
      <c r="J97" s="226">
        <f>ROUND(I97*H97,2)</f>
        <v>0</v>
      </c>
      <c r="K97" s="222" t="s">
        <v>145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146</v>
      </c>
      <c r="AT97" s="23" t="s">
        <v>141</v>
      </c>
      <c r="AU97" s="23" t="s">
        <v>81</v>
      </c>
      <c r="AY97" s="23" t="s">
        <v>139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146</v>
      </c>
      <c r="BM97" s="23" t="s">
        <v>926</v>
      </c>
    </row>
    <row r="98" spans="2:51" s="11" customFormat="1" ht="13.5">
      <c r="B98" s="232"/>
      <c r="C98" s="233"/>
      <c r="D98" s="234" t="s">
        <v>148</v>
      </c>
      <c r="E98" s="233"/>
      <c r="F98" s="236" t="s">
        <v>927</v>
      </c>
      <c r="G98" s="233"/>
      <c r="H98" s="237">
        <v>9.685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148</v>
      </c>
      <c r="AU98" s="243" t="s">
        <v>81</v>
      </c>
      <c r="AV98" s="11" t="s">
        <v>81</v>
      </c>
      <c r="AW98" s="11" t="s">
        <v>6</v>
      </c>
      <c r="AX98" s="11" t="s">
        <v>79</v>
      </c>
      <c r="AY98" s="243" t="s">
        <v>139</v>
      </c>
    </row>
    <row r="99" spans="2:65" s="1" customFormat="1" ht="25.5" customHeight="1">
      <c r="B99" s="45"/>
      <c r="C99" s="220" t="s">
        <v>161</v>
      </c>
      <c r="D99" s="220" t="s">
        <v>141</v>
      </c>
      <c r="E99" s="221" t="s">
        <v>490</v>
      </c>
      <c r="F99" s="222" t="s">
        <v>928</v>
      </c>
      <c r="G99" s="223" t="s">
        <v>181</v>
      </c>
      <c r="H99" s="224">
        <v>1.937</v>
      </c>
      <c r="I99" s="225"/>
      <c r="J99" s="226">
        <f>ROUND(I99*H99,2)</f>
        <v>0</v>
      </c>
      <c r="K99" s="222" t="s">
        <v>917</v>
      </c>
      <c r="L99" s="71"/>
      <c r="M99" s="227" t="s">
        <v>21</v>
      </c>
      <c r="N99" s="228" t="s">
        <v>42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146</v>
      </c>
      <c r="AT99" s="23" t="s">
        <v>141</v>
      </c>
      <c r="AU99" s="23" t="s">
        <v>81</v>
      </c>
      <c r="AY99" s="23" t="s">
        <v>139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79</v>
      </c>
      <c r="BK99" s="231">
        <f>ROUND(I99*H99,2)</f>
        <v>0</v>
      </c>
      <c r="BL99" s="23" t="s">
        <v>146</v>
      </c>
      <c r="BM99" s="23" t="s">
        <v>929</v>
      </c>
    </row>
    <row r="100" spans="2:65" s="1" customFormat="1" ht="25.5" customHeight="1">
      <c r="B100" s="45"/>
      <c r="C100" s="220" t="s">
        <v>165</v>
      </c>
      <c r="D100" s="220" t="s">
        <v>141</v>
      </c>
      <c r="E100" s="221" t="s">
        <v>494</v>
      </c>
      <c r="F100" s="222" t="s">
        <v>495</v>
      </c>
      <c r="G100" s="223" t="s">
        <v>181</v>
      </c>
      <c r="H100" s="224">
        <v>27.118</v>
      </c>
      <c r="I100" s="225"/>
      <c r="J100" s="226">
        <f>ROUND(I100*H100,2)</f>
        <v>0</v>
      </c>
      <c r="K100" s="222" t="s">
        <v>917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146</v>
      </c>
      <c r="AT100" s="23" t="s">
        <v>141</v>
      </c>
      <c r="AU100" s="23" t="s">
        <v>81</v>
      </c>
      <c r="AY100" s="23" t="s">
        <v>139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79</v>
      </c>
      <c r="BK100" s="231">
        <f>ROUND(I100*H100,2)</f>
        <v>0</v>
      </c>
      <c r="BL100" s="23" t="s">
        <v>146</v>
      </c>
      <c r="BM100" s="23" t="s">
        <v>930</v>
      </c>
    </row>
    <row r="101" spans="2:51" s="11" customFormat="1" ht="13.5">
      <c r="B101" s="232"/>
      <c r="C101" s="233"/>
      <c r="D101" s="234" t="s">
        <v>148</v>
      </c>
      <c r="E101" s="233"/>
      <c r="F101" s="236" t="s">
        <v>931</v>
      </c>
      <c r="G101" s="233"/>
      <c r="H101" s="237">
        <v>27.118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148</v>
      </c>
      <c r="AU101" s="243" t="s">
        <v>81</v>
      </c>
      <c r="AV101" s="11" t="s">
        <v>81</v>
      </c>
      <c r="AW101" s="11" t="s">
        <v>6</v>
      </c>
      <c r="AX101" s="11" t="s">
        <v>79</v>
      </c>
      <c r="AY101" s="243" t="s">
        <v>139</v>
      </c>
    </row>
    <row r="102" spans="2:65" s="1" customFormat="1" ht="16.5" customHeight="1">
      <c r="B102" s="45"/>
      <c r="C102" s="220" t="s">
        <v>170</v>
      </c>
      <c r="D102" s="220" t="s">
        <v>141</v>
      </c>
      <c r="E102" s="221" t="s">
        <v>499</v>
      </c>
      <c r="F102" s="222" t="s">
        <v>932</v>
      </c>
      <c r="G102" s="223" t="s">
        <v>181</v>
      </c>
      <c r="H102" s="224">
        <v>1.937</v>
      </c>
      <c r="I102" s="225"/>
      <c r="J102" s="226">
        <f>ROUND(I102*H102,2)</f>
        <v>0</v>
      </c>
      <c r="K102" s="222" t="s">
        <v>917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146</v>
      </c>
      <c r="AT102" s="23" t="s">
        <v>141</v>
      </c>
      <c r="AU102" s="23" t="s">
        <v>81</v>
      </c>
      <c r="AY102" s="23" t="s">
        <v>139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146</v>
      </c>
      <c r="BM102" s="23" t="s">
        <v>933</v>
      </c>
    </row>
    <row r="103" spans="2:63" s="10" customFormat="1" ht="29.85" customHeight="1">
      <c r="B103" s="204"/>
      <c r="C103" s="205"/>
      <c r="D103" s="206" t="s">
        <v>70</v>
      </c>
      <c r="E103" s="218" t="s">
        <v>502</v>
      </c>
      <c r="F103" s="218" t="s">
        <v>503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SUM(P104:P105)</f>
        <v>0</v>
      </c>
      <c r="Q103" s="212"/>
      <c r="R103" s="213">
        <f>SUM(R104:R105)</f>
        <v>0</v>
      </c>
      <c r="S103" s="212"/>
      <c r="T103" s="214">
        <f>SUM(T104:T105)</f>
        <v>0</v>
      </c>
      <c r="AR103" s="215" t="s">
        <v>79</v>
      </c>
      <c r="AT103" s="216" t="s">
        <v>70</v>
      </c>
      <c r="AU103" s="216" t="s">
        <v>79</v>
      </c>
      <c r="AY103" s="215" t="s">
        <v>139</v>
      </c>
      <c r="BK103" s="217">
        <f>SUM(BK104:BK105)</f>
        <v>0</v>
      </c>
    </row>
    <row r="104" spans="2:65" s="1" customFormat="1" ht="16.5" customHeight="1">
      <c r="B104" s="45"/>
      <c r="C104" s="220" t="s">
        <v>174</v>
      </c>
      <c r="D104" s="220" t="s">
        <v>141</v>
      </c>
      <c r="E104" s="221" t="s">
        <v>505</v>
      </c>
      <c r="F104" s="222" t="s">
        <v>506</v>
      </c>
      <c r="G104" s="223" t="s">
        <v>181</v>
      </c>
      <c r="H104" s="224">
        <v>0.172</v>
      </c>
      <c r="I104" s="225"/>
      <c r="J104" s="226">
        <f>ROUND(I104*H104,2)</f>
        <v>0</v>
      </c>
      <c r="K104" s="222" t="s">
        <v>145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146</v>
      </c>
      <c r="AT104" s="23" t="s">
        <v>141</v>
      </c>
      <c r="AU104" s="23" t="s">
        <v>81</v>
      </c>
      <c r="AY104" s="23" t="s">
        <v>139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146</v>
      </c>
      <c r="BM104" s="23" t="s">
        <v>934</v>
      </c>
    </row>
    <row r="105" spans="2:65" s="1" customFormat="1" ht="25.5" customHeight="1">
      <c r="B105" s="45"/>
      <c r="C105" s="220" t="s">
        <v>178</v>
      </c>
      <c r="D105" s="220" t="s">
        <v>141</v>
      </c>
      <c r="E105" s="221" t="s">
        <v>509</v>
      </c>
      <c r="F105" s="222" t="s">
        <v>510</v>
      </c>
      <c r="G105" s="223" t="s">
        <v>181</v>
      </c>
      <c r="H105" s="224">
        <v>0.172</v>
      </c>
      <c r="I105" s="225"/>
      <c r="J105" s="226">
        <f>ROUND(I105*H105,2)</f>
        <v>0</v>
      </c>
      <c r="K105" s="222" t="s">
        <v>145</v>
      </c>
      <c r="L105" s="71"/>
      <c r="M105" s="227" t="s">
        <v>21</v>
      </c>
      <c r="N105" s="228" t="s">
        <v>42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146</v>
      </c>
      <c r="AT105" s="23" t="s">
        <v>141</v>
      </c>
      <c r="AU105" s="23" t="s">
        <v>81</v>
      </c>
      <c r="AY105" s="23" t="s">
        <v>139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79</v>
      </c>
      <c r="BK105" s="231">
        <f>ROUND(I105*H105,2)</f>
        <v>0</v>
      </c>
      <c r="BL105" s="23" t="s">
        <v>146</v>
      </c>
      <c r="BM105" s="23" t="s">
        <v>935</v>
      </c>
    </row>
    <row r="106" spans="2:63" s="10" customFormat="1" ht="37.4" customHeight="1">
      <c r="B106" s="204"/>
      <c r="C106" s="205"/>
      <c r="D106" s="206" t="s">
        <v>70</v>
      </c>
      <c r="E106" s="207" t="s">
        <v>512</v>
      </c>
      <c r="F106" s="207" t="s">
        <v>513</v>
      </c>
      <c r="G106" s="205"/>
      <c r="H106" s="205"/>
      <c r="I106" s="208"/>
      <c r="J106" s="209">
        <f>BK106</f>
        <v>0</v>
      </c>
      <c r="K106" s="205"/>
      <c r="L106" s="210"/>
      <c r="M106" s="211"/>
      <c r="N106" s="212"/>
      <c r="O106" s="212"/>
      <c r="P106" s="213">
        <f>P107+P122+P133+P157</f>
        <v>0</v>
      </c>
      <c r="Q106" s="212"/>
      <c r="R106" s="213">
        <f>R107+R122+R133+R157</f>
        <v>0.08217</v>
      </c>
      <c r="S106" s="212"/>
      <c r="T106" s="214">
        <f>T107+T122+T133+T157</f>
        <v>0.9247700000000001</v>
      </c>
      <c r="AR106" s="215" t="s">
        <v>79</v>
      </c>
      <c r="AT106" s="216" t="s">
        <v>70</v>
      </c>
      <c r="AU106" s="216" t="s">
        <v>71</v>
      </c>
      <c r="AY106" s="215" t="s">
        <v>139</v>
      </c>
      <c r="BK106" s="217">
        <f>BK107+BK122+BK133+BK157</f>
        <v>0</v>
      </c>
    </row>
    <row r="107" spans="2:63" s="10" customFormat="1" ht="19.9" customHeight="1">
      <c r="B107" s="204"/>
      <c r="C107" s="205"/>
      <c r="D107" s="206" t="s">
        <v>70</v>
      </c>
      <c r="E107" s="218" t="s">
        <v>936</v>
      </c>
      <c r="F107" s="218" t="s">
        <v>937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SUM(P108:P121)</f>
        <v>0</v>
      </c>
      <c r="Q107" s="212"/>
      <c r="R107" s="213">
        <f>SUM(R108:R121)</f>
        <v>0.00847</v>
      </c>
      <c r="S107" s="212"/>
      <c r="T107" s="214">
        <f>SUM(T108:T121)</f>
        <v>0.1206</v>
      </c>
      <c r="AR107" s="215" t="s">
        <v>79</v>
      </c>
      <c r="AT107" s="216" t="s">
        <v>70</v>
      </c>
      <c r="AU107" s="216" t="s">
        <v>79</v>
      </c>
      <c r="AY107" s="215" t="s">
        <v>139</v>
      </c>
      <c r="BK107" s="217">
        <f>SUM(BK108:BK121)</f>
        <v>0</v>
      </c>
    </row>
    <row r="108" spans="2:65" s="1" customFormat="1" ht="16.5" customHeight="1">
      <c r="B108" s="45"/>
      <c r="C108" s="220" t="s">
        <v>185</v>
      </c>
      <c r="D108" s="220" t="s">
        <v>141</v>
      </c>
      <c r="E108" s="221" t="s">
        <v>938</v>
      </c>
      <c r="F108" s="222" t="s">
        <v>939</v>
      </c>
      <c r="G108" s="223" t="s">
        <v>237</v>
      </c>
      <c r="H108" s="224">
        <v>18</v>
      </c>
      <c r="I108" s="225"/>
      <c r="J108" s="226">
        <f>ROUND(I108*H108,2)</f>
        <v>0</v>
      </c>
      <c r="K108" s="222" t="s">
        <v>917</v>
      </c>
      <c r="L108" s="71"/>
      <c r="M108" s="227" t="s">
        <v>21</v>
      </c>
      <c r="N108" s="228" t="s">
        <v>42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0.0067</v>
      </c>
      <c r="T108" s="230">
        <f>S108*H108</f>
        <v>0.1206</v>
      </c>
      <c r="AR108" s="23" t="s">
        <v>146</v>
      </c>
      <c r="AT108" s="23" t="s">
        <v>141</v>
      </c>
      <c r="AU108" s="23" t="s">
        <v>81</v>
      </c>
      <c r="AY108" s="23" t="s">
        <v>139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79</v>
      </c>
      <c r="BK108" s="231">
        <f>ROUND(I108*H108,2)</f>
        <v>0</v>
      </c>
      <c r="BL108" s="23" t="s">
        <v>146</v>
      </c>
      <c r="BM108" s="23" t="s">
        <v>940</v>
      </c>
    </row>
    <row r="109" spans="2:65" s="1" customFormat="1" ht="16.5" customHeight="1">
      <c r="B109" s="45"/>
      <c r="C109" s="220" t="s">
        <v>190</v>
      </c>
      <c r="D109" s="220" t="s">
        <v>141</v>
      </c>
      <c r="E109" s="221" t="s">
        <v>941</v>
      </c>
      <c r="F109" s="222" t="s">
        <v>942</v>
      </c>
      <c r="G109" s="223" t="s">
        <v>237</v>
      </c>
      <c r="H109" s="224">
        <v>7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0.00066</v>
      </c>
      <c r="R109" s="229">
        <f>Q109*H109</f>
        <v>0.00462</v>
      </c>
      <c r="S109" s="229">
        <v>0</v>
      </c>
      <c r="T109" s="230">
        <f>S109*H109</f>
        <v>0</v>
      </c>
      <c r="AR109" s="23" t="s">
        <v>146</v>
      </c>
      <c r="AT109" s="23" t="s">
        <v>141</v>
      </c>
      <c r="AU109" s="23" t="s">
        <v>81</v>
      </c>
      <c r="AY109" s="23" t="s">
        <v>139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79</v>
      </c>
      <c r="BK109" s="231">
        <f>ROUND(I109*H109,2)</f>
        <v>0</v>
      </c>
      <c r="BL109" s="23" t="s">
        <v>146</v>
      </c>
      <c r="BM109" s="23" t="s">
        <v>943</v>
      </c>
    </row>
    <row r="110" spans="2:51" s="11" customFormat="1" ht="13.5">
      <c r="B110" s="232"/>
      <c r="C110" s="233"/>
      <c r="D110" s="234" t="s">
        <v>148</v>
      </c>
      <c r="E110" s="235" t="s">
        <v>21</v>
      </c>
      <c r="F110" s="236" t="s">
        <v>944</v>
      </c>
      <c r="G110" s="233"/>
      <c r="H110" s="237">
        <v>7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148</v>
      </c>
      <c r="AU110" s="243" t="s">
        <v>81</v>
      </c>
      <c r="AV110" s="11" t="s">
        <v>81</v>
      </c>
      <c r="AW110" s="11" t="s">
        <v>35</v>
      </c>
      <c r="AX110" s="11" t="s">
        <v>79</v>
      </c>
      <c r="AY110" s="243" t="s">
        <v>139</v>
      </c>
    </row>
    <row r="111" spans="2:65" s="1" customFormat="1" ht="16.5" customHeight="1">
      <c r="B111" s="45"/>
      <c r="C111" s="220" t="s">
        <v>195</v>
      </c>
      <c r="D111" s="220" t="s">
        <v>141</v>
      </c>
      <c r="E111" s="221" t="s">
        <v>945</v>
      </c>
      <c r="F111" s="222" t="s">
        <v>946</v>
      </c>
      <c r="G111" s="223" t="s">
        <v>411</v>
      </c>
      <c r="H111" s="224">
        <v>2</v>
      </c>
      <c r="I111" s="225"/>
      <c r="J111" s="226">
        <f>ROUND(I111*H111,2)</f>
        <v>0</v>
      </c>
      <c r="K111" s="222" t="s">
        <v>145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146</v>
      </c>
      <c r="AT111" s="23" t="s">
        <v>141</v>
      </c>
      <c r="AU111" s="23" t="s">
        <v>81</v>
      </c>
      <c r="AY111" s="23" t="s">
        <v>139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146</v>
      </c>
      <c r="BM111" s="23" t="s">
        <v>947</v>
      </c>
    </row>
    <row r="112" spans="2:65" s="1" customFormat="1" ht="16.5" customHeight="1">
      <c r="B112" s="45"/>
      <c r="C112" s="220" t="s">
        <v>200</v>
      </c>
      <c r="D112" s="220" t="s">
        <v>141</v>
      </c>
      <c r="E112" s="221" t="s">
        <v>948</v>
      </c>
      <c r="F112" s="222" t="s">
        <v>949</v>
      </c>
      <c r="G112" s="223" t="s">
        <v>950</v>
      </c>
      <c r="H112" s="224">
        <v>2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0.00025</v>
      </c>
      <c r="R112" s="229">
        <f>Q112*H112</f>
        <v>0.0005</v>
      </c>
      <c r="S112" s="229">
        <v>0</v>
      </c>
      <c r="T112" s="230">
        <f>S112*H112</f>
        <v>0</v>
      </c>
      <c r="AR112" s="23" t="s">
        <v>146</v>
      </c>
      <c r="AT112" s="23" t="s">
        <v>141</v>
      </c>
      <c r="AU112" s="23" t="s">
        <v>81</v>
      </c>
      <c r="AY112" s="23" t="s">
        <v>139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79</v>
      </c>
      <c r="BK112" s="231">
        <f>ROUND(I112*H112,2)</f>
        <v>0</v>
      </c>
      <c r="BL112" s="23" t="s">
        <v>146</v>
      </c>
      <c r="BM112" s="23" t="s">
        <v>951</v>
      </c>
    </row>
    <row r="113" spans="2:65" s="1" customFormat="1" ht="16.5" customHeight="1">
      <c r="B113" s="45"/>
      <c r="C113" s="220" t="s">
        <v>206</v>
      </c>
      <c r="D113" s="220" t="s">
        <v>141</v>
      </c>
      <c r="E113" s="221" t="s">
        <v>952</v>
      </c>
      <c r="F113" s="222" t="s">
        <v>953</v>
      </c>
      <c r="G113" s="223" t="s">
        <v>411</v>
      </c>
      <c r="H113" s="224">
        <v>2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0.00021</v>
      </c>
      <c r="R113" s="229">
        <f>Q113*H113</f>
        <v>0.00042</v>
      </c>
      <c r="S113" s="229">
        <v>0</v>
      </c>
      <c r="T113" s="230">
        <f>S113*H113</f>
        <v>0</v>
      </c>
      <c r="AR113" s="23" t="s">
        <v>146</v>
      </c>
      <c r="AT113" s="23" t="s">
        <v>141</v>
      </c>
      <c r="AU113" s="23" t="s">
        <v>81</v>
      </c>
      <c r="AY113" s="23" t="s">
        <v>139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146</v>
      </c>
      <c r="BM113" s="23" t="s">
        <v>954</v>
      </c>
    </row>
    <row r="114" spans="2:65" s="1" customFormat="1" ht="16.5" customHeight="1">
      <c r="B114" s="45"/>
      <c r="C114" s="220" t="s">
        <v>10</v>
      </c>
      <c r="D114" s="220" t="s">
        <v>141</v>
      </c>
      <c r="E114" s="221" t="s">
        <v>955</v>
      </c>
      <c r="F114" s="222" t="s">
        <v>956</v>
      </c>
      <c r="G114" s="223" t="s">
        <v>411</v>
      </c>
      <c r="H114" s="224">
        <v>1</v>
      </c>
      <c r="I114" s="225"/>
      <c r="J114" s="226">
        <f>ROUND(I114*H114,2)</f>
        <v>0</v>
      </c>
      <c r="K114" s="222" t="s">
        <v>917</v>
      </c>
      <c r="L114" s="71"/>
      <c r="M114" s="227" t="s">
        <v>21</v>
      </c>
      <c r="N114" s="228" t="s">
        <v>42</v>
      </c>
      <c r="O114" s="46"/>
      <c r="P114" s="229">
        <f>O114*H114</f>
        <v>0</v>
      </c>
      <c r="Q114" s="229">
        <v>0.00028</v>
      </c>
      <c r="R114" s="229">
        <f>Q114*H114</f>
        <v>0.00028</v>
      </c>
      <c r="S114" s="229">
        <v>0</v>
      </c>
      <c r="T114" s="230">
        <f>S114*H114</f>
        <v>0</v>
      </c>
      <c r="AR114" s="23" t="s">
        <v>146</v>
      </c>
      <c r="AT114" s="23" t="s">
        <v>141</v>
      </c>
      <c r="AU114" s="23" t="s">
        <v>81</v>
      </c>
      <c r="AY114" s="23" t="s">
        <v>139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79</v>
      </c>
      <c r="BK114" s="231">
        <f>ROUND(I114*H114,2)</f>
        <v>0</v>
      </c>
      <c r="BL114" s="23" t="s">
        <v>146</v>
      </c>
      <c r="BM114" s="23" t="s">
        <v>957</v>
      </c>
    </row>
    <row r="115" spans="2:51" s="11" customFormat="1" ht="13.5">
      <c r="B115" s="232"/>
      <c r="C115" s="233"/>
      <c r="D115" s="234" t="s">
        <v>148</v>
      </c>
      <c r="E115" s="235" t="s">
        <v>21</v>
      </c>
      <c r="F115" s="236" t="s">
        <v>958</v>
      </c>
      <c r="G115" s="233"/>
      <c r="H115" s="237">
        <v>1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148</v>
      </c>
      <c r="AU115" s="243" t="s">
        <v>81</v>
      </c>
      <c r="AV115" s="11" t="s">
        <v>81</v>
      </c>
      <c r="AW115" s="11" t="s">
        <v>35</v>
      </c>
      <c r="AX115" s="11" t="s">
        <v>79</v>
      </c>
      <c r="AY115" s="243" t="s">
        <v>139</v>
      </c>
    </row>
    <row r="116" spans="2:65" s="1" customFormat="1" ht="16.5" customHeight="1">
      <c r="B116" s="45"/>
      <c r="C116" s="220" t="s">
        <v>215</v>
      </c>
      <c r="D116" s="220" t="s">
        <v>141</v>
      </c>
      <c r="E116" s="221" t="s">
        <v>959</v>
      </c>
      <c r="F116" s="222" t="s">
        <v>960</v>
      </c>
      <c r="G116" s="223" t="s">
        <v>237</v>
      </c>
      <c r="H116" s="224">
        <v>7</v>
      </c>
      <c r="I116" s="225"/>
      <c r="J116" s="226">
        <f>ROUND(I116*H116,2)</f>
        <v>0</v>
      </c>
      <c r="K116" s="222" t="s">
        <v>917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0.00035</v>
      </c>
      <c r="R116" s="229">
        <f>Q116*H116</f>
        <v>0.00245</v>
      </c>
      <c r="S116" s="229">
        <v>0</v>
      </c>
      <c r="T116" s="230">
        <f>S116*H116</f>
        <v>0</v>
      </c>
      <c r="AR116" s="23" t="s">
        <v>146</v>
      </c>
      <c r="AT116" s="23" t="s">
        <v>141</v>
      </c>
      <c r="AU116" s="23" t="s">
        <v>81</v>
      </c>
      <c r="AY116" s="23" t="s">
        <v>139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146</v>
      </c>
      <c r="BM116" s="23" t="s">
        <v>961</v>
      </c>
    </row>
    <row r="117" spans="2:65" s="1" customFormat="1" ht="16.5" customHeight="1">
      <c r="B117" s="45"/>
      <c r="C117" s="220" t="s">
        <v>220</v>
      </c>
      <c r="D117" s="220" t="s">
        <v>141</v>
      </c>
      <c r="E117" s="221" t="s">
        <v>962</v>
      </c>
      <c r="F117" s="222" t="s">
        <v>963</v>
      </c>
      <c r="G117" s="223" t="s">
        <v>237</v>
      </c>
      <c r="H117" s="224">
        <v>20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1E-05</v>
      </c>
      <c r="R117" s="229">
        <f>Q117*H117</f>
        <v>0.0002</v>
      </c>
      <c r="S117" s="229">
        <v>0</v>
      </c>
      <c r="T117" s="230">
        <f>S117*H117</f>
        <v>0</v>
      </c>
      <c r="AR117" s="23" t="s">
        <v>146</v>
      </c>
      <c r="AT117" s="23" t="s">
        <v>141</v>
      </c>
      <c r="AU117" s="23" t="s">
        <v>81</v>
      </c>
      <c r="AY117" s="23" t="s">
        <v>139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146</v>
      </c>
      <c r="BM117" s="23" t="s">
        <v>964</v>
      </c>
    </row>
    <row r="118" spans="2:65" s="1" customFormat="1" ht="16.5" customHeight="1">
      <c r="B118" s="45"/>
      <c r="C118" s="220" t="s">
        <v>225</v>
      </c>
      <c r="D118" s="220" t="s">
        <v>141</v>
      </c>
      <c r="E118" s="221" t="s">
        <v>965</v>
      </c>
      <c r="F118" s="222" t="s">
        <v>966</v>
      </c>
      <c r="G118" s="223" t="s">
        <v>543</v>
      </c>
      <c r="H118" s="277"/>
      <c r="I118" s="225"/>
      <c r="J118" s="226">
        <f>ROUND(I118*H118,2)</f>
        <v>0</v>
      </c>
      <c r="K118" s="222" t="s">
        <v>145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146</v>
      </c>
      <c r="AT118" s="23" t="s">
        <v>141</v>
      </c>
      <c r="AU118" s="23" t="s">
        <v>81</v>
      </c>
      <c r="AY118" s="23" t="s">
        <v>139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146</v>
      </c>
      <c r="BM118" s="23" t="s">
        <v>967</v>
      </c>
    </row>
    <row r="119" spans="2:65" s="1" customFormat="1" ht="16.5" customHeight="1">
      <c r="B119" s="45"/>
      <c r="C119" s="220" t="s">
        <v>234</v>
      </c>
      <c r="D119" s="220" t="s">
        <v>141</v>
      </c>
      <c r="E119" s="221" t="s">
        <v>968</v>
      </c>
      <c r="F119" s="222" t="s">
        <v>969</v>
      </c>
      <c r="G119" s="223" t="s">
        <v>543</v>
      </c>
      <c r="H119" s="277"/>
      <c r="I119" s="225"/>
      <c r="J119" s="226">
        <f>ROUND(I119*H119,2)</f>
        <v>0</v>
      </c>
      <c r="K119" s="222" t="s">
        <v>145</v>
      </c>
      <c r="L119" s="71"/>
      <c r="M119" s="227" t="s">
        <v>21</v>
      </c>
      <c r="N119" s="228" t="s">
        <v>42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215</v>
      </c>
      <c r="AT119" s="23" t="s">
        <v>141</v>
      </c>
      <c r="AU119" s="23" t="s">
        <v>81</v>
      </c>
      <c r="AY119" s="23" t="s">
        <v>139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79</v>
      </c>
      <c r="BK119" s="231">
        <f>ROUND(I119*H119,2)</f>
        <v>0</v>
      </c>
      <c r="BL119" s="23" t="s">
        <v>215</v>
      </c>
      <c r="BM119" s="23" t="s">
        <v>970</v>
      </c>
    </row>
    <row r="120" spans="2:65" s="1" customFormat="1" ht="16.5" customHeight="1">
      <c r="B120" s="45"/>
      <c r="C120" s="220" t="s">
        <v>241</v>
      </c>
      <c r="D120" s="220" t="s">
        <v>141</v>
      </c>
      <c r="E120" s="221" t="s">
        <v>971</v>
      </c>
      <c r="F120" s="222" t="s">
        <v>972</v>
      </c>
      <c r="G120" s="223" t="s">
        <v>582</v>
      </c>
      <c r="H120" s="224">
        <v>1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146</v>
      </c>
      <c r="AT120" s="23" t="s">
        <v>141</v>
      </c>
      <c r="AU120" s="23" t="s">
        <v>81</v>
      </c>
      <c r="AY120" s="23" t="s">
        <v>139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79</v>
      </c>
      <c r="BK120" s="231">
        <f>ROUND(I120*H120,2)</f>
        <v>0</v>
      </c>
      <c r="BL120" s="23" t="s">
        <v>146</v>
      </c>
      <c r="BM120" s="23" t="s">
        <v>973</v>
      </c>
    </row>
    <row r="121" spans="2:65" s="1" customFormat="1" ht="16.5" customHeight="1">
      <c r="B121" s="45"/>
      <c r="C121" s="220" t="s">
        <v>9</v>
      </c>
      <c r="D121" s="220" t="s">
        <v>141</v>
      </c>
      <c r="E121" s="221" t="s">
        <v>974</v>
      </c>
      <c r="F121" s="222" t="s">
        <v>975</v>
      </c>
      <c r="G121" s="223" t="s">
        <v>411</v>
      </c>
      <c r="H121" s="224">
        <v>2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146</v>
      </c>
      <c r="AT121" s="23" t="s">
        <v>141</v>
      </c>
      <c r="AU121" s="23" t="s">
        <v>81</v>
      </c>
      <c r="AY121" s="23" t="s">
        <v>139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146</v>
      </c>
      <c r="BM121" s="23" t="s">
        <v>976</v>
      </c>
    </row>
    <row r="122" spans="2:63" s="10" customFormat="1" ht="29.85" customHeight="1">
      <c r="B122" s="204"/>
      <c r="C122" s="205"/>
      <c r="D122" s="206" t="s">
        <v>70</v>
      </c>
      <c r="E122" s="218" t="s">
        <v>549</v>
      </c>
      <c r="F122" s="218" t="s">
        <v>550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SUM(P123:P132)</f>
        <v>0</v>
      </c>
      <c r="Q122" s="212"/>
      <c r="R122" s="213">
        <f>SUM(R123:R132)</f>
        <v>0.000245</v>
      </c>
      <c r="S122" s="212"/>
      <c r="T122" s="214">
        <f>SUM(T123:T132)</f>
        <v>0.12924</v>
      </c>
      <c r="AR122" s="215" t="s">
        <v>81</v>
      </c>
      <c r="AT122" s="216" t="s">
        <v>70</v>
      </c>
      <c r="AU122" s="216" t="s">
        <v>79</v>
      </c>
      <c r="AY122" s="215" t="s">
        <v>139</v>
      </c>
      <c r="BK122" s="217">
        <f>SUM(BK123:BK132)</f>
        <v>0</v>
      </c>
    </row>
    <row r="123" spans="2:65" s="1" customFormat="1" ht="25.5" customHeight="1">
      <c r="B123" s="45"/>
      <c r="C123" s="220" t="s">
        <v>249</v>
      </c>
      <c r="D123" s="220" t="s">
        <v>141</v>
      </c>
      <c r="E123" s="221" t="s">
        <v>977</v>
      </c>
      <c r="F123" s="222" t="s">
        <v>978</v>
      </c>
      <c r="G123" s="223" t="s">
        <v>237</v>
      </c>
      <c r="H123" s="224">
        <v>18</v>
      </c>
      <c r="I123" s="225"/>
      <c r="J123" s="226">
        <f>ROUND(I123*H123,2)</f>
        <v>0</v>
      </c>
      <c r="K123" s="222" t="s">
        <v>917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0.00718</v>
      </c>
      <c r="T123" s="230">
        <f>S123*H123</f>
        <v>0.12924</v>
      </c>
      <c r="AR123" s="23" t="s">
        <v>215</v>
      </c>
      <c r="AT123" s="23" t="s">
        <v>141</v>
      </c>
      <c r="AU123" s="23" t="s">
        <v>81</v>
      </c>
      <c r="AY123" s="23" t="s">
        <v>139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215</v>
      </c>
      <c r="BM123" s="23" t="s">
        <v>979</v>
      </c>
    </row>
    <row r="124" spans="2:65" s="1" customFormat="1" ht="25.5" customHeight="1">
      <c r="B124" s="45"/>
      <c r="C124" s="220" t="s">
        <v>263</v>
      </c>
      <c r="D124" s="220" t="s">
        <v>141</v>
      </c>
      <c r="E124" s="221" t="s">
        <v>980</v>
      </c>
      <c r="F124" s="222" t="s">
        <v>981</v>
      </c>
      <c r="G124" s="223" t="s">
        <v>237</v>
      </c>
      <c r="H124" s="224">
        <v>24</v>
      </c>
      <c r="I124" s="225"/>
      <c r="J124" s="226">
        <f>ROUND(I124*H124,2)</f>
        <v>0</v>
      </c>
      <c r="K124" s="222" t="s">
        <v>917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215</v>
      </c>
      <c r="AT124" s="23" t="s">
        <v>141</v>
      </c>
      <c r="AU124" s="23" t="s">
        <v>81</v>
      </c>
      <c r="AY124" s="23" t="s">
        <v>139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215</v>
      </c>
      <c r="BM124" s="23" t="s">
        <v>982</v>
      </c>
    </row>
    <row r="125" spans="2:51" s="11" customFormat="1" ht="13.5">
      <c r="B125" s="232"/>
      <c r="C125" s="233"/>
      <c r="D125" s="234" t="s">
        <v>148</v>
      </c>
      <c r="E125" s="235" t="s">
        <v>21</v>
      </c>
      <c r="F125" s="236" t="s">
        <v>983</v>
      </c>
      <c r="G125" s="233"/>
      <c r="H125" s="237">
        <v>24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148</v>
      </c>
      <c r="AU125" s="243" t="s">
        <v>81</v>
      </c>
      <c r="AV125" s="11" t="s">
        <v>81</v>
      </c>
      <c r="AW125" s="11" t="s">
        <v>35</v>
      </c>
      <c r="AX125" s="11" t="s">
        <v>79</v>
      </c>
      <c r="AY125" s="243" t="s">
        <v>139</v>
      </c>
    </row>
    <row r="126" spans="2:65" s="1" customFormat="1" ht="16.5" customHeight="1">
      <c r="B126" s="45"/>
      <c r="C126" s="267" t="s">
        <v>267</v>
      </c>
      <c r="D126" s="267" t="s">
        <v>521</v>
      </c>
      <c r="E126" s="268" t="s">
        <v>984</v>
      </c>
      <c r="F126" s="269" t="s">
        <v>985</v>
      </c>
      <c r="G126" s="270" t="s">
        <v>237</v>
      </c>
      <c r="H126" s="271">
        <v>3.5</v>
      </c>
      <c r="I126" s="272"/>
      <c r="J126" s="273">
        <f>ROUND(I126*H126,2)</f>
        <v>0</v>
      </c>
      <c r="K126" s="269" t="s">
        <v>917</v>
      </c>
      <c r="L126" s="274"/>
      <c r="M126" s="275" t="s">
        <v>21</v>
      </c>
      <c r="N126" s="276" t="s">
        <v>42</v>
      </c>
      <c r="O126" s="46"/>
      <c r="P126" s="229">
        <f>O126*H126</f>
        <v>0</v>
      </c>
      <c r="Q126" s="229">
        <v>4E-05</v>
      </c>
      <c r="R126" s="229">
        <f>Q126*H126</f>
        <v>0.00014000000000000001</v>
      </c>
      <c r="S126" s="229">
        <v>0</v>
      </c>
      <c r="T126" s="230">
        <f>S126*H126</f>
        <v>0</v>
      </c>
      <c r="AR126" s="23" t="s">
        <v>317</v>
      </c>
      <c r="AT126" s="23" t="s">
        <v>521</v>
      </c>
      <c r="AU126" s="23" t="s">
        <v>81</v>
      </c>
      <c r="AY126" s="23" t="s">
        <v>139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215</v>
      </c>
      <c r="BM126" s="23" t="s">
        <v>986</v>
      </c>
    </row>
    <row r="127" spans="2:47" s="1" customFormat="1" ht="13.5">
      <c r="B127" s="45"/>
      <c r="C127" s="73"/>
      <c r="D127" s="234" t="s">
        <v>470</v>
      </c>
      <c r="E127" s="73"/>
      <c r="F127" s="265" t="s">
        <v>987</v>
      </c>
      <c r="G127" s="73"/>
      <c r="H127" s="73"/>
      <c r="I127" s="190"/>
      <c r="J127" s="73"/>
      <c r="K127" s="73"/>
      <c r="L127" s="71"/>
      <c r="M127" s="266"/>
      <c r="N127" s="46"/>
      <c r="O127" s="46"/>
      <c r="P127" s="46"/>
      <c r="Q127" s="46"/>
      <c r="R127" s="46"/>
      <c r="S127" s="46"/>
      <c r="T127" s="94"/>
      <c r="AT127" s="23" t="s">
        <v>470</v>
      </c>
      <c r="AU127" s="23" t="s">
        <v>81</v>
      </c>
    </row>
    <row r="128" spans="2:51" s="11" customFormat="1" ht="13.5">
      <c r="B128" s="232"/>
      <c r="C128" s="233"/>
      <c r="D128" s="234" t="s">
        <v>148</v>
      </c>
      <c r="E128" s="235" t="s">
        <v>21</v>
      </c>
      <c r="F128" s="236" t="s">
        <v>988</v>
      </c>
      <c r="G128" s="233"/>
      <c r="H128" s="237">
        <v>3.5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148</v>
      </c>
      <c r="AU128" s="243" t="s">
        <v>81</v>
      </c>
      <c r="AV128" s="11" t="s">
        <v>81</v>
      </c>
      <c r="AW128" s="11" t="s">
        <v>35</v>
      </c>
      <c r="AX128" s="11" t="s">
        <v>79</v>
      </c>
      <c r="AY128" s="243" t="s">
        <v>139</v>
      </c>
    </row>
    <row r="129" spans="2:65" s="1" customFormat="1" ht="16.5" customHeight="1">
      <c r="B129" s="45"/>
      <c r="C129" s="267" t="s">
        <v>272</v>
      </c>
      <c r="D129" s="267" t="s">
        <v>521</v>
      </c>
      <c r="E129" s="268" t="s">
        <v>989</v>
      </c>
      <c r="F129" s="269" t="s">
        <v>990</v>
      </c>
      <c r="G129" s="270" t="s">
        <v>237</v>
      </c>
      <c r="H129" s="271">
        <v>3.5</v>
      </c>
      <c r="I129" s="272"/>
      <c r="J129" s="273">
        <f>ROUND(I129*H129,2)</f>
        <v>0</v>
      </c>
      <c r="K129" s="269" t="s">
        <v>917</v>
      </c>
      <c r="L129" s="274"/>
      <c r="M129" s="275" t="s">
        <v>21</v>
      </c>
      <c r="N129" s="276" t="s">
        <v>42</v>
      </c>
      <c r="O129" s="46"/>
      <c r="P129" s="229">
        <f>O129*H129</f>
        <v>0</v>
      </c>
      <c r="Q129" s="229">
        <v>3E-05</v>
      </c>
      <c r="R129" s="229">
        <f>Q129*H129</f>
        <v>0.000105</v>
      </c>
      <c r="S129" s="229">
        <v>0</v>
      </c>
      <c r="T129" s="230">
        <f>S129*H129</f>
        <v>0</v>
      </c>
      <c r="AR129" s="23" t="s">
        <v>317</v>
      </c>
      <c r="AT129" s="23" t="s">
        <v>521</v>
      </c>
      <c r="AU129" s="23" t="s">
        <v>81</v>
      </c>
      <c r="AY129" s="23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215</v>
      </c>
      <c r="BM129" s="23" t="s">
        <v>991</v>
      </c>
    </row>
    <row r="130" spans="2:51" s="11" customFormat="1" ht="13.5">
      <c r="B130" s="232"/>
      <c r="C130" s="233"/>
      <c r="D130" s="234" t="s">
        <v>148</v>
      </c>
      <c r="E130" s="235" t="s">
        <v>21</v>
      </c>
      <c r="F130" s="236" t="s">
        <v>988</v>
      </c>
      <c r="G130" s="233"/>
      <c r="H130" s="237">
        <v>3.5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148</v>
      </c>
      <c r="AU130" s="243" t="s">
        <v>81</v>
      </c>
      <c r="AV130" s="11" t="s">
        <v>81</v>
      </c>
      <c r="AW130" s="11" t="s">
        <v>35</v>
      </c>
      <c r="AX130" s="11" t="s">
        <v>79</v>
      </c>
      <c r="AY130" s="243" t="s">
        <v>139</v>
      </c>
    </row>
    <row r="131" spans="2:65" s="1" customFormat="1" ht="16.5" customHeight="1">
      <c r="B131" s="45"/>
      <c r="C131" s="220" t="s">
        <v>278</v>
      </c>
      <c r="D131" s="220" t="s">
        <v>141</v>
      </c>
      <c r="E131" s="221" t="s">
        <v>570</v>
      </c>
      <c r="F131" s="222" t="s">
        <v>571</v>
      </c>
      <c r="G131" s="223" t="s">
        <v>543</v>
      </c>
      <c r="H131" s="277"/>
      <c r="I131" s="225"/>
      <c r="J131" s="226">
        <f>ROUND(I131*H131,2)</f>
        <v>0</v>
      </c>
      <c r="K131" s="222" t="s">
        <v>145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215</v>
      </c>
      <c r="AT131" s="23" t="s">
        <v>141</v>
      </c>
      <c r="AU131" s="23" t="s">
        <v>81</v>
      </c>
      <c r="AY131" s="23" t="s">
        <v>139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215</v>
      </c>
      <c r="BM131" s="23" t="s">
        <v>992</v>
      </c>
    </row>
    <row r="132" spans="2:65" s="1" customFormat="1" ht="16.5" customHeight="1">
      <c r="B132" s="45"/>
      <c r="C132" s="220" t="s">
        <v>293</v>
      </c>
      <c r="D132" s="220" t="s">
        <v>141</v>
      </c>
      <c r="E132" s="221" t="s">
        <v>574</v>
      </c>
      <c r="F132" s="222" t="s">
        <v>575</v>
      </c>
      <c r="G132" s="223" t="s">
        <v>543</v>
      </c>
      <c r="H132" s="277"/>
      <c r="I132" s="225"/>
      <c r="J132" s="226">
        <f>ROUND(I132*H132,2)</f>
        <v>0</v>
      </c>
      <c r="K132" s="222" t="s">
        <v>145</v>
      </c>
      <c r="L132" s="71"/>
      <c r="M132" s="227" t="s">
        <v>21</v>
      </c>
      <c r="N132" s="228" t="s">
        <v>42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215</v>
      </c>
      <c r="AT132" s="23" t="s">
        <v>141</v>
      </c>
      <c r="AU132" s="23" t="s">
        <v>81</v>
      </c>
      <c r="AY132" s="23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79</v>
      </c>
      <c r="BK132" s="231">
        <f>ROUND(I132*H132,2)</f>
        <v>0</v>
      </c>
      <c r="BL132" s="23" t="s">
        <v>215</v>
      </c>
      <c r="BM132" s="23" t="s">
        <v>993</v>
      </c>
    </row>
    <row r="133" spans="2:63" s="10" customFormat="1" ht="29.85" customHeight="1">
      <c r="B133" s="204"/>
      <c r="C133" s="205"/>
      <c r="D133" s="206" t="s">
        <v>70</v>
      </c>
      <c r="E133" s="218" t="s">
        <v>994</v>
      </c>
      <c r="F133" s="218" t="s">
        <v>995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SUM(P134:P156)</f>
        <v>0</v>
      </c>
      <c r="Q133" s="212"/>
      <c r="R133" s="213">
        <f>SUM(R134:R156)</f>
        <v>0.019754999999999998</v>
      </c>
      <c r="S133" s="212"/>
      <c r="T133" s="214">
        <f>SUM(T134:T156)</f>
        <v>0.5663</v>
      </c>
      <c r="AR133" s="215" t="s">
        <v>81</v>
      </c>
      <c r="AT133" s="216" t="s">
        <v>70</v>
      </c>
      <c r="AU133" s="216" t="s">
        <v>79</v>
      </c>
      <c r="AY133" s="215" t="s">
        <v>139</v>
      </c>
      <c r="BK133" s="217">
        <f>SUM(BK134:BK156)</f>
        <v>0</v>
      </c>
    </row>
    <row r="134" spans="2:65" s="1" customFormat="1" ht="16.5" customHeight="1">
      <c r="B134" s="45"/>
      <c r="C134" s="220" t="s">
        <v>298</v>
      </c>
      <c r="D134" s="220" t="s">
        <v>141</v>
      </c>
      <c r="E134" s="221" t="s">
        <v>996</v>
      </c>
      <c r="F134" s="222" t="s">
        <v>997</v>
      </c>
      <c r="G134" s="223" t="s">
        <v>411</v>
      </c>
      <c r="H134" s="224">
        <v>1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0.0015</v>
      </c>
      <c r="R134" s="229">
        <f>Q134*H134</f>
        <v>0.0015</v>
      </c>
      <c r="S134" s="229">
        <v>0</v>
      </c>
      <c r="T134" s="230">
        <f>S134*H134</f>
        <v>0</v>
      </c>
      <c r="AR134" s="23" t="s">
        <v>215</v>
      </c>
      <c r="AT134" s="23" t="s">
        <v>141</v>
      </c>
      <c r="AU134" s="23" t="s">
        <v>81</v>
      </c>
      <c r="AY134" s="23" t="s">
        <v>139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79</v>
      </c>
      <c r="BK134" s="231">
        <f>ROUND(I134*H134,2)</f>
        <v>0</v>
      </c>
      <c r="BL134" s="23" t="s">
        <v>215</v>
      </c>
      <c r="BM134" s="23" t="s">
        <v>998</v>
      </c>
    </row>
    <row r="135" spans="2:65" s="1" customFormat="1" ht="16.5" customHeight="1">
      <c r="B135" s="45"/>
      <c r="C135" s="220" t="s">
        <v>303</v>
      </c>
      <c r="D135" s="220" t="s">
        <v>141</v>
      </c>
      <c r="E135" s="221" t="s">
        <v>999</v>
      </c>
      <c r="F135" s="222" t="s">
        <v>1000</v>
      </c>
      <c r="G135" s="223" t="s">
        <v>237</v>
      </c>
      <c r="H135" s="224">
        <v>18</v>
      </c>
      <c r="I135" s="225"/>
      <c r="J135" s="226">
        <f>ROUND(I135*H135,2)</f>
        <v>0</v>
      </c>
      <c r="K135" s="222" t="s">
        <v>917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0.0267</v>
      </c>
      <c r="T135" s="230">
        <f>S135*H135</f>
        <v>0.4806</v>
      </c>
      <c r="AR135" s="23" t="s">
        <v>215</v>
      </c>
      <c r="AT135" s="23" t="s">
        <v>141</v>
      </c>
      <c r="AU135" s="23" t="s">
        <v>81</v>
      </c>
      <c r="AY135" s="23" t="s">
        <v>139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215</v>
      </c>
      <c r="BM135" s="23" t="s">
        <v>1001</v>
      </c>
    </row>
    <row r="136" spans="2:65" s="1" customFormat="1" ht="16.5" customHeight="1">
      <c r="B136" s="45"/>
      <c r="C136" s="220" t="s">
        <v>307</v>
      </c>
      <c r="D136" s="220" t="s">
        <v>141</v>
      </c>
      <c r="E136" s="221" t="s">
        <v>1002</v>
      </c>
      <c r="F136" s="222" t="s">
        <v>1003</v>
      </c>
      <c r="G136" s="223" t="s">
        <v>237</v>
      </c>
      <c r="H136" s="224">
        <v>1</v>
      </c>
      <c r="I136" s="225"/>
      <c r="J136" s="226">
        <f>ROUND(I136*H136,2)</f>
        <v>0</v>
      </c>
      <c r="K136" s="222" t="s">
        <v>917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0.00177</v>
      </c>
      <c r="R136" s="229">
        <f>Q136*H136</f>
        <v>0.00177</v>
      </c>
      <c r="S136" s="229">
        <v>0</v>
      </c>
      <c r="T136" s="230">
        <f>S136*H136</f>
        <v>0</v>
      </c>
      <c r="AR136" s="23" t="s">
        <v>215</v>
      </c>
      <c r="AT136" s="23" t="s">
        <v>141</v>
      </c>
      <c r="AU136" s="23" t="s">
        <v>81</v>
      </c>
      <c r="AY136" s="23" t="s">
        <v>139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79</v>
      </c>
      <c r="BK136" s="231">
        <f>ROUND(I136*H136,2)</f>
        <v>0</v>
      </c>
      <c r="BL136" s="23" t="s">
        <v>215</v>
      </c>
      <c r="BM136" s="23" t="s">
        <v>1004</v>
      </c>
    </row>
    <row r="137" spans="2:51" s="11" customFormat="1" ht="13.5">
      <c r="B137" s="232"/>
      <c r="C137" s="233"/>
      <c r="D137" s="234" t="s">
        <v>148</v>
      </c>
      <c r="E137" s="235" t="s">
        <v>21</v>
      </c>
      <c r="F137" s="236" t="s">
        <v>1005</v>
      </c>
      <c r="G137" s="233"/>
      <c r="H137" s="237">
        <v>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148</v>
      </c>
      <c r="AU137" s="243" t="s">
        <v>81</v>
      </c>
      <c r="AV137" s="11" t="s">
        <v>81</v>
      </c>
      <c r="AW137" s="11" t="s">
        <v>35</v>
      </c>
      <c r="AX137" s="11" t="s">
        <v>79</v>
      </c>
      <c r="AY137" s="243" t="s">
        <v>139</v>
      </c>
    </row>
    <row r="138" spans="2:65" s="1" customFormat="1" ht="16.5" customHeight="1">
      <c r="B138" s="45"/>
      <c r="C138" s="220" t="s">
        <v>312</v>
      </c>
      <c r="D138" s="220" t="s">
        <v>141</v>
      </c>
      <c r="E138" s="221" t="s">
        <v>1006</v>
      </c>
      <c r="F138" s="222" t="s">
        <v>1007</v>
      </c>
      <c r="G138" s="223" t="s">
        <v>237</v>
      </c>
      <c r="H138" s="224">
        <v>3.5</v>
      </c>
      <c r="I138" s="225"/>
      <c r="J138" s="226">
        <f>ROUND(I138*H138,2)</f>
        <v>0</v>
      </c>
      <c r="K138" s="222" t="s">
        <v>917</v>
      </c>
      <c r="L138" s="71"/>
      <c r="M138" s="227" t="s">
        <v>21</v>
      </c>
      <c r="N138" s="228" t="s">
        <v>42</v>
      </c>
      <c r="O138" s="46"/>
      <c r="P138" s="229">
        <f>O138*H138</f>
        <v>0</v>
      </c>
      <c r="Q138" s="229">
        <v>0.0012</v>
      </c>
      <c r="R138" s="229">
        <f>Q138*H138</f>
        <v>0.0042</v>
      </c>
      <c r="S138" s="229">
        <v>0</v>
      </c>
      <c r="T138" s="230">
        <f>S138*H138</f>
        <v>0</v>
      </c>
      <c r="AR138" s="23" t="s">
        <v>215</v>
      </c>
      <c r="AT138" s="23" t="s">
        <v>141</v>
      </c>
      <c r="AU138" s="23" t="s">
        <v>81</v>
      </c>
      <c r="AY138" s="23" t="s">
        <v>139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79</v>
      </c>
      <c r="BK138" s="231">
        <f>ROUND(I138*H138,2)</f>
        <v>0</v>
      </c>
      <c r="BL138" s="23" t="s">
        <v>215</v>
      </c>
      <c r="BM138" s="23" t="s">
        <v>1008</v>
      </c>
    </row>
    <row r="139" spans="2:51" s="11" customFormat="1" ht="13.5">
      <c r="B139" s="232"/>
      <c r="C139" s="233"/>
      <c r="D139" s="234" t="s">
        <v>148</v>
      </c>
      <c r="E139" s="235" t="s">
        <v>21</v>
      </c>
      <c r="F139" s="236" t="s">
        <v>1009</v>
      </c>
      <c r="G139" s="233"/>
      <c r="H139" s="237">
        <v>3.5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148</v>
      </c>
      <c r="AU139" s="243" t="s">
        <v>81</v>
      </c>
      <c r="AV139" s="11" t="s">
        <v>81</v>
      </c>
      <c r="AW139" s="11" t="s">
        <v>35</v>
      </c>
      <c r="AX139" s="11" t="s">
        <v>79</v>
      </c>
      <c r="AY139" s="243" t="s">
        <v>139</v>
      </c>
    </row>
    <row r="140" spans="2:65" s="1" customFormat="1" ht="16.5" customHeight="1">
      <c r="B140" s="45"/>
      <c r="C140" s="220" t="s">
        <v>317</v>
      </c>
      <c r="D140" s="220" t="s">
        <v>141</v>
      </c>
      <c r="E140" s="221" t="s">
        <v>1010</v>
      </c>
      <c r="F140" s="222" t="s">
        <v>1011</v>
      </c>
      <c r="G140" s="223" t="s">
        <v>237</v>
      </c>
      <c r="H140" s="224">
        <v>2.5</v>
      </c>
      <c r="I140" s="225"/>
      <c r="J140" s="226">
        <f>ROUND(I140*H140,2)</f>
        <v>0</v>
      </c>
      <c r="K140" s="222" t="s">
        <v>917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0.00035</v>
      </c>
      <c r="R140" s="229">
        <f>Q140*H140</f>
        <v>0.000875</v>
      </c>
      <c r="S140" s="229">
        <v>0</v>
      </c>
      <c r="T140" s="230">
        <f>S140*H140</f>
        <v>0</v>
      </c>
      <c r="AR140" s="23" t="s">
        <v>215</v>
      </c>
      <c r="AT140" s="23" t="s">
        <v>141</v>
      </c>
      <c r="AU140" s="23" t="s">
        <v>81</v>
      </c>
      <c r="AY140" s="23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79</v>
      </c>
      <c r="BK140" s="231">
        <f>ROUND(I140*H140,2)</f>
        <v>0</v>
      </c>
      <c r="BL140" s="23" t="s">
        <v>215</v>
      </c>
      <c r="BM140" s="23" t="s">
        <v>1012</v>
      </c>
    </row>
    <row r="141" spans="2:51" s="11" customFormat="1" ht="13.5">
      <c r="B141" s="232"/>
      <c r="C141" s="233"/>
      <c r="D141" s="234" t="s">
        <v>148</v>
      </c>
      <c r="E141" s="235" t="s">
        <v>21</v>
      </c>
      <c r="F141" s="236" t="s">
        <v>1013</v>
      </c>
      <c r="G141" s="233"/>
      <c r="H141" s="237">
        <v>2.5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148</v>
      </c>
      <c r="AU141" s="243" t="s">
        <v>81</v>
      </c>
      <c r="AV141" s="11" t="s">
        <v>81</v>
      </c>
      <c r="AW141" s="11" t="s">
        <v>35</v>
      </c>
      <c r="AX141" s="11" t="s">
        <v>79</v>
      </c>
      <c r="AY141" s="243" t="s">
        <v>139</v>
      </c>
    </row>
    <row r="142" spans="2:65" s="1" customFormat="1" ht="16.5" customHeight="1">
      <c r="B142" s="45"/>
      <c r="C142" s="220" t="s">
        <v>322</v>
      </c>
      <c r="D142" s="220" t="s">
        <v>141</v>
      </c>
      <c r="E142" s="221" t="s">
        <v>1014</v>
      </c>
      <c r="F142" s="222" t="s">
        <v>1015</v>
      </c>
      <c r="G142" s="223" t="s">
        <v>237</v>
      </c>
      <c r="H142" s="224">
        <v>2</v>
      </c>
      <c r="I142" s="225"/>
      <c r="J142" s="226">
        <f>ROUND(I142*H142,2)</f>
        <v>0</v>
      </c>
      <c r="K142" s="222" t="s">
        <v>917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0.00114</v>
      </c>
      <c r="R142" s="229">
        <f>Q142*H142</f>
        <v>0.00228</v>
      </c>
      <c r="S142" s="229">
        <v>0</v>
      </c>
      <c r="T142" s="230">
        <f>S142*H142</f>
        <v>0</v>
      </c>
      <c r="AR142" s="23" t="s">
        <v>215</v>
      </c>
      <c r="AT142" s="23" t="s">
        <v>141</v>
      </c>
      <c r="AU142" s="23" t="s">
        <v>81</v>
      </c>
      <c r="AY142" s="23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79</v>
      </c>
      <c r="BK142" s="231">
        <f>ROUND(I142*H142,2)</f>
        <v>0</v>
      </c>
      <c r="BL142" s="23" t="s">
        <v>215</v>
      </c>
      <c r="BM142" s="23" t="s">
        <v>1016</v>
      </c>
    </row>
    <row r="143" spans="2:51" s="11" customFormat="1" ht="13.5">
      <c r="B143" s="232"/>
      <c r="C143" s="233"/>
      <c r="D143" s="234" t="s">
        <v>148</v>
      </c>
      <c r="E143" s="235" t="s">
        <v>21</v>
      </c>
      <c r="F143" s="236" t="s">
        <v>1017</v>
      </c>
      <c r="G143" s="233"/>
      <c r="H143" s="237">
        <v>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148</v>
      </c>
      <c r="AU143" s="243" t="s">
        <v>81</v>
      </c>
      <c r="AV143" s="11" t="s">
        <v>81</v>
      </c>
      <c r="AW143" s="11" t="s">
        <v>35</v>
      </c>
      <c r="AX143" s="11" t="s">
        <v>79</v>
      </c>
      <c r="AY143" s="243" t="s">
        <v>139</v>
      </c>
    </row>
    <row r="144" spans="2:65" s="1" customFormat="1" ht="16.5" customHeight="1">
      <c r="B144" s="45"/>
      <c r="C144" s="220" t="s">
        <v>330</v>
      </c>
      <c r="D144" s="220" t="s">
        <v>141</v>
      </c>
      <c r="E144" s="221" t="s">
        <v>1018</v>
      </c>
      <c r="F144" s="222" t="s">
        <v>1019</v>
      </c>
      <c r="G144" s="223" t="s">
        <v>411</v>
      </c>
      <c r="H144" s="224">
        <v>2</v>
      </c>
      <c r="I144" s="225"/>
      <c r="J144" s="226">
        <f>ROUND(I144*H144,2)</f>
        <v>0</v>
      </c>
      <c r="K144" s="222" t="s">
        <v>917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215</v>
      </c>
      <c r="AT144" s="23" t="s">
        <v>141</v>
      </c>
      <c r="AU144" s="23" t="s">
        <v>81</v>
      </c>
      <c r="AY144" s="23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79</v>
      </c>
      <c r="BK144" s="231">
        <f>ROUND(I144*H144,2)</f>
        <v>0</v>
      </c>
      <c r="BL144" s="23" t="s">
        <v>215</v>
      </c>
      <c r="BM144" s="23" t="s">
        <v>1020</v>
      </c>
    </row>
    <row r="145" spans="2:65" s="1" customFormat="1" ht="16.5" customHeight="1">
      <c r="B145" s="45"/>
      <c r="C145" s="220" t="s">
        <v>335</v>
      </c>
      <c r="D145" s="220" t="s">
        <v>141</v>
      </c>
      <c r="E145" s="221" t="s">
        <v>1021</v>
      </c>
      <c r="F145" s="222" t="s">
        <v>1022</v>
      </c>
      <c r="G145" s="223" t="s">
        <v>411</v>
      </c>
      <c r="H145" s="224">
        <v>2</v>
      </c>
      <c r="I145" s="225"/>
      <c r="J145" s="226">
        <f>ROUND(I145*H145,2)</f>
        <v>0</v>
      </c>
      <c r="K145" s="222" t="s">
        <v>917</v>
      </c>
      <c r="L145" s="71"/>
      <c r="M145" s="227" t="s">
        <v>21</v>
      </c>
      <c r="N145" s="228" t="s">
        <v>42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215</v>
      </c>
      <c r="AT145" s="23" t="s">
        <v>141</v>
      </c>
      <c r="AU145" s="23" t="s">
        <v>81</v>
      </c>
      <c r="AY145" s="23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79</v>
      </c>
      <c r="BK145" s="231">
        <f>ROUND(I145*H145,2)</f>
        <v>0</v>
      </c>
      <c r="BL145" s="23" t="s">
        <v>215</v>
      </c>
      <c r="BM145" s="23" t="s">
        <v>1023</v>
      </c>
    </row>
    <row r="146" spans="2:65" s="1" customFormat="1" ht="16.5" customHeight="1">
      <c r="B146" s="45"/>
      <c r="C146" s="220" t="s">
        <v>341</v>
      </c>
      <c r="D146" s="220" t="s">
        <v>141</v>
      </c>
      <c r="E146" s="221" t="s">
        <v>1024</v>
      </c>
      <c r="F146" s="222" t="s">
        <v>1025</v>
      </c>
      <c r="G146" s="223" t="s">
        <v>411</v>
      </c>
      <c r="H146" s="224">
        <v>2</v>
      </c>
      <c r="I146" s="225"/>
      <c r="J146" s="226">
        <f>ROUND(I146*H146,2)</f>
        <v>0</v>
      </c>
      <c r="K146" s="222" t="s">
        <v>145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0.04285</v>
      </c>
      <c r="T146" s="230">
        <f>S146*H146</f>
        <v>0.0857</v>
      </c>
      <c r="AR146" s="23" t="s">
        <v>215</v>
      </c>
      <c r="AT146" s="23" t="s">
        <v>141</v>
      </c>
      <c r="AU146" s="23" t="s">
        <v>81</v>
      </c>
      <c r="AY146" s="23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215</v>
      </c>
      <c r="BM146" s="23" t="s">
        <v>1026</v>
      </c>
    </row>
    <row r="147" spans="2:65" s="1" customFormat="1" ht="16.5" customHeight="1">
      <c r="B147" s="45"/>
      <c r="C147" s="220" t="s">
        <v>346</v>
      </c>
      <c r="D147" s="220" t="s">
        <v>141</v>
      </c>
      <c r="E147" s="221" t="s">
        <v>1027</v>
      </c>
      <c r="F147" s="222" t="s">
        <v>1028</v>
      </c>
      <c r="G147" s="223" t="s">
        <v>237</v>
      </c>
      <c r="H147" s="224">
        <v>27</v>
      </c>
      <c r="I147" s="225"/>
      <c r="J147" s="226">
        <f>ROUND(I147*H147,2)</f>
        <v>0</v>
      </c>
      <c r="K147" s="222" t="s">
        <v>917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215</v>
      </c>
      <c r="AT147" s="23" t="s">
        <v>141</v>
      </c>
      <c r="AU147" s="23" t="s">
        <v>81</v>
      </c>
      <c r="AY147" s="23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79</v>
      </c>
      <c r="BK147" s="231">
        <f>ROUND(I147*H147,2)</f>
        <v>0</v>
      </c>
      <c r="BL147" s="23" t="s">
        <v>215</v>
      </c>
      <c r="BM147" s="23" t="s">
        <v>1029</v>
      </c>
    </row>
    <row r="148" spans="2:65" s="1" customFormat="1" ht="16.5" customHeight="1">
      <c r="B148" s="45"/>
      <c r="C148" s="220" t="s">
        <v>350</v>
      </c>
      <c r="D148" s="220" t="s">
        <v>141</v>
      </c>
      <c r="E148" s="221" t="s">
        <v>1030</v>
      </c>
      <c r="F148" s="222" t="s">
        <v>1031</v>
      </c>
      <c r="G148" s="223" t="s">
        <v>543</v>
      </c>
      <c r="H148" s="277"/>
      <c r="I148" s="225"/>
      <c r="J148" s="226">
        <f>ROUND(I148*H148,2)</f>
        <v>0</v>
      </c>
      <c r="K148" s="222" t="s">
        <v>145</v>
      </c>
      <c r="L148" s="71"/>
      <c r="M148" s="227" t="s">
        <v>21</v>
      </c>
      <c r="N148" s="228" t="s">
        <v>42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215</v>
      </c>
      <c r="AT148" s="23" t="s">
        <v>141</v>
      </c>
      <c r="AU148" s="23" t="s">
        <v>81</v>
      </c>
      <c r="AY148" s="23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79</v>
      </c>
      <c r="BK148" s="231">
        <f>ROUND(I148*H148,2)</f>
        <v>0</v>
      </c>
      <c r="BL148" s="23" t="s">
        <v>215</v>
      </c>
      <c r="BM148" s="23" t="s">
        <v>1032</v>
      </c>
    </row>
    <row r="149" spans="2:65" s="1" customFormat="1" ht="16.5" customHeight="1">
      <c r="B149" s="45"/>
      <c r="C149" s="220" t="s">
        <v>354</v>
      </c>
      <c r="D149" s="220" t="s">
        <v>141</v>
      </c>
      <c r="E149" s="221" t="s">
        <v>1033</v>
      </c>
      <c r="F149" s="222" t="s">
        <v>1034</v>
      </c>
      <c r="G149" s="223" t="s">
        <v>543</v>
      </c>
      <c r="H149" s="277"/>
      <c r="I149" s="225"/>
      <c r="J149" s="226">
        <f>ROUND(I149*H149,2)</f>
        <v>0</v>
      </c>
      <c r="K149" s="222" t="s">
        <v>145</v>
      </c>
      <c r="L149" s="71"/>
      <c r="M149" s="227" t="s">
        <v>21</v>
      </c>
      <c r="N149" s="228" t="s">
        <v>42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215</v>
      </c>
      <c r="AT149" s="23" t="s">
        <v>141</v>
      </c>
      <c r="AU149" s="23" t="s">
        <v>81</v>
      </c>
      <c r="AY149" s="23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79</v>
      </c>
      <c r="BK149" s="231">
        <f>ROUND(I149*H149,2)</f>
        <v>0</v>
      </c>
      <c r="BL149" s="23" t="s">
        <v>215</v>
      </c>
      <c r="BM149" s="23" t="s">
        <v>1035</v>
      </c>
    </row>
    <row r="150" spans="2:65" s="1" customFormat="1" ht="16.5" customHeight="1">
      <c r="B150" s="45"/>
      <c r="C150" s="220" t="s">
        <v>359</v>
      </c>
      <c r="D150" s="220" t="s">
        <v>141</v>
      </c>
      <c r="E150" s="221" t="s">
        <v>1036</v>
      </c>
      <c r="F150" s="222" t="s">
        <v>1037</v>
      </c>
      <c r="G150" s="223" t="s">
        <v>237</v>
      </c>
      <c r="H150" s="224">
        <v>18</v>
      </c>
      <c r="I150" s="225"/>
      <c r="J150" s="226">
        <f>ROUND(I150*H150,2)</f>
        <v>0</v>
      </c>
      <c r="K150" s="222" t="s">
        <v>21</v>
      </c>
      <c r="L150" s="71"/>
      <c r="M150" s="227" t="s">
        <v>21</v>
      </c>
      <c r="N150" s="228" t="s">
        <v>42</v>
      </c>
      <c r="O150" s="46"/>
      <c r="P150" s="229">
        <f>O150*H150</f>
        <v>0</v>
      </c>
      <c r="Q150" s="229">
        <v>0.00046</v>
      </c>
      <c r="R150" s="229">
        <f>Q150*H150</f>
        <v>0.008280000000000001</v>
      </c>
      <c r="S150" s="229">
        <v>0</v>
      </c>
      <c r="T150" s="230">
        <f>S150*H150</f>
        <v>0</v>
      </c>
      <c r="AR150" s="23" t="s">
        <v>215</v>
      </c>
      <c r="AT150" s="23" t="s">
        <v>141</v>
      </c>
      <c r="AU150" s="23" t="s">
        <v>81</v>
      </c>
      <c r="AY150" s="23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79</v>
      </c>
      <c r="BK150" s="231">
        <f>ROUND(I150*H150,2)</f>
        <v>0</v>
      </c>
      <c r="BL150" s="23" t="s">
        <v>215</v>
      </c>
      <c r="BM150" s="23" t="s">
        <v>1038</v>
      </c>
    </row>
    <row r="151" spans="2:47" s="1" customFormat="1" ht="13.5">
      <c r="B151" s="45"/>
      <c r="C151" s="73"/>
      <c r="D151" s="234" t="s">
        <v>470</v>
      </c>
      <c r="E151" s="73"/>
      <c r="F151" s="265" t="s">
        <v>1039</v>
      </c>
      <c r="G151" s="73"/>
      <c r="H151" s="73"/>
      <c r="I151" s="190"/>
      <c r="J151" s="73"/>
      <c r="K151" s="73"/>
      <c r="L151" s="71"/>
      <c r="M151" s="266"/>
      <c r="N151" s="46"/>
      <c r="O151" s="46"/>
      <c r="P151" s="46"/>
      <c r="Q151" s="46"/>
      <c r="R151" s="46"/>
      <c r="S151" s="46"/>
      <c r="T151" s="94"/>
      <c r="AT151" s="23" t="s">
        <v>470</v>
      </c>
      <c r="AU151" s="23" t="s">
        <v>81</v>
      </c>
    </row>
    <row r="152" spans="2:51" s="11" customFormat="1" ht="13.5">
      <c r="B152" s="232"/>
      <c r="C152" s="233"/>
      <c r="D152" s="234" t="s">
        <v>148</v>
      </c>
      <c r="E152" s="235" t="s">
        <v>21</v>
      </c>
      <c r="F152" s="236" t="s">
        <v>1040</v>
      </c>
      <c r="G152" s="233"/>
      <c r="H152" s="237">
        <v>18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148</v>
      </c>
      <c r="AU152" s="243" t="s">
        <v>81</v>
      </c>
      <c r="AV152" s="11" t="s">
        <v>81</v>
      </c>
      <c r="AW152" s="11" t="s">
        <v>35</v>
      </c>
      <c r="AX152" s="11" t="s">
        <v>79</v>
      </c>
      <c r="AY152" s="243" t="s">
        <v>139</v>
      </c>
    </row>
    <row r="153" spans="2:65" s="1" customFormat="1" ht="16.5" customHeight="1">
      <c r="B153" s="45"/>
      <c r="C153" s="220" t="s">
        <v>364</v>
      </c>
      <c r="D153" s="220" t="s">
        <v>141</v>
      </c>
      <c r="E153" s="221" t="s">
        <v>1041</v>
      </c>
      <c r="F153" s="222" t="s">
        <v>1042</v>
      </c>
      <c r="G153" s="223" t="s">
        <v>411</v>
      </c>
      <c r="H153" s="224">
        <v>1</v>
      </c>
      <c r="I153" s="225"/>
      <c r="J153" s="226">
        <f>ROUND(I153*H153,2)</f>
        <v>0</v>
      </c>
      <c r="K153" s="222" t="s">
        <v>21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0.00017</v>
      </c>
      <c r="R153" s="229">
        <f>Q153*H153</f>
        <v>0.00017</v>
      </c>
      <c r="S153" s="229">
        <v>0</v>
      </c>
      <c r="T153" s="230">
        <f>S153*H153</f>
        <v>0</v>
      </c>
      <c r="AR153" s="23" t="s">
        <v>146</v>
      </c>
      <c r="AT153" s="23" t="s">
        <v>141</v>
      </c>
      <c r="AU153" s="23" t="s">
        <v>81</v>
      </c>
      <c r="AY153" s="23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146</v>
      </c>
      <c r="BM153" s="23" t="s">
        <v>1043</v>
      </c>
    </row>
    <row r="154" spans="2:47" s="1" customFormat="1" ht="13.5">
      <c r="B154" s="45"/>
      <c r="C154" s="73"/>
      <c r="D154" s="234" t="s">
        <v>470</v>
      </c>
      <c r="E154" s="73"/>
      <c r="F154" s="265" t="s">
        <v>1044</v>
      </c>
      <c r="G154" s="73"/>
      <c r="H154" s="73"/>
      <c r="I154" s="190"/>
      <c r="J154" s="73"/>
      <c r="K154" s="73"/>
      <c r="L154" s="71"/>
      <c r="M154" s="266"/>
      <c r="N154" s="46"/>
      <c r="O154" s="46"/>
      <c r="P154" s="46"/>
      <c r="Q154" s="46"/>
      <c r="R154" s="46"/>
      <c r="S154" s="46"/>
      <c r="T154" s="94"/>
      <c r="AT154" s="23" t="s">
        <v>470</v>
      </c>
      <c r="AU154" s="23" t="s">
        <v>81</v>
      </c>
    </row>
    <row r="155" spans="2:65" s="1" customFormat="1" ht="16.5" customHeight="1">
      <c r="B155" s="45"/>
      <c r="C155" s="220" t="s">
        <v>373</v>
      </c>
      <c r="D155" s="220" t="s">
        <v>141</v>
      </c>
      <c r="E155" s="221" t="s">
        <v>1045</v>
      </c>
      <c r="F155" s="222" t="s">
        <v>1046</v>
      </c>
      <c r="G155" s="223" t="s">
        <v>411</v>
      </c>
      <c r="H155" s="224">
        <v>4</v>
      </c>
      <c r="I155" s="225"/>
      <c r="J155" s="226">
        <f>ROUND(I155*H155,2)</f>
        <v>0</v>
      </c>
      <c r="K155" s="222" t="s">
        <v>21</v>
      </c>
      <c r="L155" s="71"/>
      <c r="M155" s="227" t="s">
        <v>21</v>
      </c>
      <c r="N155" s="228" t="s">
        <v>42</v>
      </c>
      <c r="O155" s="46"/>
      <c r="P155" s="229">
        <f>O155*H155</f>
        <v>0</v>
      </c>
      <c r="Q155" s="229">
        <v>0.00017</v>
      </c>
      <c r="R155" s="229">
        <f>Q155*H155</f>
        <v>0.00068</v>
      </c>
      <c r="S155" s="229">
        <v>0</v>
      </c>
      <c r="T155" s="230">
        <f>S155*H155</f>
        <v>0</v>
      </c>
      <c r="AR155" s="23" t="s">
        <v>146</v>
      </c>
      <c r="AT155" s="23" t="s">
        <v>141</v>
      </c>
      <c r="AU155" s="23" t="s">
        <v>81</v>
      </c>
      <c r="AY155" s="23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79</v>
      </c>
      <c r="BK155" s="231">
        <f>ROUND(I155*H155,2)</f>
        <v>0</v>
      </c>
      <c r="BL155" s="23" t="s">
        <v>146</v>
      </c>
      <c r="BM155" s="23" t="s">
        <v>1047</v>
      </c>
    </row>
    <row r="156" spans="2:47" s="1" customFormat="1" ht="13.5">
      <c r="B156" s="45"/>
      <c r="C156" s="73"/>
      <c r="D156" s="234" t="s">
        <v>470</v>
      </c>
      <c r="E156" s="73"/>
      <c r="F156" s="265" t="s">
        <v>1044</v>
      </c>
      <c r="G156" s="73"/>
      <c r="H156" s="73"/>
      <c r="I156" s="190"/>
      <c r="J156" s="73"/>
      <c r="K156" s="73"/>
      <c r="L156" s="71"/>
      <c r="M156" s="266"/>
      <c r="N156" s="46"/>
      <c r="O156" s="46"/>
      <c r="P156" s="46"/>
      <c r="Q156" s="46"/>
      <c r="R156" s="46"/>
      <c r="S156" s="46"/>
      <c r="T156" s="94"/>
      <c r="AT156" s="23" t="s">
        <v>470</v>
      </c>
      <c r="AU156" s="23" t="s">
        <v>81</v>
      </c>
    </row>
    <row r="157" spans="2:63" s="10" customFormat="1" ht="29.85" customHeight="1">
      <c r="B157" s="204"/>
      <c r="C157" s="205"/>
      <c r="D157" s="206" t="s">
        <v>70</v>
      </c>
      <c r="E157" s="218" t="s">
        <v>1048</v>
      </c>
      <c r="F157" s="218" t="s">
        <v>1049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SUM(P158:P192)</f>
        <v>0</v>
      </c>
      <c r="Q157" s="212"/>
      <c r="R157" s="213">
        <f>SUM(R158:R192)</f>
        <v>0.053700000000000005</v>
      </c>
      <c r="S157" s="212"/>
      <c r="T157" s="214">
        <f>SUM(T158:T192)</f>
        <v>0.10863</v>
      </c>
      <c r="AR157" s="215" t="s">
        <v>81</v>
      </c>
      <c r="AT157" s="216" t="s">
        <v>70</v>
      </c>
      <c r="AU157" s="216" t="s">
        <v>79</v>
      </c>
      <c r="AY157" s="215" t="s">
        <v>139</v>
      </c>
      <c r="BK157" s="217">
        <f>SUM(BK158:BK192)</f>
        <v>0</v>
      </c>
    </row>
    <row r="158" spans="2:65" s="1" customFormat="1" ht="16.5" customHeight="1">
      <c r="B158" s="45"/>
      <c r="C158" s="220" t="s">
        <v>378</v>
      </c>
      <c r="D158" s="220" t="s">
        <v>141</v>
      </c>
      <c r="E158" s="221" t="s">
        <v>1050</v>
      </c>
      <c r="F158" s="222" t="s">
        <v>1051</v>
      </c>
      <c r="G158" s="223" t="s">
        <v>411</v>
      </c>
      <c r="H158" s="224">
        <v>2</v>
      </c>
      <c r="I158" s="225"/>
      <c r="J158" s="226">
        <f>ROUND(I158*H158,2)</f>
        <v>0</v>
      </c>
      <c r="K158" s="222" t="s">
        <v>21</v>
      </c>
      <c r="L158" s="71"/>
      <c r="M158" s="227" t="s">
        <v>21</v>
      </c>
      <c r="N158" s="228" t="s">
        <v>42</v>
      </c>
      <c r="O158" s="46"/>
      <c r="P158" s="229">
        <f>O158*H158</f>
        <v>0</v>
      </c>
      <c r="Q158" s="229">
        <v>0.0015</v>
      </c>
      <c r="R158" s="229">
        <f>Q158*H158</f>
        <v>0.003</v>
      </c>
      <c r="S158" s="229">
        <v>0</v>
      </c>
      <c r="T158" s="230">
        <f>S158*H158</f>
        <v>0</v>
      </c>
      <c r="AR158" s="23" t="s">
        <v>146</v>
      </c>
      <c r="AT158" s="23" t="s">
        <v>141</v>
      </c>
      <c r="AU158" s="23" t="s">
        <v>81</v>
      </c>
      <c r="AY158" s="23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79</v>
      </c>
      <c r="BK158" s="231">
        <f>ROUND(I158*H158,2)</f>
        <v>0</v>
      </c>
      <c r="BL158" s="23" t="s">
        <v>146</v>
      </c>
      <c r="BM158" s="23" t="s">
        <v>1052</v>
      </c>
    </row>
    <row r="159" spans="2:65" s="1" customFormat="1" ht="16.5" customHeight="1">
      <c r="B159" s="45"/>
      <c r="C159" s="220" t="s">
        <v>383</v>
      </c>
      <c r="D159" s="220" t="s">
        <v>141</v>
      </c>
      <c r="E159" s="221" t="s">
        <v>1053</v>
      </c>
      <c r="F159" s="222" t="s">
        <v>1054</v>
      </c>
      <c r="G159" s="223" t="s">
        <v>582</v>
      </c>
      <c r="H159" s="224">
        <v>1</v>
      </c>
      <c r="I159" s="225"/>
      <c r="J159" s="226">
        <f>ROUND(I159*H159,2)</f>
        <v>0</v>
      </c>
      <c r="K159" s="222" t="s">
        <v>917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0.01933</v>
      </c>
      <c r="T159" s="230">
        <f>S159*H159</f>
        <v>0.01933</v>
      </c>
      <c r="AR159" s="23" t="s">
        <v>215</v>
      </c>
      <c r="AT159" s="23" t="s">
        <v>141</v>
      </c>
      <c r="AU159" s="23" t="s">
        <v>81</v>
      </c>
      <c r="AY159" s="23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215</v>
      </c>
      <c r="BM159" s="23" t="s">
        <v>1055</v>
      </c>
    </row>
    <row r="160" spans="2:65" s="1" customFormat="1" ht="16.5" customHeight="1">
      <c r="B160" s="45"/>
      <c r="C160" s="220" t="s">
        <v>388</v>
      </c>
      <c r="D160" s="220" t="s">
        <v>141</v>
      </c>
      <c r="E160" s="221" t="s">
        <v>1056</v>
      </c>
      <c r="F160" s="222" t="s">
        <v>1057</v>
      </c>
      <c r="G160" s="223" t="s">
        <v>582</v>
      </c>
      <c r="H160" s="224">
        <v>1</v>
      </c>
      <c r="I160" s="225"/>
      <c r="J160" s="226">
        <f>ROUND(I160*H160,2)</f>
        <v>0</v>
      </c>
      <c r="K160" s="222" t="s">
        <v>1058</v>
      </c>
      <c r="L160" s="71"/>
      <c r="M160" s="227" t="s">
        <v>21</v>
      </c>
      <c r="N160" s="228" t="s">
        <v>42</v>
      </c>
      <c r="O160" s="46"/>
      <c r="P160" s="229">
        <f>O160*H160</f>
        <v>0</v>
      </c>
      <c r="Q160" s="229">
        <v>0.02275</v>
      </c>
      <c r="R160" s="229">
        <f>Q160*H160</f>
        <v>0.02275</v>
      </c>
      <c r="S160" s="229">
        <v>0</v>
      </c>
      <c r="T160" s="230">
        <f>S160*H160</f>
        <v>0</v>
      </c>
      <c r="AR160" s="23" t="s">
        <v>215</v>
      </c>
      <c r="AT160" s="23" t="s">
        <v>141</v>
      </c>
      <c r="AU160" s="23" t="s">
        <v>81</v>
      </c>
      <c r="AY160" s="23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79</v>
      </c>
      <c r="BK160" s="231">
        <f>ROUND(I160*H160,2)</f>
        <v>0</v>
      </c>
      <c r="BL160" s="23" t="s">
        <v>215</v>
      </c>
      <c r="BM160" s="23" t="s">
        <v>1059</v>
      </c>
    </row>
    <row r="161" spans="2:51" s="11" customFormat="1" ht="13.5">
      <c r="B161" s="232"/>
      <c r="C161" s="233"/>
      <c r="D161" s="234" t="s">
        <v>148</v>
      </c>
      <c r="E161" s="235" t="s">
        <v>21</v>
      </c>
      <c r="F161" s="236" t="s">
        <v>1060</v>
      </c>
      <c r="G161" s="233"/>
      <c r="H161" s="237">
        <v>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148</v>
      </c>
      <c r="AU161" s="243" t="s">
        <v>81</v>
      </c>
      <c r="AV161" s="11" t="s">
        <v>81</v>
      </c>
      <c r="AW161" s="11" t="s">
        <v>35</v>
      </c>
      <c r="AX161" s="11" t="s">
        <v>79</v>
      </c>
      <c r="AY161" s="243" t="s">
        <v>139</v>
      </c>
    </row>
    <row r="162" spans="2:65" s="1" customFormat="1" ht="16.5" customHeight="1">
      <c r="B162" s="45"/>
      <c r="C162" s="220" t="s">
        <v>393</v>
      </c>
      <c r="D162" s="220" t="s">
        <v>141</v>
      </c>
      <c r="E162" s="221" t="s">
        <v>1061</v>
      </c>
      <c r="F162" s="222" t="s">
        <v>1062</v>
      </c>
      <c r="G162" s="223" t="s">
        <v>411</v>
      </c>
      <c r="H162" s="224">
        <v>1</v>
      </c>
      <c r="I162" s="225"/>
      <c r="J162" s="226">
        <f>ROUND(I162*H162,2)</f>
        <v>0</v>
      </c>
      <c r="K162" s="222" t="s">
        <v>21</v>
      </c>
      <c r="L162" s="71"/>
      <c r="M162" s="227" t="s">
        <v>21</v>
      </c>
      <c r="N162" s="228" t="s">
        <v>42</v>
      </c>
      <c r="O162" s="46"/>
      <c r="P162" s="229">
        <f>O162*H162</f>
        <v>0</v>
      </c>
      <c r="Q162" s="229">
        <v>1E-05</v>
      </c>
      <c r="R162" s="229">
        <f>Q162*H162</f>
        <v>1E-05</v>
      </c>
      <c r="S162" s="229">
        <v>0.0001</v>
      </c>
      <c r="T162" s="230">
        <f>S162*H162</f>
        <v>0.0001</v>
      </c>
      <c r="AR162" s="23" t="s">
        <v>146</v>
      </c>
      <c r="AT162" s="23" t="s">
        <v>141</v>
      </c>
      <c r="AU162" s="23" t="s">
        <v>81</v>
      </c>
      <c r="AY162" s="23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79</v>
      </c>
      <c r="BK162" s="231">
        <f>ROUND(I162*H162,2)</f>
        <v>0</v>
      </c>
      <c r="BL162" s="23" t="s">
        <v>146</v>
      </c>
      <c r="BM162" s="23" t="s">
        <v>1063</v>
      </c>
    </row>
    <row r="163" spans="2:65" s="1" customFormat="1" ht="16.5" customHeight="1">
      <c r="B163" s="45"/>
      <c r="C163" s="267" t="s">
        <v>398</v>
      </c>
      <c r="D163" s="267" t="s">
        <v>521</v>
      </c>
      <c r="E163" s="268" t="s">
        <v>1064</v>
      </c>
      <c r="F163" s="269" t="s">
        <v>1065</v>
      </c>
      <c r="G163" s="270" t="s">
        <v>411</v>
      </c>
      <c r="H163" s="271">
        <v>1</v>
      </c>
      <c r="I163" s="272"/>
      <c r="J163" s="273">
        <f>ROUND(I163*H163,2)</f>
        <v>0</v>
      </c>
      <c r="K163" s="269" t="s">
        <v>21</v>
      </c>
      <c r="L163" s="274"/>
      <c r="M163" s="275" t="s">
        <v>21</v>
      </c>
      <c r="N163" s="276" t="s">
        <v>42</v>
      </c>
      <c r="O163" s="46"/>
      <c r="P163" s="229">
        <f>O163*H163</f>
        <v>0</v>
      </c>
      <c r="Q163" s="229">
        <v>0.0015</v>
      </c>
      <c r="R163" s="229">
        <f>Q163*H163</f>
        <v>0.0015</v>
      </c>
      <c r="S163" s="229">
        <v>0</v>
      </c>
      <c r="T163" s="230">
        <f>S163*H163</f>
        <v>0</v>
      </c>
      <c r="AR163" s="23" t="s">
        <v>174</v>
      </c>
      <c r="AT163" s="23" t="s">
        <v>521</v>
      </c>
      <c r="AU163" s="23" t="s">
        <v>81</v>
      </c>
      <c r="AY163" s="23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79</v>
      </c>
      <c r="BK163" s="231">
        <f>ROUND(I163*H163,2)</f>
        <v>0</v>
      </c>
      <c r="BL163" s="23" t="s">
        <v>146</v>
      </c>
      <c r="BM163" s="23" t="s">
        <v>1066</v>
      </c>
    </row>
    <row r="164" spans="2:65" s="1" customFormat="1" ht="16.5" customHeight="1">
      <c r="B164" s="45"/>
      <c r="C164" s="220" t="s">
        <v>403</v>
      </c>
      <c r="D164" s="220" t="s">
        <v>141</v>
      </c>
      <c r="E164" s="221" t="s">
        <v>1067</v>
      </c>
      <c r="F164" s="222" t="s">
        <v>1068</v>
      </c>
      <c r="G164" s="223" t="s">
        <v>582</v>
      </c>
      <c r="H164" s="224">
        <v>3</v>
      </c>
      <c r="I164" s="225"/>
      <c r="J164" s="226">
        <f>ROUND(I164*H164,2)</f>
        <v>0</v>
      </c>
      <c r="K164" s="222" t="s">
        <v>917</v>
      </c>
      <c r="L164" s="71"/>
      <c r="M164" s="227" t="s">
        <v>21</v>
      </c>
      <c r="N164" s="228" t="s">
        <v>42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0.01946</v>
      </c>
      <c r="T164" s="230">
        <f>S164*H164</f>
        <v>0.05838</v>
      </c>
      <c r="AR164" s="23" t="s">
        <v>215</v>
      </c>
      <c r="AT164" s="23" t="s">
        <v>141</v>
      </c>
      <c r="AU164" s="23" t="s">
        <v>81</v>
      </c>
      <c r="AY164" s="23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79</v>
      </c>
      <c r="BK164" s="231">
        <f>ROUND(I164*H164,2)</f>
        <v>0</v>
      </c>
      <c r="BL164" s="23" t="s">
        <v>215</v>
      </c>
      <c r="BM164" s="23" t="s">
        <v>1069</v>
      </c>
    </row>
    <row r="165" spans="2:65" s="1" customFormat="1" ht="16.5" customHeight="1">
      <c r="B165" s="45"/>
      <c r="C165" s="220" t="s">
        <v>408</v>
      </c>
      <c r="D165" s="220" t="s">
        <v>141</v>
      </c>
      <c r="E165" s="221" t="s">
        <v>1070</v>
      </c>
      <c r="F165" s="222" t="s">
        <v>1071</v>
      </c>
      <c r="G165" s="223" t="s">
        <v>582</v>
      </c>
      <c r="H165" s="224">
        <v>3</v>
      </c>
      <c r="I165" s="225"/>
      <c r="J165" s="226">
        <f>ROUND(I165*H165,2)</f>
        <v>0</v>
      </c>
      <c r="K165" s="222" t="s">
        <v>145</v>
      </c>
      <c r="L165" s="71"/>
      <c r="M165" s="227" t="s">
        <v>21</v>
      </c>
      <c r="N165" s="228" t="s">
        <v>42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0.0092</v>
      </c>
      <c r="T165" s="230">
        <f>S165*H165</f>
        <v>0.0276</v>
      </c>
      <c r="AR165" s="23" t="s">
        <v>215</v>
      </c>
      <c r="AT165" s="23" t="s">
        <v>141</v>
      </c>
      <c r="AU165" s="23" t="s">
        <v>81</v>
      </c>
      <c r="AY165" s="23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79</v>
      </c>
      <c r="BK165" s="231">
        <f>ROUND(I165*H165,2)</f>
        <v>0</v>
      </c>
      <c r="BL165" s="23" t="s">
        <v>215</v>
      </c>
      <c r="BM165" s="23" t="s">
        <v>1072</v>
      </c>
    </row>
    <row r="166" spans="2:65" s="1" customFormat="1" ht="25.5" customHeight="1">
      <c r="B166" s="45"/>
      <c r="C166" s="220" t="s">
        <v>414</v>
      </c>
      <c r="D166" s="220" t="s">
        <v>141</v>
      </c>
      <c r="E166" s="221" t="s">
        <v>1073</v>
      </c>
      <c r="F166" s="222" t="s">
        <v>1074</v>
      </c>
      <c r="G166" s="223" t="s">
        <v>582</v>
      </c>
      <c r="H166" s="224">
        <v>1</v>
      </c>
      <c r="I166" s="225"/>
      <c r="J166" s="226">
        <f>ROUND(I166*H166,2)</f>
        <v>0</v>
      </c>
      <c r="K166" s="222" t="s">
        <v>917</v>
      </c>
      <c r="L166" s="71"/>
      <c r="M166" s="227" t="s">
        <v>21</v>
      </c>
      <c r="N166" s="228" t="s">
        <v>42</v>
      </c>
      <c r="O166" s="46"/>
      <c r="P166" s="229">
        <f>O166*H166</f>
        <v>0</v>
      </c>
      <c r="Q166" s="229">
        <v>0.0147</v>
      </c>
      <c r="R166" s="229">
        <f>Q166*H166</f>
        <v>0.0147</v>
      </c>
      <c r="S166" s="229">
        <v>0</v>
      </c>
      <c r="T166" s="230">
        <f>S166*H166</f>
        <v>0</v>
      </c>
      <c r="AR166" s="23" t="s">
        <v>215</v>
      </c>
      <c r="AT166" s="23" t="s">
        <v>141</v>
      </c>
      <c r="AU166" s="23" t="s">
        <v>81</v>
      </c>
      <c r="AY166" s="23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79</v>
      </c>
      <c r="BK166" s="231">
        <f>ROUND(I166*H166,2)</f>
        <v>0</v>
      </c>
      <c r="BL166" s="23" t="s">
        <v>215</v>
      </c>
      <c r="BM166" s="23" t="s">
        <v>1075</v>
      </c>
    </row>
    <row r="167" spans="2:51" s="11" customFormat="1" ht="13.5">
      <c r="B167" s="232"/>
      <c r="C167" s="233"/>
      <c r="D167" s="234" t="s">
        <v>148</v>
      </c>
      <c r="E167" s="235" t="s">
        <v>21</v>
      </c>
      <c r="F167" s="236" t="s">
        <v>1060</v>
      </c>
      <c r="G167" s="233"/>
      <c r="H167" s="237">
        <v>1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148</v>
      </c>
      <c r="AU167" s="243" t="s">
        <v>81</v>
      </c>
      <c r="AV167" s="11" t="s">
        <v>81</v>
      </c>
      <c r="AW167" s="11" t="s">
        <v>35</v>
      </c>
      <c r="AX167" s="11" t="s">
        <v>79</v>
      </c>
      <c r="AY167" s="243" t="s">
        <v>139</v>
      </c>
    </row>
    <row r="168" spans="2:65" s="1" customFormat="1" ht="16.5" customHeight="1">
      <c r="B168" s="45"/>
      <c r="C168" s="220" t="s">
        <v>419</v>
      </c>
      <c r="D168" s="220" t="s">
        <v>141</v>
      </c>
      <c r="E168" s="221" t="s">
        <v>1076</v>
      </c>
      <c r="F168" s="222" t="s">
        <v>1077</v>
      </c>
      <c r="G168" s="223" t="s">
        <v>582</v>
      </c>
      <c r="H168" s="224">
        <v>2</v>
      </c>
      <c r="I168" s="225"/>
      <c r="J168" s="226">
        <f>ROUND(I168*H168,2)</f>
        <v>0</v>
      </c>
      <c r="K168" s="222" t="s">
        <v>145</v>
      </c>
      <c r="L168" s="71"/>
      <c r="M168" s="227" t="s">
        <v>21</v>
      </c>
      <c r="N168" s="228" t="s">
        <v>42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0.00156</v>
      </c>
      <c r="T168" s="230">
        <f>S168*H168</f>
        <v>0.00312</v>
      </c>
      <c r="AR168" s="23" t="s">
        <v>215</v>
      </c>
      <c r="AT168" s="23" t="s">
        <v>141</v>
      </c>
      <c r="AU168" s="23" t="s">
        <v>81</v>
      </c>
      <c r="AY168" s="23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79</v>
      </c>
      <c r="BK168" s="231">
        <f>ROUND(I168*H168,2)</f>
        <v>0</v>
      </c>
      <c r="BL168" s="23" t="s">
        <v>215</v>
      </c>
      <c r="BM168" s="23" t="s">
        <v>1078</v>
      </c>
    </row>
    <row r="169" spans="2:65" s="1" customFormat="1" ht="16.5" customHeight="1">
      <c r="B169" s="45"/>
      <c r="C169" s="220" t="s">
        <v>424</v>
      </c>
      <c r="D169" s="220" t="s">
        <v>141</v>
      </c>
      <c r="E169" s="221" t="s">
        <v>1079</v>
      </c>
      <c r="F169" s="222" t="s">
        <v>1080</v>
      </c>
      <c r="G169" s="223" t="s">
        <v>411</v>
      </c>
      <c r="H169" s="224">
        <v>2</v>
      </c>
      <c r="I169" s="225"/>
      <c r="J169" s="226">
        <f>ROUND(I169*H169,2)</f>
        <v>0</v>
      </c>
      <c r="K169" s="222" t="s">
        <v>917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215</v>
      </c>
      <c r="AT169" s="23" t="s">
        <v>141</v>
      </c>
      <c r="AU169" s="23" t="s">
        <v>81</v>
      </c>
      <c r="AY169" s="23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215</v>
      </c>
      <c r="BM169" s="23" t="s">
        <v>1081</v>
      </c>
    </row>
    <row r="170" spans="2:51" s="11" customFormat="1" ht="13.5">
      <c r="B170" s="232"/>
      <c r="C170" s="233"/>
      <c r="D170" s="234" t="s">
        <v>148</v>
      </c>
      <c r="E170" s="235" t="s">
        <v>21</v>
      </c>
      <c r="F170" s="236" t="s">
        <v>1082</v>
      </c>
      <c r="G170" s="233"/>
      <c r="H170" s="237">
        <v>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148</v>
      </c>
      <c r="AU170" s="243" t="s">
        <v>81</v>
      </c>
      <c r="AV170" s="11" t="s">
        <v>81</v>
      </c>
      <c r="AW170" s="11" t="s">
        <v>35</v>
      </c>
      <c r="AX170" s="11" t="s">
        <v>79</v>
      </c>
      <c r="AY170" s="243" t="s">
        <v>139</v>
      </c>
    </row>
    <row r="171" spans="2:65" s="1" customFormat="1" ht="16.5" customHeight="1">
      <c r="B171" s="45"/>
      <c r="C171" s="267" t="s">
        <v>438</v>
      </c>
      <c r="D171" s="267" t="s">
        <v>521</v>
      </c>
      <c r="E171" s="268" t="s">
        <v>1083</v>
      </c>
      <c r="F171" s="269" t="s">
        <v>1084</v>
      </c>
      <c r="G171" s="270" t="s">
        <v>411</v>
      </c>
      <c r="H171" s="271">
        <v>1</v>
      </c>
      <c r="I171" s="272"/>
      <c r="J171" s="273">
        <f>ROUND(I171*H171,2)</f>
        <v>0</v>
      </c>
      <c r="K171" s="269" t="s">
        <v>21</v>
      </c>
      <c r="L171" s="274"/>
      <c r="M171" s="275" t="s">
        <v>21</v>
      </c>
      <c r="N171" s="276" t="s">
        <v>42</v>
      </c>
      <c r="O171" s="46"/>
      <c r="P171" s="229">
        <f>O171*H171</f>
        <v>0</v>
      </c>
      <c r="Q171" s="229">
        <v>0.0018</v>
      </c>
      <c r="R171" s="229">
        <f>Q171*H171</f>
        <v>0.0018</v>
      </c>
      <c r="S171" s="229">
        <v>0</v>
      </c>
      <c r="T171" s="230">
        <f>S171*H171</f>
        <v>0</v>
      </c>
      <c r="AR171" s="23" t="s">
        <v>174</v>
      </c>
      <c r="AT171" s="23" t="s">
        <v>521</v>
      </c>
      <c r="AU171" s="23" t="s">
        <v>81</v>
      </c>
      <c r="AY171" s="23" t="s">
        <v>139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79</v>
      </c>
      <c r="BK171" s="231">
        <f>ROUND(I171*H171,2)</f>
        <v>0</v>
      </c>
      <c r="BL171" s="23" t="s">
        <v>146</v>
      </c>
      <c r="BM171" s="23" t="s">
        <v>1085</v>
      </c>
    </row>
    <row r="172" spans="2:65" s="1" customFormat="1" ht="16.5" customHeight="1">
      <c r="B172" s="45"/>
      <c r="C172" s="267" t="s">
        <v>442</v>
      </c>
      <c r="D172" s="267" t="s">
        <v>521</v>
      </c>
      <c r="E172" s="268" t="s">
        <v>1086</v>
      </c>
      <c r="F172" s="269" t="s">
        <v>1087</v>
      </c>
      <c r="G172" s="270" t="s">
        <v>411</v>
      </c>
      <c r="H172" s="271">
        <v>1</v>
      </c>
      <c r="I172" s="272"/>
      <c r="J172" s="273">
        <f>ROUND(I172*H172,2)</f>
        <v>0</v>
      </c>
      <c r="K172" s="269" t="s">
        <v>21</v>
      </c>
      <c r="L172" s="274"/>
      <c r="M172" s="275" t="s">
        <v>21</v>
      </c>
      <c r="N172" s="276" t="s">
        <v>42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" t="s">
        <v>174</v>
      </c>
      <c r="AT172" s="23" t="s">
        <v>521</v>
      </c>
      <c r="AU172" s="23" t="s">
        <v>81</v>
      </c>
      <c r="AY172" s="23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79</v>
      </c>
      <c r="BK172" s="231">
        <f>ROUND(I172*H172,2)</f>
        <v>0</v>
      </c>
      <c r="BL172" s="23" t="s">
        <v>146</v>
      </c>
      <c r="BM172" s="23" t="s">
        <v>1088</v>
      </c>
    </row>
    <row r="173" spans="2:65" s="1" customFormat="1" ht="16.5" customHeight="1">
      <c r="B173" s="45"/>
      <c r="C173" s="220" t="s">
        <v>446</v>
      </c>
      <c r="D173" s="220" t="s">
        <v>141</v>
      </c>
      <c r="E173" s="221" t="s">
        <v>1089</v>
      </c>
      <c r="F173" s="222" t="s">
        <v>1090</v>
      </c>
      <c r="G173" s="223" t="s">
        <v>411</v>
      </c>
      <c r="H173" s="224">
        <v>1</v>
      </c>
      <c r="I173" s="225"/>
      <c r="J173" s="226">
        <f>ROUND(I173*H173,2)</f>
        <v>0</v>
      </c>
      <c r="K173" s="222" t="s">
        <v>917</v>
      </c>
      <c r="L173" s="71"/>
      <c r="M173" s="227" t="s">
        <v>21</v>
      </c>
      <c r="N173" s="228" t="s">
        <v>42</v>
      </c>
      <c r="O173" s="46"/>
      <c r="P173" s="229">
        <f>O173*H173</f>
        <v>0</v>
      </c>
      <c r="Q173" s="229">
        <v>0.00016</v>
      </c>
      <c r="R173" s="229">
        <f>Q173*H173</f>
        <v>0.00016</v>
      </c>
      <c r="S173" s="229">
        <v>0</v>
      </c>
      <c r="T173" s="230">
        <f>S173*H173</f>
        <v>0</v>
      </c>
      <c r="AR173" s="23" t="s">
        <v>146</v>
      </c>
      <c r="AT173" s="23" t="s">
        <v>141</v>
      </c>
      <c r="AU173" s="23" t="s">
        <v>81</v>
      </c>
      <c r="AY173" s="23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79</v>
      </c>
      <c r="BK173" s="231">
        <f>ROUND(I173*H173,2)</f>
        <v>0</v>
      </c>
      <c r="BL173" s="23" t="s">
        <v>146</v>
      </c>
      <c r="BM173" s="23" t="s">
        <v>1091</v>
      </c>
    </row>
    <row r="174" spans="2:65" s="1" customFormat="1" ht="16.5" customHeight="1">
      <c r="B174" s="45"/>
      <c r="C174" s="267" t="s">
        <v>451</v>
      </c>
      <c r="D174" s="267" t="s">
        <v>521</v>
      </c>
      <c r="E174" s="268" t="s">
        <v>1092</v>
      </c>
      <c r="F174" s="269" t="s">
        <v>1093</v>
      </c>
      <c r="G174" s="270" t="s">
        <v>411</v>
      </c>
      <c r="H174" s="271">
        <v>1</v>
      </c>
      <c r="I174" s="272"/>
      <c r="J174" s="273">
        <f>ROUND(I174*H174,2)</f>
        <v>0</v>
      </c>
      <c r="K174" s="269" t="s">
        <v>21</v>
      </c>
      <c r="L174" s="274"/>
      <c r="M174" s="275" t="s">
        <v>21</v>
      </c>
      <c r="N174" s="276" t="s">
        <v>42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174</v>
      </c>
      <c r="AT174" s="23" t="s">
        <v>521</v>
      </c>
      <c r="AU174" s="23" t="s">
        <v>81</v>
      </c>
      <c r="AY174" s="23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79</v>
      </c>
      <c r="BK174" s="231">
        <f>ROUND(I174*H174,2)</f>
        <v>0</v>
      </c>
      <c r="BL174" s="23" t="s">
        <v>146</v>
      </c>
      <c r="BM174" s="23" t="s">
        <v>1094</v>
      </c>
    </row>
    <row r="175" spans="2:65" s="1" customFormat="1" ht="16.5" customHeight="1">
      <c r="B175" s="45"/>
      <c r="C175" s="220" t="s">
        <v>456</v>
      </c>
      <c r="D175" s="220" t="s">
        <v>141</v>
      </c>
      <c r="E175" s="221" t="s">
        <v>1095</v>
      </c>
      <c r="F175" s="222" t="s">
        <v>1096</v>
      </c>
      <c r="G175" s="223" t="s">
        <v>582</v>
      </c>
      <c r="H175" s="224">
        <v>1</v>
      </c>
      <c r="I175" s="225"/>
      <c r="J175" s="226">
        <f>ROUND(I175*H175,2)</f>
        <v>0</v>
      </c>
      <c r="K175" s="222" t="s">
        <v>917</v>
      </c>
      <c r="L175" s="71"/>
      <c r="M175" s="227" t="s">
        <v>21</v>
      </c>
      <c r="N175" s="228" t="s">
        <v>42</v>
      </c>
      <c r="O175" s="46"/>
      <c r="P175" s="229">
        <f>O175*H175</f>
        <v>0</v>
      </c>
      <c r="Q175" s="229">
        <v>0.0095</v>
      </c>
      <c r="R175" s="229">
        <f>Q175*H175</f>
        <v>0.0095</v>
      </c>
      <c r="S175" s="229">
        <v>0</v>
      </c>
      <c r="T175" s="230">
        <f>S175*H175</f>
        <v>0</v>
      </c>
      <c r="AR175" s="23" t="s">
        <v>215</v>
      </c>
      <c r="AT175" s="23" t="s">
        <v>141</v>
      </c>
      <c r="AU175" s="23" t="s">
        <v>81</v>
      </c>
      <c r="AY175" s="23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79</v>
      </c>
      <c r="BK175" s="231">
        <f>ROUND(I175*H175,2)</f>
        <v>0</v>
      </c>
      <c r="BL175" s="23" t="s">
        <v>215</v>
      </c>
      <c r="BM175" s="23" t="s">
        <v>1097</v>
      </c>
    </row>
    <row r="176" spans="2:65" s="1" customFormat="1" ht="16.5" customHeight="1">
      <c r="B176" s="45"/>
      <c r="C176" s="220" t="s">
        <v>461</v>
      </c>
      <c r="D176" s="220" t="s">
        <v>141</v>
      </c>
      <c r="E176" s="221" t="s">
        <v>1098</v>
      </c>
      <c r="F176" s="222" t="s">
        <v>1099</v>
      </c>
      <c r="G176" s="223" t="s">
        <v>543</v>
      </c>
      <c r="H176" s="277"/>
      <c r="I176" s="225"/>
      <c r="J176" s="226">
        <f>ROUND(I176*H176,2)</f>
        <v>0</v>
      </c>
      <c r="K176" s="222" t="s">
        <v>145</v>
      </c>
      <c r="L176" s="71"/>
      <c r="M176" s="227" t="s">
        <v>21</v>
      </c>
      <c r="N176" s="228" t="s">
        <v>42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215</v>
      </c>
      <c r="AT176" s="23" t="s">
        <v>141</v>
      </c>
      <c r="AU176" s="23" t="s">
        <v>81</v>
      </c>
      <c r="AY176" s="23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79</v>
      </c>
      <c r="BK176" s="231">
        <f>ROUND(I176*H176,2)</f>
        <v>0</v>
      </c>
      <c r="BL176" s="23" t="s">
        <v>215</v>
      </c>
      <c r="BM176" s="23" t="s">
        <v>1100</v>
      </c>
    </row>
    <row r="177" spans="2:65" s="1" customFormat="1" ht="16.5" customHeight="1">
      <c r="B177" s="45"/>
      <c r="C177" s="220" t="s">
        <v>466</v>
      </c>
      <c r="D177" s="220" t="s">
        <v>141</v>
      </c>
      <c r="E177" s="221" t="s">
        <v>1101</v>
      </c>
      <c r="F177" s="222" t="s">
        <v>1102</v>
      </c>
      <c r="G177" s="223" t="s">
        <v>543</v>
      </c>
      <c r="H177" s="277"/>
      <c r="I177" s="225"/>
      <c r="J177" s="226">
        <f>ROUND(I177*H177,2)</f>
        <v>0</v>
      </c>
      <c r="K177" s="222" t="s">
        <v>145</v>
      </c>
      <c r="L177" s="71"/>
      <c r="M177" s="227" t="s">
        <v>21</v>
      </c>
      <c r="N177" s="228" t="s">
        <v>42</v>
      </c>
      <c r="O177" s="4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" t="s">
        <v>215</v>
      </c>
      <c r="AT177" s="23" t="s">
        <v>141</v>
      </c>
      <c r="AU177" s="23" t="s">
        <v>81</v>
      </c>
      <c r="AY177" s="23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79</v>
      </c>
      <c r="BK177" s="231">
        <f>ROUND(I177*H177,2)</f>
        <v>0</v>
      </c>
      <c r="BL177" s="23" t="s">
        <v>215</v>
      </c>
      <c r="BM177" s="23" t="s">
        <v>1103</v>
      </c>
    </row>
    <row r="178" spans="2:65" s="1" customFormat="1" ht="25.5" customHeight="1">
      <c r="B178" s="45"/>
      <c r="C178" s="220" t="s">
        <v>473</v>
      </c>
      <c r="D178" s="220" t="s">
        <v>141</v>
      </c>
      <c r="E178" s="221" t="s">
        <v>1104</v>
      </c>
      <c r="F178" s="222" t="s">
        <v>1105</v>
      </c>
      <c r="G178" s="223" t="s">
        <v>411</v>
      </c>
      <c r="H178" s="224">
        <v>1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42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215</v>
      </c>
      <c r="AT178" s="23" t="s">
        <v>141</v>
      </c>
      <c r="AU178" s="23" t="s">
        <v>81</v>
      </c>
      <c r="AY178" s="23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79</v>
      </c>
      <c r="BK178" s="231">
        <f>ROUND(I178*H178,2)</f>
        <v>0</v>
      </c>
      <c r="BL178" s="23" t="s">
        <v>215</v>
      </c>
      <c r="BM178" s="23" t="s">
        <v>1106</v>
      </c>
    </row>
    <row r="179" spans="2:65" s="1" customFormat="1" ht="16.5" customHeight="1">
      <c r="B179" s="45"/>
      <c r="C179" s="220" t="s">
        <v>480</v>
      </c>
      <c r="D179" s="220" t="s">
        <v>141</v>
      </c>
      <c r="E179" s="221" t="s">
        <v>1107</v>
      </c>
      <c r="F179" s="222" t="s">
        <v>1108</v>
      </c>
      <c r="G179" s="223" t="s">
        <v>411</v>
      </c>
      <c r="H179" s="224">
        <v>1</v>
      </c>
      <c r="I179" s="225"/>
      <c r="J179" s="226">
        <f>ROUND(I179*H179,2)</f>
        <v>0</v>
      </c>
      <c r="K179" s="222" t="s">
        <v>21</v>
      </c>
      <c r="L179" s="71"/>
      <c r="M179" s="227" t="s">
        <v>21</v>
      </c>
      <c r="N179" s="228" t="s">
        <v>42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215</v>
      </c>
      <c r="AT179" s="23" t="s">
        <v>141</v>
      </c>
      <c r="AU179" s="23" t="s">
        <v>81</v>
      </c>
      <c r="AY179" s="23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79</v>
      </c>
      <c r="BK179" s="231">
        <f>ROUND(I179*H179,2)</f>
        <v>0</v>
      </c>
      <c r="BL179" s="23" t="s">
        <v>215</v>
      </c>
      <c r="BM179" s="23" t="s">
        <v>1109</v>
      </c>
    </row>
    <row r="180" spans="2:65" s="1" customFormat="1" ht="25.5" customHeight="1">
      <c r="B180" s="45"/>
      <c r="C180" s="220" t="s">
        <v>484</v>
      </c>
      <c r="D180" s="220" t="s">
        <v>141</v>
      </c>
      <c r="E180" s="221" t="s">
        <v>1110</v>
      </c>
      <c r="F180" s="222" t="s">
        <v>1111</v>
      </c>
      <c r="G180" s="223" t="s">
        <v>411</v>
      </c>
      <c r="H180" s="224">
        <v>2</v>
      </c>
      <c r="I180" s="225"/>
      <c r="J180" s="226">
        <f>ROUND(I180*H180,2)</f>
        <v>0</v>
      </c>
      <c r="K180" s="222" t="s">
        <v>21</v>
      </c>
      <c r="L180" s="71"/>
      <c r="M180" s="227" t="s">
        <v>21</v>
      </c>
      <c r="N180" s="228" t="s">
        <v>42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215</v>
      </c>
      <c r="AT180" s="23" t="s">
        <v>141</v>
      </c>
      <c r="AU180" s="23" t="s">
        <v>81</v>
      </c>
      <c r="AY180" s="23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79</v>
      </c>
      <c r="BK180" s="231">
        <f>ROUND(I180*H180,2)</f>
        <v>0</v>
      </c>
      <c r="BL180" s="23" t="s">
        <v>215</v>
      </c>
      <c r="BM180" s="23" t="s">
        <v>1112</v>
      </c>
    </row>
    <row r="181" spans="2:65" s="1" customFormat="1" ht="25.5" customHeight="1">
      <c r="B181" s="45"/>
      <c r="C181" s="220" t="s">
        <v>489</v>
      </c>
      <c r="D181" s="220" t="s">
        <v>141</v>
      </c>
      <c r="E181" s="221" t="s">
        <v>1113</v>
      </c>
      <c r="F181" s="222" t="s">
        <v>1114</v>
      </c>
      <c r="G181" s="223" t="s">
        <v>411</v>
      </c>
      <c r="H181" s="224">
        <v>1</v>
      </c>
      <c r="I181" s="225"/>
      <c r="J181" s="226">
        <f>ROUND(I181*H181,2)</f>
        <v>0</v>
      </c>
      <c r="K181" s="222" t="s">
        <v>21</v>
      </c>
      <c r="L181" s="71"/>
      <c r="M181" s="227" t="s">
        <v>21</v>
      </c>
      <c r="N181" s="228" t="s">
        <v>42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215</v>
      </c>
      <c r="AT181" s="23" t="s">
        <v>141</v>
      </c>
      <c r="AU181" s="23" t="s">
        <v>81</v>
      </c>
      <c r="AY181" s="23" t="s">
        <v>139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79</v>
      </c>
      <c r="BK181" s="231">
        <f>ROUND(I181*H181,2)</f>
        <v>0</v>
      </c>
      <c r="BL181" s="23" t="s">
        <v>215</v>
      </c>
      <c r="BM181" s="23" t="s">
        <v>1115</v>
      </c>
    </row>
    <row r="182" spans="2:65" s="1" customFormat="1" ht="25.5" customHeight="1">
      <c r="B182" s="45"/>
      <c r="C182" s="220" t="s">
        <v>493</v>
      </c>
      <c r="D182" s="220" t="s">
        <v>141</v>
      </c>
      <c r="E182" s="221" t="s">
        <v>1116</v>
      </c>
      <c r="F182" s="222" t="s">
        <v>1117</v>
      </c>
      <c r="G182" s="223" t="s">
        <v>411</v>
      </c>
      <c r="H182" s="224">
        <v>1</v>
      </c>
      <c r="I182" s="225"/>
      <c r="J182" s="226">
        <f>ROUND(I182*H182,2)</f>
        <v>0</v>
      </c>
      <c r="K182" s="222" t="s">
        <v>21</v>
      </c>
      <c r="L182" s="71"/>
      <c r="M182" s="227" t="s">
        <v>21</v>
      </c>
      <c r="N182" s="228" t="s">
        <v>42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215</v>
      </c>
      <c r="AT182" s="23" t="s">
        <v>141</v>
      </c>
      <c r="AU182" s="23" t="s">
        <v>81</v>
      </c>
      <c r="AY182" s="23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79</v>
      </c>
      <c r="BK182" s="231">
        <f>ROUND(I182*H182,2)</f>
        <v>0</v>
      </c>
      <c r="BL182" s="23" t="s">
        <v>215</v>
      </c>
      <c r="BM182" s="23" t="s">
        <v>1118</v>
      </c>
    </row>
    <row r="183" spans="2:65" s="1" customFormat="1" ht="16.5" customHeight="1">
      <c r="B183" s="45"/>
      <c r="C183" s="220" t="s">
        <v>498</v>
      </c>
      <c r="D183" s="220" t="s">
        <v>141</v>
      </c>
      <c r="E183" s="221" t="s">
        <v>1119</v>
      </c>
      <c r="F183" s="222" t="s">
        <v>1120</v>
      </c>
      <c r="G183" s="223" t="s">
        <v>411</v>
      </c>
      <c r="H183" s="224">
        <v>1</v>
      </c>
      <c r="I183" s="225"/>
      <c r="J183" s="226">
        <f>ROUND(I183*H183,2)</f>
        <v>0</v>
      </c>
      <c r="K183" s="222" t="s">
        <v>21</v>
      </c>
      <c r="L183" s="71"/>
      <c r="M183" s="227" t="s">
        <v>21</v>
      </c>
      <c r="N183" s="228" t="s">
        <v>42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215</v>
      </c>
      <c r="AT183" s="23" t="s">
        <v>141</v>
      </c>
      <c r="AU183" s="23" t="s">
        <v>81</v>
      </c>
      <c r="AY183" s="23" t="s">
        <v>139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79</v>
      </c>
      <c r="BK183" s="231">
        <f>ROUND(I183*H183,2)</f>
        <v>0</v>
      </c>
      <c r="BL183" s="23" t="s">
        <v>215</v>
      </c>
      <c r="BM183" s="23" t="s">
        <v>1121</v>
      </c>
    </row>
    <row r="184" spans="2:65" s="1" customFormat="1" ht="16.5" customHeight="1">
      <c r="B184" s="45"/>
      <c r="C184" s="220" t="s">
        <v>504</v>
      </c>
      <c r="D184" s="220" t="s">
        <v>141</v>
      </c>
      <c r="E184" s="221" t="s">
        <v>1122</v>
      </c>
      <c r="F184" s="222" t="s">
        <v>1123</v>
      </c>
      <c r="G184" s="223" t="s">
        <v>411</v>
      </c>
      <c r="H184" s="224">
        <v>1</v>
      </c>
      <c r="I184" s="225"/>
      <c r="J184" s="226">
        <f>ROUND(I184*H184,2)</f>
        <v>0</v>
      </c>
      <c r="K184" s="222" t="s">
        <v>21</v>
      </c>
      <c r="L184" s="71"/>
      <c r="M184" s="227" t="s">
        <v>21</v>
      </c>
      <c r="N184" s="228" t="s">
        <v>42</v>
      </c>
      <c r="O184" s="46"/>
      <c r="P184" s="229">
        <f>O184*H184</f>
        <v>0</v>
      </c>
      <c r="Q184" s="229">
        <v>1E-05</v>
      </c>
      <c r="R184" s="229">
        <f>Q184*H184</f>
        <v>1E-05</v>
      </c>
      <c r="S184" s="229">
        <v>0.0001</v>
      </c>
      <c r="T184" s="230">
        <f>S184*H184</f>
        <v>0.0001</v>
      </c>
      <c r="AR184" s="23" t="s">
        <v>146</v>
      </c>
      <c r="AT184" s="23" t="s">
        <v>141</v>
      </c>
      <c r="AU184" s="23" t="s">
        <v>81</v>
      </c>
      <c r="AY184" s="23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146</v>
      </c>
      <c r="BM184" s="23" t="s">
        <v>1124</v>
      </c>
    </row>
    <row r="185" spans="2:65" s="1" customFormat="1" ht="16.5" customHeight="1">
      <c r="B185" s="45"/>
      <c r="C185" s="267" t="s">
        <v>508</v>
      </c>
      <c r="D185" s="267" t="s">
        <v>521</v>
      </c>
      <c r="E185" s="268" t="s">
        <v>1125</v>
      </c>
      <c r="F185" s="269" t="s">
        <v>1126</v>
      </c>
      <c r="G185" s="270" t="s">
        <v>411</v>
      </c>
      <c r="H185" s="271">
        <v>1</v>
      </c>
      <c r="I185" s="272"/>
      <c r="J185" s="273">
        <f>ROUND(I185*H185,2)</f>
        <v>0</v>
      </c>
      <c r="K185" s="269" t="s">
        <v>21</v>
      </c>
      <c r="L185" s="274"/>
      <c r="M185" s="275" t="s">
        <v>21</v>
      </c>
      <c r="N185" s="276" t="s">
        <v>42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174</v>
      </c>
      <c r="AT185" s="23" t="s">
        <v>521</v>
      </c>
      <c r="AU185" s="23" t="s">
        <v>81</v>
      </c>
      <c r="AY185" s="23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79</v>
      </c>
      <c r="BK185" s="231">
        <f>ROUND(I185*H185,2)</f>
        <v>0</v>
      </c>
      <c r="BL185" s="23" t="s">
        <v>146</v>
      </c>
      <c r="BM185" s="23" t="s">
        <v>1127</v>
      </c>
    </row>
    <row r="186" spans="2:65" s="1" customFormat="1" ht="16.5" customHeight="1">
      <c r="B186" s="45"/>
      <c r="C186" s="220" t="s">
        <v>516</v>
      </c>
      <c r="D186" s="220" t="s">
        <v>141</v>
      </c>
      <c r="E186" s="221" t="s">
        <v>1128</v>
      </c>
      <c r="F186" s="222" t="s">
        <v>1129</v>
      </c>
      <c r="G186" s="223" t="s">
        <v>411</v>
      </c>
      <c r="H186" s="224">
        <v>1</v>
      </c>
      <c r="I186" s="225"/>
      <c r="J186" s="226">
        <f>ROUND(I186*H186,2)</f>
        <v>0</v>
      </c>
      <c r="K186" s="222" t="s">
        <v>21</v>
      </c>
      <c r="L186" s="71"/>
      <c r="M186" s="227" t="s">
        <v>21</v>
      </c>
      <c r="N186" s="228" t="s">
        <v>42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215</v>
      </c>
      <c r="AT186" s="23" t="s">
        <v>141</v>
      </c>
      <c r="AU186" s="23" t="s">
        <v>81</v>
      </c>
      <c r="AY186" s="23" t="s">
        <v>139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79</v>
      </c>
      <c r="BK186" s="231">
        <f>ROUND(I186*H186,2)</f>
        <v>0</v>
      </c>
      <c r="BL186" s="23" t="s">
        <v>215</v>
      </c>
      <c r="BM186" s="23" t="s">
        <v>1130</v>
      </c>
    </row>
    <row r="187" spans="2:65" s="1" customFormat="1" ht="25.5" customHeight="1">
      <c r="B187" s="45"/>
      <c r="C187" s="220" t="s">
        <v>520</v>
      </c>
      <c r="D187" s="220" t="s">
        <v>141</v>
      </c>
      <c r="E187" s="221" t="s">
        <v>1131</v>
      </c>
      <c r="F187" s="222" t="s">
        <v>1132</v>
      </c>
      <c r="G187" s="223" t="s">
        <v>411</v>
      </c>
      <c r="H187" s="224">
        <v>1</v>
      </c>
      <c r="I187" s="225"/>
      <c r="J187" s="226">
        <f>ROUND(I187*H187,2)</f>
        <v>0</v>
      </c>
      <c r="K187" s="222" t="s">
        <v>21</v>
      </c>
      <c r="L187" s="71"/>
      <c r="M187" s="227" t="s">
        <v>21</v>
      </c>
      <c r="N187" s="228" t="s">
        <v>42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215</v>
      </c>
      <c r="AT187" s="23" t="s">
        <v>141</v>
      </c>
      <c r="AU187" s="23" t="s">
        <v>81</v>
      </c>
      <c r="AY187" s="23" t="s">
        <v>139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79</v>
      </c>
      <c r="BK187" s="231">
        <f>ROUND(I187*H187,2)</f>
        <v>0</v>
      </c>
      <c r="BL187" s="23" t="s">
        <v>215</v>
      </c>
      <c r="BM187" s="23" t="s">
        <v>1133</v>
      </c>
    </row>
    <row r="188" spans="2:65" s="1" customFormat="1" ht="25.5" customHeight="1">
      <c r="B188" s="45"/>
      <c r="C188" s="220" t="s">
        <v>526</v>
      </c>
      <c r="D188" s="220" t="s">
        <v>141</v>
      </c>
      <c r="E188" s="221" t="s">
        <v>1134</v>
      </c>
      <c r="F188" s="222" t="s">
        <v>1135</v>
      </c>
      <c r="G188" s="223" t="s">
        <v>411</v>
      </c>
      <c r="H188" s="224">
        <v>2</v>
      </c>
      <c r="I188" s="225"/>
      <c r="J188" s="226">
        <f>ROUND(I188*H188,2)</f>
        <v>0</v>
      </c>
      <c r="K188" s="222" t="s">
        <v>21</v>
      </c>
      <c r="L188" s="71"/>
      <c r="M188" s="227" t="s">
        <v>21</v>
      </c>
      <c r="N188" s="228" t="s">
        <v>42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215</v>
      </c>
      <c r="AT188" s="23" t="s">
        <v>141</v>
      </c>
      <c r="AU188" s="23" t="s">
        <v>81</v>
      </c>
      <c r="AY188" s="23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79</v>
      </c>
      <c r="BK188" s="231">
        <f>ROUND(I188*H188,2)</f>
        <v>0</v>
      </c>
      <c r="BL188" s="23" t="s">
        <v>215</v>
      </c>
      <c r="BM188" s="23" t="s">
        <v>1136</v>
      </c>
    </row>
    <row r="189" spans="2:65" s="1" customFormat="1" ht="25.5" customHeight="1">
      <c r="B189" s="45"/>
      <c r="C189" s="220" t="s">
        <v>530</v>
      </c>
      <c r="D189" s="220" t="s">
        <v>141</v>
      </c>
      <c r="E189" s="221" t="s">
        <v>1137</v>
      </c>
      <c r="F189" s="222" t="s">
        <v>1138</v>
      </c>
      <c r="G189" s="223" t="s">
        <v>411</v>
      </c>
      <c r="H189" s="224">
        <v>1</v>
      </c>
      <c r="I189" s="225"/>
      <c r="J189" s="226">
        <f>ROUND(I189*H189,2)</f>
        <v>0</v>
      </c>
      <c r="K189" s="222" t="s">
        <v>21</v>
      </c>
      <c r="L189" s="71"/>
      <c r="M189" s="227" t="s">
        <v>21</v>
      </c>
      <c r="N189" s="228" t="s">
        <v>42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215</v>
      </c>
      <c r="AT189" s="23" t="s">
        <v>141</v>
      </c>
      <c r="AU189" s="23" t="s">
        <v>81</v>
      </c>
      <c r="AY189" s="23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79</v>
      </c>
      <c r="BK189" s="231">
        <f>ROUND(I189*H189,2)</f>
        <v>0</v>
      </c>
      <c r="BL189" s="23" t="s">
        <v>215</v>
      </c>
      <c r="BM189" s="23" t="s">
        <v>1139</v>
      </c>
    </row>
    <row r="190" spans="2:65" s="1" customFormat="1" ht="16.5" customHeight="1">
      <c r="B190" s="45"/>
      <c r="C190" s="220" t="s">
        <v>535</v>
      </c>
      <c r="D190" s="220" t="s">
        <v>141</v>
      </c>
      <c r="E190" s="221" t="s">
        <v>1140</v>
      </c>
      <c r="F190" s="222" t="s">
        <v>1141</v>
      </c>
      <c r="G190" s="223" t="s">
        <v>411</v>
      </c>
      <c r="H190" s="224">
        <v>1</v>
      </c>
      <c r="I190" s="225"/>
      <c r="J190" s="226">
        <f>ROUND(I190*H190,2)</f>
        <v>0</v>
      </c>
      <c r="K190" s="222" t="s">
        <v>21</v>
      </c>
      <c r="L190" s="71"/>
      <c r="M190" s="227" t="s">
        <v>21</v>
      </c>
      <c r="N190" s="228" t="s">
        <v>42</v>
      </c>
      <c r="O190" s="46"/>
      <c r="P190" s="229">
        <f>O190*H190</f>
        <v>0</v>
      </c>
      <c r="Q190" s="229">
        <v>9E-05</v>
      </c>
      <c r="R190" s="229">
        <f>Q190*H190</f>
        <v>9E-05</v>
      </c>
      <c r="S190" s="229">
        <v>0</v>
      </c>
      <c r="T190" s="230">
        <f>S190*H190</f>
        <v>0</v>
      </c>
      <c r="AR190" s="23" t="s">
        <v>146</v>
      </c>
      <c r="AT190" s="23" t="s">
        <v>141</v>
      </c>
      <c r="AU190" s="23" t="s">
        <v>81</v>
      </c>
      <c r="AY190" s="23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79</v>
      </c>
      <c r="BK190" s="231">
        <f>ROUND(I190*H190,2)</f>
        <v>0</v>
      </c>
      <c r="BL190" s="23" t="s">
        <v>146</v>
      </c>
      <c r="BM190" s="23" t="s">
        <v>1142</v>
      </c>
    </row>
    <row r="191" spans="2:65" s="1" customFormat="1" ht="16.5" customHeight="1">
      <c r="B191" s="45"/>
      <c r="C191" s="220" t="s">
        <v>540</v>
      </c>
      <c r="D191" s="220" t="s">
        <v>141</v>
      </c>
      <c r="E191" s="221" t="s">
        <v>1143</v>
      </c>
      <c r="F191" s="222" t="s">
        <v>1144</v>
      </c>
      <c r="G191" s="223" t="s">
        <v>411</v>
      </c>
      <c r="H191" s="224">
        <v>1</v>
      </c>
      <c r="I191" s="225"/>
      <c r="J191" s="226">
        <f>ROUND(I191*H191,2)</f>
        <v>0</v>
      </c>
      <c r="K191" s="222" t="s">
        <v>21</v>
      </c>
      <c r="L191" s="71"/>
      <c r="M191" s="227" t="s">
        <v>21</v>
      </c>
      <c r="N191" s="228" t="s">
        <v>42</v>
      </c>
      <c r="O191" s="46"/>
      <c r="P191" s="229">
        <f>O191*H191</f>
        <v>0</v>
      </c>
      <c r="Q191" s="229">
        <v>9E-05</v>
      </c>
      <c r="R191" s="229">
        <f>Q191*H191</f>
        <v>9E-05</v>
      </c>
      <c r="S191" s="229">
        <v>0</v>
      </c>
      <c r="T191" s="230">
        <f>S191*H191</f>
        <v>0</v>
      </c>
      <c r="AR191" s="23" t="s">
        <v>146</v>
      </c>
      <c r="AT191" s="23" t="s">
        <v>141</v>
      </c>
      <c r="AU191" s="23" t="s">
        <v>81</v>
      </c>
      <c r="AY191" s="23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79</v>
      </c>
      <c r="BK191" s="231">
        <f>ROUND(I191*H191,2)</f>
        <v>0</v>
      </c>
      <c r="BL191" s="23" t="s">
        <v>146</v>
      </c>
      <c r="BM191" s="23" t="s">
        <v>1145</v>
      </c>
    </row>
    <row r="192" spans="2:65" s="1" customFormat="1" ht="16.5" customHeight="1">
      <c r="B192" s="45"/>
      <c r="C192" s="220" t="s">
        <v>545</v>
      </c>
      <c r="D192" s="220" t="s">
        <v>141</v>
      </c>
      <c r="E192" s="221" t="s">
        <v>1146</v>
      </c>
      <c r="F192" s="222" t="s">
        <v>1147</v>
      </c>
      <c r="G192" s="223" t="s">
        <v>411</v>
      </c>
      <c r="H192" s="224">
        <v>1</v>
      </c>
      <c r="I192" s="225"/>
      <c r="J192" s="226">
        <f>ROUND(I192*H192,2)</f>
        <v>0</v>
      </c>
      <c r="K192" s="222" t="s">
        <v>21</v>
      </c>
      <c r="L192" s="71"/>
      <c r="M192" s="227" t="s">
        <v>21</v>
      </c>
      <c r="N192" s="278" t="s">
        <v>42</v>
      </c>
      <c r="O192" s="279"/>
      <c r="P192" s="280">
        <f>O192*H192</f>
        <v>0</v>
      </c>
      <c r="Q192" s="280">
        <v>9E-05</v>
      </c>
      <c r="R192" s="280">
        <f>Q192*H192</f>
        <v>9E-05</v>
      </c>
      <c r="S192" s="280">
        <v>0</v>
      </c>
      <c r="T192" s="281">
        <f>S192*H192</f>
        <v>0</v>
      </c>
      <c r="AR192" s="23" t="s">
        <v>146</v>
      </c>
      <c r="AT192" s="23" t="s">
        <v>141</v>
      </c>
      <c r="AU192" s="23" t="s">
        <v>81</v>
      </c>
      <c r="AY192" s="23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79</v>
      </c>
      <c r="BK192" s="231">
        <f>ROUND(I192*H192,2)</f>
        <v>0</v>
      </c>
      <c r="BL192" s="23" t="s">
        <v>146</v>
      </c>
      <c r="BM192" s="23" t="s">
        <v>1148</v>
      </c>
    </row>
    <row r="193" spans="2:12" s="1" customFormat="1" ht="6.95" customHeight="1">
      <c r="B193" s="66"/>
      <c r="C193" s="67"/>
      <c r="D193" s="67"/>
      <c r="E193" s="67"/>
      <c r="F193" s="67"/>
      <c r="G193" s="67"/>
      <c r="H193" s="67"/>
      <c r="I193" s="165"/>
      <c r="J193" s="67"/>
      <c r="K193" s="67"/>
      <c r="L193" s="71"/>
    </row>
  </sheetData>
  <sheetProtection password="CC35" sheet="1" objects="1" scenarios="1" formatColumns="0" formatRows="0" autoFilter="0"/>
  <autoFilter ref="C86:K192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88</v>
      </c>
      <c r="G1" s="138" t="s">
        <v>89</v>
      </c>
      <c r="H1" s="138"/>
      <c r="I1" s="139"/>
      <c r="J1" s="138" t="s">
        <v>90</v>
      </c>
      <c r="K1" s="137" t="s">
        <v>91</v>
      </c>
      <c r="L1" s="138" t="s">
        <v>92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Rekonstrukce místnosti CT Bohumínské městské nemocnice a.s.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94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1149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87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1150</v>
      </c>
      <c r="G12" s="46"/>
      <c r="H12" s="46"/>
      <c r="I12" s="145" t="s">
        <v>25</v>
      </c>
      <c r="J12" s="146" t="str">
        <f>'Rekapitulace stavby'!AN8</f>
        <v>4. 10. 2018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1151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ROUND(SUM(BE78:BE91),2)</f>
        <v>0</v>
      </c>
      <c r="G30" s="46"/>
      <c r="H30" s="46"/>
      <c r="I30" s="157">
        <v>0.21</v>
      </c>
      <c r="J30" s="156">
        <f>ROUND(ROUND((SUM(BE78:BE91)),2)*I30,2)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ROUND(SUM(BF78:BF91),2)</f>
        <v>0</v>
      </c>
      <c r="G31" s="46"/>
      <c r="H31" s="46"/>
      <c r="I31" s="157">
        <v>0.15</v>
      </c>
      <c r="J31" s="156">
        <f>ROUND(ROUND((SUM(BF78:BF91)),2)*I31,2)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ROUND(SUM(BG78:BG91),2)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ROUND(SUM(BH78:BH91),2)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ROUND(SUM(BI78:BI91),2)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96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Rekonstrukce místnosti CT Bohumínské městské nemocnice a.s.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94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 xml:space="preserve">003 - Ostatní a vedlejší náklady 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Ostrava - Hrabůvka</v>
      </c>
      <c r="G49" s="46"/>
      <c r="H49" s="46"/>
      <c r="I49" s="145" t="s">
        <v>25</v>
      </c>
      <c r="J49" s="146" t="str">
        <f>IF(J12="","",J12)</f>
        <v>4. 10. 2018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Moravskoslezský kraj</v>
      </c>
      <c r="G51" s="46"/>
      <c r="H51" s="46"/>
      <c r="I51" s="145" t="s">
        <v>33</v>
      </c>
      <c r="J51" s="43" t="str">
        <f>E21</f>
        <v>ATRIS s.r.o.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97</v>
      </c>
      <c r="D54" s="158"/>
      <c r="E54" s="158"/>
      <c r="F54" s="158"/>
      <c r="G54" s="158"/>
      <c r="H54" s="158"/>
      <c r="I54" s="172"/>
      <c r="J54" s="173" t="s">
        <v>98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99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100</v>
      </c>
    </row>
    <row r="57" spans="2:11" s="7" customFormat="1" ht="24.95" customHeight="1">
      <c r="B57" s="176"/>
      <c r="C57" s="177"/>
      <c r="D57" s="178" t="s">
        <v>1152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8" customFormat="1" ht="19.9" customHeight="1">
      <c r="B58" s="183"/>
      <c r="C58" s="184"/>
      <c r="D58" s="185" t="s">
        <v>1153</v>
      </c>
      <c r="E58" s="186"/>
      <c r="F58" s="186"/>
      <c r="G58" s="186"/>
      <c r="H58" s="186"/>
      <c r="I58" s="187"/>
      <c r="J58" s="188">
        <f>J80</f>
        <v>0</v>
      </c>
      <c r="K58" s="189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123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Rekonstrukce místnosti CT Bohumínské městské nemocnice a.s.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94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 xml:space="preserve">003 - Ostatní a vedlejší náklady 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23</v>
      </c>
      <c r="D72" s="73"/>
      <c r="E72" s="73"/>
      <c r="F72" s="192" t="str">
        <f>F12</f>
        <v>Ostrava - Hrabůvka</v>
      </c>
      <c r="G72" s="73"/>
      <c r="H72" s="73"/>
      <c r="I72" s="193" t="s">
        <v>25</v>
      </c>
      <c r="J72" s="84" t="str">
        <f>IF(J12="","",J12)</f>
        <v>4. 10. 2018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27</v>
      </c>
      <c r="D74" s="73"/>
      <c r="E74" s="73"/>
      <c r="F74" s="192" t="str">
        <f>E15</f>
        <v>Moravskoslezský kraj</v>
      </c>
      <c r="G74" s="73"/>
      <c r="H74" s="73"/>
      <c r="I74" s="193" t="s">
        <v>33</v>
      </c>
      <c r="J74" s="192" t="str">
        <f>E21</f>
        <v>ATRIS s.r.o.</v>
      </c>
      <c r="K74" s="73"/>
      <c r="L74" s="71"/>
    </row>
    <row r="75" spans="2:12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124</v>
      </c>
      <c r="D77" s="196" t="s">
        <v>56</v>
      </c>
      <c r="E77" s="196" t="s">
        <v>52</v>
      </c>
      <c r="F77" s="196" t="s">
        <v>125</v>
      </c>
      <c r="G77" s="196" t="s">
        <v>126</v>
      </c>
      <c r="H77" s="196" t="s">
        <v>127</v>
      </c>
      <c r="I77" s="197" t="s">
        <v>128</v>
      </c>
      <c r="J77" s="196" t="s">
        <v>98</v>
      </c>
      <c r="K77" s="198" t="s">
        <v>129</v>
      </c>
      <c r="L77" s="199"/>
      <c r="M77" s="101" t="s">
        <v>130</v>
      </c>
      <c r="N77" s="102" t="s">
        <v>41</v>
      </c>
      <c r="O77" s="102" t="s">
        <v>131</v>
      </c>
      <c r="P77" s="102" t="s">
        <v>132</v>
      </c>
      <c r="Q77" s="102" t="s">
        <v>133</v>
      </c>
      <c r="R77" s="102" t="s">
        <v>134</v>
      </c>
      <c r="S77" s="102" t="s">
        <v>135</v>
      </c>
      <c r="T77" s="103" t="s">
        <v>136</v>
      </c>
    </row>
    <row r="78" spans="2:63" s="1" customFormat="1" ht="29.25" customHeight="1">
      <c r="B78" s="45"/>
      <c r="C78" s="107" t="s">
        <v>99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</v>
      </c>
      <c r="S78" s="105"/>
      <c r="T78" s="202">
        <f>T79</f>
        <v>0</v>
      </c>
      <c r="AT78" s="23" t="s">
        <v>70</v>
      </c>
      <c r="AU78" s="23" t="s">
        <v>100</v>
      </c>
      <c r="BK78" s="203">
        <f>BK79</f>
        <v>0</v>
      </c>
    </row>
    <row r="79" spans="2:63" s="10" customFormat="1" ht="37.4" customHeight="1">
      <c r="B79" s="204"/>
      <c r="C79" s="205"/>
      <c r="D79" s="206" t="s">
        <v>70</v>
      </c>
      <c r="E79" s="207" t="s">
        <v>1154</v>
      </c>
      <c r="F79" s="207" t="s">
        <v>1154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</v>
      </c>
      <c r="S79" s="212"/>
      <c r="T79" s="214">
        <f>T80</f>
        <v>0</v>
      </c>
      <c r="AR79" s="215" t="s">
        <v>161</v>
      </c>
      <c r="AT79" s="216" t="s">
        <v>70</v>
      </c>
      <c r="AU79" s="216" t="s">
        <v>71</v>
      </c>
      <c r="AY79" s="215" t="s">
        <v>139</v>
      </c>
      <c r="BK79" s="217">
        <f>BK80</f>
        <v>0</v>
      </c>
    </row>
    <row r="80" spans="2:63" s="10" customFormat="1" ht="19.9" customHeight="1">
      <c r="B80" s="204"/>
      <c r="C80" s="205"/>
      <c r="D80" s="206" t="s">
        <v>70</v>
      </c>
      <c r="E80" s="218" t="s">
        <v>1155</v>
      </c>
      <c r="F80" s="218" t="s">
        <v>1156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SUM(P81:P91)</f>
        <v>0</v>
      </c>
      <c r="Q80" s="212"/>
      <c r="R80" s="213">
        <f>SUM(R81:R91)</f>
        <v>0</v>
      </c>
      <c r="S80" s="212"/>
      <c r="T80" s="214">
        <f>SUM(T81:T91)</f>
        <v>0</v>
      </c>
      <c r="AR80" s="215" t="s">
        <v>161</v>
      </c>
      <c r="AT80" s="216" t="s">
        <v>70</v>
      </c>
      <c r="AU80" s="216" t="s">
        <v>79</v>
      </c>
      <c r="AY80" s="215" t="s">
        <v>139</v>
      </c>
      <c r="BK80" s="217">
        <f>SUM(BK81:BK91)</f>
        <v>0</v>
      </c>
    </row>
    <row r="81" spans="2:65" s="1" customFormat="1" ht="16.5" customHeight="1">
      <c r="B81" s="45"/>
      <c r="C81" s="220" t="s">
        <v>79</v>
      </c>
      <c r="D81" s="220" t="s">
        <v>141</v>
      </c>
      <c r="E81" s="221" t="s">
        <v>1157</v>
      </c>
      <c r="F81" s="222" t="s">
        <v>1158</v>
      </c>
      <c r="G81" s="223" t="s">
        <v>582</v>
      </c>
      <c r="H81" s="224">
        <v>1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42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146</v>
      </c>
      <c r="AT81" s="23" t="s">
        <v>141</v>
      </c>
      <c r="AU81" s="23" t="s">
        <v>81</v>
      </c>
      <c r="AY81" s="23" t="s">
        <v>139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79</v>
      </c>
      <c r="BK81" s="231">
        <f>ROUND(I81*H81,2)</f>
        <v>0</v>
      </c>
      <c r="BL81" s="23" t="s">
        <v>146</v>
      </c>
      <c r="BM81" s="23" t="s">
        <v>1159</v>
      </c>
    </row>
    <row r="82" spans="2:65" s="1" customFormat="1" ht="16.5" customHeight="1">
      <c r="B82" s="45"/>
      <c r="C82" s="220" t="s">
        <v>81</v>
      </c>
      <c r="D82" s="220" t="s">
        <v>141</v>
      </c>
      <c r="E82" s="221" t="s">
        <v>1160</v>
      </c>
      <c r="F82" s="222" t="s">
        <v>1161</v>
      </c>
      <c r="G82" s="223" t="s">
        <v>582</v>
      </c>
      <c r="H82" s="224">
        <v>1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42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146</v>
      </c>
      <c r="AT82" s="23" t="s">
        <v>141</v>
      </c>
      <c r="AU82" s="23" t="s">
        <v>81</v>
      </c>
      <c r="AY82" s="23" t="s">
        <v>139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79</v>
      </c>
      <c r="BK82" s="231">
        <f>ROUND(I82*H82,2)</f>
        <v>0</v>
      </c>
      <c r="BL82" s="23" t="s">
        <v>146</v>
      </c>
      <c r="BM82" s="23" t="s">
        <v>1162</v>
      </c>
    </row>
    <row r="83" spans="2:47" s="1" customFormat="1" ht="13.5">
      <c r="B83" s="45"/>
      <c r="C83" s="73"/>
      <c r="D83" s="234" t="s">
        <v>470</v>
      </c>
      <c r="E83" s="73"/>
      <c r="F83" s="265" t="s">
        <v>1163</v>
      </c>
      <c r="G83" s="73"/>
      <c r="H83" s="73"/>
      <c r="I83" s="190"/>
      <c r="J83" s="73"/>
      <c r="K83" s="73"/>
      <c r="L83" s="71"/>
      <c r="M83" s="266"/>
      <c r="N83" s="46"/>
      <c r="O83" s="46"/>
      <c r="P83" s="46"/>
      <c r="Q83" s="46"/>
      <c r="R83" s="46"/>
      <c r="S83" s="46"/>
      <c r="T83" s="94"/>
      <c r="AT83" s="23" t="s">
        <v>470</v>
      </c>
      <c r="AU83" s="23" t="s">
        <v>81</v>
      </c>
    </row>
    <row r="84" spans="2:65" s="1" customFormat="1" ht="16.5" customHeight="1">
      <c r="B84" s="45"/>
      <c r="C84" s="220" t="s">
        <v>153</v>
      </c>
      <c r="D84" s="220" t="s">
        <v>141</v>
      </c>
      <c r="E84" s="221" t="s">
        <v>1164</v>
      </c>
      <c r="F84" s="222" t="s">
        <v>1165</v>
      </c>
      <c r="G84" s="223" t="s">
        <v>582</v>
      </c>
      <c r="H84" s="224">
        <v>1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42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146</v>
      </c>
      <c r="AT84" s="23" t="s">
        <v>141</v>
      </c>
      <c r="AU84" s="23" t="s">
        <v>81</v>
      </c>
      <c r="AY84" s="23" t="s">
        <v>139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79</v>
      </c>
      <c r="BK84" s="231">
        <f>ROUND(I84*H84,2)</f>
        <v>0</v>
      </c>
      <c r="BL84" s="23" t="s">
        <v>146</v>
      </c>
      <c r="BM84" s="23" t="s">
        <v>1166</v>
      </c>
    </row>
    <row r="85" spans="2:47" s="1" customFormat="1" ht="13.5">
      <c r="B85" s="45"/>
      <c r="C85" s="73"/>
      <c r="D85" s="234" t="s">
        <v>470</v>
      </c>
      <c r="E85" s="73"/>
      <c r="F85" s="265" t="s">
        <v>1167</v>
      </c>
      <c r="G85" s="73"/>
      <c r="H85" s="73"/>
      <c r="I85" s="190"/>
      <c r="J85" s="73"/>
      <c r="K85" s="73"/>
      <c r="L85" s="71"/>
      <c r="M85" s="266"/>
      <c r="N85" s="46"/>
      <c r="O85" s="46"/>
      <c r="P85" s="46"/>
      <c r="Q85" s="46"/>
      <c r="R85" s="46"/>
      <c r="S85" s="46"/>
      <c r="T85" s="94"/>
      <c r="AT85" s="23" t="s">
        <v>470</v>
      </c>
      <c r="AU85" s="23" t="s">
        <v>81</v>
      </c>
    </row>
    <row r="86" spans="2:65" s="1" customFormat="1" ht="16.5" customHeight="1">
      <c r="B86" s="45"/>
      <c r="C86" s="220" t="s">
        <v>146</v>
      </c>
      <c r="D86" s="220" t="s">
        <v>141</v>
      </c>
      <c r="E86" s="221" t="s">
        <v>1168</v>
      </c>
      <c r="F86" s="222" t="s">
        <v>1169</v>
      </c>
      <c r="G86" s="223" t="s">
        <v>582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146</v>
      </c>
      <c r="AT86" s="23" t="s">
        <v>141</v>
      </c>
      <c r="AU86" s="23" t="s">
        <v>81</v>
      </c>
      <c r="AY86" s="23" t="s">
        <v>139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146</v>
      </c>
      <c r="BM86" s="23" t="s">
        <v>1170</v>
      </c>
    </row>
    <row r="87" spans="2:47" s="1" customFormat="1" ht="13.5">
      <c r="B87" s="45"/>
      <c r="C87" s="73"/>
      <c r="D87" s="234" t="s">
        <v>470</v>
      </c>
      <c r="E87" s="73"/>
      <c r="F87" s="265" t="s">
        <v>1171</v>
      </c>
      <c r="G87" s="73"/>
      <c r="H87" s="73"/>
      <c r="I87" s="190"/>
      <c r="J87" s="73"/>
      <c r="K87" s="73"/>
      <c r="L87" s="71"/>
      <c r="M87" s="266"/>
      <c r="N87" s="46"/>
      <c r="O87" s="46"/>
      <c r="P87" s="46"/>
      <c r="Q87" s="46"/>
      <c r="R87" s="46"/>
      <c r="S87" s="46"/>
      <c r="T87" s="94"/>
      <c r="AT87" s="23" t="s">
        <v>470</v>
      </c>
      <c r="AU87" s="23" t="s">
        <v>81</v>
      </c>
    </row>
    <row r="88" spans="2:65" s="1" customFormat="1" ht="16.5" customHeight="1">
      <c r="B88" s="45"/>
      <c r="C88" s="220" t="s">
        <v>161</v>
      </c>
      <c r="D88" s="220" t="s">
        <v>141</v>
      </c>
      <c r="E88" s="221" t="s">
        <v>1172</v>
      </c>
      <c r="F88" s="222" t="s">
        <v>1173</v>
      </c>
      <c r="G88" s="223" t="s">
        <v>582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146</v>
      </c>
      <c r="AT88" s="23" t="s">
        <v>141</v>
      </c>
      <c r="AU88" s="23" t="s">
        <v>81</v>
      </c>
      <c r="AY88" s="23" t="s">
        <v>139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79</v>
      </c>
      <c r="BK88" s="231">
        <f>ROUND(I88*H88,2)</f>
        <v>0</v>
      </c>
      <c r="BL88" s="23" t="s">
        <v>146</v>
      </c>
      <c r="BM88" s="23" t="s">
        <v>1174</v>
      </c>
    </row>
    <row r="89" spans="2:47" s="1" customFormat="1" ht="13.5">
      <c r="B89" s="45"/>
      <c r="C89" s="73"/>
      <c r="D89" s="234" t="s">
        <v>470</v>
      </c>
      <c r="E89" s="73"/>
      <c r="F89" s="265" t="s">
        <v>1175</v>
      </c>
      <c r="G89" s="73"/>
      <c r="H89" s="73"/>
      <c r="I89" s="190"/>
      <c r="J89" s="73"/>
      <c r="K89" s="73"/>
      <c r="L89" s="71"/>
      <c r="M89" s="266"/>
      <c r="N89" s="46"/>
      <c r="O89" s="46"/>
      <c r="P89" s="46"/>
      <c r="Q89" s="46"/>
      <c r="R89" s="46"/>
      <c r="S89" s="46"/>
      <c r="T89" s="94"/>
      <c r="AT89" s="23" t="s">
        <v>470</v>
      </c>
      <c r="AU89" s="23" t="s">
        <v>81</v>
      </c>
    </row>
    <row r="90" spans="2:65" s="1" customFormat="1" ht="16.5" customHeight="1">
      <c r="B90" s="45"/>
      <c r="C90" s="220" t="s">
        <v>165</v>
      </c>
      <c r="D90" s="220" t="s">
        <v>141</v>
      </c>
      <c r="E90" s="221" t="s">
        <v>1176</v>
      </c>
      <c r="F90" s="222" t="s">
        <v>1177</v>
      </c>
      <c r="G90" s="223" t="s">
        <v>582</v>
      </c>
      <c r="H90" s="224">
        <v>1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146</v>
      </c>
      <c r="AT90" s="23" t="s">
        <v>141</v>
      </c>
      <c r="AU90" s="23" t="s">
        <v>81</v>
      </c>
      <c r="AY90" s="23" t="s">
        <v>139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79</v>
      </c>
      <c r="BK90" s="231">
        <f>ROUND(I90*H90,2)</f>
        <v>0</v>
      </c>
      <c r="BL90" s="23" t="s">
        <v>146</v>
      </c>
      <c r="BM90" s="23" t="s">
        <v>1178</v>
      </c>
    </row>
    <row r="91" spans="2:47" s="1" customFormat="1" ht="13.5">
      <c r="B91" s="45"/>
      <c r="C91" s="73"/>
      <c r="D91" s="234" t="s">
        <v>470</v>
      </c>
      <c r="E91" s="73"/>
      <c r="F91" s="265" t="s">
        <v>1175</v>
      </c>
      <c r="G91" s="73"/>
      <c r="H91" s="73"/>
      <c r="I91" s="190"/>
      <c r="J91" s="73"/>
      <c r="K91" s="73"/>
      <c r="L91" s="71"/>
      <c r="M91" s="282"/>
      <c r="N91" s="279"/>
      <c r="O91" s="279"/>
      <c r="P91" s="279"/>
      <c r="Q91" s="279"/>
      <c r="R91" s="279"/>
      <c r="S91" s="279"/>
      <c r="T91" s="283"/>
      <c r="AT91" s="23" t="s">
        <v>470</v>
      </c>
      <c r="AU91" s="23" t="s">
        <v>81</v>
      </c>
    </row>
    <row r="92" spans="2:12" s="1" customFormat="1" ht="6.95" customHeight="1">
      <c r="B92" s="66"/>
      <c r="C92" s="67"/>
      <c r="D92" s="67"/>
      <c r="E92" s="67"/>
      <c r="F92" s="67"/>
      <c r="G92" s="67"/>
      <c r="H92" s="67"/>
      <c r="I92" s="165"/>
      <c r="J92" s="67"/>
      <c r="K92" s="67"/>
      <c r="L92" s="71"/>
    </row>
  </sheetData>
  <sheetProtection password="CC35" sheet="1" objects="1" scenarios="1" formatColumns="0" formatRows="0" autoFilter="0"/>
  <autoFilter ref="C77:K9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1179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1180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1181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1182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1183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1184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1185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1186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1187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1188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78</v>
      </c>
      <c r="F16" s="295" t="s">
        <v>1189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1190</v>
      </c>
      <c r="F17" s="295" t="s">
        <v>1191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1192</v>
      </c>
      <c r="F18" s="295" t="s">
        <v>1193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1194</v>
      </c>
      <c r="F19" s="295" t="s">
        <v>1195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1196</v>
      </c>
      <c r="F20" s="295" t="s">
        <v>1197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1198</v>
      </c>
      <c r="F21" s="295" t="s">
        <v>1199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1200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1201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1202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1203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1204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1205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1206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1207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1208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124</v>
      </c>
      <c r="F34" s="295"/>
      <c r="G34" s="295" t="s">
        <v>1209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1210</v>
      </c>
      <c r="F35" s="295"/>
      <c r="G35" s="295" t="s">
        <v>1211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52</v>
      </c>
      <c r="F36" s="295"/>
      <c r="G36" s="295" t="s">
        <v>1212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125</v>
      </c>
      <c r="F37" s="295"/>
      <c r="G37" s="295" t="s">
        <v>1213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126</v>
      </c>
      <c r="F38" s="295"/>
      <c r="G38" s="295" t="s">
        <v>1214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127</v>
      </c>
      <c r="F39" s="295"/>
      <c r="G39" s="295" t="s">
        <v>1215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1216</v>
      </c>
      <c r="F40" s="295"/>
      <c r="G40" s="295" t="s">
        <v>1217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1218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1219</v>
      </c>
      <c r="F42" s="295"/>
      <c r="G42" s="295" t="s">
        <v>1220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129</v>
      </c>
      <c r="F43" s="295"/>
      <c r="G43" s="295" t="s">
        <v>1221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1222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1223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1224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1225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1226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1227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1228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1229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1230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1231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1232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1233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1234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1235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1236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1237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1238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1239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1240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1241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1242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92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1243</v>
      </c>
      <c r="D74" s="313"/>
      <c r="E74" s="313"/>
      <c r="F74" s="313" t="s">
        <v>1244</v>
      </c>
      <c r="G74" s="314"/>
      <c r="H74" s="313" t="s">
        <v>125</v>
      </c>
      <c r="I74" s="313" t="s">
        <v>56</v>
      </c>
      <c r="J74" s="313" t="s">
        <v>1245</v>
      </c>
      <c r="K74" s="312"/>
    </row>
    <row r="75" spans="2:11" ht="17.25" customHeight="1">
      <c r="B75" s="310"/>
      <c r="C75" s="315" t="s">
        <v>1246</v>
      </c>
      <c r="D75" s="315"/>
      <c r="E75" s="315"/>
      <c r="F75" s="316" t="s">
        <v>1247</v>
      </c>
      <c r="G75" s="317"/>
      <c r="H75" s="315"/>
      <c r="I75" s="315"/>
      <c r="J75" s="315" t="s">
        <v>1248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52</v>
      </c>
      <c r="D77" s="318"/>
      <c r="E77" s="318"/>
      <c r="F77" s="320" t="s">
        <v>1249</v>
      </c>
      <c r="G77" s="319"/>
      <c r="H77" s="299" t="s">
        <v>1250</v>
      </c>
      <c r="I77" s="299" t="s">
        <v>1251</v>
      </c>
      <c r="J77" s="299">
        <v>20</v>
      </c>
      <c r="K77" s="312"/>
    </row>
    <row r="78" spans="2:11" ht="15" customHeight="1">
      <c r="B78" s="310"/>
      <c r="C78" s="299" t="s">
        <v>1252</v>
      </c>
      <c r="D78" s="299"/>
      <c r="E78" s="299"/>
      <c r="F78" s="320" t="s">
        <v>1249</v>
      </c>
      <c r="G78" s="319"/>
      <c r="H78" s="299" t="s">
        <v>1253</v>
      </c>
      <c r="I78" s="299" t="s">
        <v>1251</v>
      </c>
      <c r="J78" s="299">
        <v>120</v>
      </c>
      <c r="K78" s="312"/>
    </row>
    <row r="79" spans="2:11" ht="15" customHeight="1">
      <c r="B79" s="321"/>
      <c r="C79" s="299" t="s">
        <v>1254</v>
      </c>
      <c r="D79" s="299"/>
      <c r="E79" s="299"/>
      <c r="F79" s="320" t="s">
        <v>1255</v>
      </c>
      <c r="G79" s="319"/>
      <c r="H79" s="299" t="s">
        <v>1256</v>
      </c>
      <c r="I79" s="299" t="s">
        <v>1251</v>
      </c>
      <c r="J79" s="299">
        <v>50</v>
      </c>
      <c r="K79" s="312"/>
    </row>
    <row r="80" spans="2:11" ht="15" customHeight="1">
      <c r="B80" s="321"/>
      <c r="C80" s="299" t="s">
        <v>1257</v>
      </c>
      <c r="D80" s="299"/>
      <c r="E80" s="299"/>
      <c r="F80" s="320" t="s">
        <v>1249</v>
      </c>
      <c r="G80" s="319"/>
      <c r="H80" s="299" t="s">
        <v>1258</v>
      </c>
      <c r="I80" s="299" t="s">
        <v>1259</v>
      </c>
      <c r="J80" s="299"/>
      <c r="K80" s="312"/>
    </row>
    <row r="81" spans="2:11" ht="15" customHeight="1">
      <c r="B81" s="321"/>
      <c r="C81" s="322" t="s">
        <v>1260</v>
      </c>
      <c r="D81" s="322"/>
      <c r="E81" s="322"/>
      <c r="F81" s="323" t="s">
        <v>1255</v>
      </c>
      <c r="G81" s="322"/>
      <c r="H81" s="322" t="s">
        <v>1261</v>
      </c>
      <c r="I81" s="322" t="s">
        <v>1251</v>
      </c>
      <c r="J81" s="322">
        <v>15</v>
      </c>
      <c r="K81" s="312"/>
    </row>
    <row r="82" spans="2:11" ht="15" customHeight="1">
      <c r="B82" s="321"/>
      <c r="C82" s="322" t="s">
        <v>1262</v>
      </c>
      <c r="D82" s="322"/>
      <c r="E82" s="322"/>
      <c r="F82" s="323" t="s">
        <v>1255</v>
      </c>
      <c r="G82" s="322"/>
      <c r="H82" s="322" t="s">
        <v>1263</v>
      </c>
      <c r="I82" s="322" t="s">
        <v>1251</v>
      </c>
      <c r="J82" s="322">
        <v>15</v>
      </c>
      <c r="K82" s="312"/>
    </row>
    <row r="83" spans="2:11" ht="15" customHeight="1">
      <c r="B83" s="321"/>
      <c r="C83" s="322" t="s">
        <v>1264</v>
      </c>
      <c r="D83" s="322"/>
      <c r="E83" s="322"/>
      <c r="F83" s="323" t="s">
        <v>1255</v>
      </c>
      <c r="G83" s="322"/>
      <c r="H83" s="322" t="s">
        <v>1265</v>
      </c>
      <c r="I83" s="322" t="s">
        <v>1251</v>
      </c>
      <c r="J83" s="322">
        <v>20</v>
      </c>
      <c r="K83" s="312"/>
    </row>
    <row r="84" spans="2:11" ht="15" customHeight="1">
      <c r="B84" s="321"/>
      <c r="C84" s="322" t="s">
        <v>1266</v>
      </c>
      <c r="D84" s="322"/>
      <c r="E84" s="322"/>
      <c r="F84" s="323" t="s">
        <v>1255</v>
      </c>
      <c r="G84" s="322"/>
      <c r="H84" s="322" t="s">
        <v>1267</v>
      </c>
      <c r="I84" s="322" t="s">
        <v>1251</v>
      </c>
      <c r="J84" s="322">
        <v>20</v>
      </c>
      <c r="K84" s="312"/>
    </row>
    <row r="85" spans="2:11" ht="15" customHeight="1">
      <c r="B85" s="321"/>
      <c r="C85" s="299" t="s">
        <v>1268</v>
      </c>
      <c r="D85" s="299"/>
      <c r="E85" s="299"/>
      <c r="F85" s="320" t="s">
        <v>1255</v>
      </c>
      <c r="G85" s="319"/>
      <c r="H85" s="299" t="s">
        <v>1269</v>
      </c>
      <c r="I85" s="299" t="s">
        <v>1251</v>
      </c>
      <c r="J85" s="299">
        <v>50</v>
      </c>
      <c r="K85" s="312"/>
    </row>
    <row r="86" spans="2:11" ht="15" customHeight="1">
      <c r="B86" s="321"/>
      <c r="C86" s="299" t="s">
        <v>1270</v>
      </c>
      <c r="D86" s="299"/>
      <c r="E86" s="299"/>
      <c r="F86" s="320" t="s">
        <v>1255</v>
      </c>
      <c r="G86" s="319"/>
      <c r="H86" s="299" t="s">
        <v>1271</v>
      </c>
      <c r="I86" s="299" t="s">
        <v>1251</v>
      </c>
      <c r="J86" s="299">
        <v>20</v>
      </c>
      <c r="K86" s="312"/>
    </row>
    <row r="87" spans="2:11" ht="15" customHeight="1">
      <c r="B87" s="321"/>
      <c r="C87" s="299" t="s">
        <v>1272</v>
      </c>
      <c r="D87" s="299"/>
      <c r="E87" s="299"/>
      <c r="F87" s="320" t="s">
        <v>1255</v>
      </c>
      <c r="G87" s="319"/>
      <c r="H87" s="299" t="s">
        <v>1273</v>
      </c>
      <c r="I87" s="299" t="s">
        <v>1251</v>
      </c>
      <c r="J87" s="299">
        <v>20</v>
      </c>
      <c r="K87" s="312"/>
    </row>
    <row r="88" spans="2:11" ht="15" customHeight="1">
      <c r="B88" s="321"/>
      <c r="C88" s="299" t="s">
        <v>1274</v>
      </c>
      <c r="D88" s="299"/>
      <c r="E88" s="299"/>
      <c r="F88" s="320" t="s">
        <v>1255</v>
      </c>
      <c r="G88" s="319"/>
      <c r="H88" s="299" t="s">
        <v>1275</v>
      </c>
      <c r="I88" s="299" t="s">
        <v>1251</v>
      </c>
      <c r="J88" s="299">
        <v>50</v>
      </c>
      <c r="K88" s="312"/>
    </row>
    <row r="89" spans="2:11" ht="15" customHeight="1">
      <c r="B89" s="321"/>
      <c r="C89" s="299" t="s">
        <v>1276</v>
      </c>
      <c r="D89" s="299"/>
      <c r="E89" s="299"/>
      <c r="F89" s="320" t="s">
        <v>1255</v>
      </c>
      <c r="G89" s="319"/>
      <c r="H89" s="299" t="s">
        <v>1276</v>
      </c>
      <c r="I89" s="299" t="s">
        <v>1251</v>
      </c>
      <c r="J89" s="299">
        <v>50</v>
      </c>
      <c r="K89" s="312"/>
    </row>
    <row r="90" spans="2:11" ht="15" customHeight="1">
      <c r="B90" s="321"/>
      <c r="C90" s="299" t="s">
        <v>130</v>
      </c>
      <c r="D90" s="299"/>
      <c r="E90" s="299"/>
      <c r="F90" s="320" t="s">
        <v>1255</v>
      </c>
      <c r="G90" s="319"/>
      <c r="H90" s="299" t="s">
        <v>1277</v>
      </c>
      <c r="I90" s="299" t="s">
        <v>1251</v>
      </c>
      <c r="J90" s="299">
        <v>255</v>
      </c>
      <c r="K90" s="312"/>
    </row>
    <row r="91" spans="2:11" ht="15" customHeight="1">
      <c r="B91" s="321"/>
      <c r="C91" s="299" t="s">
        <v>1278</v>
      </c>
      <c r="D91" s="299"/>
      <c r="E91" s="299"/>
      <c r="F91" s="320" t="s">
        <v>1249</v>
      </c>
      <c r="G91" s="319"/>
      <c r="H91" s="299" t="s">
        <v>1279</v>
      </c>
      <c r="I91" s="299" t="s">
        <v>1280</v>
      </c>
      <c r="J91" s="299"/>
      <c r="K91" s="312"/>
    </row>
    <row r="92" spans="2:11" ht="15" customHeight="1">
      <c r="B92" s="321"/>
      <c r="C92" s="299" t="s">
        <v>1281</v>
      </c>
      <c r="D92" s="299"/>
      <c r="E92" s="299"/>
      <c r="F92" s="320" t="s">
        <v>1249</v>
      </c>
      <c r="G92" s="319"/>
      <c r="H92" s="299" t="s">
        <v>1282</v>
      </c>
      <c r="I92" s="299" t="s">
        <v>1283</v>
      </c>
      <c r="J92" s="299"/>
      <c r="K92" s="312"/>
    </row>
    <row r="93" spans="2:11" ht="15" customHeight="1">
      <c r="B93" s="321"/>
      <c r="C93" s="299" t="s">
        <v>1284</v>
      </c>
      <c r="D93" s="299"/>
      <c r="E93" s="299"/>
      <c r="F93" s="320" t="s">
        <v>1249</v>
      </c>
      <c r="G93" s="319"/>
      <c r="H93" s="299" t="s">
        <v>1284</v>
      </c>
      <c r="I93" s="299" t="s">
        <v>1283</v>
      </c>
      <c r="J93" s="299"/>
      <c r="K93" s="312"/>
    </row>
    <row r="94" spans="2:11" ht="15" customHeight="1">
      <c r="B94" s="321"/>
      <c r="C94" s="299" t="s">
        <v>37</v>
      </c>
      <c r="D94" s="299"/>
      <c r="E94" s="299"/>
      <c r="F94" s="320" t="s">
        <v>1249</v>
      </c>
      <c r="G94" s="319"/>
      <c r="H94" s="299" t="s">
        <v>1285</v>
      </c>
      <c r="I94" s="299" t="s">
        <v>1283</v>
      </c>
      <c r="J94" s="299"/>
      <c r="K94" s="312"/>
    </row>
    <row r="95" spans="2:11" ht="15" customHeight="1">
      <c r="B95" s="321"/>
      <c r="C95" s="299" t="s">
        <v>47</v>
      </c>
      <c r="D95" s="299"/>
      <c r="E95" s="299"/>
      <c r="F95" s="320" t="s">
        <v>1249</v>
      </c>
      <c r="G95" s="319"/>
      <c r="H95" s="299" t="s">
        <v>1286</v>
      </c>
      <c r="I95" s="299" t="s">
        <v>1283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1287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1243</v>
      </c>
      <c r="D101" s="313"/>
      <c r="E101" s="313"/>
      <c r="F101" s="313" t="s">
        <v>1244</v>
      </c>
      <c r="G101" s="314"/>
      <c r="H101" s="313" t="s">
        <v>125</v>
      </c>
      <c r="I101" s="313" t="s">
        <v>56</v>
      </c>
      <c r="J101" s="313" t="s">
        <v>1245</v>
      </c>
      <c r="K101" s="312"/>
    </row>
    <row r="102" spans="2:11" ht="17.25" customHeight="1">
      <c r="B102" s="310"/>
      <c r="C102" s="315" t="s">
        <v>1246</v>
      </c>
      <c r="D102" s="315"/>
      <c r="E102" s="315"/>
      <c r="F102" s="316" t="s">
        <v>1247</v>
      </c>
      <c r="G102" s="317"/>
      <c r="H102" s="315"/>
      <c r="I102" s="315"/>
      <c r="J102" s="315" t="s">
        <v>1248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52</v>
      </c>
      <c r="D104" s="318"/>
      <c r="E104" s="318"/>
      <c r="F104" s="320" t="s">
        <v>1249</v>
      </c>
      <c r="G104" s="329"/>
      <c r="H104" s="299" t="s">
        <v>1288</v>
      </c>
      <c r="I104" s="299" t="s">
        <v>1251</v>
      </c>
      <c r="J104" s="299">
        <v>20</v>
      </c>
      <c r="K104" s="312"/>
    </row>
    <row r="105" spans="2:11" ht="15" customHeight="1">
      <c r="B105" s="310"/>
      <c r="C105" s="299" t="s">
        <v>1252</v>
      </c>
      <c r="D105" s="299"/>
      <c r="E105" s="299"/>
      <c r="F105" s="320" t="s">
        <v>1249</v>
      </c>
      <c r="G105" s="299"/>
      <c r="H105" s="299" t="s">
        <v>1288</v>
      </c>
      <c r="I105" s="299" t="s">
        <v>1251</v>
      </c>
      <c r="J105" s="299">
        <v>120</v>
      </c>
      <c r="K105" s="312"/>
    </row>
    <row r="106" spans="2:11" ht="15" customHeight="1">
      <c r="B106" s="321"/>
      <c r="C106" s="299" t="s">
        <v>1254</v>
      </c>
      <c r="D106" s="299"/>
      <c r="E106" s="299"/>
      <c r="F106" s="320" t="s">
        <v>1255</v>
      </c>
      <c r="G106" s="299"/>
      <c r="H106" s="299" t="s">
        <v>1288</v>
      </c>
      <c r="I106" s="299" t="s">
        <v>1251</v>
      </c>
      <c r="J106" s="299">
        <v>50</v>
      </c>
      <c r="K106" s="312"/>
    </row>
    <row r="107" spans="2:11" ht="15" customHeight="1">
      <c r="B107" s="321"/>
      <c r="C107" s="299" t="s">
        <v>1257</v>
      </c>
      <c r="D107" s="299"/>
      <c r="E107" s="299"/>
      <c r="F107" s="320" t="s">
        <v>1249</v>
      </c>
      <c r="G107" s="299"/>
      <c r="H107" s="299" t="s">
        <v>1288</v>
      </c>
      <c r="I107" s="299" t="s">
        <v>1259</v>
      </c>
      <c r="J107" s="299"/>
      <c r="K107" s="312"/>
    </row>
    <row r="108" spans="2:11" ht="15" customHeight="1">
      <c r="B108" s="321"/>
      <c r="C108" s="299" t="s">
        <v>1268</v>
      </c>
      <c r="D108" s="299"/>
      <c r="E108" s="299"/>
      <c r="F108" s="320" t="s">
        <v>1255</v>
      </c>
      <c r="G108" s="299"/>
      <c r="H108" s="299" t="s">
        <v>1288</v>
      </c>
      <c r="I108" s="299" t="s">
        <v>1251</v>
      </c>
      <c r="J108" s="299">
        <v>50</v>
      </c>
      <c r="K108" s="312"/>
    </row>
    <row r="109" spans="2:11" ht="15" customHeight="1">
      <c r="B109" s="321"/>
      <c r="C109" s="299" t="s">
        <v>1276</v>
      </c>
      <c r="D109" s="299"/>
      <c r="E109" s="299"/>
      <c r="F109" s="320" t="s">
        <v>1255</v>
      </c>
      <c r="G109" s="299"/>
      <c r="H109" s="299" t="s">
        <v>1288</v>
      </c>
      <c r="I109" s="299" t="s">
        <v>1251</v>
      </c>
      <c r="J109" s="299">
        <v>50</v>
      </c>
      <c r="K109" s="312"/>
    </row>
    <row r="110" spans="2:11" ht="15" customHeight="1">
      <c r="B110" s="321"/>
      <c r="C110" s="299" t="s">
        <v>1274</v>
      </c>
      <c r="D110" s="299"/>
      <c r="E110" s="299"/>
      <c r="F110" s="320" t="s">
        <v>1255</v>
      </c>
      <c r="G110" s="299"/>
      <c r="H110" s="299" t="s">
        <v>1288</v>
      </c>
      <c r="I110" s="299" t="s">
        <v>1251</v>
      </c>
      <c r="J110" s="299">
        <v>50</v>
      </c>
      <c r="K110" s="312"/>
    </row>
    <row r="111" spans="2:11" ht="15" customHeight="1">
      <c r="B111" s="321"/>
      <c r="C111" s="299" t="s">
        <v>52</v>
      </c>
      <c r="D111" s="299"/>
      <c r="E111" s="299"/>
      <c r="F111" s="320" t="s">
        <v>1249</v>
      </c>
      <c r="G111" s="299"/>
      <c r="H111" s="299" t="s">
        <v>1289</v>
      </c>
      <c r="I111" s="299" t="s">
        <v>1251</v>
      </c>
      <c r="J111" s="299">
        <v>20</v>
      </c>
      <c r="K111" s="312"/>
    </row>
    <row r="112" spans="2:11" ht="15" customHeight="1">
      <c r="B112" s="321"/>
      <c r="C112" s="299" t="s">
        <v>1290</v>
      </c>
      <c r="D112" s="299"/>
      <c r="E112" s="299"/>
      <c r="F112" s="320" t="s">
        <v>1249</v>
      </c>
      <c r="G112" s="299"/>
      <c r="H112" s="299" t="s">
        <v>1291</v>
      </c>
      <c r="I112" s="299" t="s">
        <v>1251</v>
      </c>
      <c r="J112" s="299">
        <v>120</v>
      </c>
      <c r="K112" s="312"/>
    </row>
    <row r="113" spans="2:11" ht="15" customHeight="1">
      <c r="B113" s="321"/>
      <c r="C113" s="299" t="s">
        <v>37</v>
      </c>
      <c r="D113" s="299"/>
      <c r="E113" s="299"/>
      <c r="F113" s="320" t="s">
        <v>1249</v>
      </c>
      <c r="G113" s="299"/>
      <c r="H113" s="299" t="s">
        <v>1292</v>
      </c>
      <c r="I113" s="299" t="s">
        <v>1283</v>
      </c>
      <c r="J113" s="299"/>
      <c r="K113" s="312"/>
    </row>
    <row r="114" spans="2:11" ht="15" customHeight="1">
      <c r="B114" s="321"/>
      <c r="C114" s="299" t="s">
        <v>47</v>
      </c>
      <c r="D114" s="299"/>
      <c r="E114" s="299"/>
      <c r="F114" s="320" t="s">
        <v>1249</v>
      </c>
      <c r="G114" s="299"/>
      <c r="H114" s="299" t="s">
        <v>1293</v>
      </c>
      <c r="I114" s="299" t="s">
        <v>1283</v>
      </c>
      <c r="J114" s="299"/>
      <c r="K114" s="312"/>
    </row>
    <row r="115" spans="2:11" ht="15" customHeight="1">
      <c r="B115" s="321"/>
      <c r="C115" s="299" t="s">
        <v>56</v>
      </c>
      <c r="D115" s="299"/>
      <c r="E115" s="299"/>
      <c r="F115" s="320" t="s">
        <v>1249</v>
      </c>
      <c r="G115" s="299"/>
      <c r="H115" s="299" t="s">
        <v>1294</v>
      </c>
      <c r="I115" s="299" t="s">
        <v>1295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1296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1243</v>
      </c>
      <c r="D121" s="313"/>
      <c r="E121" s="313"/>
      <c r="F121" s="313" t="s">
        <v>1244</v>
      </c>
      <c r="G121" s="314"/>
      <c r="H121" s="313" t="s">
        <v>125</v>
      </c>
      <c r="I121" s="313" t="s">
        <v>56</v>
      </c>
      <c r="J121" s="313" t="s">
        <v>1245</v>
      </c>
      <c r="K121" s="339"/>
    </row>
    <row r="122" spans="2:11" ht="17.25" customHeight="1">
      <c r="B122" s="338"/>
      <c r="C122" s="315" t="s">
        <v>1246</v>
      </c>
      <c r="D122" s="315"/>
      <c r="E122" s="315"/>
      <c r="F122" s="316" t="s">
        <v>1247</v>
      </c>
      <c r="G122" s="317"/>
      <c r="H122" s="315"/>
      <c r="I122" s="315"/>
      <c r="J122" s="315" t="s">
        <v>1248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1252</v>
      </c>
      <c r="D124" s="318"/>
      <c r="E124" s="318"/>
      <c r="F124" s="320" t="s">
        <v>1249</v>
      </c>
      <c r="G124" s="299"/>
      <c r="H124" s="299" t="s">
        <v>1288</v>
      </c>
      <c r="I124" s="299" t="s">
        <v>1251</v>
      </c>
      <c r="J124" s="299">
        <v>120</v>
      </c>
      <c r="K124" s="342"/>
    </row>
    <row r="125" spans="2:11" ht="15" customHeight="1">
      <c r="B125" s="340"/>
      <c r="C125" s="299" t="s">
        <v>1297</v>
      </c>
      <c r="D125" s="299"/>
      <c r="E125" s="299"/>
      <c r="F125" s="320" t="s">
        <v>1249</v>
      </c>
      <c r="G125" s="299"/>
      <c r="H125" s="299" t="s">
        <v>1298</v>
      </c>
      <c r="I125" s="299" t="s">
        <v>1251</v>
      </c>
      <c r="J125" s="299" t="s">
        <v>1299</v>
      </c>
      <c r="K125" s="342"/>
    </row>
    <row r="126" spans="2:11" ht="15" customHeight="1">
      <c r="B126" s="340"/>
      <c r="C126" s="299" t="s">
        <v>1198</v>
      </c>
      <c r="D126" s="299"/>
      <c r="E126" s="299"/>
      <c r="F126" s="320" t="s">
        <v>1249</v>
      </c>
      <c r="G126" s="299"/>
      <c r="H126" s="299" t="s">
        <v>1300</v>
      </c>
      <c r="I126" s="299" t="s">
        <v>1251</v>
      </c>
      <c r="J126" s="299" t="s">
        <v>1299</v>
      </c>
      <c r="K126" s="342"/>
    </row>
    <row r="127" spans="2:11" ht="15" customHeight="1">
      <c r="B127" s="340"/>
      <c r="C127" s="299" t="s">
        <v>1260</v>
      </c>
      <c r="D127" s="299"/>
      <c r="E127" s="299"/>
      <c r="F127" s="320" t="s">
        <v>1255</v>
      </c>
      <c r="G127" s="299"/>
      <c r="H127" s="299" t="s">
        <v>1261</v>
      </c>
      <c r="I127" s="299" t="s">
        <v>1251</v>
      </c>
      <c r="J127" s="299">
        <v>15</v>
      </c>
      <c r="K127" s="342"/>
    </row>
    <row r="128" spans="2:11" ht="15" customHeight="1">
      <c r="B128" s="340"/>
      <c r="C128" s="322" t="s">
        <v>1262</v>
      </c>
      <c r="D128" s="322"/>
      <c r="E128" s="322"/>
      <c r="F128" s="323" t="s">
        <v>1255</v>
      </c>
      <c r="G128" s="322"/>
      <c r="H128" s="322" t="s">
        <v>1263</v>
      </c>
      <c r="I128" s="322" t="s">
        <v>1251</v>
      </c>
      <c r="J128" s="322">
        <v>15</v>
      </c>
      <c r="K128" s="342"/>
    </row>
    <row r="129" spans="2:11" ht="15" customHeight="1">
      <c r="B129" s="340"/>
      <c r="C129" s="322" t="s">
        <v>1264</v>
      </c>
      <c r="D129" s="322"/>
      <c r="E129" s="322"/>
      <c r="F129" s="323" t="s">
        <v>1255</v>
      </c>
      <c r="G129" s="322"/>
      <c r="H129" s="322" t="s">
        <v>1265</v>
      </c>
      <c r="I129" s="322" t="s">
        <v>1251</v>
      </c>
      <c r="J129" s="322">
        <v>20</v>
      </c>
      <c r="K129" s="342"/>
    </row>
    <row r="130" spans="2:11" ht="15" customHeight="1">
      <c r="B130" s="340"/>
      <c r="C130" s="322" t="s">
        <v>1266</v>
      </c>
      <c r="D130" s="322"/>
      <c r="E130" s="322"/>
      <c r="F130" s="323" t="s">
        <v>1255</v>
      </c>
      <c r="G130" s="322"/>
      <c r="H130" s="322" t="s">
        <v>1267</v>
      </c>
      <c r="I130" s="322" t="s">
        <v>1251</v>
      </c>
      <c r="J130" s="322">
        <v>20</v>
      </c>
      <c r="K130" s="342"/>
    </row>
    <row r="131" spans="2:11" ht="15" customHeight="1">
      <c r="B131" s="340"/>
      <c r="C131" s="299" t="s">
        <v>1254</v>
      </c>
      <c r="D131" s="299"/>
      <c r="E131" s="299"/>
      <c r="F131" s="320" t="s">
        <v>1255</v>
      </c>
      <c r="G131" s="299"/>
      <c r="H131" s="299" t="s">
        <v>1288</v>
      </c>
      <c r="I131" s="299" t="s">
        <v>1251</v>
      </c>
      <c r="J131" s="299">
        <v>50</v>
      </c>
      <c r="K131" s="342"/>
    </row>
    <row r="132" spans="2:11" ht="15" customHeight="1">
      <c r="B132" s="340"/>
      <c r="C132" s="299" t="s">
        <v>1268</v>
      </c>
      <c r="D132" s="299"/>
      <c r="E132" s="299"/>
      <c r="F132" s="320" t="s">
        <v>1255</v>
      </c>
      <c r="G132" s="299"/>
      <c r="H132" s="299" t="s">
        <v>1288</v>
      </c>
      <c r="I132" s="299" t="s">
        <v>1251</v>
      </c>
      <c r="J132" s="299">
        <v>50</v>
      </c>
      <c r="K132" s="342"/>
    </row>
    <row r="133" spans="2:11" ht="15" customHeight="1">
      <c r="B133" s="340"/>
      <c r="C133" s="299" t="s">
        <v>1274</v>
      </c>
      <c r="D133" s="299"/>
      <c r="E133" s="299"/>
      <c r="F133" s="320" t="s">
        <v>1255</v>
      </c>
      <c r="G133" s="299"/>
      <c r="H133" s="299" t="s">
        <v>1288</v>
      </c>
      <c r="I133" s="299" t="s">
        <v>1251</v>
      </c>
      <c r="J133" s="299">
        <v>50</v>
      </c>
      <c r="K133" s="342"/>
    </row>
    <row r="134" spans="2:11" ht="15" customHeight="1">
      <c r="B134" s="340"/>
      <c r="C134" s="299" t="s">
        <v>1276</v>
      </c>
      <c r="D134" s="299"/>
      <c r="E134" s="299"/>
      <c r="F134" s="320" t="s">
        <v>1255</v>
      </c>
      <c r="G134" s="299"/>
      <c r="H134" s="299" t="s">
        <v>1288</v>
      </c>
      <c r="I134" s="299" t="s">
        <v>1251</v>
      </c>
      <c r="J134" s="299">
        <v>50</v>
      </c>
      <c r="K134" s="342"/>
    </row>
    <row r="135" spans="2:11" ht="15" customHeight="1">
      <c r="B135" s="340"/>
      <c r="C135" s="299" t="s">
        <v>130</v>
      </c>
      <c r="D135" s="299"/>
      <c r="E135" s="299"/>
      <c r="F135" s="320" t="s">
        <v>1255</v>
      </c>
      <c r="G135" s="299"/>
      <c r="H135" s="299" t="s">
        <v>1301</v>
      </c>
      <c r="I135" s="299" t="s">
        <v>1251</v>
      </c>
      <c r="J135" s="299">
        <v>255</v>
      </c>
      <c r="K135" s="342"/>
    </row>
    <row r="136" spans="2:11" ht="15" customHeight="1">
      <c r="B136" s="340"/>
      <c r="C136" s="299" t="s">
        <v>1278</v>
      </c>
      <c r="D136" s="299"/>
      <c r="E136" s="299"/>
      <c r="F136" s="320" t="s">
        <v>1249</v>
      </c>
      <c r="G136" s="299"/>
      <c r="H136" s="299" t="s">
        <v>1302</v>
      </c>
      <c r="I136" s="299" t="s">
        <v>1280</v>
      </c>
      <c r="J136" s="299"/>
      <c r="K136" s="342"/>
    </row>
    <row r="137" spans="2:11" ht="15" customHeight="1">
      <c r="B137" s="340"/>
      <c r="C137" s="299" t="s">
        <v>1281</v>
      </c>
      <c r="D137" s="299"/>
      <c r="E137" s="299"/>
      <c r="F137" s="320" t="s">
        <v>1249</v>
      </c>
      <c r="G137" s="299"/>
      <c r="H137" s="299" t="s">
        <v>1303</v>
      </c>
      <c r="I137" s="299" t="s">
        <v>1283</v>
      </c>
      <c r="J137" s="299"/>
      <c r="K137" s="342"/>
    </row>
    <row r="138" spans="2:11" ht="15" customHeight="1">
      <c r="B138" s="340"/>
      <c r="C138" s="299" t="s">
        <v>1284</v>
      </c>
      <c r="D138" s="299"/>
      <c r="E138" s="299"/>
      <c r="F138" s="320" t="s">
        <v>1249</v>
      </c>
      <c r="G138" s="299"/>
      <c r="H138" s="299" t="s">
        <v>1284</v>
      </c>
      <c r="I138" s="299" t="s">
        <v>1283</v>
      </c>
      <c r="J138" s="299"/>
      <c r="K138" s="342"/>
    </row>
    <row r="139" spans="2:11" ht="15" customHeight="1">
      <c r="B139" s="340"/>
      <c r="C139" s="299" t="s">
        <v>37</v>
      </c>
      <c r="D139" s="299"/>
      <c r="E139" s="299"/>
      <c r="F139" s="320" t="s">
        <v>1249</v>
      </c>
      <c r="G139" s="299"/>
      <c r="H139" s="299" t="s">
        <v>1304</v>
      </c>
      <c r="I139" s="299" t="s">
        <v>1283</v>
      </c>
      <c r="J139" s="299"/>
      <c r="K139" s="342"/>
    </row>
    <row r="140" spans="2:11" ht="15" customHeight="1">
      <c r="B140" s="340"/>
      <c r="C140" s="299" t="s">
        <v>1305</v>
      </c>
      <c r="D140" s="299"/>
      <c r="E140" s="299"/>
      <c r="F140" s="320" t="s">
        <v>1249</v>
      </c>
      <c r="G140" s="299"/>
      <c r="H140" s="299" t="s">
        <v>1306</v>
      </c>
      <c r="I140" s="299" t="s">
        <v>1283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1307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1243</v>
      </c>
      <c r="D146" s="313"/>
      <c r="E146" s="313"/>
      <c r="F146" s="313" t="s">
        <v>1244</v>
      </c>
      <c r="G146" s="314"/>
      <c r="H146" s="313" t="s">
        <v>125</v>
      </c>
      <c r="I146" s="313" t="s">
        <v>56</v>
      </c>
      <c r="J146" s="313" t="s">
        <v>1245</v>
      </c>
      <c r="K146" s="312"/>
    </row>
    <row r="147" spans="2:11" ht="17.25" customHeight="1">
      <c r="B147" s="310"/>
      <c r="C147" s="315" t="s">
        <v>1246</v>
      </c>
      <c r="D147" s="315"/>
      <c r="E147" s="315"/>
      <c r="F147" s="316" t="s">
        <v>1247</v>
      </c>
      <c r="G147" s="317"/>
      <c r="H147" s="315"/>
      <c r="I147" s="315"/>
      <c r="J147" s="315" t="s">
        <v>1248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1252</v>
      </c>
      <c r="D149" s="299"/>
      <c r="E149" s="299"/>
      <c r="F149" s="347" t="s">
        <v>1249</v>
      </c>
      <c r="G149" s="299"/>
      <c r="H149" s="346" t="s">
        <v>1288</v>
      </c>
      <c r="I149" s="346" t="s">
        <v>1251</v>
      </c>
      <c r="J149" s="346">
        <v>120</v>
      </c>
      <c r="K149" s="342"/>
    </row>
    <row r="150" spans="2:11" ht="15" customHeight="1">
      <c r="B150" s="321"/>
      <c r="C150" s="346" t="s">
        <v>1297</v>
      </c>
      <c r="D150" s="299"/>
      <c r="E150" s="299"/>
      <c r="F150" s="347" t="s">
        <v>1249</v>
      </c>
      <c r="G150" s="299"/>
      <c r="H150" s="346" t="s">
        <v>1308</v>
      </c>
      <c r="I150" s="346" t="s">
        <v>1251</v>
      </c>
      <c r="J150" s="346" t="s">
        <v>1299</v>
      </c>
      <c r="K150" s="342"/>
    </row>
    <row r="151" spans="2:11" ht="15" customHeight="1">
      <c r="B151" s="321"/>
      <c r="C151" s="346" t="s">
        <v>1198</v>
      </c>
      <c r="D151" s="299"/>
      <c r="E151" s="299"/>
      <c r="F151" s="347" t="s">
        <v>1249</v>
      </c>
      <c r="G151" s="299"/>
      <c r="H151" s="346" t="s">
        <v>1309</v>
      </c>
      <c r="I151" s="346" t="s">
        <v>1251</v>
      </c>
      <c r="J151" s="346" t="s">
        <v>1299</v>
      </c>
      <c r="K151" s="342"/>
    </row>
    <row r="152" spans="2:11" ht="15" customHeight="1">
      <c r="B152" s="321"/>
      <c r="C152" s="346" t="s">
        <v>1254</v>
      </c>
      <c r="D152" s="299"/>
      <c r="E152" s="299"/>
      <c r="F152" s="347" t="s">
        <v>1255</v>
      </c>
      <c r="G152" s="299"/>
      <c r="H152" s="346" t="s">
        <v>1288</v>
      </c>
      <c r="I152" s="346" t="s">
        <v>1251</v>
      </c>
      <c r="J152" s="346">
        <v>50</v>
      </c>
      <c r="K152" s="342"/>
    </row>
    <row r="153" spans="2:11" ht="15" customHeight="1">
      <c r="B153" s="321"/>
      <c r="C153" s="346" t="s">
        <v>1257</v>
      </c>
      <c r="D153" s="299"/>
      <c r="E153" s="299"/>
      <c r="F153" s="347" t="s">
        <v>1249</v>
      </c>
      <c r="G153" s="299"/>
      <c r="H153" s="346" t="s">
        <v>1288</v>
      </c>
      <c r="I153" s="346" t="s">
        <v>1259</v>
      </c>
      <c r="J153" s="346"/>
      <c r="K153" s="342"/>
    </row>
    <row r="154" spans="2:11" ht="15" customHeight="1">
      <c r="B154" s="321"/>
      <c r="C154" s="346" t="s">
        <v>1268</v>
      </c>
      <c r="D154" s="299"/>
      <c r="E154" s="299"/>
      <c r="F154" s="347" t="s">
        <v>1255</v>
      </c>
      <c r="G154" s="299"/>
      <c r="H154" s="346" t="s">
        <v>1288</v>
      </c>
      <c r="I154" s="346" t="s">
        <v>1251</v>
      </c>
      <c r="J154" s="346">
        <v>50</v>
      </c>
      <c r="K154" s="342"/>
    </row>
    <row r="155" spans="2:11" ht="15" customHeight="1">
      <c r="B155" s="321"/>
      <c r="C155" s="346" t="s">
        <v>1276</v>
      </c>
      <c r="D155" s="299"/>
      <c r="E155" s="299"/>
      <c r="F155" s="347" t="s">
        <v>1255</v>
      </c>
      <c r="G155" s="299"/>
      <c r="H155" s="346" t="s">
        <v>1288</v>
      </c>
      <c r="I155" s="346" t="s">
        <v>1251</v>
      </c>
      <c r="J155" s="346">
        <v>50</v>
      </c>
      <c r="K155" s="342"/>
    </row>
    <row r="156" spans="2:11" ht="15" customHeight="1">
      <c r="B156" s="321"/>
      <c r="C156" s="346" t="s">
        <v>1274</v>
      </c>
      <c r="D156" s="299"/>
      <c r="E156" s="299"/>
      <c r="F156" s="347" t="s">
        <v>1255</v>
      </c>
      <c r="G156" s="299"/>
      <c r="H156" s="346" t="s">
        <v>1288</v>
      </c>
      <c r="I156" s="346" t="s">
        <v>1251</v>
      </c>
      <c r="J156" s="346">
        <v>50</v>
      </c>
      <c r="K156" s="342"/>
    </row>
    <row r="157" spans="2:11" ht="15" customHeight="1">
      <c r="B157" s="321"/>
      <c r="C157" s="346" t="s">
        <v>97</v>
      </c>
      <c r="D157" s="299"/>
      <c r="E157" s="299"/>
      <c r="F157" s="347" t="s">
        <v>1249</v>
      </c>
      <c r="G157" s="299"/>
      <c r="H157" s="346" t="s">
        <v>1310</v>
      </c>
      <c r="I157" s="346" t="s">
        <v>1251</v>
      </c>
      <c r="J157" s="346" t="s">
        <v>1311</v>
      </c>
      <c r="K157" s="342"/>
    </row>
    <row r="158" spans="2:11" ht="15" customHeight="1">
      <c r="B158" s="321"/>
      <c r="C158" s="346" t="s">
        <v>1312</v>
      </c>
      <c r="D158" s="299"/>
      <c r="E158" s="299"/>
      <c r="F158" s="347" t="s">
        <v>1249</v>
      </c>
      <c r="G158" s="299"/>
      <c r="H158" s="346" t="s">
        <v>1313</v>
      </c>
      <c r="I158" s="346" t="s">
        <v>1283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1314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1243</v>
      </c>
      <c r="D164" s="313"/>
      <c r="E164" s="313"/>
      <c r="F164" s="313" t="s">
        <v>1244</v>
      </c>
      <c r="G164" s="350"/>
      <c r="H164" s="351" t="s">
        <v>125</v>
      </c>
      <c r="I164" s="351" t="s">
        <v>56</v>
      </c>
      <c r="J164" s="313" t="s">
        <v>1245</v>
      </c>
      <c r="K164" s="290"/>
    </row>
    <row r="165" spans="2:11" ht="17.25" customHeight="1">
      <c r="B165" s="291"/>
      <c r="C165" s="315" t="s">
        <v>1246</v>
      </c>
      <c r="D165" s="315"/>
      <c r="E165" s="315"/>
      <c r="F165" s="316" t="s">
        <v>1247</v>
      </c>
      <c r="G165" s="352"/>
      <c r="H165" s="353"/>
      <c r="I165" s="353"/>
      <c r="J165" s="315" t="s">
        <v>1248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1252</v>
      </c>
      <c r="D167" s="299"/>
      <c r="E167" s="299"/>
      <c r="F167" s="320" t="s">
        <v>1249</v>
      </c>
      <c r="G167" s="299"/>
      <c r="H167" s="299" t="s">
        <v>1288</v>
      </c>
      <c r="I167" s="299" t="s">
        <v>1251</v>
      </c>
      <c r="J167" s="299">
        <v>120</v>
      </c>
      <c r="K167" s="342"/>
    </row>
    <row r="168" spans="2:11" ht="15" customHeight="1">
      <c r="B168" s="321"/>
      <c r="C168" s="299" t="s">
        <v>1297</v>
      </c>
      <c r="D168" s="299"/>
      <c r="E168" s="299"/>
      <c r="F168" s="320" t="s">
        <v>1249</v>
      </c>
      <c r="G168" s="299"/>
      <c r="H168" s="299" t="s">
        <v>1298</v>
      </c>
      <c r="I168" s="299" t="s">
        <v>1251</v>
      </c>
      <c r="J168" s="299" t="s">
        <v>1299</v>
      </c>
      <c r="K168" s="342"/>
    </row>
    <row r="169" spans="2:11" ht="15" customHeight="1">
      <c r="B169" s="321"/>
      <c r="C169" s="299" t="s">
        <v>1198</v>
      </c>
      <c r="D169" s="299"/>
      <c r="E169" s="299"/>
      <c r="F169" s="320" t="s">
        <v>1249</v>
      </c>
      <c r="G169" s="299"/>
      <c r="H169" s="299" t="s">
        <v>1315</v>
      </c>
      <c r="I169" s="299" t="s">
        <v>1251</v>
      </c>
      <c r="J169" s="299" t="s">
        <v>1299</v>
      </c>
      <c r="K169" s="342"/>
    </row>
    <row r="170" spans="2:11" ht="15" customHeight="1">
      <c r="B170" s="321"/>
      <c r="C170" s="299" t="s">
        <v>1254</v>
      </c>
      <c r="D170" s="299"/>
      <c r="E170" s="299"/>
      <c r="F170" s="320" t="s">
        <v>1255</v>
      </c>
      <c r="G170" s="299"/>
      <c r="H170" s="299" t="s">
        <v>1315</v>
      </c>
      <c r="I170" s="299" t="s">
        <v>1251</v>
      </c>
      <c r="J170" s="299">
        <v>50</v>
      </c>
      <c r="K170" s="342"/>
    </row>
    <row r="171" spans="2:11" ht="15" customHeight="1">
      <c r="B171" s="321"/>
      <c r="C171" s="299" t="s">
        <v>1257</v>
      </c>
      <c r="D171" s="299"/>
      <c r="E171" s="299"/>
      <c r="F171" s="320" t="s">
        <v>1249</v>
      </c>
      <c r="G171" s="299"/>
      <c r="H171" s="299" t="s">
        <v>1315</v>
      </c>
      <c r="I171" s="299" t="s">
        <v>1259</v>
      </c>
      <c r="J171" s="299"/>
      <c r="K171" s="342"/>
    </row>
    <row r="172" spans="2:11" ht="15" customHeight="1">
      <c r="B172" s="321"/>
      <c r="C172" s="299" t="s">
        <v>1268</v>
      </c>
      <c r="D172" s="299"/>
      <c r="E172" s="299"/>
      <c r="F172" s="320" t="s">
        <v>1255</v>
      </c>
      <c r="G172" s="299"/>
      <c r="H172" s="299" t="s">
        <v>1315</v>
      </c>
      <c r="I172" s="299" t="s">
        <v>1251</v>
      </c>
      <c r="J172" s="299">
        <v>50</v>
      </c>
      <c r="K172" s="342"/>
    </row>
    <row r="173" spans="2:11" ht="15" customHeight="1">
      <c r="B173" s="321"/>
      <c r="C173" s="299" t="s">
        <v>1276</v>
      </c>
      <c r="D173" s="299"/>
      <c r="E173" s="299"/>
      <c r="F173" s="320" t="s">
        <v>1255</v>
      </c>
      <c r="G173" s="299"/>
      <c r="H173" s="299" t="s">
        <v>1315</v>
      </c>
      <c r="I173" s="299" t="s">
        <v>1251</v>
      </c>
      <c r="J173" s="299">
        <v>50</v>
      </c>
      <c r="K173" s="342"/>
    </row>
    <row r="174" spans="2:11" ht="15" customHeight="1">
      <c r="B174" s="321"/>
      <c r="C174" s="299" t="s">
        <v>1274</v>
      </c>
      <c r="D174" s="299"/>
      <c r="E174" s="299"/>
      <c r="F174" s="320" t="s">
        <v>1255</v>
      </c>
      <c r="G174" s="299"/>
      <c r="H174" s="299" t="s">
        <v>1315</v>
      </c>
      <c r="I174" s="299" t="s">
        <v>1251</v>
      </c>
      <c r="J174" s="299">
        <v>50</v>
      </c>
      <c r="K174" s="342"/>
    </row>
    <row r="175" spans="2:11" ht="15" customHeight="1">
      <c r="B175" s="321"/>
      <c r="C175" s="299" t="s">
        <v>124</v>
      </c>
      <c r="D175" s="299"/>
      <c r="E175" s="299"/>
      <c r="F175" s="320" t="s">
        <v>1249</v>
      </c>
      <c r="G175" s="299"/>
      <c r="H175" s="299" t="s">
        <v>1316</v>
      </c>
      <c r="I175" s="299" t="s">
        <v>1317</v>
      </c>
      <c r="J175" s="299"/>
      <c r="K175" s="342"/>
    </row>
    <row r="176" spans="2:11" ht="15" customHeight="1">
      <c r="B176" s="321"/>
      <c r="C176" s="299" t="s">
        <v>56</v>
      </c>
      <c r="D176" s="299"/>
      <c r="E176" s="299"/>
      <c r="F176" s="320" t="s">
        <v>1249</v>
      </c>
      <c r="G176" s="299"/>
      <c r="H176" s="299" t="s">
        <v>1318</v>
      </c>
      <c r="I176" s="299" t="s">
        <v>1319</v>
      </c>
      <c r="J176" s="299">
        <v>1</v>
      </c>
      <c r="K176" s="342"/>
    </row>
    <row r="177" spans="2:11" ht="15" customHeight="1">
      <c r="B177" s="321"/>
      <c r="C177" s="299" t="s">
        <v>52</v>
      </c>
      <c r="D177" s="299"/>
      <c r="E177" s="299"/>
      <c r="F177" s="320" t="s">
        <v>1249</v>
      </c>
      <c r="G177" s="299"/>
      <c r="H177" s="299" t="s">
        <v>1320</v>
      </c>
      <c r="I177" s="299" t="s">
        <v>1251</v>
      </c>
      <c r="J177" s="299">
        <v>20</v>
      </c>
      <c r="K177" s="342"/>
    </row>
    <row r="178" spans="2:11" ht="15" customHeight="1">
      <c r="B178" s="321"/>
      <c r="C178" s="299" t="s">
        <v>125</v>
      </c>
      <c r="D178" s="299"/>
      <c r="E178" s="299"/>
      <c r="F178" s="320" t="s">
        <v>1249</v>
      </c>
      <c r="G178" s="299"/>
      <c r="H178" s="299" t="s">
        <v>1321</v>
      </c>
      <c r="I178" s="299" t="s">
        <v>1251</v>
      </c>
      <c r="J178" s="299">
        <v>255</v>
      </c>
      <c r="K178" s="342"/>
    </row>
    <row r="179" spans="2:11" ht="15" customHeight="1">
      <c r="B179" s="321"/>
      <c r="C179" s="299" t="s">
        <v>126</v>
      </c>
      <c r="D179" s="299"/>
      <c r="E179" s="299"/>
      <c r="F179" s="320" t="s">
        <v>1249</v>
      </c>
      <c r="G179" s="299"/>
      <c r="H179" s="299" t="s">
        <v>1214</v>
      </c>
      <c r="I179" s="299" t="s">
        <v>1251</v>
      </c>
      <c r="J179" s="299">
        <v>10</v>
      </c>
      <c r="K179" s="342"/>
    </row>
    <row r="180" spans="2:11" ht="15" customHeight="1">
      <c r="B180" s="321"/>
      <c r="C180" s="299" t="s">
        <v>127</v>
      </c>
      <c r="D180" s="299"/>
      <c r="E180" s="299"/>
      <c r="F180" s="320" t="s">
        <v>1249</v>
      </c>
      <c r="G180" s="299"/>
      <c r="H180" s="299" t="s">
        <v>1322</v>
      </c>
      <c r="I180" s="299" t="s">
        <v>1283</v>
      </c>
      <c r="J180" s="299"/>
      <c r="K180" s="342"/>
    </row>
    <row r="181" spans="2:11" ht="15" customHeight="1">
      <c r="B181" s="321"/>
      <c r="C181" s="299" t="s">
        <v>1323</v>
      </c>
      <c r="D181" s="299"/>
      <c r="E181" s="299"/>
      <c r="F181" s="320" t="s">
        <v>1249</v>
      </c>
      <c r="G181" s="299"/>
      <c r="H181" s="299" t="s">
        <v>1324</v>
      </c>
      <c r="I181" s="299" t="s">
        <v>1283</v>
      </c>
      <c r="J181" s="299"/>
      <c r="K181" s="342"/>
    </row>
    <row r="182" spans="2:11" ht="15" customHeight="1">
      <c r="B182" s="321"/>
      <c r="C182" s="299" t="s">
        <v>1312</v>
      </c>
      <c r="D182" s="299"/>
      <c r="E182" s="299"/>
      <c r="F182" s="320" t="s">
        <v>1249</v>
      </c>
      <c r="G182" s="299"/>
      <c r="H182" s="299" t="s">
        <v>1325</v>
      </c>
      <c r="I182" s="299" t="s">
        <v>1283</v>
      </c>
      <c r="J182" s="299"/>
      <c r="K182" s="342"/>
    </row>
    <row r="183" spans="2:11" ht="15" customHeight="1">
      <c r="B183" s="321"/>
      <c r="C183" s="299" t="s">
        <v>129</v>
      </c>
      <c r="D183" s="299"/>
      <c r="E183" s="299"/>
      <c r="F183" s="320" t="s">
        <v>1255</v>
      </c>
      <c r="G183" s="299"/>
      <c r="H183" s="299" t="s">
        <v>1326</v>
      </c>
      <c r="I183" s="299" t="s">
        <v>1251</v>
      </c>
      <c r="J183" s="299">
        <v>50</v>
      </c>
      <c r="K183" s="342"/>
    </row>
    <row r="184" spans="2:11" ht="15" customHeight="1">
      <c r="B184" s="321"/>
      <c r="C184" s="299" t="s">
        <v>1327</v>
      </c>
      <c r="D184" s="299"/>
      <c r="E184" s="299"/>
      <c r="F184" s="320" t="s">
        <v>1255</v>
      </c>
      <c r="G184" s="299"/>
      <c r="H184" s="299" t="s">
        <v>1328</v>
      </c>
      <c r="I184" s="299" t="s">
        <v>1329</v>
      </c>
      <c r="J184" s="299"/>
      <c r="K184" s="342"/>
    </row>
    <row r="185" spans="2:11" ht="15" customHeight="1">
      <c r="B185" s="321"/>
      <c r="C185" s="299" t="s">
        <v>1330</v>
      </c>
      <c r="D185" s="299"/>
      <c r="E185" s="299"/>
      <c r="F185" s="320" t="s">
        <v>1255</v>
      </c>
      <c r="G185" s="299"/>
      <c r="H185" s="299" t="s">
        <v>1331</v>
      </c>
      <c r="I185" s="299" t="s">
        <v>1329</v>
      </c>
      <c r="J185" s="299"/>
      <c r="K185" s="342"/>
    </row>
    <row r="186" spans="2:11" ht="15" customHeight="1">
      <c r="B186" s="321"/>
      <c r="C186" s="299" t="s">
        <v>1332</v>
      </c>
      <c r="D186" s="299"/>
      <c r="E186" s="299"/>
      <c r="F186" s="320" t="s">
        <v>1255</v>
      </c>
      <c r="G186" s="299"/>
      <c r="H186" s="299" t="s">
        <v>1333</v>
      </c>
      <c r="I186" s="299" t="s">
        <v>1329</v>
      </c>
      <c r="J186" s="299"/>
      <c r="K186" s="342"/>
    </row>
    <row r="187" spans="2:11" ht="15" customHeight="1">
      <c r="B187" s="321"/>
      <c r="C187" s="354" t="s">
        <v>1334</v>
      </c>
      <c r="D187" s="299"/>
      <c r="E187" s="299"/>
      <c r="F187" s="320" t="s">
        <v>1255</v>
      </c>
      <c r="G187" s="299"/>
      <c r="H187" s="299" t="s">
        <v>1335</v>
      </c>
      <c r="I187" s="299" t="s">
        <v>1336</v>
      </c>
      <c r="J187" s="355" t="s">
        <v>1337</v>
      </c>
      <c r="K187" s="342"/>
    </row>
    <row r="188" spans="2:11" ht="15" customHeight="1">
      <c r="B188" s="321"/>
      <c r="C188" s="305" t="s">
        <v>41</v>
      </c>
      <c r="D188" s="299"/>
      <c r="E188" s="299"/>
      <c r="F188" s="320" t="s">
        <v>1249</v>
      </c>
      <c r="G188" s="299"/>
      <c r="H188" s="295" t="s">
        <v>1338</v>
      </c>
      <c r="I188" s="299" t="s">
        <v>1339</v>
      </c>
      <c r="J188" s="299"/>
      <c r="K188" s="342"/>
    </row>
    <row r="189" spans="2:11" ht="15" customHeight="1">
      <c r="B189" s="321"/>
      <c r="C189" s="305" t="s">
        <v>1340</v>
      </c>
      <c r="D189" s="299"/>
      <c r="E189" s="299"/>
      <c r="F189" s="320" t="s">
        <v>1249</v>
      </c>
      <c r="G189" s="299"/>
      <c r="H189" s="299" t="s">
        <v>1341</v>
      </c>
      <c r="I189" s="299" t="s">
        <v>1283</v>
      </c>
      <c r="J189" s="299"/>
      <c r="K189" s="342"/>
    </row>
    <row r="190" spans="2:11" ht="15" customHeight="1">
      <c r="B190" s="321"/>
      <c r="C190" s="305" t="s">
        <v>1342</v>
      </c>
      <c r="D190" s="299"/>
      <c r="E190" s="299"/>
      <c r="F190" s="320" t="s">
        <v>1249</v>
      </c>
      <c r="G190" s="299"/>
      <c r="H190" s="299" t="s">
        <v>1343</v>
      </c>
      <c r="I190" s="299" t="s">
        <v>1283</v>
      </c>
      <c r="J190" s="299"/>
      <c r="K190" s="342"/>
    </row>
    <row r="191" spans="2:11" ht="15" customHeight="1">
      <c r="B191" s="321"/>
      <c r="C191" s="305" t="s">
        <v>1344</v>
      </c>
      <c r="D191" s="299"/>
      <c r="E191" s="299"/>
      <c r="F191" s="320" t="s">
        <v>1255</v>
      </c>
      <c r="G191" s="299"/>
      <c r="H191" s="299" t="s">
        <v>1345</v>
      </c>
      <c r="I191" s="299" t="s">
        <v>1283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1346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1347</v>
      </c>
      <c r="D198" s="357"/>
      <c r="E198" s="357"/>
      <c r="F198" s="357" t="s">
        <v>1348</v>
      </c>
      <c r="G198" s="358"/>
      <c r="H198" s="357" t="s">
        <v>1349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1339</v>
      </c>
      <c r="D200" s="299"/>
      <c r="E200" s="299"/>
      <c r="F200" s="320" t="s">
        <v>42</v>
      </c>
      <c r="G200" s="299"/>
      <c r="H200" s="299" t="s">
        <v>1350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43</v>
      </c>
      <c r="G201" s="299"/>
      <c r="H201" s="299" t="s">
        <v>1351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46</v>
      </c>
      <c r="G202" s="299"/>
      <c r="H202" s="299" t="s">
        <v>1352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44</v>
      </c>
      <c r="G203" s="299"/>
      <c r="H203" s="299" t="s">
        <v>1353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45</v>
      </c>
      <c r="G204" s="299"/>
      <c r="H204" s="299" t="s">
        <v>1354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1295</v>
      </c>
      <c r="D206" s="299"/>
      <c r="E206" s="299"/>
      <c r="F206" s="320" t="s">
        <v>78</v>
      </c>
      <c r="G206" s="299"/>
      <c r="H206" s="299" t="s">
        <v>1355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1192</v>
      </c>
      <c r="G207" s="299"/>
      <c r="H207" s="299" t="s">
        <v>1193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1190</v>
      </c>
      <c r="G208" s="299"/>
      <c r="H208" s="299" t="s">
        <v>1356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1194</v>
      </c>
      <c r="G209" s="305"/>
      <c r="H209" s="346" t="s">
        <v>1195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1196</v>
      </c>
      <c r="G210" s="305"/>
      <c r="H210" s="346" t="s">
        <v>1357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1319</v>
      </c>
      <c r="D212" s="327"/>
      <c r="E212" s="327"/>
      <c r="F212" s="320">
        <v>1</v>
      </c>
      <c r="G212" s="305"/>
      <c r="H212" s="346" t="s">
        <v>1358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1359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1360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1361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2019-01-08T21:06:31Z</dcterms:created>
  <dcterms:modified xsi:type="dcterms:W3CDTF">2019-01-08T21:06:41Z</dcterms:modified>
  <cp:category/>
  <cp:version/>
  <cp:contentType/>
  <cp:contentStatus/>
</cp:coreProperties>
</file>