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ivans\Desktop\ŠNAPKA SLUŽBY\Zakázky\ZAK 19-060401 Kanalizace a chodník Skřečoň\Rozpočet, VV\"/>
    </mc:Choice>
  </mc:AlternateContent>
  <bookViews>
    <workbookView xWindow="0" yWindow="0" windowWidth="0" windowHeight="0"/>
  </bookViews>
  <sheets>
    <sheet name="Rekapitulace stavby" sheetId="1" r:id="rId1"/>
    <sheet name="SO 101 - Chodník s odvodn..." sheetId="2" r:id="rId2"/>
    <sheet name="SO 201 - Splašková kanali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101 - Chodník s odvodn...'!$C$129:$K$499</definedName>
    <definedName name="_xlnm.Print_Area" localSheetId="1">'SO 101 - Chodník s odvodn...'!$C$4:$J$76,'SO 101 - Chodník s odvodn...'!$C$82:$J$111,'SO 101 - Chodník s odvodn...'!$C$117:$J$499</definedName>
    <definedName name="_xlnm.Print_Titles" localSheetId="1">'SO 101 - Chodník s odvodn...'!$129:$129</definedName>
    <definedName name="_xlnm._FilterDatabase" localSheetId="2" hidden="1">'SO 201 - Splašková kanali...'!$C$128:$K$378</definedName>
    <definedName name="_xlnm.Print_Area" localSheetId="2">'SO 201 - Splašková kanali...'!$C$4:$J$76,'SO 201 - Splašková kanali...'!$C$82:$J$110,'SO 201 - Splašková kanali...'!$C$116:$J$378</definedName>
    <definedName name="_xlnm.Print_Titles" localSheetId="2">'SO 201 - Splašková kanali...'!$128:$128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378"/>
  <c r="BH378"/>
  <c r="BG378"/>
  <c r="BF378"/>
  <c r="T378"/>
  <c r="T377"/>
  <c r="R378"/>
  <c r="R377"/>
  <c r="P378"/>
  <c r="P377"/>
  <c r="BI376"/>
  <c r="BH376"/>
  <c r="BG376"/>
  <c r="BF376"/>
  <c r="T376"/>
  <c r="T375"/>
  <c r="R376"/>
  <c r="R375"/>
  <c r="P376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0"/>
  <c r="BH360"/>
  <c r="BG360"/>
  <c r="BF360"/>
  <c r="T360"/>
  <c r="R360"/>
  <c r="P360"/>
  <c r="BI359"/>
  <c r="BH359"/>
  <c r="BG359"/>
  <c r="BF359"/>
  <c r="T359"/>
  <c r="R359"/>
  <c r="P359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2"/>
  <c r="BH332"/>
  <c r="BG332"/>
  <c r="BF332"/>
  <c r="T332"/>
  <c r="R332"/>
  <c r="P332"/>
  <c r="BI329"/>
  <c r="BH329"/>
  <c r="BG329"/>
  <c r="BF329"/>
  <c r="T329"/>
  <c r="R329"/>
  <c r="P329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6"/>
  <c r="BH306"/>
  <c r="BG306"/>
  <c r="BF306"/>
  <c r="T306"/>
  <c r="R306"/>
  <c r="P306"/>
  <c r="BI302"/>
  <c r="BH302"/>
  <c r="BG302"/>
  <c r="BF302"/>
  <c r="T302"/>
  <c r="R302"/>
  <c r="P302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59"/>
  <c r="BH259"/>
  <c r="BG259"/>
  <c r="BF259"/>
  <c r="T259"/>
  <c r="R259"/>
  <c r="P259"/>
  <c r="BI255"/>
  <c r="BH255"/>
  <c r="BG255"/>
  <c r="BF255"/>
  <c r="T255"/>
  <c r="R255"/>
  <c r="P255"/>
  <c r="BI252"/>
  <c r="BH252"/>
  <c r="BG252"/>
  <c r="BF252"/>
  <c r="T252"/>
  <c r="R252"/>
  <c r="P252"/>
  <c r="BI244"/>
  <c r="BH244"/>
  <c r="BG244"/>
  <c r="BF244"/>
  <c r="T244"/>
  <c r="R244"/>
  <c r="P244"/>
  <c r="BI242"/>
  <c r="BH242"/>
  <c r="BG242"/>
  <c r="BF242"/>
  <c r="T242"/>
  <c r="R242"/>
  <c r="P242"/>
  <c r="BI234"/>
  <c r="BH234"/>
  <c r="BG234"/>
  <c r="BF234"/>
  <c r="T234"/>
  <c r="R234"/>
  <c r="P234"/>
  <c r="BI232"/>
  <c r="BH232"/>
  <c r="BG232"/>
  <c r="BF232"/>
  <c r="T232"/>
  <c r="R232"/>
  <c r="P23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00"/>
  <c r="BH200"/>
  <c r="BG200"/>
  <c r="BF200"/>
  <c r="T200"/>
  <c r="R200"/>
  <c r="P200"/>
  <c r="BI194"/>
  <c r="BH194"/>
  <c r="BG194"/>
  <c r="BF194"/>
  <c r="T194"/>
  <c r="R194"/>
  <c r="P194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89"/>
  <c r="E7"/>
  <c r="E85"/>
  <c i="2" r="J37"/>
  <c r="J36"/>
  <c i="1" r="AY95"/>
  <c i="2" r="J35"/>
  <c i="1" r="AX95"/>
  <c i="2" r="BI499"/>
  <c r="BH499"/>
  <c r="BG499"/>
  <c r="BF499"/>
  <c r="T499"/>
  <c r="T498"/>
  <c r="R499"/>
  <c r="R498"/>
  <c r="P499"/>
  <c r="P498"/>
  <c r="BI497"/>
  <c r="BH497"/>
  <c r="BG497"/>
  <c r="BF497"/>
  <c r="T497"/>
  <c r="T496"/>
  <c r="R497"/>
  <c r="R496"/>
  <c r="P497"/>
  <c r="P496"/>
  <c r="BI495"/>
  <c r="BH495"/>
  <c r="BG495"/>
  <c r="BF495"/>
  <c r="T495"/>
  <c r="T494"/>
  <c r="R495"/>
  <c r="R494"/>
  <c r="P495"/>
  <c r="P494"/>
  <c r="BI493"/>
  <c r="BH493"/>
  <c r="BG493"/>
  <c r="BF493"/>
  <c r="T493"/>
  <c r="R493"/>
  <c r="P493"/>
  <c r="BI492"/>
  <c r="BH492"/>
  <c r="BG492"/>
  <c r="BF492"/>
  <c r="T492"/>
  <c r="R492"/>
  <c r="P492"/>
  <c r="BI491"/>
  <c r="BH491"/>
  <c r="BG491"/>
  <c r="BF491"/>
  <c r="T491"/>
  <c r="R491"/>
  <c r="P491"/>
  <c r="BI490"/>
  <c r="BH490"/>
  <c r="BG490"/>
  <c r="BF490"/>
  <c r="T490"/>
  <c r="R490"/>
  <c r="P490"/>
  <c r="BI489"/>
  <c r="BH489"/>
  <c r="BG489"/>
  <c r="BF489"/>
  <c r="T489"/>
  <c r="R489"/>
  <c r="P489"/>
  <c r="BI488"/>
  <c r="BH488"/>
  <c r="BG488"/>
  <c r="BF488"/>
  <c r="T488"/>
  <c r="R488"/>
  <c r="P488"/>
  <c r="BI486"/>
  <c r="BH486"/>
  <c r="BG486"/>
  <c r="BF486"/>
  <c r="T486"/>
  <c r="R486"/>
  <c r="P486"/>
  <c r="BI485"/>
  <c r="BH485"/>
  <c r="BG485"/>
  <c r="BF485"/>
  <c r="T485"/>
  <c r="R485"/>
  <c r="P485"/>
  <c r="BI484"/>
  <c r="BH484"/>
  <c r="BG484"/>
  <c r="BF484"/>
  <c r="T484"/>
  <c r="R484"/>
  <c r="P484"/>
  <c r="BI483"/>
  <c r="BH483"/>
  <c r="BG483"/>
  <c r="BF483"/>
  <c r="T483"/>
  <c r="R483"/>
  <c r="P483"/>
  <c r="BI482"/>
  <c r="BH482"/>
  <c r="BG482"/>
  <c r="BF482"/>
  <c r="T482"/>
  <c r="R482"/>
  <c r="P482"/>
  <c r="BI481"/>
  <c r="BH481"/>
  <c r="BG481"/>
  <c r="BF481"/>
  <c r="T481"/>
  <c r="R481"/>
  <c r="P481"/>
  <c r="BI478"/>
  <c r="BH478"/>
  <c r="BG478"/>
  <c r="BF478"/>
  <c r="T478"/>
  <c r="R478"/>
  <c r="P478"/>
  <c r="BI477"/>
  <c r="BH477"/>
  <c r="BG477"/>
  <c r="BF477"/>
  <c r="T477"/>
  <c r="R477"/>
  <c r="P477"/>
  <c r="BI474"/>
  <c r="BH474"/>
  <c r="BG474"/>
  <c r="BF474"/>
  <c r="T474"/>
  <c r="R474"/>
  <c r="P474"/>
  <c r="BI472"/>
  <c r="BH472"/>
  <c r="BG472"/>
  <c r="BF472"/>
  <c r="T472"/>
  <c r="R472"/>
  <c r="P472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2"/>
  <c r="BH462"/>
  <c r="BG462"/>
  <c r="BF462"/>
  <c r="T462"/>
  <c r="R462"/>
  <c r="P462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5"/>
  <c r="BH455"/>
  <c r="BG455"/>
  <c r="BF455"/>
  <c r="T455"/>
  <c r="R455"/>
  <c r="P455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4"/>
  <c r="BH434"/>
  <c r="BG434"/>
  <c r="BF434"/>
  <c r="T434"/>
  <c r="R434"/>
  <c r="P434"/>
  <c r="BI427"/>
  <c r="BH427"/>
  <c r="BG427"/>
  <c r="BF427"/>
  <c r="T427"/>
  <c r="R427"/>
  <c r="P427"/>
  <c r="BI426"/>
  <c r="BH426"/>
  <c r="BG426"/>
  <c r="BF426"/>
  <c r="T426"/>
  <c r="R426"/>
  <c r="P426"/>
  <c r="BI424"/>
  <c r="BH424"/>
  <c r="BG424"/>
  <c r="BF424"/>
  <c r="T424"/>
  <c r="R424"/>
  <c r="P424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1"/>
  <c r="BH401"/>
  <c r="BG401"/>
  <c r="BF401"/>
  <c r="T401"/>
  <c r="R401"/>
  <c r="P401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4"/>
  <c r="BH394"/>
  <c r="BG394"/>
  <c r="BF394"/>
  <c r="T394"/>
  <c r="R394"/>
  <c r="P394"/>
  <c r="BI392"/>
  <c r="BH392"/>
  <c r="BG392"/>
  <c r="BF392"/>
  <c r="T392"/>
  <c r="R392"/>
  <c r="P392"/>
  <c r="BI390"/>
  <c r="BH390"/>
  <c r="BG390"/>
  <c r="BF390"/>
  <c r="T390"/>
  <c r="R390"/>
  <c r="P390"/>
  <c r="BI389"/>
  <c r="BH389"/>
  <c r="BG389"/>
  <c r="BF389"/>
  <c r="T389"/>
  <c r="R389"/>
  <c r="P389"/>
  <c r="BI386"/>
  <c r="BH386"/>
  <c r="BG386"/>
  <c r="BF386"/>
  <c r="T386"/>
  <c r="R386"/>
  <c r="P386"/>
  <c r="BI385"/>
  <c r="BH385"/>
  <c r="BG385"/>
  <c r="BF385"/>
  <c r="T385"/>
  <c r="R385"/>
  <c r="P385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6"/>
  <c r="BH356"/>
  <c r="BG356"/>
  <c r="BF356"/>
  <c r="T356"/>
  <c r="R356"/>
  <c r="P356"/>
  <c r="BI354"/>
  <c r="BH354"/>
  <c r="BG354"/>
  <c r="BF354"/>
  <c r="T354"/>
  <c r="R354"/>
  <c r="P354"/>
  <c r="BI350"/>
  <c r="BH350"/>
  <c r="BG350"/>
  <c r="BF350"/>
  <c r="T350"/>
  <c r="R350"/>
  <c r="P350"/>
  <c r="BI348"/>
  <c r="BH348"/>
  <c r="BG348"/>
  <c r="BF348"/>
  <c r="T348"/>
  <c r="R348"/>
  <c r="P348"/>
  <c r="BI344"/>
  <c r="BH344"/>
  <c r="BG344"/>
  <c r="BF344"/>
  <c r="T344"/>
  <c r="R344"/>
  <c r="P344"/>
  <c r="BI342"/>
  <c r="BH342"/>
  <c r="BG342"/>
  <c r="BF342"/>
  <c r="T342"/>
  <c r="R342"/>
  <c r="P342"/>
  <c r="BI341"/>
  <c r="BH341"/>
  <c r="BG341"/>
  <c r="BF341"/>
  <c r="T341"/>
  <c r="R341"/>
  <c r="P341"/>
  <c r="BI337"/>
  <c r="BH337"/>
  <c r="BG337"/>
  <c r="BF337"/>
  <c r="T337"/>
  <c r="R337"/>
  <c r="P337"/>
  <c r="BI328"/>
  <c r="BH328"/>
  <c r="BG328"/>
  <c r="BF328"/>
  <c r="T328"/>
  <c r="R328"/>
  <c r="P328"/>
  <c r="BI322"/>
  <c r="BH322"/>
  <c r="BG322"/>
  <c r="BF322"/>
  <c r="T322"/>
  <c r="R322"/>
  <c r="P322"/>
  <c r="BI318"/>
  <c r="BH318"/>
  <c r="BG318"/>
  <c r="BF318"/>
  <c r="T318"/>
  <c r="R318"/>
  <c r="P318"/>
  <c r="BI313"/>
  <c r="BH313"/>
  <c r="BG313"/>
  <c r="BF313"/>
  <c r="T313"/>
  <c r="R313"/>
  <c r="P313"/>
  <c r="BI311"/>
  <c r="BH311"/>
  <c r="BG311"/>
  <c r="BF311"/>
  <c r="T311"/>
  <c r="R311"/>
  <c r="P311"/>
  <c r="BI306"/>
  <c r="BH306"/>
  <c r="BG306"/>
  <c r="BF306"/>
  <c r="T306"/>
  <c r="R306"/>
  <c r="P306"/>
  <c r="BI304"/>
  <c r="BH304"/>
  <c r="BG304"/>
  <c r="BF304"/>
  <c r="T304"/>
  <c r="T289"/>
  <c r="R304"/>
  <c r="R289"/>
  <c r="P304"/>
  <c r="P289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2"/>
  <c r="BH292"/>
  <c r="BG292"/>
  <c r="BF292"/>
  <c r="T292"/>
  <c r="R292"/>
  <c r="P292"/>
  <c r="BI290"/>
  <c r="BH290"/>
  <c r="BG290"/>
  <c r="BF290"/>
  <c r="T290"/>
  <c r="R290"/>
  <c r="P290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3"/>
  <c r="BH273"/>
  <c r="BG273"/>
  <c r="BF273"/>
  <c r="T273"/>
  <c r="R273"/>
  <c r="P273"/>
  <c r="BI267"/>
  <c r="BH267"/>
  <c r="BG267"/>
  <c r="BF267"/>
  <c r="T267"/>
  <c r="R267"/>
  <c r="P267"/>
  <c r="BI262"/>
  <c r="BH262"/>
  <c r="BG262"/>
  <c r="BF262"/>
  <c r="T262"/>
  <c r="R262"/>
  <c r="P262"/>
  <c r="BI253"/>
  <c r="BH253"/>
  <c r="BG253"/>
  <c r="BF253"/>
  <c r="T253"/>
  <c r="R253"/>
  <c r="P253"/>
  <c r="BI251"/>
  <c r="BH251"/>
  <c r="BG251"/>
  <c r="BF251"/>
  <c r="T251"/>
  <c r="R251"/>
  <c r="P251"/>
  <c r="BI242"/>
  <c r="BH242"/>
  <c r="BG242"/>
  <c r="BF242"/>
  <c r="T242"/>
  <c r="R242"/>
  <c r="P242"/>
  <c r="BI237"/>
  <c r="BH237"/>
  <c r="BG237"/>
  <c r="BF237"/>
  <c r="T237"/>
  <c r="R237"/>
  <c r="P237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4"/>
  <c r="BH204"/>
  <c r="BG204"/>
  <c r="BF204"/>
  <c r="T204"/>
  <c r="R204"/>
  <c r="P204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5"/>
  <c r="BH155"/>
  <c r="BG155"/>
  <c r="BF155"/>
  <c r="T155"/>
  <c r="R155"/>
  <c r="P155"/>
  <c r="BI147"/>
  <c r="BH147"/>
  <c r="BG147"/>
  <c r="BF147"/>
  <c r="T147"/>
  <c r="R147"/>
  <c r="P147"/>
  <c r="BI145"/>
  <c r="BH145"/>
  <c r="BG145"/>
  <c r="BF145"/>
  <c r="T145"/>
  <c r="R145"/>
  <c r="P145"/>
  <c r="BI140"/>
  <c r="BH140"/>
  <c r="BG140"/>
  <c r="BF140"/>
  <c r="T140"/>
  <c r="R140"/>
  <c r="P140"/>
  <c r="BI137"/>
  <c r="BH137"/>
  <c r="BG137"/>
  <c r="BF137"/>
  <c r="T137"/>
  <c r="R137"/>
  <c r="P137"/>
  <c r="BI133"/>
  <c r="BH133"/>
  <c r="BG133"/>
  <c r="BF133"/>
  <c r="T133"/>
  <c r="R133"/>
  <c r="P133"/>
  <c r="J127"/>
  <c r="J126"/>
  <c r="F126"/>
  <c r="F124"/>
  <c r="E122"/>
  <c r="J92"/>
  <c r="J91"/>
  <c r="F91"/>
  <c r="F89"/>
  <c r="E87"/>
  <c r="J18"/>
  <c r="E18"/>
  <c r="F127"/>
  <c r="J17"/>
  <c r="J12"/>
  <c r="J124"/>
  <c r="E7"/>
  <c r="E120"/>
  <c i="1" r="L90"/>
  <c r="AM90"/>
  <c r="AM89"/>
  <c r="L89"/>
  <c r="AM87"/>
  <c r="L87"/>
  <c r="L85"/>
  <c r="L84"/>
  <c i="2" r="J34"/>
  <c r="BK397"/>
  <c r="J392"/>
  <c r="J385"/>
  <c r="J380"/>
  <c r="J375"/>
  <c r="J368"/>
  <c r="BK350"/>
  <c r="J342"/>
  <c r="J328"/>
  <c r="J311"/>
  <c r="BK295"/>
  <c r="BK290"/>
  <c r="BK283"/>
  <c r="J273"/>
  <c r="J253"/>
  <c r="BK219"/>
  <c r="BK209"/>
  <c r="J196"/>
  <c r="J190"/>
  <c r="BK182"/>
  <c r="BK169"/>
  <c r="BK163"/>
  <c r="J147"/>
  <c r="BK133"/>
  <c i="3" r="J341"/>
  <c r="BK318"/>
  <c r="BK279"/>
  <c r="BK150"/>
  <c r="J325"/>
  <c r="J289"/>
  <c r="BK176"/>
  <c r="J142"/>
  <c r="BK348"/>
  <c r="BK321"/>
  <c r="J216"/>
  <c r="BK182"/>
  <c r="BK372"/>
  <c r="BK312"/>
  <c r="BK172"/>
  <c r="BK365"/>
  <c r="J306"/>
  <c r="BK244"/>
  <c r="BK168"/>
  <c r="J314"/>
  <c r="BK200"/>
  <c r="BK370"/>
  <c r="BK333"/>
  <c r="BK306"/>
  <c r="BK219"/>
  <c r="BK146"/>
  <c r="J378"/>
  <c r="J360"/>
  <c r="BK341"/>
  <c r="BK285"/>
  <c r="BK185"/>
  <c i="2" r="F36"/>
  <c r="J397"/>
  <c r="BK389"/>
  <c r="BK382"/>
  <c r="J377"/>
  <c r="BK368"/>
  <c r="J356"/>
  <c r="BK348"/>
  <c r="BK322"/>
  <c r="J306"/>
  <c r="BK293"/>
  <c r="J285"/>
  <c r="BK273"/>
  <c r="J242"/>
  <c r="J204"/>
  <c r="BK192"/>
  <c r="BK185"/>
  <c r="J178"/>
  <c r="J165"/>
  <c r="J140"/>
  <c i="3" r="BK356"/>
  <c r="J148"/>
  <c r="J376"/>
  <c r="J352"/>
  <c r="J322"/>
  <c r="BK164"/>
  <c i="2" r="F35"/>
  <c r="BK396"/>
  <c r="J390"/>
  <c r="J382"/>
  <c r="BK377"/>
  <c r="BK371"/>
  <c r="BK365"/>
  <c r="BK356"/>
  <c r="BK344"/>
  <c r="J337"/>
  <c r="J318"/>
  <c r="BK304"/>
  <c r="BK292"/>
  <c r="BK281"/>
  <c r="BK267"/>
  <c r="BK251"/>
  <c r="J223"/>
  <c r="J215"/>
  <c r="J198"/>
  <c r="BK188"/>
  <c r="J184"/>
  <c r="BK173"/>
  <c r="J163"/>
  <c r="BK145"/>
  <c r="J133"/>
  <c i="3" r="J348"/>
  <c r="BK322"/>
  <c r="J264"/>
  <c r="BK144"/>
  <c r="BK324"/>
  <c r="J255"/>
  <c r="BK154"/>
  <c r="J359"/>
  <c r="J280"/>
  <c r="J187"/>
  <c r="J154"/>
  <c r="BK352"/>
  <c r="J277"/>
  <c r="BK162"/>
  <c r="J350"/>
  <c r="BK295"/>
  <c r="BK234"/>
  <c r="J182"/>
  <c r="BK297"/>
  <c r="J252"/>
  <c r="BK371"/>
  <c r="BK320"/>
  <c r="J270"/>
  <c r="J162"/>
  <c r="BK134"/>
  <c r="J366"/>
  <c r="BK350"/>
  <c r="J316"/>
  <c r="J259"/>
  <c i="2" r="J467"/>
  <c r="BK462"/>
  <c r="J460"/>
  <c r="BK458"/>
  <c r="J457"/>
  <c r="BK454"/>
  <c r="J452"/>
  <c r="BK448"/>
  <c r="J446"/>
  <c r="BK442"/>
  <c r="J440"/>
  <c r="BK434"/>
  <c r="J426"/>
  <c r="J424"/>
  <c r="BK417"/>
  <c r="J415"/>
  <c r="BK411"/>
  <c r="J409"/>
  <c r="J405"/>
  <c r="BK399"/>
  <c r="J396"/>
  <c r="BK385"/>
  <c r="BK380"/>
  <c r="BK375"/>
  <c r="J369"/>
  <c r="BK363"/>
  <c r="J354"/>
  <c r="BK341"/>
  <c r="BK311"/>
  <c r="J293"/>
  <c r="BK285"/>
  <c r="BK277"/>
  <c r="BK253"/>
  <c r="BK223"/>
  <c r="BK211"/>
  <c r="BK198"/>
  <c r="J192"/>
  <c r="J185"/>
  <c r="J169"/>
  <c r="BK155"/>
  <c r="BK137"/>
  <c i="3" r="BK354"/>
  <c r="J301"/>
  <c r="BK252"/>
  <c r="J354"/>
  <c r="BK277"/>
  <c r="J200"/>
  <c r="BK374"/>
  <c r="BK337"/>
  <c r="J310"/>
  <c r="J268"/>
  <c r="BK148"/>
  <c r="J368"/>
  <c r="BK316"/>
  <c r="J234"/>
  <c r="BK132"/>
  <c r="J312"/>
  <c r="BK262"/>
  <c r="J184"/>
  <c r="J339"/>
  <c r="J273"/>
  <c r="J146"/>
  <c r="BK332"/>
  <c r="J275"/>
  <c r="BK184"/>
  <c r="BK140"/>
  <c r="J373"/>
  <c r="J343"/>
  <c r="BK264"/>
  <c i="2" r="F34"/>
  <c r="BK398"/>
  <c r="BK392"/>
  <c r="J386"/>
  <c r="J381"/>
  <c r="BK376"/>
  <c r="BK369"/>
  <c r="J365"/>
  <c r="BK354"/>
  <c r="J344"/>
  <c r="BK328"/>
  <c r="J313"/>
  <c r="BK296"/>
  <c r="J290"/>
  <c r="BK279"/>
  <c r="BK262"/>
  <c r="BK237"/>
  <c r="BK221"/>
  <c r="J209"/>
  <c r="BK196"/>
  <c r="BK190"/>
  <c r="BK184"/>
  <c r="BK178"/>
  <c r="J167"/>
  <c r="BK147"/>
  <c i="3" r="BK368"/>
  <c r="BK329"/>
  <c r="BK291"/>
  <c r="BK242"/>
  <c r="BK314"/>
  <c r="J262"/>
  <c r="J172"/>
  <c r="BK360"/>
  <c r="BK327"/>
  <c r="J279"/>
  <c r="J185"/>
  <c r="J323"/>
  <c r="BK273"/>
  <c r="J144"/>
  <c r="J326"/>
  <c r="BK293"/>
  <c r="J232"/>
  <c r="J320"/>
  <c r="J244"/>
  <c r="BK367"/>
  <c r="J324"/>
  <c r="J302"/>
  <c r="J176"/>
  <c r="J138"/>
  <c r="J371"/>
  <c r="J345"/>
  <c r="BK282"/>
  <c r="BK152"/>
  <c i="1" r="AS94"/>
  <c i="2" r="BK499"/>
  <c r="BK497"/>
  <c r="BK495"/>
  <c r="J493"/>
  <c r="J492"/>
  <c r="J491"/>
  <c r="J490"/>
  <c r="J489"/>
  <c r="J488"/>
  <c r="J486"/>
  <c r="J485"/>
  <c r="J484"/>
  <c r="J483"/>
  <c r="J482"/>
  <c r="J481"/>
  <c r="J478"/>
  <c r="J477"/>
  <c r="J474"/>
  <c r="J472"/>
  <c r="J471"/>
  <c r="BK467"/>
  <c r="J465"/>
  <c r="J463"/>
  <c r="BK460"/>
  <c r="J459"/>
  <c r="J458"/>
  <c r="J455"/>
  <c r="BK452"/>
  <c r="J450"/>
  <c r="BK446"/>
  <c r="J444"/>
  <c r="BK440"/>
  <c r="J438"/>
  <c r="BK427"/>
  <c r="J427"/>
  <c r="BK424"/>
  <c r="J419"/>
  <c r="BK415"/>
  <c r="J413"/>
  <c r="BK409"/>
  <c r="J407"/>
  <c r="BK401"/>
  <c r="J398"/>
  <c r="J389"/>
  <c r="J383"/>
  <c r="J378"/>
  <c r="J376"/>
  <c r="J371"/>
  <c r="J363"/>
  <c r="J348"/>
  <c r="BK337"/>
  <c r="BK313"/>
  <c r="J296"/>
  <c r="J292"/>
  <c r="J283"/>
  <c r="J277"/>
  <c r="BK242"/>
  <c r="J221"/>
  <c r="J211"/>
  <c r="J200"/>
  <c r="J188"/>
  <c r="BK180"/>
  <c r="BK167"/>
  <c r="J155"/>
  <c r="J137"/>
  <c i="3" r="J332"/>
  <c r="BK310"/>
  <c r="BK287"/>
  <c r="J164"/>
  <c r="BK335"/>
  <c r="J266"/>
  <c r="BK158"/>
  <c r="J370"/>
  <c r="J335"/>
  <c r="J287"/>
  <c r="BK194"/>
  <c r="BK366"/>
  <c r="J282"/>
  <c r="BK216"/>
  <c r="J374"/>
  <c r="J297"/>
  <c r="J242"/>
  <c r="BK138"/>
  <c r="J295"/>
  <c r="J150"/>
  <c r="BK363"/>
  <c r="J321"/>
  <c r="J299"/>
  <c r="J194"/>
  <c r="J136"/>
  <c r="BK376"/>
  <c r="BK359"/>
  <c r="J333"/>
  <c r="BK268"/>
  <c i="2" r="J499"/>
  <c r="J497"/>
  <c r="J495"/>
  <c r="BK493"/>
  <c r="BK492"/>
  <c r="BK491"/>
  <c r="BK490"/>
  <c r="BK489"/>
  <c r="BK488"/>
  <c r="BK486"/>
  <c r="BK485"/>
  <c r="BK484"/>
  <c r="BK483"/>
  <c r="BK482"/>
  <c r="BK481"/>
  <c r="BK478"/>
  <c r="BK477"/>
  <c r="BK474"/>
  <c r="BK472"/>
  <c r="BK471"/>
  <c r="BK469"/>
  <c r="J469"/>
  <c r="BK465"/>
  <c r="BK463"/>
  <c r="J462"/>
  <c r="BK459"/>
  <c r="BK457"/>
  <c r="BK455"/>
  <c r="J454"/>
  <c r="BK450"/>
  <c r="J448"/>
  <c r="BK444"/>
  <c r="J442"/>
  <c r="BK438"/>
  <c r="J434"/>
  <c r="BK426"/>
  <c r="BK419"/>
  <c r="J417"/>
  <c r="BK413"/>
  <c r="J411"/>
  <c r="BK407"/>
  <c r="BK405"/>
  <c r="J401"/>
  <c r="BK394"/>
  <c r="BK390"/>
  <c r="BK383"/>
  <c r="BK378"/>
  <c r="BK373"/>
  <c r="J367"/>
  <c r="BK361"/>
  <c r="BK342"/>
  <c r="J322"/>
  <c r="BK306"/>
  <c r="J295"/>
  <c r="BK287"/>
  <c r="J281"/>
  <c r="J262"/>
  <c r="J237"/>
  <c r="BK215"/>
  <c r="BK200"/>
  <c r="J194"/>
  <c r="J186"/>
  <c r="J182"/>
  <c r="J173"/>
  <c r="BK161"/>
  <c r="J145"/>
  <c i="3" r="J364"/>
  <c r="BK323"/>
  <c r="BK270"/>
  <c r="J372"/>
  <c r="BK302"/>
  <c r="BK188"/>
  <c r="J367"/>
  <c r="J329"/>
  <c r="BK301"/>
  <c r="BK255"/>
  <c r="BK166"/>
  <c r="J363"/>
  <c r="BK299"/>
  <c r="J166"/>
  <c r="BK319"/>
  <c r="J285"/>
  <c r="J219"/>
  <c r="J132"/>
  <c r="J293"/>
  <c r="BK136"/>
  <c r="BK343"/>
  <c r="J319"/>
  <c r="BK232"/>
  <c r="J158"/>
  <c r="BK378"/>
  <c r="BK364"/>
  <c r="J337"/>
  <c r="BK280"/>
  <c r="J168"/>
  <c i="2" r="F37"/>
  <c r="J399"/>
  <c r="J394"/>
  <c r="BK386"/>
  <c r="BK381"/>
  <c r="J373"/>
  <c r="BK367"/>
  <c r="J361"/>
  <c r="J350"/>
  <c r="J341"/>
  <c r="BK318"/>
  <c r="J304"/>
  <c r="J287"/>
  <c r="J279"/>
  <c r="J267"/>
  <c r="J251"/>
  <c r="J219"/>
  <c r="BK204"/>
  <c r="BK194"/>
  <c r="BK186"/>
  <c r="J180"/>
  <c r="BK165"/>
  <c r="J161"/>
  <c r="BK140"/>
  <c i="3" r="BK373"/>
  <c r="BK325"/>
  <c r="BK289"/>
  <c r="BK187"/>
  <c r="J365"/>
  <c r="J291"/>
  <c r="J213"/>
  <c r="J152"/>
  <c r="BK339"/>
  <c r="BK326"/>
  <c r="BK213"/>
  <c r="J134"/>
  <c r="J327"/>
  <c r="BK266"/>
  <c r="BK142"/>
  <c r="J318"/>
  <c r="BK275"/>
  <c r="J188"/>
  <c r="J356"/>
  <c r="BK259"/>
  <c r="J140"/>
  <c r="BK345"/>
  <c i="2" l="1" r="R132"/>
  <c r="BK360"/>
  <c r="J360"/>
  <c r="J101"/>
  <c r="T360"/>
  <c r="BK464"/>
  <c r="J464"/>
  <c r="J103"/>
  <c r="BK480"/>
  <c r="T487"/>
  <c i="3" r="T131"/>
  <c r="T254"/>
  <c r="P331"/>
  <c i="2" r="P132"/>
  <c r="R305"/>
  <c r="R388"/>
  <c r="BK476"/>
  <c r="J476"/>
  <c r="J104"/>
  <c r="R480"/>
  <c i="3" r="BK131"/>
  <c r="BK254"/>
  <c r="J254"/>
  <c r="J99"/>
  <c r="R254"/>
  <c r="P261"/>
  <c r="R331"/>
  <c i="2" r="BK305"/>
  <c r="J305"/>
  <c r="J100"/>
  <c r="P388"/>
  <c r="T464"/>
  <c r="T476"/>
  <c r="BK487"/>
  <c r="J487"/>
  <c r="J107"/>
  <c i="3" r="R131"/>
  <c r="R261"/>
  <c r="T272"/>
  <c r="R272"/>
  <c i="2" r="BK132"/>
  <c r="T305"/>
  <c r="T388"/>
  <c r="P476"/>
  <c r="P487"/>
  <c i="3" r="BK272"/>
  <c r="J272"/>
  <c r="J101"/>
  <c r="BK331"/>
  <c r="J331"/>
  <c r="J102"/>
  <c r="R347"/>
  <c i="2" r="T132"/>
  <c r="T131"/>
  <c r="P360"/>
  <c r="R360"/>
  <c r="P464"/>
  <c r="R476"/>
  <c r="R487"/>
  <c r="R479"/>
  <c i="3" r="P131"/>
  <c r="P254"/>
  <c r="BK261"/>
  <c r="J261"/>
  <c r="J100"/>
  <c r="T261"/>
  <c r="BK347"/>
  <c r="J347"/>
  <c r="J103"/>
  <c i="2" r="P305"/>
  <c r="BK388"/>
  <c r="J388"/>
  <c r="J102"/>
  <c r="R464"/>
  <c r="P480"/>
  <c r="P479"/>
  <c r="T480"/>
  <c r="T479"/>
  <c i="3" r="P272"/>
  <c r="T331"/>
  <c r="P347"/>
  <c r="T347"/>
  <c r="BK358"/>
  <c r="J358"/>
  <c r="J104"/>
  <c r="P358"/>
  <c r="R358"/>
  <c r="T358"/>
  <c r="BK362"/>
  <c r="J362"/>
  <c r="J106"/>
  <c r="P362"/>
  <c r="R362"/>
  <c r="T362"/>
  <c r="BK369"/>
  <c r="J369"/>
  <c r="J107"/>
  <c r="P369"/>
  <c r="R369"/>
  <c r="T369"/>
  <c i="2" r="BK289"/>
  <c r="J289"/>
  <c r="J99"/>
  <c r="BK494"/>
  <c r="J494"/>
  <c r="J108"/>
  <c r="BK498"/>
  <c r="J498"/>
  <c r="J110"/>
  <c r="BK496"/>
  <c r="J496"/>
  <c r="J109"/>
  <c i="3" r="BK375"/>
  <c r="J375"/>
  <c r="J108"/>
  <c r="BK377"/>
  <c r="J377"/>
  <c r="J109"/>
  <c r="BE134"/>
  <c r="BE158"/>
  <c r="BE187"/>
  <c r="BE216"/>
  <c r="BE279"/>
  <c r="BE291"/>
  <c r="BE299"/>
  <c r="BE324"/>
  <c r="BE376"/>
  <c r="BE378"/>
  <c i="2" r="J132"/>
  <c r="J98"/>
  <c i="3" r="F92"/>
  <c r="J123"/>
  <c r="BE144"/>
  <c r="BE168"/>
  <c r="BE252"/>
  <c r="BE255"/>
  <c r="BE262"/>
  <c r="BE264"/>
  <c r="BE312"/>
  <c r="BE339"/>
  <c r="BE354"/>
  <c r="BE360"/>
  <c r="BE364"/>
  <c r="BE142"/>
  <c r="BE152"/>
  <c r="BE162"/>
  <c r="BE172"/>
  <c r="BE185"/>
  <c r="BE188"/>
  <c r="BE194"/>
  <c r="BE232"/>
  <c r="BE277"/>
  <c r="BE287"/>
  <c r="BE302"/>
  <c r="BE306"/>
  <c r="BE310"/>
  <c r="BE323"/>
  <c r="BE325"/>
  <c r="BE326"/>
  <c r="BE327"/>
  <c r="BE333"/>
  <c r="BE335"/>
  <c r="BE350"/>
  <c r="BE352"/>
  <c r="BE366"/>
  <c r="BE368"/>
  <c r="BE371"/>
  <c i="2" r="J480"/>
  <c r="J106"/>
  <c i="3" r="BE150"/>
  <c r="BE154"/>
  <c r="BE213"/>
  <c r="BE259"/>
  <c r="BE280"/>
  <c r="BE289"/>
  <c r="BE301"/>
  <c r="BE314"/>
  <c r="BE320"/>
  <c r="BE321"/>
  <c r="BE322"/>
  <c r="BE343"/>
  <c r="BE359"/>
  <c r="BE367"/>
  <c r="BE372"/>
  <c r="BE373"/>
  <c r="E119"/>
  <c r="BE140"/>
  <c r="BE182"/>
  <c r="BE200"/>
  <c r="BE242"/>
  <c r="BE293"/>
  <c r="BE332"/>
  <c r="BE356"/>
  <c r="BE319"/>
  <c r="BE365"/>
  <c r="BE132"/>
  <c r="BE146"/>
  <c r="BE148"/>
  <c r="BE164"/>
  <c r="BE166"/>
  <c r="BE219"/>
  <c r="BE234"/>
  <c r="BE244"/>
  <c r="BE268"/>
  <c r="BE270"/>
  <c r="BE273"/>
  <c r="BE282"/>
  <c r="BE285"/>
  <c r="BE295"/>
  <c r="BE316"/>
  <c r="BE318"/>
  <c r="BE329"/>
  <c r="BE341"/>
  <c r="BE345"/>
  <c r="BE348"/>
  <c r="BE363"/>
  <c r="BE370"/>
  <c r="BE374"/>
  <c r="BE136"/>
  <c r="BE138"/>
  <c r="BE176"/>
  <c r="BE184"/>
  <c r="BE266"/>
  <c r="BE275"/>
  <c r="BE297"/>
  <c r="BE337"/>
  <c i="1" r="AW95"/>
  <c i="2" r="E85"/>
  <c r="J89"/>
  <c r="F92"/>
  <c r="BE133"/>
  <c r="BE137"/>
  <c r="BE140"/>
  <c r="BE145"/>
  <c r="BE147"/>
  <c r="BE155"/>
  <c r="BE161"/>
  <c r="BE163"/>
  <c r="BE165"/>
  <c r="BE167"/>
  <c r="BE169"/>
  <c r="BE173"/>
  <c r="BE178"/>
  <c r="BE180"/>
  <c r="BE182"/>
  <c r="BE184"/>
  <c r="BE185"/>
  <c r="BE186"/>
  <c r="BE188"/>
  <c r="BE190"/>
  <c r="BE192"/>
  <c r="BE194"/>
  <c r="BE196"/>
  <c r="BE198"/>
  <c r="BE200"/>
  <c r="BE204"/>
  <c r="BE209"/>
  <c r="BE211"/>
  <c r="BE215"/>
  <c r="BE219"/>
  <c r="BE221"/>
  <c r="BE223"/>
  <c r="BE237"/>
  <c r="BE242"/>
  <c r="BE251"/>
  <c r="BE253"/>
  <c r="BE262"/>
  <c r="BE267"/>
  <c r="BE273"/>
  <c r="BE277"/>
  <c r="BE279"/>
  <c r="BE281"/>
  <c r="BE283"/>
  <c r="BE285"/>
  <c r="BE287"/>
  <c r="BE290"/>
  <c r="BE292"/>
  <c r="BE293"/>
  <c r="BE295"/>
  <c r="BE296"/>
  <c r="BE304"/>
  <c r="BE306"/>
  <c r="BE311"/>
  <c r="BE313"/>
  <c r="BE318"/>
  <c r="BE322"/>
  <c r="BE328"/>
  <c r="BE337"/>
  <c r="BE341"/>
  <c r="BE342"/>
  <c r="BE344"/>
  <c r="BE348"/>
  <c r="BE350"/>
  <c r="BE354"/>
  <c r="BE356"/>
  <c r="BE361"/>
  <c r="BE363"/>
  <c r="BE365"/>
  <c r="BE367"/>
  <c r="BE368"/>
  <c r="BE369"/>
  <c r="BE371"/>
  <c r="BE373"/>
  <c r="BE375"/>
  <c r="BE376"/>
  <c r="BE377"/>
  <c r="BE378"/>
  <c r="BE380"/>
  <c r="BE381"/>
  <c r="BE382"/>
  <c r="BE383"/>
  <c r="BE385"/>
  <c r="BE386"/>
  <c r="BE389"/>
  <c r="BE390"/>
  <c r="BE392"/>
  <c r="BE394"/>
  <c r="BE396"/>
  <c r="BE397"/>
  <c r="BE398"/>
  <c r="BE399"/>
  <c r="BE401"/>
  <c r="BE405"/>
  <c r="BE407"/>
  <c r="BE409"/>
  <c r="BE411"/>
  <c r="BE413"/>
  <c r="BE415"/>
  <c r="BE417"/>
  <c r="BE419"/>
  <c r="BE424"/>
  <c r="BE426"/>
  <c r="BE427"/>
  <c r="BE434"/>
  <c r="BE438"/>
  <c r="BE440"/>
  <c r="BE442"/>
  <c r="BE444"/>
  <c r="BE446"/>
  <c r="BE448"/>
  <c r="BE450"/>
  <c r="BE452"/>
  <c r="BE454"/>
  <c r="BE455"/>
  <c r="BE457"/>
  <c r="BE458"/>
  <c r="BE459"/>
  <c r="BE460"/>
  <c r="BE462"/>
  <c r="BE463"/>
  <c r="BE465"/>
  <c r="BE467"/>
  <c r="BE469"/>
  <c r="BE471"/>
  <c r="BE472"/>
  <c r="BE474"/>
  <c r="BE477"/>
  <c r="BE478"/>
  <c r="BE481"/>
  <c r="BE482"/>
  <c r="BE483"/>
  <c r="BE484"/>
  <c r="BE485"/>
  <c r="BE486"/>
  <c r="BE488"/>
  <c r="BE489"/>
  <c r="BE490"/>
  <c r="BE491"/>
  <c r="BE492"/>
  <c r="BE493"/>
  <c r="BE495"/>
  <c r="BE497"/>
  <c r="BE499"/>
  <c i="1" r="BB95"/>
  <c r="BA95"/>
  <c r="BC95"/>
  <c r="BD95"/>
  <c i="3" r="F36"/>
  <c i="1" r="BC96"/>
  <c r="BC94"/>
  <c r="W32"/>
  <c i="3" r="F37"/>
  <c i="1" r="BD96"/>
  <c r="BD94"/>
  <c r="W33"/>
  <c i="3" r="J34"/>
  <c i="1" r="AW96"/>
  <c i="3" r="F34"/>
  <c i="1" r="BA96"/>
  <c r="BA94"/>
  <c r="W30"/>
  <c i="3" r="F35"/>
  <c i="1" r="BB96"/>
  <c r="BB94"/>
  <c r="AX94"/>
  <c i="3" l="1" r="T361"/>
  <c i="2" r="T130"/>
  <c r="P131"/>
  <c r="P130"/>
  <c i="1" r="AU95"/>
  <c i="2" r="BK479"/>
  <c r="J479"/>
  <c r="J105"/>
  <c i="3" r="P361"/>
  <c r="T130"/>
  <c r="T129"/>
  <c r="R361"/>
  <c i="2" r="BK131"/>
  <c r="J131"/>
  <c r="J97"/>
  <c i="3" r="R130"/>
  <c r="R129"/>
  <c r="BK130"/>
  <c r="P130"/>
  <c r="P129"/>
  <c i="1" r="AU96"/>
  <c i="2" r="R131"/>
  <c r="R130"/>
  <c i="3" r="J131"/>
  <c r="J98"/>
  <c r="BK361"/>
  <c r="J361"/>
  <c r="J105"/>
  <c r="F33"/>
  <c i="1" r="AZ96"/>
  <c i="2" r="J33"/>
  <c i="1" r="AV95"/>
  <c r="AT95"/>
  <c r="AY94"/>
  <c r="AW94"/>
  <c r="AK30"/>
  <c r="W31"/>
  <c i="2" r="F33"/>
  <c i="1" r="AZ95"/>
  <c i="3" r="J33"/>
  <c i="1" r="AV96"/>
  <c r="AT96"/>
  <c i="3" l="1" r="BK129"/>
  <c r="J129"/>
  <c r="J96"/>
  <c r="J130"/>
  <c r="J97"/>
  <c i="2" r="BK130"/>
  <c r="J130"/>
  <c r="J96"/>
  <c i="1" r="AU94"/>
  <c r="AZ94"/>
  <c r="W29"/>
  <c i="2" l="1" r="J30"/>
  <c i="1" r="AG95"/>
  <c r="AV94"/>
  <c r="AK29"/>
  <c i="3" r="J30"/>
  <c i="1" r="AG96"/>
  <c i="2" l="1" r="J39"/>
  <c i="3" r="J39"/>
  <c i="1" r="AN95"/>
  <c r="AN96"/>
  <c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<sst xmlns="http://schemas.openxmlformats.org/spreadsheetml/2006/main">
  <si>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</si>
  <si>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</si>
  <si>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</si>
  <si>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</si>
  <si>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</si>
  <si>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{f1067915-1e62-4d11-9dd3-f08ae54b9802}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</si>
  <si>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</si>
  <si>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</si>
  <si>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</si>
  <si>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</si>
  <si>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</si>
  <si>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</si>
  <si>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</si>
  <si>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</si>
  <si>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19060401-2a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</si>
  <si>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</si>
  <si>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</si>
  <si>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Kanalizace a chodník Skřečoň - 2. etapa-rev1</t>
  </si>
  <si>
    <t>KSO:</t>
  </si>
  <si>
    <t>CC-CZ:</t>
  </si>
  <si>
    <t>Místo:</t>
  </si>
  <si>
    <t>Bohumín</t>
  </si>
  <si>
    <t>Datum:</t>
  </si>
  <si>
    <t>16. 3. 2023</t>
  </si>
  <si>
    <t>Zadavatel:</t>
  </si>
  <si>
    <t>IČ:</t>
  </si>
  <si>
    <t>Město Bohumín</t>
  </si>
  <si>
    <t>DIČ:</t>
  </si>
  <si>
    <t>Uchazeč:</t>
  </si>
  <si>
    <t>Vyplň údaj</t>
  </si>
  <si>
    <t>Projektant:</t>
  </si>
  <si>
    <t>ŠNAPKA SLUŽBY s.r.o.</t>
  </si>
  <si>
    <t>True</t>
  </si>
  <si>
    <t>Zpracovatel:</t>
  </si>
  <si>
    <t>Ing. Ivan Šnapka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</si>
  <si>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</si>
  <si>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</si>
  <si>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</si>
  <si>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</si>
  <si>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</si>
  <si>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</si>
  <si>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</si>
  <si>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</si>
  <si>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</si>
  <si>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</si>
  <si>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</si>
  <si>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</si>
  <si>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</si>
  <si>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</si>
  <si>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</si>
  <si>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</si>
  <si>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</si>
  <si>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</si>
  <si>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</si>
  <si>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</si>
  <si>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</si>
  <si>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</si>
  <si>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</si>
  <si>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</si>
  <si>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</si>
  <si>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</si>
  <si>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</si>
  <si>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</si>
  <si>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</si>
  <si>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</si>
  <si>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</si>
  <si>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</si>
  <si>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</si>
  <si>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</si>
  <si>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</si>
  <si>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</si>
  <si>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</si>
  <si>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</si>
  <si>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</si>
  <si>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</si>
  <si>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</si>
  <si>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</si>
  <si>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</si>
  <si>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</si>
  <si>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</si>
  <si>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</si>
  <si>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</si>
  <si>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Chodník s odvodněním</t>
  </si>
  <si>
    <t>STA</t>
  </si>
  <si>
    <t>1</t>
  </si>
  <si>
    <t>{7aace972-8cdb-47f3-8cc1-cad79e770447}</t>
  </si>
  <si>
    <t>2</t>
  </si>
  <si>
    <t>SO 201</t>
  </si>
  <si>
    <t>Splašková kanalizace</t>
  </si>
  <si>
    <t>{9a9fe729-8605-4de6-92b8-1a6286eec195}</t>
  </si>
  <si>
    <t>KRYCÍ LIST SOUPISU PRACÍ</t>
  </si>
  <si>
    <t>Objekt:</t>
  </si>
  <si>
    <t>SO 101 - Chodník s odvodněním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</si>
  <si>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</si>
  <si>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</si>
  <si>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</si>
  <si>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</si>
  <si>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</si>
  <si>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</si>
  <si>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</si>
  <si>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</si>
  <si>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</si>
  <si>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</si>
  <si>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</si>
  <si>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</si>
  <si>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</si>
  <si>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</si>
  <si>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</si>
  <si>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</si>
  <si>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VRN5 - Finanční náklady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</si>
  <si>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</si>
  <si>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</si>
  <si>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</si>
  <si>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</si>
  <si>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</si>
  <si>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</si>
  <si>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</si>
  <si>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</si>
  <si>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</si>
  <si>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</si>
  <si>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</si>
  <si>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</si>
  <si>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</si>
  <si>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</si>
  <si>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</si>
  <si>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</si>
  <si>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</si>
  <si>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</si>
  <si>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</si>
  <si>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</si>
  <si>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111151102</t>
  </si>
  <si>
    <t>Odstranění travin z celkové plochy do 500 m2 strojně</t>
  </si>
  <si>
    <t>m2</t>
  </si>
  <si>
    <t>4</t>
  </si>
  <si>
    <t>-1720661133</t>
  </si>
  <si>
    <t>VV</t>
  </si>
  <si>
    <t>210*2,5</t>
  </si>
  <si>
    <t>280*3,0</t>
  </si>
  <si>
    <t>Součet</t>
  </si>
  <si>
    <t>153</t>
  </si>
  <si>
    <t>112251101</t>
  </si>
  <si>
    <t>Odstranění pařezů D přes 100 do 300 mm</t>
  </si>
  <si>
    <t>kus</t>
  </si>
  <si>
    <t>-755536468</t>
  </si>
  <si>
    <t>28</t>
  </si>
  <si>
    <t>113106132</t>
  </si>
  <si>
    <t>Rozebrání dlažeb z betonových nebo kamenných dlaždic komunikací pro pěší strojně pl do 50 m2</t>
  </si>
  <si>
    <t>-2113920132</t>
  </si>
  <si>
    <t>6,6*1,8</t>
  </si>
  <si>
    <t>40</t>
  </si>
  <si>
    <t>16,6</t>
  </si>
  <si>
    <t>3</t>
  </si>
  <si>
    <t>113106134</t>
  </si>
  <si>
    <t>Rozebrání dlažeb ze zámkových dlaždic komunikací pro pěší strojně pl do 50 m2</t>
  </si>
  <si>
    <t>1689838391</t>
  </si>
  <si>
    <t>9,5+4,0*0,5+2*2</t>
  </si>
  <si>
    <t>113107163</t>
  </si>
  <si>
    <t>Odstranění podkladu z kameniva drceného tl přes 200 do 300 mm strojně pl přes 50 do 200 m2</t>
  </si>
  <si>
    <t>776219885</t>
  </si>
  <si>
    <t>1,5*1,5+6*2+14+14,2+19,2</t>
  </si>
  <si>
    <t>4,5</t>
  </si>
  <si>
    <t>5</t>
  </si>
  <si>
    <t>113107311</t>
  </si>
  <si>
    <t>Odstranění podkladu z kameniva těženého tl do 100 mm strojně pl do 50 m2</t>
  </si>
  <si>
    <t>68705625</t>
  </si>
  <si>
    <t>6</t>
  </si>
  <si>
    <t>113107326</t>
  </si>
  <si>
    <t>Odstranění podkladu z kameniva drceného se štětem tl přes 250 do 450 mm strojně pl do 50 m2</t>
  </si>
  <si>
    <t>1382292963</t>
  </si>
  <si>
    <t>45,4</t>
  </si>
  <si>
    <t>7</t>
  </si>
  <si>
    <t>113107332</t>
  </si>
  <si>
    <t>Odstranění podkladu z betonu prostého tl přes 150 do 300 mm strojně pl do 50 m2 (lože pod obrubami)</t>
  </si>
  <si>
    <t>1864104429</t>
  </si>
  <si>
    <t>39,2*0,3*0,3</t>
  </si>
  <si>
    <t>8</t>
  </si>
  <si>
    <t>113107336</t>
  </si>
  <si>
    <t>Odstranění podkladu z betonu vyztuženého sítěmi tl přes 100 do 150 mm strojně pl do 50 m2</t>
  </si>
  <si>
    <t>-1215781119</t>
  </si>
  <si>
    <t>9</t>
  </si>
  <si>
    <t>113107343</t>
  </si>
  <si>
    <t>Odstranění podkladu živičného tl přes 100 do 150 mm strojně pl do 50 m2</t>
  </si>
  <si>
    <t>1877658802</t>
  </si>
  <si>
    <t>10</t>
  </si>
  <si>
    <t>113154123</t>
  </si>
  <si>
    <t>Frézování živičného krytu tl 50 mm pruh š přes 0,5 do 1 m pl do 500 m2 bez překážek v trase</t>
  </si>
  <si>
    <t>191097634</t>
  </si>
  <si>
    <t>648,65-130</t>
  </si>
  <si>
    <t>8+4,5</t>
  </si>
  <si>
    <t>11</t>
  </si>
  <si>
    <t>113202111</t>
  </si>
  <si>
    <t>Vytrhání obrub krajníků obrubníků stojatých</t>
  </si>
  <si>
    <t>m</t>
  </si>
  <si>
    <t>1384548561</t>
  </si>
  <si>
    <t>331-304</t>
  </si>
  <si>
    <t>6,6+2*1,8</t>
  </si>
  <si>
    <t>12</t>
  </si>
  <si>
    <t>115001101</t>
  </si>
  <si>
    <t>Převedení vody potrubím DN do 100</t>
  </si>
  <si>
    <t>536819586</t>
  </si>
  <si>
    <t>50</t>
  </si>
  <si>
    <t>13</t>
  </si>
  <si>
    <t>115101201</t>
  </si>
  <si>
    <t>Čerpání vody na dopravní výšku do 10 m průměrný přítok do 500 l/min</t>
  </si>
  <si>
    <t>hod</t>
  </si>
  <si>
    <t>947002200</t>
  </si>
  <si>
    <t>3*30*2</t>
  </si>
  <si>
    <t>14</t>
  </si>
  <si>
    <t>115101301</t>
  </si>
  <si>
    <t>Pohotovost čerpací soupravy pro dopravní výšku do 10 m přítok do 500 l/min</t>
  </si>
  <si>
    <t>den</t>
  </si>
  <si>
    <t>-774365286</t>
  </si>
  <si>
    <t>3*30</t>
  </si>
  <si>
    <t>119002121</t>
  </si>
  <si>
    <t>Přechodová lávka délky do 2 m včetně zábradlí pro zabezpečení výkopu zřízení</t>
  </si>
  <si>
    <t>-650215457</t>
  </si>
  <si>
    <t>16</t>
  </si>
  <si>
    <t>119002122</t>
  </si>
  <si>
    <t>Přechodová lávka délky do 2 m včetně zábradlí pro zabezpečení výkopu odstranění</t>
  </si>
  <si>
    <t>-903081998</t>
  </si>
  <si>
    <t>17</t>
  </si>
  <si>
    <t>119002411</t>
  </si>
  <si>
    <t>Pojezdový ocelový plech pro zabezpečení výkopu zřízení</t>
  </si>
  <si>
    <t>342424327</t>
  </si>
  <si>
    <t>14*2*2</t>
  </si>
  <si>
    <t>18</t>
  </si>
  <si>
    <t>119002412</t>
  </si>
  <si>
    <t>Pojezdový ocelový plech pro zabezpečení výkopu odstranění</t>
  </si>
  <si>
    <t>-566430559</t>
  </si>
  <si>
    <t>19</t>
  </si>
  <si>
    <t>119003217</t>
  </si>
  <si>
    <t>Mobilní plotová zábrana vyplněná dráty výšky do 1,5 m pro zabezpečení výkopu zřízení</t>
  </si>
  <si>
    <t>901407868</t>
  </si>
  <si>
    <t>520*0,3</t>
  </si>
  <si>
    <t>20</t>
  </si>
  <si>
    <t>119003218</t>
  </si>
  <si>
    <t>Mobilní plotová zábrana vyplněná dráty výšky do 1,5 m pro zabezpečení výkopu odstranění</t>
  </si>
  <si>
    <t>1987925304</t>
  </si>
  <si>
    <t>119004111</t>
  </si>
  <si>
    <t>Bezpečný vstup nebo výstup z výkopu pomocí žebříku zřízení</t>
  </si>
  <si>
    <t>-1206897530</t>
  </si>
  <si>
    <t>14*1,5</t>
  </si>
  <si>
    <t>22</t>
  </si>
  <si>
    <t>119004112</t>
  </si>
  <si>
    <t>Bezpečný vstup nebo výstup z výkopu pomocí žebříku odstranění</t>
  </si>
  <si>
    <t>2062963155</t>
  </si>
  <si>
    <t>23</t>
  </si>
  <si>
    <t>121151113</t>
  </si>
  <si>
    <t>Sejmutí ornice plochy do 500 m2 tl vrstvy do 200 mm strojně</t>
  </si>
  <si>
    <t>-1589773098</t>
  </si>
  <si>
    <t>520*2,5</t>
  </si>
  <si>
    <t>24</t>
  </si>
  <si>
    <t>122251104</t>
  </si>
  <si>
    <t>Odkopávky a prokopávky nezapažené v hornině třídy těžitelnosti I skupiny 3 objem do 500 m3 strojně</t>
  </si>
  <si>
    <t>m3</t>
  </si>
  <si>
    <t>1360489566</t>
  </si>
  <si>
    <t>(2,2+2,9)/2*0,3*(560-385)</t>
  </si>
  <si>
    <t>2,3*0,3*(648-560+385-352)</t>
  </si>
  <si>
    <t>25</t>
  </si>
  <si>
    <t>122251104R</t>
  </si>
  <si>
    <t>Odkopávky a prokopávky nezapažené v hornině třídy těžitelnosti I skupiny 3 objem do 500 m3 strojně(případná sanace podloží)</t>
  </si>
  <si>
    <t>-1022032500</t>
  </si>
  <si>
    <t>2,3*0,4*(352-130)</t>
  </si>
  <si>
    <t>(2,2+2,9)/2*0,4*(560-385)</t>
  </si>
  <si>
    <t>2,3*0,4*(648-560+385-352)</t>
  </si>
  <si>
    <t>26</t>
  </si>
  <si>
    <t>122251303</t>
  </si>
  <si>
    <t>Odkopávky a prokopávky nezapažené v hornině třídy těžitelnosti I skupiny 3 objem do 100 m3 strojně v omezeném prostoru</t>
  </si>
  <si>
    <t>-232699575</t>
  </si>
  <si>
    <t>2,3*0,5*(352-130)</t>
  </si>
  <si>
    <t>154</t>
  </si>
  <si>
    <t>131151103</t>
  </si>
  <si>
    <t>Hloubení jam nezapažených v hornině třídy těžitelnosti I skupiny 1 a 2 objem do 100 m3 strojně</t>
  </si>
  <si>
    <t>1251387312</t>
  </si>
  <si>
    <t>7*1,5*1,5*1,2</t>
  </si>
  <si>
    <t>4*1,5*1,5*1,2</t>
  </si>
  <si>
    <t>155</t>
  </si>
  <si>
    <t>132251104</t>
  </si>
  <si>
    <t>Hloubení rýh nezapažených š do 800 mm v hornině třídy těžitelnosti I skupiny 3 objem přes 100 m3 strojně</t>
  </si>
  <si>
    <t>1574763769</t>
  </si>
  <si>
    <t>(342-130)*0,6*0,7</t>
  </si>
  <si>
    <t>(648-355)*0,3*0,4</t>
  </si>
  <si>
    <t>165</t>
  </si>
  <si>
    <t>162201421</t>
  </si>
  <si>
    <t>Vodorovné přemístění pařezů do 1 km D přes 100 do 300 mm</t>
  </si>
  <si>
    <t>-1181835492</t>
  </si>
  <si>
    <t>166</t>
  </si>
  <si>
    <t>162301971</t>
  </si>
  <si>
    <t>Příplatek k vodorovnému přemístění pařezů D přes 100 do 300 mm ZKD 1 km</t>
  </si>
  <si>
    <t>-1535194983</t>
  </si>
  <si>
    <t>28*14</t>
  </si>
  <si>
    <t>159</t>
  </si>
  <si>
    <t>162751113</t>
  </si>
  <si>
    <t>Vodorovné přemístění přes 5 000 do 6000 m výkopku/sypaniny z horniny třídy těžitelnosti I skupiny 1 až 3</t>
  </si>
  <si>
    <t>1055067046</t>
  </si>
  <si>
    <t>-1*(342-139)*0,6*0,65</t>
  </si>
  <si>
    <t>-1*4*2*0,6*0,55</t>
  </si>
  <si>
    <t>688,95-42,39</t>
  </si>
  <si>
    <t>160</t>
  </si>
  <si>
    <t>162751113R</t>
  </si>
  <si>
    <t>Vodorovné přemístění přes 5 000 do 6000 m výkopku/sypaniny z horniny třídy těžitelnosti I skupiny 1 až 3-příp.sanace</t>
  </si>
  <si>
    <t>-416622055</t>
  </si>
  <si>
    <t>35</t>
  </si>
  <si>
    <t>167151101</t>
  </si>
  <si>
    <t>Nakládání výkopku z hornin třídy těžitelnosti I skupiny 1 až 3 do 100 m3</t>
  </si>
  <si>
    <t>-856085038</t>
  </si>
  <si>
    <t>36</t>
  </si>
  <si>
    <t>171151131</t>
  </si>
  <si>
    <t>Uložení sypaniny z hornin nesoudržných a soudržných střídavě do násypů zhutněných strojně (konstrukce chodníku)</t>
  </si>
  <si>
    <t>1276750081</t>
  </si>
  <si>
    <t>2,2*0,3*(385-130+648-560)</t>
  </si>
  <si>
    <t>37</t>
  </si>
  <si>
    <t>171251201</t>
  </si>
  <si>
    <t>Uložení sypaniny na skládky nebo meziskládky</t>
  </si>
  <si>
    <t>-1929822066</t>
  </si>
  <si>
    <t>38</t>
  </si>
  <si>
    <t>171251201R</t>
  </si>
  <si>
    <t>Uložení sypaniny na skládky nebo meziskládky (případná sanace podloží)</t>
  </si>
  <si>
    <t>1451210693</t>
  </si>
  <si>
    <t>39</t>
  </si>
  <si>
    <t>174151101</t>
  </si>
  <si>
    <t>Zásyp jam, šachet rýh nebo kolem objektů sypaninou se zhutněním</t>
  </si>
  <si>
    <t>-915117229</t>
  </si>
  <si>
    <t>175151101</t>
  </si>
  <si>
    <t>Obsypání potrubí strojně sypaninou bez prohození, uloženou do 3 m</t>
  </si>
  <si>
    <t>336440417</t>
  </si>
  <si>
    <t>(342-139)*0,6*0,65-3,14*0,125*0,125*203</t>
  </si>
  <si>
    <t>4*2*0,6*0,55-3,14*0,075*0,075*8</t>
  </si>
  <si>
    <t>41</t>
  </si>
  <si>
    <t>M</t>
  </si>
  <si>
    <t>58331200</t>
  </si>
  <si>
    <t>štěrkopísek netříděný zásypový</t>
  </si>
  <si>
    <t>t</t>
  </si>
  <si>
    <t>1866690018</t>
  </si>
  <si>
    <t>71,709*1,8</t>
  </si>
  <si>
    <t>42</t>
  </si>
  <si>
    <t>181351103</t>
  </si>
  <si>
    <t>Rozprostření ornice tl vrstvy do 200 mm pl přes 100 do 500 m2 v rovině nebo ve svahu do 1:5 strojně</t>
  </si>
  <si>
    <t>1573886795</t>
  </si>
  <si>
    <t>520*1,4</t>
  </si>
  <si>
    <t>43</t>
  </si>
  <si>
    <t>181411121</t>
  </si>
  <si>
    <t>Založení lučního trávníku výsevem pl do 1000 m2 v rovině a ve svahu do 1:5</t>
  </si>
  <si>
    <t>1677681</t>
  </si>
  <si>
    <t>44</t>
  </si>
  <si>
    <t>00572474</t>
  </si>
  <si>
    <t>osivo směs travní krajinná-svahová</t>
  </si>
  <si>
    <t>kg</t>
  </si>
  <si>
    <t>-1540545089</t>
  </si>
  <si>
    <t>728*0,1</t>
  </si>
  <si>
    <t>45</t>
  </si>
  <si>
    <t>181951112</t>
  </si>
  <si>
    <t>Úprava pláně v hornině třídy těžitelnosti I skupiny 1 až 3 se zhutněním strojně</t>
  </si>
  <si>
    <t>-705114859</t>
  </si>
  <si>
    <t>(648-130)*2,5</t>
  </si>
  <si>
    <t>46</t>
  </si>
  <si>
    <t>184818111R</t>
  </si>
  <si>
    <t>Vyvětvení a tvarový ořez dřevin v do 3 m s odnesením odpadu do 200 m a spálením</t>
  </si>
  <si>
    <t>-1749558557</t>
  </si>
  <si>
    <t>40*3</t>
  </si>
  <si>
    <t>Zakládání</t>
  </si>
  <si>
    <t>47</t>
  </si>
  <si>
    <t>212750101</t>
  </si>
  <si>
    <t>Trativod z drenážních trubek PVC-U SN 4 perforace 360° včetně lože otevřený výkop DN 100 pro budovy plocha pro vtékání vody min. 80 cm2/m</t>
  </si>
  <si>
    <t>-1975194911</t>
  </si>
  <si>
    <t>648-130</t>
  </si>
  <si>
    <t>48</t>
  </si>
  <si>
    <t>212750104R</t>
  </si>
  <si>
    <t>Příplatek za napojování drenážního potrubí do šachtic</t>
  </si>
  <si>
    <t>1157216699</t>
  </si>
  <si>
    <t>49</t>
  </si>
  <si>
    <t>213141111</t>
  </si>
  <si>
    <t>Zřízení vrstvy z geotextilie v rovině nebo ve sklonu do 1:5 š do 3 m</t>
  </si>
  <si>
    <t>992186190</t>
  </si>
  <si>
    <t>518*1,2</t>
  </si>
  <si>
    <t>69311081</t>
  </si>
  <si>
    <t>geotextilie netkaná separační, ochranná, filtrační, drenážní PES 300g/m2</t>
  </si>
  <si>
    <t>10668141</t>
  </si>
  <si>
    <t>51</t>
  </si>
  <si>
    <t>271562211</t>
  </si>
  <si>
    <t>Podsyp pod základové konstrukce se zhutněním z drobného kameniva frakce 0 až 4 mm</t>
  </si>
  <si>
    <t>-1501681308</t>
  </si>
  <si>
    <t>(356-130+648,65-560+387-353+1,6*2+50)*0,3*0,1</t>
  </si>
  <si>
    <t>(352-130-10,5)*0,3*0,1</t>
  </si>
  <si>
    <t>(382-352+5*2+(560-352)*2+2*2+1,3*2+0,6*2*4)*0,3*0,1</t>
  </si>
  <si>
    <t>(648,65-560-21+2)*0,3*0,1</t>
  </si>
  <si>
    <t>(356-130+648,65-560+387-353+1,6*2)*0,3*0,1</t>
  </si>
  <si>
    <t>(648-130)*0,3*0,1</t>
  </si>
  <si>
    <t>157</t>
  </si>
  <si>
    <t>299990001R</t>
  </si>
  <si>
    <t>Malý výústní objekt PREFA-drenáž D+M</t>
  </si>
  <si>
    <t>komplet</t>
  </si>
  <si>
    <t>-545709920</t>
  </si>
  <si>
    <t>Komunikace pozemní</t>
  </si>
  <si>
    <t>54</t>
  </si>
  <si>
    <t>564201111R</t>
  </si>
  <si>
    <t>Podklad nebo podsyp ze štěrkopísku ŠP tl 30 mm</t>
  </si>
  <si>
    <t>1493716646</t>
  </si>
  <si>
    <t>(386-130)*1,35</t>
  </si>
  <si>
    <t>(648,65-560)*1,35</t>
  </si>
  <si>
    <t>(560-386)*1,4</t>
  </si>
  <si>
    <t>55</t>
  </si>
  <si>
    <t>564851111</t>
  </si>
  <si>
    <t>Podklad ze štěrkodrtě ŠD tl 150 mm</t>
  </si>
  <si>
    <t>221090944</t>
  </si>
  <si>
    <t>708,878*2</t>
  </si>
  <si>
    <t>57</t>
  </si>
  <si>
    <t>564871116R</t>
  </si>
  <si>
    <t>Podklad ze štěrkodrtě ŠD tl. 400 mm (případná sanace podloží)</t>
  </si>
  <si>
    <t>-272437430</t>
  </si>
  <si>
    <t>2,3*(352-130)</t>
  </si>
  <si>
    <t>(2,2+2,9)/2*(560-385)</t>
  </si>
  <si>
    <t>2,3*(648-560+385-352)</t>
  </si>
  <si>
    <t>62</t>
  </si>
  <si>
    <t>577144111</t>
  </si>
  <si>
    <t>Asfaltový beton vrstva obrusná ACO 11 (ABS) tř. I tl 50 mm š do 3 m z nemodifikovaného asfaltu</t>
  </si>
  <si>
    <t>1484290943</t>
  </si>
  <si>
    <t>63</t>
  </si>
  <si>
    <t>596211110</t>
  </si>
  <si>
    <t>Kladení zámkové dlažby komunikací pro pěší tl 60 mm skupiny A pl do 50 m2</t>
  </si>
  <si>
    <t>-762783225</t>
  </si>
  <si>
    <t>-69,775</t>
  </si>
  <si>
    <t>64</t>
  </si>
  <si>
    <t>59245015</t>
  </si>
  <si>
    <t>dlažba zámková 200x200x60mm přírodní</t>
  </si>
  <si>
    <t>-1843311721</t>
  </si>
  <si>
    <t>-9,44</t>
  </si>
  <si>
    <t>Mezisoučet</t>
  </si>
  <si>
    <t>629,663*0,05</t>
  </si>
  <si>
    <t>65</t>
  </si>
  <si>
    <t>59245222R</t>
  </si>
  <si>
    <t>dlažba zámková základní pro nevidomé 200x100x60mm barevná</t>
  </si>
  <si>
    <t>-425691592</t>
  </si>
  <si>
    <t>(2+12,8+5,6)*0,4*1,05</t>
  </si>
  <si>
    <t>1,6*0,8*1,05</t>
  </si>
  <si>
    <t>144</t>
  </si>
  <si>
    <t>596211111R</t>
  </si>
  <si>
    <t>Kladení zámkové dlažby komunikací pro pěší tl 60 mm skupiny A pl přes 50 do 100 m2-sjezdy,vstupy-včetně obruby</t>
  </si>
  <si>
    <t>1378571849</t>
  </si>
  <si>
    <t>145</t>
  </si>
  <si>
    <t>59245015R</t>
  </si>
  <si>
    <t>dlažba zámková různé typy dle sjezdů přírodní</t>
  </si>
  <si>
    <t>-1939795761</t>
  </si>
  <si>
    <t>61,5*1,03 'Přepočtené koeficientem množství</t>
  </si>
  <si>
    <t>66</t>
  </si>
  <si>
    <t>596211210</t>
  </si>
  <si>
    <t>Kladení zámkové dlažby komunikací pro pěší tl 80 mm skupiny A pl do 50 m2</t>
  </si>
  <si>
    <t>1606999090</t>
  </si>
  <si>
    <t>(4+3,5+3+3+3,6+11+5+5)*1,35</t>
  </si>
  <si>
    <t>(4,2+4,7+4,2)*1,4</t>
  </si>
  <si>
    <t>67</t>
  </si>
  <si>
    <t>59245213</t>
  </si>
  <si>
    <t>dlažba zámková 200x100x80mm přírodní</t>
  </si>
  <si>
    <t>-1401501247</t>
  </si>
  <si>
    <t>51,235*1,05</t>
  </si>
  <si>
    <t>68</t>
  </si>
  <si>
    <t>59245224</t>
  </si>
  <si>
    <t>dlažba zámková základní pro nevidomé 200x100x80mm barevná</t>
  </si>
  <si>
    <t>1943380258</t>
  </si>
  <si>
    <t>(4+3,5+3+3+3,6+11+5+5)*0,4*1,05</t>
  </si>
  <si>
    <t>11*0,3*1,05</t>
  </si>
  <si>
    <t>158</t>
  </si>
  <si>
    <t>596990001R</t>
  </si>
  <si>
    <t>Železobetonový sjezd tl.cca 0,20 m-komplet včetně podkladu</t>
  </si>
  <si>
    <t>-917179366</t>
  </si>
  <si>
    <t>7,6+7,2+10,4</t>
  </si>
  <si>
    <t>69</t>
  </si>
  <si>
    <t>599141111</t>
  </si>
  <si>
    <t>Vyplnění spár mezi silničními dílci živičnou zálivkou</t>
  </si>
  <si>
    <t>59909742</t>
  </si>
  <si>
    <t>Trubní vedení</t>
  </si>
  <si>
    <t>70</t>
  </si>
  <si>
    <t>871310310</t>
  </si>
  <si>
    <t>Montáž kanalizačního potrubí hladkého plnostěnného SN 10 z polypropylenu DN 150</t>
  </si>
  <si>
    <t>-203142574</t>
  </si>
  <si>
    <t>4*2</t>
  </si>
  <si>
    <t>71</t>
  </si>
  <si>
    <t>28617003</t>
  </si>
  <si>
    <t>trubka kanalizační PP plnostěnná třívrstvá DN 150x1000mm SN10</t>
  </si>
  <si>
    <t>-1176120396</t>
  </si>
  <si>
    <t>8*1,05</t>
  </si>
  <si>
    <t>72</t>
  </si>
  <si>
    <t>871360410</t>
  </si>
  <si>
    <t>Montáž kanalizačního potrubí korugovaného SN 8-10 z polypropylenu DN 250</t>
  </si>
  <si>
    <t>-240259610</t>
  </si>
  <si>
    <t>342-139</t>
  </si>
  <si>
    <t>73</t>
  </si>
  <si>
    <t>28617045</t>
  </si>
  <si>
    <t>trubka kanalizační PP korugovaná DN 250x6000mm SN8-10</t>
  </si>
  <si>
    <t>-2127511574</t>
  </si>
  <si>
    <t>76</t>
  </si>
  <si>
    <t>877355121R</t>
  </si>
  <si>
    <t>Výřez a montáž tvarovek odbočných na potrubí z kanalizačních trub z PVC DN100-200 (drenáž, vpusti)</t>
  </si>
  <si>
    <t>-409944369</t>
  </si>
  <si>
    <t>77</t>
  </si>
  <si>
    <t>892351111</t>
  </si>
  <si>
    <t>Tlaková zkouška vodou potrubí DN 150 nebo 200</t>
  </si>
  <si>
    <t>524958703</t>
  </si>
  <si>
    <t>78</t>
  </si>
  <si>
    <t>892381111</t>
  </si>
  <si>
    <t>Tlaková zkouška vodou potrubí DN 250, DN 300 nebo 350</t>
  </si>
  <si>
    <t>-188411157</t>
  </si>
  <si>
    <t>79</t>
  </si>
  <si>
    <t>894812006R</t>
  </si>
  <si>
    <t>Revizní a čistící šachta z PP šachtové dno DN 400/250 přímý tok</t>
  </si>
  <si>
    <t>-1292895131</t>
  </si>
  <si>
    <t>80</t>
  </si>
  <si>
    <t>894812033</t>
  </si>
  <si>
    <t>Revizní a čistící šachta z PP DN 400 šachtová roura korugovaná bez hrdla světlé hloubky 2000 mm</t>
  </si>
  <si>
    <t>-250782011</t>
  </si>
  <si>
    <t>81</t>
  </si>
  <si>
    <t>894812041</t>
  </si>
  <si>
    <t>Příplatek k rourám revizní a čistící šachty z PP DN 400 za uříznutí šachtové roury</t>
  </si>
  <si>
    <t>680040438</t>
  </si>
  <si>
    <t>82</t>
  </si>
  <si>
    <t>894812063</t>
  </si>
  <si>
    <t>Revizní a čistící šachta z PP DN 400 poklop litinový plný do teleskopické trubky pro třídu zatížení D400</t>
  </si>
  <si>
    <t>478303926</t>
  </si>
  <si>
    <t>83</t>
  </si>
  <si>
    <t>895941111</t>
  </si>
  <si>
    <t>Zřízení vpusti kanalizační uliční z betonových dílců typ UV-50 normální</t>
  </si>
  <si>
    <t>1174066720</t>
  </si>
  <si>
    <t>84</t>
  </si>
  <si>
    <t>28661681</t>
  </si>
  <si>
    <t>vpusť silniční bez sifonu 425/150mm (vč. dna)</t>
  </si>
  <si>
    <t>595674905</t>
  </si>
  <si>
    <t>85</t>
  </si>
  <si>
    <t>28661789</t>
  </si>
  <si>
    <t>koš kalový ocelový pro silniční vpusť 425mm vč. madla</t>
  </si>
  <si>
    <t>-1914966287</t>
  </si>
  <si>
    <t>86</t>
  </si>
  <si>
    <t>59223826R</t>
  </si>
  <si>
    <t>vpusť uliční - mříž litinová včetně rámu 500x500mm</t>
  </si>
  <si>
    <t>-244172965</t>
  </si>
  <si>
    <t>87</t>
  </si>
  <si>
    <t>899990001R</t>
  </si>
  <si>
    <t xml:space="preserve">Demontáž původního zatrubnění příkopy u jednotlivých RD </t>
  </si>
  <si>
    <t>-1018891403</t>
  </si>
  <si>
    <t>340-220</t>
  </si>
  <si>
    <t>88</t>
  </si>
  <si>
    <t>899990002R</t>
  </si>
  <si>
    <t xml:space="preserve">Odvoz, uskladnění a poplatek za vybourané stávající potrubí </t>
  </si>
  <si>
    <t>-1722033608</t>
  </si>
  <si>
    <t>89</t>
  </si>
  <si>
    <t>899990003R</t>
  </si>
  <si>
    <t>Přepojování případných napojení dešť. kanalizace RD na stávající zatrubnění příkopy</t>
  </si>
  <si>
    <t>1278960709</t>
  </si>
  <si>
    <t>14*2</t>
  </si>
  <si>
    <t>Ostatní konstrukce a práce, bourání</t>
  </si>
  <si>
    <t>90</t>
  </si>
  <si>
    <t>913411111</t>
  </si>
  <si>
    <t>Montáž a demontáž mobilní semaforové soupravy se 2 semafory</t>
  </si>
  <si>
    <t>425115741</t>
  </si>
  <si>
    <t>91</t>
  </si>
  <si>
    <t>913411211</t>
  </si>
  <si>
    <t>Příplatek k dočasné mobilní semaforové soupravě se 2 semafory za první a ZKD den použití</t>
  </si>
  <si>
    <t>657763493</t>
  </si>
  <si>
    <t>92</t>
  </si>
  <si>
    <t>914111111</t>
  </si>
  <si>
    <t>Montáž svislé dopravní značky do velikosti 1 m2 objímkami na sloupek nebo konzolu (značka původní)</t>
  </si>
  <si>
    <t>-1181049119</t>
  </si>
  <si>
    <t>93</t>
  </si>
  <si>
    <t>914511112</t>
  </si>
  <si>
    <t>Montáž sloupku dopravních značek délky do 3,5 m s betonovým základem a patkou</t>
  </si>
  <si>
    <t>1544133934</t>
  </si>
  <si>
    <t>94</t>
  </si>
  <si>
    <t>40445225</t>
  </si>
  <si>
    <t>sloupek pro dopravní značku Zn D 60mm v 3,5m</t>
  </si>
  <si>
    <t>532487668</t>
  </si>
  <si>
    <t>95</t>
  </si>
  <si>
    <t>40445240</t>
  </si>
  <si>
    <t>patka pro sloupek Al D 60mm</t>
  </si>
  <si>
    <t>592518779</t>
  </si>
  <si>
    <t>96</t>
  </si>
  <si>
    <t>40445253</t>
  </si>
  <si>
    <t>víčko plastové na sloupek D 60mm</t>
  </si>
  <si>
    <t>109221452</t>
  </si>
  <si>
    <t>97</t>
  </si>
  <si>
    <t>915221111</t>
  </si>
  <si>
    <t>Vodorovné dopravní značení vodící čáry souvislé š 250 mm bílý plast</t>
  </si>
  <si>
    <t>942579957</t>
  </si>
  <si>
    <t>156</t>
  </si>
  <si>
    <t>915231111</t>
  </si>
  <si>
    <t>Vodorovné dopravní značení přechody pro chodce, šipky, symboly bílý plast</t>
  </si>
  <si>
    <t>50856168</t>
  </si>
  <si>
    <t>10*2,5</t>
  </si>
  <si>
    <t>98</t>
  </si>
  <si>
    <t>915611111</t>
  </si>
  <si>
    <t>Předznačení vodorovného liniového značení</t>
  </si>
  <si>
    <t>-248359191</t>
  </si>
  <si>
    <t>99</t>
  </si>
  <si>
    <t>916131212</t>
  </si>
  <si>
    <t>Osazení silničního obrubníku betonového stojatého bez boční opěry do lože z betonu prostého</t>
  </si>
  <si>
    <t>-1802242038</t>
  </si>
  <si>
    <t>356-130+648,65-560+387-353+1,6*2+50</t>
  </si>
  <si>
    <t>100</t>
  </si>
  <si>
    <t>59217034</t>
  </si>
  <si>
    <t>obrubník betonový silniční 1000x150x300mm</t>
  </si>
  <si>
    <t>-1759519033</t>
  </si>
  <si>
    <t>(401,85-115,8-7,2)*1,05</t>
  </si>
  <si>
    <t>101</t>
  </si>
  <si>
    <t>59217029</t>
  </si>
  <si>
    <t>obrubník betonový silniční nájezdový 1000x150x150mm</t>
  </si>
  <si>
    <t>1138172305</t>
  </si>
  <si>
    <t>100,8*1,05+7,2*1,05</t>
  </si>
  <si>
    <t>102</t>
  </si>
  <si>
    <t>59217030</t>
  </si>
  <si>
    <t>obrubník betonový silniční přechodový 1000x150x150-250mm</t>
  </si>
  <si>
    <t>598495547</t>
  </si>
  <si>
    <t>15*1,05</t>
  </si>
  <si>
    <t>103</t>
  </si>
  <si>
    <t>916132112</t>
  </si>
  <si>
    <t>Osazení obruby z betonové přídlažby bez boční opěry do lože z betonu prostého</t>
  </si>
  <si>
    <t>-1971424743</t>
  </si>
  <si>
    <t>356-130+648,65-560+387-353+1,6*2</t>
  </si>
  <si>
    <t>104</t>
  </si>
  <si>
    <t>PFB.2170161R</t>
  </si>
  <si>
    <t>Silniční přídlažba - 50x25x8 cm</t>
  </si>
  <si>
    <t>1548160968</t>
  </si>
  <si>
    <t>351,85*2*1,05</t>
  </si>
  <si>
    <t>105</t>
  </si>
  <si>
    <t>916231213</t>
  </si>
  <si>
    <t>Osazení chodníkového obrubníku betonového stojatého s boční opěrou do lože z betonu prostého</t>
  </si>
  <si>
    <t>-1347992990</t>
  </si>
  <si>
    <t>352-130-10,5</t>
  </si>
  <si>
    <t>382-352+5*2+(560-352)*2+2*2+1,3*2+0,6*2*4</t>
  </si>
  <si>
    <t>648,65-560-21+2</t>
  </si>
  <si>
    <t>106</t>
  </si>
  <si>
    <t>59217017</t>
  </si>
  <si>
    <t>obrubník betonový chodníkový 1000x100x250mm</t>
  </si>
  <si>
    <t>838898601</t>
  </si>
  <si>
    <t>748,55*1,05</t>
  </si>
  <si>
    <t>107</t>
  </si>
  <si>
    <t>916231292</t>
  </si>
  <si>
    <t>Příplatek za řezání obrubníků při osazování do oblouku o poloměru do 2,5m</t>
  </si>
  <si>
    <t>-986872747</t>
  </si>
  <si>
    <t>108</t>
  </si>
  <si>
    <t>916991121</t>
  </si>
  <si>
    <t>Lože pod obrubníky, krajníky nebo obruby z dlažebních kostek z betonu prostého</t>
  </si>
  <si>
    <t>-1988215457</t>
  </si>
  <si>
    <t>(356-130+648,65-560+387-353+1,6*2+50)*0,3*0,3</t>
  </si>
  <si>
    <t>(352-130-10,5)*0,3*0,3</t>
  </si>
  <si>
    <t>(382-352+5*2+(560-352)*2+2*2+1,3*2+0,6*2*4)*0,3*0,3</t>
  </si>
  <si>
    <t>(648,65-560-21+2)*0,3*0,3</t>
  </si>
  <si>
    <t>(356-130+648,65-560+387-353+1,6*2)*0,3*0,2</t>
  </si>
  <si>
    <t>109</t>
  </si>
  <si>
    <t>919735112</t>
  </si>
  <si>
    <t>Řezání stávajícího živičného krytu hl přes 50 do 100 mm</t>
  </si>
  <si>
    <t>908175723</t>
  </si>
  <si>
    <t>110</t>
  </si>
  <si>
    <t>919735122</t>
  </si>
  <si>
    <t>Řezání stávajícího betonového krytu hl přes 50 do 100 mm</t>
  </si>
  <si>
    <t>1921874739</t>
  </si>
  <si>
    <t>1,5+2*4,2+2*4,2+4,8</t>
  </si>
  <si>
    <t>111</t>
  </si>
  <si>
    <t>938908411</t>
  </si>
  <si>
    <t>Čištění vozovek splachováním vodou</t>
  </si>
  <si>
    <t>-1942355730</t>
  </si>
  <si>
    <t>(648,65-130)*8+43*4</t>
  </si>
  <si>
    <t>112</t>
  </si>
  <si>
    <t>938909311</t>
  </si>
  <si>
    <t>Čištění vozovek metením strojně podkladu nebo krytu betonového nebo živičného</t>
  </si>
  <si>
    <t>-1104838365</t>
  </si>
  <si>
    <t>113</t>
  </si>
  <si>
    <t>961055111</t>
  </si>
  <si>
    <t>Bourání základů ze ŽB</t>
  </si>
  <si>
    <t>-681623283</t>
  </si>
  <si>
    <t>2*0,3*0,3*0,8</t>
  </si>
  <si>
    <t>114</t>
  </si>
  <si>
    <t>962052210</t>
  </si>
  <si>
    <t>Bourání zdiva nadzákladového ze ŽB do 1 m3</t>
  </si>
  <si>
    <t>208662200</t>
  </si>
  <si>
    <t>0,3*0,6*4*2</t>
  </si>
  <si>
    <t>115</t>
  </si>
  <si>
    <t>966006211</t>
  </si>
  <si>
    <t>Odstranění svislých dopravních značek ze sloupů, sloupků nebo konzol</t>
  </si>
  <si>
    <t>-236803955</t>
  </si>
  <si>
    <t>116</t>
  </si>
  <si>
    <t>966006221</t>
  </si>
  <si>
    <t>Odstranění trubkového nástavce ze sloupku včetně demontáže dopravní značky</t>
  </si>
  <si>
    <t>-1847500686</t>
  </si>
  <si>
    <t>117</t>
  </si>
  <si>
    <t>966008212</t>
  </si>
  <si>
    <t>Bourání odvodňovacího žlabu z betonových příkopových tvárnic š přes 500 do 800 mm</t>
  </si>
  <si>
    <t>-316875067</t>
  </si>
  <si>
    <t>(255,6-222,0)*0,6</t>
  </si>
  <si>
    <t>118</t>
  </si>
  <si>
    <t>966009901R</t>
  </si>
  <si>
    <t>Výšková úprava stávajících armatur do nivelety konečných povrchových úprav chodníku a komunikace</t>
  </si>
  <si>
    <t>-1556371054</t>
  </si>
  <si>
    <t>119</t>
  </si>
  <si>
    <t>966009902R</t>
  </si>
  <si>
    <t>Ořezání živého plotu</t>
  </si>
  <si>
    <t>1931543706</t>
  </si>
  <si>
    <t>120</t>
  </si>
  <si>
    <t>966009903R</t>
  </si>
  <si>
    <t>Úpravy vstubních bran a branek (odřezání, svaření, nátěr, ...)</t>
  </si>
  <si>
    <t>79678367</t>
  </si>
  <si>
    <t>146</t>
  </si>
  <si>
    <t>966009904R</t>
  </si>
  <si>
    <t>Přesun kontejnerů na odpad na určené místo v Bohumíně</t>
  </si>
  <si>
    <t>-1961049711</t>
  </si>
  <si>
    <t>147</t>
  </si>
  <si>
    <t>966009905R</t>
  </si>
  <si>
    <t>Demontáž autobusové zastávky včetně odvozu, uskladnění a poplatku</t>
  </si>
  <si>
    <t>-1876209061</t>
  </si>
  <si>
    <t>148</t>
  </si>
  <si>
    <t>966009906r</t>
  </si>
  <si>
    <t>Nový autobusový označník včetně základu</t>
  </si>
  <si>
    <t>-38168747</t>
  </si>
  <si>
    <t>149</t>
  </si>
  <si>
    <t>966009907R</t>
  </si>
  <si>
    <t>Nová prosklená autobusová zastávka - typizovaná město Bohumín - včetně základových patek</t>
  </si>
  <si>
    <t>-486220039</t>
  </si>
  <si>
    <t>150</t>
  </si>
  <si>
    <t>966009908R</t>
  </si>
  <si>
    <t>Demontáž a odvoz velkých betonových květináčů včetně uskladnění</t>
  </si>
  <si>
    <t>-2142516435</t>
  </si>
  <si>
    <t>997</t>
  </si>
  <si>
    <t>Přesun sutě</t>
  </si>
  <si>
    <t>121</t>
  </si>
  <si>
    <t>997221551</t>
  </si>
  <si>
    <t>Vodorovná doprava suti ze sypkých materiálů do 1 km</t>
  </si>
  <si>
    <t>-2023824158</t>
  </si>
  <si>
    <t>364,415</t>
  </si>
  <si>
    <t>122</t>
  </si>
  <si>
    <t>997221559</t>
  </si>
  <si>
    <t>Příplatek ZKD 1 km u vodorovné dopravy suti ze sypkých materiálů</t>
  </si>
  <si>
    <t>1905210616</t>
  </si>
  <si>
    <t>364,415*14</t>
  </si>
  <si>
    <t>123</t>
  </si>
  <si>
    <t>997221625</t>
  </si>
  <si>
    <t>Poplatek za uložení na skládce (skládkovné) stavebního odpadu železobetonového kód odpadu 17 01 01</t>
  </si>
  <si>
    <t>1177963737</t>
  </si>
  <si>
    <t>62,95</t>
  </si>
  <si>
    <t>124</t>
  </si>
  <si>
    <t>997221645</t>
  </si>
  <si>
    <t>Poplatek za uložení na skládce (skládkovné) odpadu asfaltového bez dehtu kód odpadu 17 03 02</t>
  </si>
  <si>
    <t>207543036</t>
  </si>
  <si>
    <t>125</t>
  </si>
  <si>
    <t>997221655</t>
  </si>
  <si>
    <t>Poplatek za uložení na skládce (skládkovné) zeminy a kamení kód odpadu 17 05 04</t>
  </si>
  <si>
    <t>1587785443</t>
  </si>
  <si>
    <t>109,33</t>
  </si>
  <si>
    <t>126</t>
  </si>
  <si>
    <t>997221658</t>
  </si>
  <si>
    <t>Poplatek za uložení na skládce (skládkovné) z rostlinných pletiv kód odpadu 02 01 03 (čist.kom.,pařezy)</t>
  </si>
  <si>
    <t>-1387878946</t>
  </si>
  <si>
    <t>129,63+28*0,1</t>
  </si>
  <si>
    <t>998</t>
  </si>
  <si>
    <t>Přesun hmot</t>
  </si>
  <si>
    <t>127</t>
  </si>
  <si>
    <t>998225111</t>
  </si>
  <si>
    <t>Přesun hmot pro pozemní komunikace s krytem z kamene, monolitickým betonovým nebo živičným</t>
  </si>
  <si>
    <t>1577086746</t>
  </si>
  <si>
    <t>128</t>
  </si>
  <si>
    <t>998225191</t>
  </si>
  <si>
    <t>Příplatek k přesunu hmot pro pozemní komunikace s krytem z kamene, živičným, betonovým do 1000 m</t>
  </si>
  <si>
    <t>-1876320569</t>
  </si>
  <si>
    <t>VRN</t>
  </si>
  <si>
    <t>Vedlejší rozpočtové náklady</t>
  </si>
  <si>
    <t>VRN1</t>
  </si>
  <si>
    <t>Průzkumné, geodetické a projektové práce</t>
  </si>
  <si>
    <t>129</t>
  </si>
  <si>
    <t>012103000</t>
  </si>
  <si>
    <t>Geodetické práce před výstavbou</t>
  </si>
  <si>
    <t>…</t>
  </si>
  <si>
    <t>1024</t>
  </si>
  <si>
    <t>1345544095</t>
  </si>
  <si>
    <t>130</t>
  </si>
  <si>
    <t>012203000</t>
  </si>
  <si>
    <t>Geodetické práce při provádění stavby</t>
  </si>
  <si>
    <t>-1242904548</t>
  </si>
  <si>
    <t>131</t>
  </si>
  <si>
    <t>012303000</t>
  </si>
  <si>
    <t>Geodetické práce po výstavbě</t>
  </si>
  <si>
    <t>-1900899925</t>
  </si>
  <si>
    <t>132</t>
  </si>
  <si>
    <t>013254000</t>
  </si>
  <si>
    <t>Dokumentace skutečného provedení stavby</t>
  </si>
  <si>
    <t>204244676</t>
  </si>
  <si>
    <t>133</t>
  </si>
  <si>
    <t>013274000</t>
  </si>
  <si>
    <t>Pasportizace objektu před započetím prací</t>
  </si>
  <si>
    <t>-205628514</t>
  </si>
  <si>
    <t>134</t>
  </si>
  <si>
    <t>013303000R</t>
  </si>
  <si>
    <t>Fotodokumentace stavby komplet</t>
  </si>
  <si>
    <t>-1046847319</t>
  </si>
  <si>
    <t>VRN3</t>
  </si>
  <si>
    <t>Zařízení staveniště</t>
  </si>
  <si>
    <t>135</t>
  </si>
  <si>
    <t>031203000</t>
  </si>
  <si>
    <t>Terénní úpravy pro zařízení staveniště</t>
  </si>
  <si>
    <t>-512207309</t>
  </si>
  <si>
    <t>136</t>
  </si>
  <si>
    <t>032103000</t>
  </si>
  <si>
    <t>Náklady na stavební buňky</t>
  </si>
  <si>
    <t>-731156313</t>
  </si>
  <si>
    <t>137</t>
  </si>
  <si>
    <t>034103000</t>
  </si>
  <si>
    <t>Oplocení staveniště</t>
  </si>
  <si>
    <t>-116257063</t>
  </si>
  <si>
    <t>138</t>
  </si>
  <si>
    <t>034503000</t>
  </si>
  <si>
    <t>Informační tabule na staveništi</t>
  </si>
  <si>
    <t>27308517</t>
  </si>
  <si>
    <t>139</t>
  </si>
  <si>
    <t>039103000</t>
  </si>
  <si>
    <t>Rozebrání, bourání a odvoz zařízení staveniště</t>
  </si>
  <si>
    <t>201936960</t>
  </si>
  <si>
    <t>140</t>
  </si>
  <si>
    <t>039203000</t>
  </si>
  <si>
    <t>Úprava terénu po zrušení zařízení staveniště</t>
  </si>
  <si>
    <t>1834719682</t>
  </si>
  <si>
    <t>VRN5</t>
  </si>
  <si>
    <t>Finanční náklady</t>
  </si>
  <si>
    <t>141</t>
  </si>
  <si>
    <t>051303000</t>
  </si>
  <si>
    <t>Pojištění</t>
  </si>
  <si>
    <t>-1452707140</t>
  </si>
  <si>
    <t>VRN7</t>
  </si>
  <si>
    <t>Provozní vlivy</t>
  </si>
  <si>
    <t>142</t>
  </si>
  <si>
    <t>071103000</t>
  </si>
  <si>
    <t>Provoz investora</t>
  </si>
  <si>
    <t>1484358769</t>
  </si>
  <si>
    <t>VRN9</t>
  </si>
  <si>
    <t>Ostatní náklady</t>
  </si>
  <si>
    <t>143</t>
  </si>
  <si>
    <t>091003000</t>
  </si>
  <si>
    <t>Hutnící zkoušky</t>
  </si>
  <si>
    <t>-625023877</t>
  </si>
  <si>
    <t>SO 201 - Splašková kanalizace</t>
  </si>
  <si>
    <t xml:space="preserve">    4 - Vodorovné konstrukce</t>
  </si>
  <si>
    <t>113107223</t>
  </si>
  <si>
    <t>Odstranění podkladu z kameniva drceného tl přes 200 do 300 mm strojně pl přes 200 m2</t>
  </si>
  <si>
    <t>-1281043655</t>
  </si>
  <si>
    <t>((774,5-544,12)+6,5+8+31)*1,3</t>
  </si>
  <si>
    <t>113107226</t>
  </si>
  <si>
    <t>Odstranění podkladu z kameniva drceného se štětem tl přes 250 do 450 mm strojně pl přes 200 m2</t>
  </si>
  <si>
    <t>-141117359</t>
  </si>
  <si>
    <t>((111-31)+63,25)*1,3</t>
  </si>
  <si>
    <t>113107243</t>
  </si>
  <si>
    <t>Odstranění podkladu živičného tl přes 100 do 150 mm strojně pl přes 200 m2</t>
  </si>
  <si>
    <t>-2016899298</t>
  </si>
  <si>
    <t>113154124</t>
  </si>
  <si>
    <t>Frézování živičného krytu tl 100 mm pruh š přes 0,5 do 1 m pl do 500 m2 bez překážek v trase</t>
  </si>
  <si>
    <t>-1995906948</t>
  </si>
  <si>
    <t>((774,5-544,12)+6,5+8+31)*3,5</t>
  </si>
  <si>
    <t>-529703425</t>
  </si>
  <si>
    <t>60</t>
  </si>
  <si>
    <t>1618968907</t>
  </si>
  <si>
    <t>30*3*2</t>
  </si>
  <si>
    <t>1428295075</t>
  </si>
  <si>
    <t>30*3</t>
  </si>
  <si>
    <t>-1666888851</t>
  </si>
  <si>
    <t>884477451</t>
  </si>
  <si>
    <t>-1740994674</t>
  </si>
  <si>
    <t>15*2*2</t>
  </si>
  <si>
    <t>-745362741</t>
  </si>
  <si>
    <t>1199986188</t>
  </si>
  <si>
    <t>((774,5-544,12)+6,5+(43,8-98,3)+31)*0,3</t>
  </si>
  <si>
    <t>((111-31)+63,25)*0,3</t>
  </si>
  <si>
    <t>310469933</t>
  </si>
  <si>
    <t>-1915718473</t>
  </si>
  <si>
    <t>15*3</t>
  </si>
  <si>
    <t>1617965019</t>
  </si>
  <si>
    <t>131251204</t>
  </si>
  <si>
    <t>Hloubení jam zapažených v hornině třídy těžitelnosti I skupiny 3 objem do 500 m3 strojně</t>
  </si>
  <si>
    <t>39008863</t>
  </si>
  <si>
    <t>2,2*2,2*((33-17)+2+6+2)*(2,3-0,45)</t>
  </si>
  <si>
    <t>131251204R</t>
  </si>
  <si>
    <t>Hloubení jam zapažených v hornině třídy těžitelnosti I skupiny 3 objem do 500 m3 strojně-protlaky</t>
  </si>
  <si>
    <t>768168855</t>
  </si>
  <si>
    <t>(4*2+2*2)*1,85*1</t>
  </si>
  <si>
    <t>(2*2+2*1)*1,95*3</t>
  </si>
  <si>
    <t>-1793569576</t>
  </si>
  <si>
    <t>(3,4+3,4+1+4,7+4,8+5,1+5,1+0,8+1+1,7)*0,6*1,8</t>
  </si>
  <si>
    <t>(28+4,7+2,8+3,5+3,7+3,9+1,5+1,8+2+2,6+7,2+1,8+0,8)*0,6*1,9</t>
  </si>
  <si>
    <t>132254206</t>
  </si>
  <si>
    <t>Hloubení zapažených rýh š do 2000 mm v hornině třídy těžitelnosti I skupiny 3 objem do 5000 m3</t>
  </si>
  <si>
    <t>288000655</t>
  </si>
  <si>
    <t>((774,5-544,12)+6,5+8+31)*1,3*(2,3-0,45)</t>
  </si>
  <si>
    <t>(111+63,25)*1,3*(2,5-0,45)</t>
  </si>
  <si>
    <t>(98,3-12)*1,3*1,9</t>
  </si>
  <si>
    <t>(1021,14-774,5)*1,3*2,2</t>
  </si>
  <si>
    <t>141721217</t>
  </si>
  <si>
    <t>Řízený zemní protlak délky do 50 m hl do 6 m s protlačením potrubí vnějšího průměru vrtu přes 250 do 280 mm v hornině třídy těžitelnosti I a II skupiny 1 až 4</t>
  </si>
  <si>
    <t>1327307991</t>
  </si>
  <si>
    <t>5,5+7,9+7,8</t>
  </si>
  <si>
    <t>28610006R</t>
  </si>
  <si>
    <t>trubka tlaková hrdlovaná vodovodní PVC dl 6m DN 250</t>
  </si>
  <si>
    <t>-2119881424</t>
  </si>
  <si>
    <t>141721224</t>
  </si>
  <si>
    <t>Řízený zemní protlak délky do 50 m hl do 6 m s protlačením potrubí vnějšího průměru vrtu přes 500 do 560 mm v hornině třídy těžitelnosti I a II skupiny 1 až 4</t>
  </si>
  <si>
    <t>-1843579959</t>
  </si>
  <si>
    <t>28610007RR</t>
  </si>
  <si>
    <t>trubka tlaková hrdlovaná vodovodní PVC dl 6m DN 500</t>
  </si>
  <si>
    <t>467440502</t>
  </si>
  <si>
    <t>151101101</t>
  </si>
  <si>
    <t>Zřízení příložného pažení a rozepření stěn rýh hl do 2 m</t>
  </si>
  <si>
    <t>1296051726</t>
  </si>
  <si>
    <t>((774,5-544,12)+6,5+8+31)*2*(2,3-0,45)</t>
  </si>
  <si>
    <t>(111+63,25)*2*(2,5-0,45)</t>
  </si>
  <si>
    <t>(98,3-12)*2*1,9</t>
  </si>
  <si>
    <t>(1021,14-774,5)*2*2,2</t>
  </si>
  <si>
    <t>151101111</t>
  </si>
  <si>
    <t>Odstranění příložného pažení a rozepření stěn rýh hl do 2 m</t>
  </si>
  <si>
    <t>1960786838</t>
  </si>
  <si>
    <t>-1961125590</t>
  </si>
  <si>
    <t>((774,5-544,12)+6,5+8+31)*1,3*0,3</t>
  </si>
  <si>
    <t>((111-31)+63,25)*1,3*0,45</t>
  </si>
  <si>
    <t>2,2*2,2*((33-17)+7+6+2)*(2,3-0,45)</t>
  </si>
  <si>
    <t>-602543810</t>
  </si>
  <si>
    <t>22*0,6*(1,9-0,34)</t>
  </si>
  <si>
    <t>167151111</t>
  </si>
  <si>
    <t>Nakládání výkopku z hornin třídy těžitelnosti I skupiny 1 až 3 přes 100 m3</t>
  </si>
  <si>
    <t>-515027874</t>
  </si>
  <si>
    <t>-3730314</t>
  </si>
  <si>
    <t>27</t>
  </si>
  <si>
    <t>-1876461981</t>
  </si>
  <si>
    <t>-1935475369</t>
  </si>
  <si>
    <t>(3,4+3,4+1+4,7+4,8+5,1+5,1+0,8+1+1,7)*0,6*1,45</t>
  </si>
  <si>
    <t>(28+4,7+2,8+3,5+3,7+3,9+1,5+1,8+2+2,6+7,2+1,8+0,8)*0,6*1,45</t>
  </si>
  <si>
    <t>((774,5-544,12)+6,5+(43,8-98,3)+31)*1,3*(2,3-0,7-0,45)</t>
  </si>
  <si>
    <t>(111+63,25)*1,3*(2,3-0,65-0,45)</t>
  </si>
  <si>
    <t>(98,3-12)*1,3*(2,2-0,65)</t>
  </si>
  <si>
    <t>(1021,14-774,5)*1,3*(2,2-0,7)</t>
  </si>
  <si>
    <t>29</t>
  </si>
  <si>
    <t>58344197</t>
  </si>
  <si>
    <t>štěrkodrť frakce 0/63</t>
  </si>
  <si>
    <t>1983641066</t>
  </si>
  <si>
    <t>1328,587*1,8</t>
  </si>
  <si>
    <t>30</t>
  </si>
  <si>
    <t>-685689331</t>
  </si>
  <si>
    <t>(3,4+3,4+1+4,7+4,8+5,1+5,1+0,8+1+1,7)*0,6*0,55-3,14*0,075*0,075*34,6</t>
  </si>
  <si>
    <t>(28+4,7+2,8+3,5+3,7+3,9+1,5+1,8+2+2,6+7,2+1,8+0,8)*0,6*0,55-3,14*0,075*0,075*64,3</t>
  </si>
  <si>
    <t>((774,5-544,12)+6,5+(43,8-98,3)+31)*1,3*0,7-3,14*0,15*0,15*317,14</t>
  </si>
  <si>
    <t>(111+63,25)*1,3*0,65-3,15*0,125*0,125*193,08</t>
  </si>
  <si>
    <t>(98,3-12)*1,3*0,65-3,14*0,125*0,125*86,3</t>
  </si>
  <si>
    <t>(1021,14-774,5)*1,3*0,7-3,14*0,15*0,15*246,63</t>
  </si>
  <si>
    <t>31</t>
  </si>
  <si>
    <t>2115320729</t>
  </si>
  <si>
    <t>614,917*1,8</t>
  </si>
  <si>
    <t>Vodorovné konstrukce</t>
  </si>
  <si>
    <t>32</t>
  </si>
  <si>
    <t>451573111</t>
  </si>
  <si>
    <t>Lože pod potrubí otevřený výkop ze štěrkopísku</t>
  </si>
  <si>
    <t>-7125027</t>
  </si>
  <si>
    <t>1,2*1,2*0,1*(22+5)</t>
  </si>
  <si>
    <t>0,6*0,6*0,1*13</t>
  </si>
  <si>
    <t>33</t>
  </si>
  <si>
    <t>452311131</t>
  </si>
  <si>
    <t>Podkladní desky z betonu prostého tř. C 12/15 otevřený výkop (podklad po šachty)</t>
  </si>
  <si>
    <t>718105080</t>
  </si>
  <si>
    <t>34</t>
  </si>
  <si>
    <t>564871116</t>
  </si>
  <si>
    <t>Podklad ze štěrkodrtě ŠD tl. 300 mm</t>
  </si>
  <si>
    <t>-1075564952</t>
  </si>
  <si>
    <t>573211107</t>
  </si>
  <si>
    <t>Postřik živičný spojovací z asfaltu v množství 0,30 kg/m2</t>
  </si>
  <si>
    <t>-341294253</t>
  </si>
  <si>
    <t>577134111</t>
  </si>
  <si>
    <t>Asfaltový beton vrstva obrusná ACO 11 (ABS) tř. I tl 40 mm š do 3 m z nemodifikovaného asfaltu</t>
  </si>
  <si>
    <t>1937799709</t>
  </si>
  <si>
    <t>((774,5-544,12)+6,5+8+31)*4,4</t>
  </si>
  <si>
    <t>577155112</t>
  </si>
  <si>
    <t>Asfaltový beton vrstva ložní ACL 16 (ABH) tl 60 mm š do 3 m z nemodifikovaného asfaltu</t>
  </si>
  <si>
    <t>1638932098</t>
  </si>
  <si>
    <t>577176111</t>
  </si>
  <si>
    <t>Asfaltový beton vrstva ložní ACL 22 (ABVH) tl 80 mm š do 3 m z nemodifikovaného asfaltu</t>
  </si>
  <si>
    <t>-1156873415</t>
  </si>
  <si>
    <t>871171141</t>
  </si>
  <si>
    <t>Montáž potrubí z PE100 SDR 11 otevřený výkop svařovaných na tupo D 40 x 3,7 mm</t>
  </si>
  <si>
    <t>1635810596</t>
  </si>
  <si>
    <t>28613171</t>
  </si>
  <si>
    <t>trubka vodovodní PE100 SDR11 se signalizační vrstvou 40x3,7mm</t>
  </si>
  <si>
    <t>864763173</t>
  </si>
  <si>
    <t>36*1,05</t>
  </si>
  <si>
    <t>421889632</t>
  </si>
  <si>
    <t>114,4</t>
  </si>
  <si>
    <t>-801177828</t>
  </si>
  <si>
    <t>871350310</t>
  </si>
  <si>
    <t>Montáž kanalizačního potrubí hladkého plnostěnného SN 10 z polypropylenu DN 200</t>
  </si>
  <si>
    <t>950035629</t>
  </si>
  <si>
    <t>12,8</t>
  </si>
  <si>
    <t>28617004</t>
  </si>
  <si>
    <t>trubka kanalizační PP plnostěnná třívrstvá DN 200x1000mm SN10</t>
  </si>
  <si>
    <t>-1443528551</t>
  </si>
  <si>
    <t>12,8*1,05</t>
  </si>
  <si>
    <t>13,44*1,015 'Přepočtené koeficientem množství</t>
  </si>
  <si>
    <t>871360420</t>
  </si>
  <si>
    <t>Montáž kanalizačního potrubí korugovaného SN 12 z polypropylenu DN 250</t>
  </si>
  <si>
    <t>-486777454</t>
  </si>
  <si>
    <t>43,8+110+63,25</t>
  </si>
  <si>
    <t>28617268</t>
  </si>
  <si>
    <t>trubka kanalizační PP korugovaná DN 250x6000mm SN12</t>
  </si>
  <si>
    <t>-1637007055</t>
  </si>
  <si>
    <t>217,05*1,05</t>
  </si>
  <si>
    <t>28612224</t>
  </si>
  <si>
    <t>odbočka kanalizační plastová PVC KG DN 250x160/45° SN12/16</t>
  </si>
  <si>
    <t>-433199891</t>
  </si>
  <si>
    <t>2*1,05</t>
  </si>
  <si>
    <t>28612225</t>
  </si>
  <si>
    <t>odbočka kanalizační plastová PVC KG DN 250x200/45° SN12/16</t>
  </si>
  <si>
    <t>-1071067854</t>
  </si>
  <si>
    <t>1*1,015 'Přepočtené koeficientem množství</t>
  </si>
  <si>
    <t>871370420</t>
  </si>
  <si>
    <t>Montáž kanalizačního potrubí korugovaného SN 12 z polypropylenu DN 300</t>
  </si>
  <si>
    <t>264190049</t>
  </si>
  <si>
    <t>1121,14-544,12</t>
  </si>
  <si>
    <t>28617269</t>
  </si>
  <si>
    <t>trubka kanalizační PP korugovaná DN 300x6000mm SN12</t>
  </si>
  <si>
    <t>1324091132</t>
  </si>
  <si>
    <t>577,02*1,05</t>
  </si>
  <si>
    <t>28612227</t>
  </si>
  <si>
    <t>odbočka kanalizační plastová PVC KG DN 315x160/45° SN12/16</t>
  </si>
  <si>
    <t>975977691</t>
  </si>
  <si>
    <t>6*1,05</t>
  </si>
  <si>
    <t>28612228</t>
  </si>
  <si>
    <t>odbočka kanalizační plastová PVC KG DN 315x200/45° SN12/16</t>
  </si>
  <si>
    <t>324940902</t>
  </si>
  <si>
    <t>871990001R</t>
  </si>
  <si>
    <t>Malá domovní čerpací stanice (přípojky-výtlak) vč. čerpadla</t>
  </si>
  <si>
    <t>887872265</t>
  </si>
  <si>
    <t>-1766794185</t>
  </si>
  <si>
    <t>114,5</t>
  </si>
  <si>
    <t>52</t>
  </si>
  <si>
    <t>-876518393</t>
  </si>
  <si>
    <t>53</t>
  </si>
  <si>
    <t>894411121R</t>
  </si>
  <si>
    <t>Zřízení šachet kanalizačních z betonových dílců DN 1000 na potrubí DN přes 200 do 300 dno beton tř. C 25/30 bez dna a lit.poklopu h=do 3,5 m</t>
  </si>
  <si>
    <t>-1628623034</t>
  </si>
  <si>
    <t>894419991R</t>
  </si>
  <si>
    <t>Šachtové dno o 1000 betonové - vyspádované, potrubí DN 250-400-D+M</t>
  </si>
  <si>
    <t>-1038529276</t>
  </si>
  <si>
    <t>894419992R</t>
  </si>
  <si>
    <t>Betonové šachtové dílce komplet (konus+skruže)-D+M</t>
  </si>
  <si>
    <t>soubor</t>
  </si>
  <si>
    <t>432482808</t>
  </si>
  <si>
    <t>894419992R.1</t>
  </si>
  <si>
    <t>Litinový poklop kruhový DN 600 tř.zat. D400-D+M</t>
  </si>
  <si>
    <t>1290546716</t>
  </si>
  <si>
    <t>56</t>
  </si>
  <si>
    <t>894812201</t>
  </si>
  <si>
    <t>Revizní a čistící šachta z PP šachtové dno DN 425/150 průtočné</t>
  </si>
  <si>
    <t>-1268370916</t>
  </si>
  <si>
    <t>894812232</t>
  </si>
  <si>
    <t>Revizní a čistící šachta z PP DN 425 šachtová roura korugovaná bez hrdla světlé hloubky 2000 mm</t>
  </si>
  <si>
    <t>-2075777391</t>
  </si>
  <si>
    <t>58</t>
  </si>
  <si>
    <t>894812249</t>
  </si>
  <si>
    <t>Příplatek k rourám revizní a čistící šachty z PP DN 425 za uříznutí šachtové roury</t>
  </si>
  <si>
    <t>396832358</t>
  </si>
  <si>
    <t>59</t>
  </si>
  <si>
    <t>894812262</t>
  </si>
  <si>
    <t>Revizní a čistící šachta z PP DN 425 poklop litinový plný do teleskopické trubky pro třídu zatížení D400</t>
  </si>
  <si>
    <t>1494326667</t>
  </si>
  <si>
    <t>894812323</t>
  </si>
  <si>
    <t>Revizní a čistící šachta z PP typ DN 600/250 šachtové dno s přítokem tvaru T nebo průtočné</t>
  </si>
  <si>
    <t>1645718844</t>
  </si>
  <si>
    <t>894812333</t>
  </si>
  <si>
    <t>Revizní a čistící šachta z PP DN 600 šachtová roura korugovaná světlé hloubky 3000 mm</t>
  </si>
  <si>
    <t>-1329052897</t>
  </si>
  <si>
    <t>894812339</t>
  </si>
  <si>
    <t>Příplatek k rourám revizní a čistící šachty z PP DN 600 za uříznutí šachtové roury</t>
  </si>
  <si>
    <t>-686138508</t>
  </si>
  <si>
    <t>894812377</t>
  </si>
  <si>
    <t>Revizní a čistící šachta z PP DN 600 poklop litinový pro třídu zatížení D400 s teleskopickým adaptérem</t>
  </si>
  <si>
    <t>597975398</t>
  </si>
  <si>
    <t xml:space="preserve">Přepojování případných napojení splašk. kanalizace RD </t>
  </si>
  <si>
    <t>-1745579661</t>
  </si>
  <si>
    <t>61</t>
  </si>
  <si>
    <t>D+M Pe ochranné fólie</t>
  </si>
  <si>
    <t>1565608032</t>
  </si>
  <si>
    <t>D+M zemnícího vodiče</t>
  </si>
  <si>
    <t>-801797993</t>
  </si>
  <si>
    <t>-1304666471</t>
  </si>
  <si>
    <t>1259456411</t>
  </si>
  <si>
    <t>1537605008</t>
  </si>
  <si>
    <t>((774,5-544,12)+6,5+8+31)*2</t>
  </si>
  <si>
    <t>-854831395</t>
  </si>
  <si>
    <t>-1449871021</t>
  </si>
  <si>
    <t>((774,5-544,12)+6,5+(147,56-98,3)+31)*2</t>
  </si>
  <si>
    <t>Čištění vozovek splachováním vodou (mimo stavbu)</t>
  </si>
  <si>
    <t>631728424</t>
  </si>
  <si>
    <t>8*1000</t>
  </si>
  <si>
    <t>Čištění vozovek metením strojně podkladu nebo krytu betonového nebo živičného (mimo stavbu)</t>
  </si>
  <si>
    <t>1334797684</t>
  </si>
  <si>
    <t>-129852315</t>
  </si>
  <si>
    <t>-62972955</t>
  </si>
  <si>
    <t>848,648</t>
  </si>
  <si>
    <t>915702111</t>
  </si>
  <si>
    <t>848,648*14</t>
  </si>
  <si>
    <t>-1655881805</t>
  </si>
  <si>
    <t>335,41</t>
  </si>
  <si>
    <t>-1760236572</t>
  </si>
  <si>
    <t>608,67</t>
  </si>
  <si>
    <t>Poplatek za uložení na skládce (skládkovné) z rostlinných pletiv kód odpadu 02 01 03 (čist.kom.)</t>
  </si>
  <si>
    <t>-108091953</t>
  </si>
  <si>
    <t>240</t>
  </si>
  <si>
    <t>-205118626</t>
  </si>
  <si>
    <t>-104161753</t>
  </si>
  <si>
    <t>-382642181</t>
  </si>
  <si>
    <t>-833910551</t>
  </si>
  <si>
    <t>74</t>
  </si>
  <si>
    <t>106481161</t>
  </si>
  <si>
    <t>75</t>
  </si>
  <si>
    <t>-1260599782</t>
  </si>
  <si>
    <t>1391528213</t>
  </si>
  <si>
    <t>-1560806289</t>
  </si>
  <si>
    <t>-1916360556</t>
  </si>
  <si>
    <t>-211647318</t>
  </si>
  <si>
    <t>1797949494</t>
  </si>
  <si>
    <t>-1695271487</t>
  </si>
  <si>
    <t>-1460940842</t>
  </si>
  <si>
    <t>-1054482673</t>
  </si>
  <si>
    <t>752768370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</si>
</sst>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19060401-2a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Kanalizace a chodník Skřečoň - 2. etapa-rev1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Bohumín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16. 3. 2023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Bohumín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ŠNAPKA SLUŽBY s.r.o.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Ing. Ivan Šnapka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101 - Chodník s odvodn...'!J30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 101 - Chodník s odvodn...'!P130</f>
        <v>0</v>
      </c>
      <c r="AV95" s="128">
        <f>'SO 101 - Chodník s odvodn...'!J33</f>
        <v>0</v>
      </c>
      <c r="AW95" s="128">
        <f>'SO 101 - Chodník s odvodn...'!J34</f>
        <v>0</v>
      </c>
      <c r="AX95" s="128">
        <f>'SO 101 - Chodník s odvodn...'!J35</f>
        <v>0</v>
      </c>
      <c r="AY95" s="128">
        <f>'SO 101 - Chodník s odvodn...'!J36</f>
        <v>0</v>
      </c>
      <c r="AZ95" s="128">
        <f>'SO 101 - Chodník s odvodn...'!F33</f>
        <v>0</v>
      </c>
      <c r="BA95" s="128">
        <f>'SO 101 - Chodník s odvodn...'!F34</f>
        <v>0</v>
      </c>
      <c r="BB95" s="128">
        <f>'SO 101 - Chodník s odvodn...'!F35</f>
        <v>0</v>
      </c>
      <c r="BC95" s="128">
        <f>'SO 101 - Chodník s odvodn...'!F36</f>
        <v>0</v>
      </c>
      <c r="BD95" s="130">
        <f>'SO 101 - Chodník s odvodn...'!F37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201 - Splašková kanali...'!J30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32">
        <v>0</v>
      </c>
      <c r="AT96" s="133">
        <f>ROUND(SUM(AV96:AW96),2)</f>
        <v>0</v>
      </c>
      <c r="AU96" s="134">
        <f>'SO 201 - Splašková kanali...'!P129</f>
        <v>0</v>
      </c>
      <c r="AV96" s="133">
        <f>'SO 201 - Splašková kanali...'!J33</f>
        <v>0</v>
      </c>
      <c r="AW96" s="133">
        <f>'SO 201 - Splašková kanali...'!J34</f>
        <v>0</v>
      </c>
      <c r="AX96" s="133">
        <f>'SO 201 - Splašková kanali...'!J35</f>
        <v>0</v>
      </c>
      <c r="AY96" s="133">
        <f>'SO 201 - Splašková kanali...'!J36</f>
        <v>0</v>
      </c>
      <c r="AZ96" s="133">
        <f>'SO 201 - Splašková kanali...'!F33</f>
        <v>0</v>
      </c>
      <c r="BA96" s="133">
        <f>'SO 201 - Splašková kanali...'!F34</f>
        <v>0</v>
      </c>
      <c r="BB96" s="133">
        <f>'SO 201 - Splašková kanali...'!F35</f>
        <v>0</v>
      </c>
      <c r="BC96" s="133">
        <f>'SO 201 - Splašková kanali...'!F36</f>
        <v>0</v>
      </c>
      <c r="BD96" s="135">
        <f>'SO 201 - Splašková kanali...'!F37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7dyIEbXuRlF8XJuqVUmPNu9wpQ1dxFtvaiElw0rkI18KlJg6okregFdoX1KcrSn3ZyZSLrmd4CN/5DwrekvXdw==" hashValue="DH+yNvlSMRhrh3nmOKmIopph73F3W2UQGur2CdgX4KgPz8bHO2T5pEZewV+YIDoWsd1TtqrC9XDxRtJ27OLru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101 - Chodník s odvodn...'!C2" display="/"/>
    <hyperlink ref="A96" location="'SO 201 - Splašková kanali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Kanalizace a chodník Skřečoň - 2. etapa-rev1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16. 3. 2023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ROUND(J130,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ROUND((SUM(BE130:BE499)),  2)</f>
        <v>0</v>
      </c>
      <c r="G33" s="38"/>
      <c r="H33" s="38"/>
      <c r="I33" s="155">
        <v>0.20999999999999999</v>
      </c>
      <c r="J33" s="154">
        <f>ROUND(((SUM(BE130:BE499))*I33),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ROUND((SUM(BF130:BF499)),  2)</f>
        <v>0</v>
      </c>
      <c r="G34" s="38"/>
      <c r="H34" s="38"/>
      <c r="I34" s="155">
        <v>0.14999999999999999</v>
      </c>
      <c r="J34" s="154">
        <f>ROUND(((SUM(BF130:BF499))*I34),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ROUND((SUM(BG130:BG499)),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ROUND((SUM(BH130:BH499)),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ROUND((SUM(BI130:BI499)),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Kanalizace a chodník Skřečoň - 2. etapa-rev1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101 - Chodník s odvodněním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Bohumín</v>
      </c>
      <c r="G89" s="40"/>
      <c r="H89" s="40"/>
      <c r="I89" s="32" t="s">
        <v>22</v>
      </c>
      <c r="J89" s="79" t="str">
        <f>IF(J12="","",J12)</f>
        <v>16. 3. 2023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Bohumín</v>
      </c>
      <c r="G91" s="40"/>
      <c r="H91" s="40"/>
      <c r="I91" s="32" t="s">
        <v>30</v>
      </c>
      <c r="J91" s="36" t="str">
        <f>E21</f>
        <v>ŠNAPKA SLUŽBY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Ivan Šnapka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J130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98</v>
      </c>
      <c r="E97" s="182"/>
      <c r="F97" s="182"/>
      <c r="G97" s="182"/>
      <c r="H97" s="182"/>
      <c r="I97" s="182"/>
      <c r="J97" s="183">
        <f>J131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99</v>
      </c>
      <c r="E98" s="188"/>
      <c r="F98" s="188"/>
      <c r="G98" s="188"/>
      <c r="H98" s="188"/>
      <c r="I98" s="188"/>
      <c r="J98" s="189">
        <f>J132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100</v>
      </c>
      <c r="E99" s="188"/>
      <c r="F99" s="188"/>
      <c r="G99" s="188"/>
      <c r="H99" s="188"/>
      <c r="I99" s="188"/>
      <c r="J99" s="189">
        <f>J289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101</v>
      </c>
      <c r="E100" s="188"/>
      <c r="F100" s="188"/>
      <c r="G100" s="188"/>
      <c r="H100" s="188"/>
      <c r="I100" s="188"/>
      <c r="J100" s="189">
        <f>J305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102</v>
      </c>
      <c r="E101" s="188"/>
      <c r="F101" s="188"/>
      <c r="G101" s="188"/>
      <c r="H101" s="188"/>
      <c r="I101" s="188"/>
      <c r="J101" s="189">
        <f>J360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103</v>
      </c>
      <c r="E102" s="188"/>
      <c r="F102" s="188"/>
      <c r="G102" s="188"/>
      <c r="H102" s="188"/>
      <c r="I102" s="188"/>
      <c r="J102" s="189">
        <f>J388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104</v>
      </c>
      <c r="E103" s="188"/>
      <c r="F103" s="188"/>
      <c r="G103" s="188"/>
      <c r="H103" s="188"/>
      <c r="I103" s="188"/>
      <c r="J103" s="189">
        <f>J464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105</v>
      </c>
      <c r="E104" s="188"/>
      <c r="F104" s="188"/>
      <c r="G104" s="188"/>
      <c r="H104" s="188"/>
      <c r="I104" s="188"/>
      <c r="J104" s="189">
        <f>J476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9"/>
      <c r="C105" s="180"/>
      <c r="D105" s="181" t="s">
        <v>106</v>
      </c>
      <c r="E105" s="182"/>
      <c r="F105" s="182"/>
      <c r="G105" s="182"/>
      <c r="H105" s="182"/>
      <c r="I105" s="182"/>
      <c r="J105" s="183">
        <f>J479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5"/>
      <c r="C106" s="186"/>
      <c r="D106" s="187" t="s">
        <v>107</v>
      </c>
      <c r="E106" s="188"/>
      <c r="F106" s="188"/>
      <c r="G106" s="188"/>
      <c r="H106" s="188"/>
      <c r="I106" s="188"/>
      <c r="J106" s="189">
        <f>J480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108</v>
      </c>
      <c r="E107" s="188"/>
      <c r="F107" s="188"/>
      <c r="G107" s="188"/>
      <c r="H107" s="188"/>
      <c r="I107" s="188"/>
      <c r="J107" s="189">
        <f>J487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109</v>
      </c>
      <c r="E108" s="188"/>
      <c r="F108" s="188"/>
      <c r="G108" s="188"/>
      <c r="H108" s="188"/>
      <c r="I108" s="188"/>
      <c r="J108" s="189">
        <f>J494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110</v>
      </c>
      <c r="E109" s="188"/>
      <c r="F109" s="188"/>
      <c r="G109" s="188"/>
      <c r="H109" s="188"/>
      <c r="I109" s="188"/>
      <c r="J109" s="189">
        <f>J496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111</v>
      </c>
      <c r="E110" s="188"/>
      <c r="F110" s="188"/>
      <c r="G110" s="188"/>
      <c r="H110" s="188"/>
      <c r="I110" s="188"/>
      <c r="J110" s="189">
        <f>J498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66"/>
      <c r="C112" s="67"/>
      <c r="D112" s="67"/>
      <c r="E112" s="67"/>
      <c r="F112" s="67"/>
      <c r="G112" s="67"/>
      <c r="H112" s="67"/>
      <c r="I112" s="67"/>
      <c r="J112" s="67"/>
      <c r="K112" s="67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6" s="2" customFormat="1" ht="6.96" customHeight="1">
      <c r="A116" s="38"/>
      <c r="B116" s="68"/>
      <c r="C116" s="69"/>
      <c r="D116" s="69"/>
      <c r="E116" s="69"/>
      <c r="F116" s="69"/>
      <c r="G116" s="69"/>
      <c r="H116" s="69"/>
      <c r="I116" s="69"/>
      <c r="J116" s="69"/>
      <c r="K116" s="69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4.96" customHeight="1">
      <c r="A117" s="38"/>
      <c r="B117" s="39"/>
      <c r="C117" s="23" t="s">
        <v>112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16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40"/>
      <c r="D120" s="40"/>
      <c r="E120" s="174" t="str">
        <f>E7</f>
        <v>Kanalizace a chodník Skřečoň - 2. etapa-rev1</v>
      </c>
      <c r="F120" s="32"/>
      <c r="G120" s="32"/>
      <c r="H120" s="32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91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E9</f>
        <v>SO 101 - Chodník s odvodněním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F12</f>
        <v>Bohumín</v>
      </c>
      <c r="G124" s="40"/>
      <c r="H124" s="40"/>
      <c r="I124" s="32" t="s">
        <v>22</v>
      </c>
      <c r="J124" s="79" t="str">
        <f>IF(J12="","",J12)</f>
        <v>16. 3. 2023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5.65" customHeight="1">
      <c r="A126" s="38"/>
      <c r="B126" s="39"/>
      <c r="C126" s="32" t="s">
        <v>24</v>
      </c>
      <c r="D126" s="40"/>
      <c r="E126" s="40"/>
      <c r="F126" s="27" t="str">
        <f>E15</f>
        <v>Město Bohumín</v>
      </c>
      <c r="G126" s="40"/>
      <c r="H126" s="40"/>
      <c r="I126" s="32" t="s">
        <v>30</v>
      </c>
      <c r="J126" s="36" t="str">
        <f>E21</f>
        <v>ŠNAPKA SLUŽBY s.r.o.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28</v>
      </c>
      <c r="D127" s="40"/>
      <c r="E127" s="40"/>
      <c r="F127" s="27" t="str">
        <f>IF(E18="","",E18)</f>
        <v>Vyplň údaj</v>
      </c>
      <c r="G127" s="40"/>
      <c r="H127" s="40"/>
      <c r="I127" s="32" t="s">
        <v>33</v>
      </c>
      <c r="J127" s="36" t="str">
        <f>E24</f>
        <v>Ing. Ivan Šnapka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191"/>
      <c r="B129" s="192"/>
      <c r="C129" s="193" t="s">
        <v>113</v>
      </c>
      <c r="D129" s="194" t="s">
        <v>61</v>
      </c>
      <c r="E129" s="194" t="s">
        <v>57</v>
      </c>
      <c r="F129" s="194" t="s">
        <v>58</v>
      </c>
      <c r="G129" s="194" t="s">
        <v>114</v>
      </c>
      <c r="H129" s="194" t="s">
        <v>115</v>
      </c>
      <c r="I129" s="194" t="s">
        <v>116</v>
      </c>
      <c r="J129" s="195" t="s">
        <v>95</v>
      </c>
      <c r="K129" s="196" t="s">
        <v>117</v>
      </c>
      <c r="L129" s="197"/>
      <c r="M129" s="100" t="s">
        <v>1</v>
      </c>
      <c r="N129" s="101" t="s">
        <v>40</v>
      </c>
      <c r="O129" s="101" t="s">
        <v>118</v>
      </c>
      <c r="P129" s="101" t="s">
        <v>119</v>
      </c>
      <c r="Q129" s="101" t="s">
        <v>120</v>
      </c>
      <c r="R129" s="101" t="s">
        <v>121</v>
      </c>
      <c r="S129" s="101" t="s">
        <v>122</v>
      </c>
      <c r="T129" s="102" t="s">
        <v>123</v>
      </c>
      <c r="U129" s="191"/>
      <c r="V129" s="191"/>
      <c r="W129" s="191"/>
      <c r="X129" s="191"/>
      <c r="Y129" s="191"/>
      <c r="Z129" s="191"/>
      <c r="AA129" s="191"/>
      <c r="AB129" s="191"/>
      <c r="AC129" s="191"/>
      <c r="AD129" s="191"/>
      <c r="AE129" s="191"/>
    </row>
    <row r="130" s="2" customFormat="1" ht="22.8" customHeight="1">
      <c r="A130" s="38"/>
      <c r="B130" s="39"/>
      <c r="C130" s="107" t="s">
        <v>124</v>
      </c>
      <c r="D130" s="40"/>
      <c r="E130" s="40"/>
      <c r="F130" s="40"/>
      <c r="G130" s="40"/>
      <c r="H130" s="40"/>
      <c r="I130" s="40"/>
      <c r="J130" s="198">
        <f>BK130</f>
        <v>0</v>
      </c>
      <c r="K130" s="40"/>
      <c r="L130" s="44"/>
      <c r="M130" s="103"/>
      <c r="N130" s="199"/>
      <c r="O130" s="104"/>
      <c r="P130" s="200">
        <f>P131+P479</f>
        <v>0</v>
      </c>
      <c r="Q130" s="104"/>
      <c r="R130" s="200">
        <f>R131+R479</f>
        <v>1079.3703826799999</v>
      </c>
      <c r="S130" s="104"/>
      <c r="T130" s="201">
        <f>T131+T479</f>
        <v>364.41534999999999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75</v>
      </c>
      <c r="AU130" s="17" t="s">
        <v>97</v>
      </c>
      <c r="BK130" s="202">
        <f>BK131+BK479</f>
        <v>0</v>
      </c>
    </row>
    <row r="131" s="12" customFormat="1" ht="25.92" customHeight="1">
      <c r="A131" s="12"/>
      <c r="B131" s="203"/>
      <c r="C131" s="204"/>
      <c r="D131" s="205" t="s">
        <v>75</v>
      </c>
      <c r="E131" s="206" t="s">
        <v>125</v>
      </c>
      <c r="F131" s="206" t="s">
        <v>126</v>
      </c>
      <c r="G131" s="204"/>
      <c r="H131" s="204"/>
      <c r="I131" s="207"/>
      <c r="J131" s="208">
        <f>BK131</f>
        <v>0</v>
      </c>
      <c r="K131" s="204"/>
      <c r="L131" s="209"/>
      <c r="M131" s="210"/>
      <c r="N131" s="211"/>
      <c r="O131" s="211"/>
      <c r="P131" s="212">
        <f>P132+P289+P305+P360+P388+P464+P476</f>
        <v>0</v>
      </c>
      <c r="Q131" s="211"/>
      <c r="R131" s="212">
        <f>R132+R289+R305+R360+R388+R464+R476</f>
        <v>1079.3703826799999</v>
      </c>
      <c r="S131" s="211"/>
      <c r="T131" s="213">
        <f>T132+T289+T305+T360+T388+T464+T476</f>
        <v>364.41534999999999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84</v>
      </c>
      <c r="AT131" s="215" t="s">
        <v>75</v>
      </c>
      <c r="AU131" s="215" t="s">
        <v>76</v>
      </c>
      <c r="AY131" s="214" t="s">
        <v>127</v>
      </c>
      <c r="BK131" s="216">
        <f>BK132+BK289+BK305+BK360+BK388+BK464+BK476</f>
        <v>0</v>
      </c>
    </row>
    <row r="132" s="12" customFormat="1" ht="22.8" customHeight="1">
      <c r="A132" s="12"/>
      <c r="B132" s="203"/>
      <c r="C132" s="204"/>
      <c r="D132" s="205" t="s">
        <v>75</v>
      </c>
      <c r="E132" s="217" t="s">
        <v>84</v>
      </c>
      <c r="F132" s="217" t="s">
        <v>128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SUM(P133:P288)</f>
        <v>0</v>
      </c>
      <c r="Q132" s="211"/>
      <c r="R132" s="212">
        <f>SUM(R133:R288)</f>
        <v>129.61066750000001</v>
      </c>
      <c r="S132" s="211"/>
      <c r="T132" s="213">
        <f>SUM(T133:T288)</f>
        <v>223.90375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84</v>
      </c>
      <c r="AT132" s="215" t="s">
        <v>75</v>
      </c>
      <c r="AU132" s="215" t="s">
        <v>84</v>
      </c>
      <c r="AY132" s="214" t="s">
        <v>127</v>
      </c>
      <c r="BK132" s="216">
        <f>SUM(BK133:BK288)</f>
        <v>0</v>
      </c>
    </row>
    <row r="133" s="2" customFormat="1" ht="21.75" customHeight="1">
      <c r="A133" s="38"/>
      <c r="B133" s="39"/>
      <c r="C133" s="219" t="s">
        <v>84</v>
      </c>
      <c r="D133" s="219" t="s">
        <v>129</v>
      </c>
      <c r="E133" s="220" t="s">
        <v>130</v>
      </c>
      <c r="F133" s="221" t="s">
        <v>131</v>
      </c>
      <c r="G133" s="222" t="s">
        <v>132</v>
      </c>
      <c r="H133" s="223">
        <v>1365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41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133</v>
      </c>
      <c r="AT133" s="231" t="s">
        <v>129</v>
      </c>
      <c r="AU133" s="231" t="s">
        <v>86</v>
      </c>
      <c r="AY133" s="17" t="s">
        <v>127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84</v>
      </c>
      <c r="BK133" s="232">
        <f>ROUND(I133*H133,2)</f>
        <v>0</v>
      </c>
      <c r="BL133" s="17" t="s">
        <v>133</v>
      </c>
      <c r="BM133" s="231" t="s">
        <v>134</v>
      </c>
    </row>
    <row r="134" s="13" customFormat="1">
      <c r="A134" s="13"/>
      <c r="B134" s="233"/>
      <c r="C134" s="234"/>
      <c r="D134" s="235" t="s">
        <v>135</v>
      </c>
      <c r="E134" s="236" t="s">
        <v>1</v>
      </c>
      <c r="F134" s="237" t="s">
        <v>136</v>
      </c>
      <c r="G134" s="234"/>
      <c r="H134" s="238">
        <v>525</v>
      </c>
      <c r="I134" s="239"/>
      <c r="J134" s="234"/>
      <c r="K134" s="234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135</v>
      </c>
      <c r="AU134" s="244" t="s">
        <v>86</v>
      </c>
      <c r="AV134" s="13" t="s">
        <v>86</v>
      </c>
      <c r="AW134" s="13" t="s">
        <v>32</v>
      </c>
      <c r="AX134" s="13" t="s">
        <v>76</v>
      </c>
      <c r="AY134" s="244" t="s">
        <v>127</v>
      </c>
    </row>
    <row r="135" s="13" customFormat="1">
      <c r="A135" s="13"/>
      <c r="B135" s="233"/>
      <c r="C135" s="234"/>
      <c r="D135" s="235" t="s">
        <v>135</v>
      </c>
      <c r="E135" s="236" t="s">
        <v>1</v>
      </c>
      <c r="F135" s="237" t="s">
        <v>137</v>
      </c>
      <c r="G135" s="234"/>
      <c r="H135" s="238">
        <v>840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135</v>
      </c>
      <c r="AU135" s="244" t="s">
        <v>86</v>
      </c>
      <c r="AV135" s="13" t="s">
        <v>86</v>
      </c>
      <c r="AW135" s="13" t="s">
        <v>32</v>
      </c>
      <c r="AX135" s="13" t="s">
        <v>76</v>
      </c>
      <c r="AY135" s="244" t="s">
        <v>127</v>
      </c>
    </row>
    <row r="136" s="14" customFormat="1">
      <c r="A136" s="14"/>
      <c r="B136" s="245"/>
      <c r="C136" s="246"/>
      <c r="D136" s="235" t="s">
        <v>135</v>
      </c>
      <c r="E136" s="247" t="s">
        <v>1</v>
      </c>
      <c r="F136" s="248" t="s">
        <v>138</v>
      </c>
      <c r="G136" s="246"/>
      <c r="H136" s="249">
        <v>1365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135</v>
      </c>
      <c r="AU136" s="255" t="s">
        <v>86</v>
      </c>
      <c r="AV136" s="14" t="s">
        <v>133</v>
      </c>
      <c r="AW136" s="14" t="s">
        <v>32</v>
      </c>
      <c r="AX136" s="14" t="s">
        <v>84</v>
      </c>
      <c r="AY136" s="255" t="s">
        <v>127</v>
      </c>
    </row>
    <row r="137" s="2" customFormat="1" ht="16.5" customHeight="1">
      <c r="A137" s="38"/>
      <c r="B137" s="39"/>
      <c r="C137" s="219" t="s">
        <v>139</v>
      </c>
      <c r="D137" s="219" t="s">
        <v>129</v>
      </c>
      <c r="E137" s="220" t="s">
        <v>140</v>
      </c>
      <c r="F137" s="221" t="s">
        <v>141</v>
      </c>
      <c r="G137" s="222" t="s">
        <v>142</v>
      </c>
      <c r="H137" s="223">
        <v>28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41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133</v>
      </c>
      <c r="AT137" s="231" t="s">
        <v>129</v>
      </c>
      <c r="AU137" s="231" t="s">
        <v>86</v>
      </c>
      <c r="AY137" s="17" t="s">
        <v>127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84</v>
      </c>
      <c r="BK137" s="232">
        <f>ROUND(I137*H137,2)</f>
        <v>0</v>
      </c>
      <c r="BL137" s="17" t="s">
        <v>133</v>
      </c>
      <c r="BM137" s="231" t="s">
        <v>143</v>
      </c>
    </row>
    <row r="138" s="13" customFormat="1">
      <c r="A138" s="13"/>
      <c r="B138" s="233"/>
      <c r="C138" s="234"/>
      <c r="D138" s="235" t="s">
        <v>135</v>
      </c>
      <c r="E138" s="236" t="s">
        <v>1</v>
      </c>
      <c r="F138" s="237" t="s">
        <v>144</v>
      </c>
      <c r="G138" s="234"/>
      <c r="H138" s="238">
        <v>28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135</v>
      </c>
      <c r="AU138" s="244" t="s">
        <v>86</v>
      </c>
      <c r="AV138" s="13" t="s">
        <v>86</v>
      </c>
      <c r="AW138" s="13" t="s">
        <v>32</v>
      </c>
      <c r="AX138" s="13" t="s">
        <v>76</v>
      </c>
      <c r="AY138" s="244" t="s">
        <v>127</v>
      </c>
    </row>
    <row r="139" s="14" customFormat="1">
      <c r="A139" s="14"/>
      <c r="B139" s="245"/>
      <c r="C139" s="246"/>
      <c r="D139" s="235" t="s">
        <v>135</v>
      </c>
      <c r="E139" s="247" t="s">
        <v>1</v>
      </c>
      <c r="F139" s="248" t="s">
        <v>138</v>
      </c>
      <c r="G139" s="246"/>
      <c r="H139" s="249">
        <v>28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135</v>
      </c>
      <c r="AU139" s="255" t="s">
        <v>86</v>
      </c>
      <c r="AV139" s="14" t="s">
        <v>133</v>
      </c>
      <c r="AW139" s="14" t="s">
        <v>32</v>
      </c>
      <c r="AX139" s="14" t="s">
        <v>84</v>
      </c>
      <c r="AY139" s="255" t="s">
        <v>127</v>
      </c>
    </row>
    <row r="140" s="2" customFormat="1" ht="33" customHeight="1">
      <c r="A140" s="38"/>
      <c r="B140" s="39"/>
      <c r="C140" s="219" t="s">
        <v>86</v>
      </c>
      <c r="D140" s="219" t="s">
        <v>129</v>
      </c>
      <c r="E140" s="220" t="s">
        <v>145</v>
      </c>
      <c r="F140" s="221" t="s">
        <v>146</v>
      </c>
      <c r="G140" s="222" t="s">
        <v>132</v>
      </c>
      <c r="H140" s="223">
        <v>68.480000000000004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41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0.255</v>
      </c>
      <c r="T140" s="230">
        <f>S140*H140</f>
        <v>17.462400000000002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133</v>
      </c>
      <c r="AT140" s="231" t="s">
        <v>129</v>
      </c>
      <c r="AU140" s="231" t="s">
        <v>86</v>
      </c>
      <c r="AY140" s="17" t="s">
        <v>127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84</v>
      </c>
      <c r="BK140" s="232">
        <f>ROUND(I140*H140,2)</f>
        <v>0</v>
      </c>
      <c r="BL140" s="17" t="s">
        <v>133</v>
      </c>
      <c r="BM140" s="231" t="s">
        <v>147</v>
      </c>
    </row>
    <row r="141" s="13" customFormat="1">
      <c r="A141" s="13"/>
      <c r="B141" s="233"/>
      <c r="C141" s="234"/>
      <c r="D141" s="235" t="s">
        <v>135</v>
      </c>
      <c r="E141" s="236" t="s">
        <v>1</v>
      </c>
      <c r="F141" s="237" t="s">
        <v>148</v>
      </c>
      <c r="G141" s="234"/>
      <c r="H141" s="238">
        <v>11.880000000000001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135</v>
      </c>
      <c r="AU141" s="244" t="s">
        <v>86</v>
      </c>
      <c r="AV141" s="13" t="s">
        <v>86</v>
      </c>
      <c r="AW141" s="13" t="s">
        <v>32</v>
      </c>
      <c r="AX141" s="13" t="s">
        <v>76</v>
      </c>
      <c r="AY141" s="244" t="s">
        <v>127</v>
      </c>
    </row>
    <row r="142" s="13" customFormat="1">
      <c r="A142" s="13"/>
      <c r="B142" s="233"/>
      <c r="C142" s="234"/>
      <c r="D142" s="235" t="s">
        <v>135</v>
      </c>
      <c r="E142" s="236" t="s">
        <v>1</v>
      </c>
      <c r="F142" s="237" t="s">
        <v>149</v>
      </c>
      <c r="G142" s="234"/>
      <c r="H142" s="238">
        <v>40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135</v>
      </c>
      <c r="AU142" s="244" t="s">
        <v>86</v>
      </c>
      <c r="AV142" s="13" t="s">
        <v>86</v>
      </c>
      <c r="AW142" s="13" t="s">
        <v>32</v>
      </c>
      <c r="AX142" s="13" t="s">
        <v>76</v>
      </c>
      <c r="AY142" s="244" t="s">
        <v>127</v>
      </c>
    </row>
    <row r="143" s="13" customFormat="1">
      <c r="A143" s="13"/>
      <c r="B143" s="233"/>
      <c r="C143" s="234"/>
      <c r="D143" s="235" t="s">
        <v>135</v>
      </c>
      <c r="E143" s="236" t="s">
        <v>1</v>
      </c>
      <c r="F143" s="237" t="s">
        <v>150</v>
      </c>
      <c r="G143" s="234"/>
      <c r="H143" s="238">
        <v>16.600000000000001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135</v>
      </c>
      <c r="AU143" s="244" t="s">
        <v>86</v>
      </c>
      <c r="AV143" s="13" t="s">
        <v>86</v>
      </c>
      <c r="AW143" s="13" t="s">
        <v>32</v>
      </c>
      <c r="AX143" s="13" t="s">
        <v>76</v>
      </c>
      <c r="AY143" s="244" t="s">
        <v>127</v>
      </c>
    </row>
    <row r="144" s="14" customFormat="1">
      <c r="A144" s="14"/>
      <c r="B144" s="245"/>
      <c r="C144" s="246"/>
      <c r="D144" s="235" t="s">
        <v>135</v>
      </c>
      <c r="E144" s="247" t="s">
        <v>1</v>
      </c>
      <c r="F144" s="248" t="s">
        <v>138</v>
      </c>
      <c r="G144" s="246"/>
      <c r="H144" s="249">
        <v>68.480000000000004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135</v>
      </c>
      <c r="AU144" s="255" t="s">
        <v>86</v>
      </c>
      <c r="AV144" s="14" t="s">
        <v>133</v>
      </c>
      <c r="AW144" s="14" t="s">
        <v>32</v>
      </c>
      <c r="AX144" s="14" t="s">
        <v>84</v>
      </c>
      <c r="AY144" s="255" t="s">
        <v>127</v>
      </c>
    </row>
    <row r="145" s="2" customFormat="1" ht="24.15" customHeight="1">
      <c r="A145" s="38"/>
      <c r="B145" s="39"/>
      <c r="C145" s="219" t="s">
        <v>151</v>
      </c>
      <c r="D145" s="219" t="s">
        <v>129</v>
      </c>
      <c r="E145" s="220" t="s">
        <v>152</v>
      </c>
      <c r="F145" s="221" t="s">
        <v>153</v>
      </c>
      <c r="G145" s="222" t="s">
        <v>132</v>
      </c>
      <c r="H145" s="223">
        <v>15.5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41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0.26000000000000001</v>
      </c>
      <c r="T145" s="230">
        <f>S145*H145</f>
        <v>4.0300000000000002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133</v>
      </c>
      <c r="AT145" s="231" t="s">
        <v>129</v>
      </c>
      <c r="AU145" s="231" t="s">
        <v>86</v>
      </c>
      <c r="AY145" s="17" t="s">
        <v>127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84</v>
      </c>
      <c r="BK145" s="232">
        <f>ROUND(I145*H145,2)</f>
        <v>0</v>
      </c>
      <c r="BL145" s="17" t="s">
        <v>133</v>
      </c>
      <c r="BM145" s="231" t="s">
        <v>154</v>
      </c>
    </row>
    <row r="146" s="13" customFormat="1">
      <c r="A146" s="13"/>
      <c r="B146" s="233"/>
      <c r="C146" s="234"/>
      <c r="D146" s="235" t="s">
        <v>135</v>
      </c>
      <c r="E146" s="236" t="s">
        <v>1</v>
      </c>
      <c r="F146" s="237" t="s">
        <v>155</v>
      </c>
      <c r="G146" s="234"/>
      <c r="H146" s="238">
        <v>15.5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135</v>
      </c>
      <c r="AU146" s="244" t="s">
        <v>86</v>
      </c>
      <c r="AV146" s="13" t="s">
        <v>86</v>
      </c>
      <c r="AW146" s="13" t="s">
        <v>32</v>
      </c>
      <c r="AX146" s="13" t="s">
        <v>84</v>
      </c>
      <c r="AY146" s="244" t="s">
        <v>127</v>
      </c>
    </row>
    <row r="147" s="2" customFormat="1" ht="33" customHeight="1">
      <c r="A147" s="38"/>
      <c r="B147" s="39"/>
      <c r="C147" s="219" t="s">
        <v>133</v>
      </c>
      <c r="D147" s="219" t="s">
        <v>129</v>
      </c>
      <c r="E147" s="220" t="s">
        <v>156</v>
      </c>
      <c r="F147" s="221" t="s">
        <v>157</v>
      </c>
      <c r="G147" s="222" t="s">
        <v>132</v>
      </c>
      <c r="H147" s="223">
        <v>150.13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41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0.44</v>
      </c>
      <c r="T147" s="230">
        <f>S147*H147</f>
        <v>66.057199999999995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133</v>
      </c>
      <c r="AT147" s="231" t="s">
        <v>129</v>
      </c>
      <c r="AU147" s="231" t="s">
        <v>86</v>
      </c>
      <c r="AY147" s="17" t="s">
        <v>127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84</v>
      </c>
      <c r="BK147" s="232">
        <f>ROUND(I147*H147,2)</f>
        <v>0</v>
      </c>
      <c r="BL147" s="17" t="s">
        <v>133</v>
      </c>
      <c r="BM147" s="231" t="s">
        <v>158</v>
      </c>
    </row>
    <row r="148" s="13" customFormat="1">
      <c r="A148" s="13"/>
      <c r="B148" s="233"/>
      <c r="C148" s="234"/>
      <c r="D148" s="235" t="s">
        <v>135</v>
      </c>
      <c r="E148" s="236" t="s">
        <v>1</v>
      </c>
      <c r="F148" s="237" t="s">
        <v>155</v>
      </c>
      <c r="G148" s="234"/>
      <c r="H148" s="238">
        <v>15.5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135</v>
      </c>
      <c r="AU148" s="244" t="s">
        <v>86</v>
      </c>
      <c r="AV148" s="13" t="s">
        <v>86</v>
      </c>
      <c r="AW148" s="13" t="s">
        <v>32</v>
      </c>
      <c r="AX148" s="13" t="s">
        <v>76</v>
      </c>
      <c r="AY148" s="244" t="s">
        <v>127</v>
      </c>
    </row>
    <row r="149" s="13" customFormat="1">
      <c r="A149" s="13"/>
      <c r="B149" s="233"/>
      <c r="C149" s="234"/>
      <c r="D149" s="235" t="s">
        <v>135</v>
      </c>
      <c r="E149" s="236" t="s">
        <v>1</v>
      </c>
      <c r="F149" s="237" t="s">
        <v>148</v>
      </c>
      <c r="G149" s="234"/>
      <c r="H149" s="238">
        <v>11.880000000000001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135</v>
      </c>
      <c r="AU149" s="244" t="s">
        <v>86</v>
      </c>
      <c r="AV149" s="13" t="s">
        <v>86</v>
      </c>
      <c r="AW149" s="13" t="s">
        <v>32</v>
      </c>
      <c r="AX149" s="13" t="s">
        <v>76</v>
      </c>
      <c r="AY149" s="244" t="s">
        <v>127</v>
      </c>
    </row>
    <row r="150" s="13" customFormat="1">
      <c r="A150" s="13"/>
      <c r="B150" s="233"/>
      <c r="C150" s="234"/>
      <c r="D150" s="235" t="s">
        <v>135</v>
      </c>
      <c r="E150" s="236" t="s">
        <v>1</v>
      </c>
      <c r="F150" s="237" t="s">
        <v>149</v>
      </c>
      <c r="G150" s="234"/>
      <c r="H150" s="238">
        <v>40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135</v>
      </c>
      <c r="AU150" s="244" t="s">
        <v>86</v>
      </c>
      <c r="AV150" s="13" t="s">
        <v>86</v>
      </c>
      <c r="AW150" s="13" t="s">
        <v>32</v>
      </c>
      <c r="AX150" s="13" t="s">
        <v>76</v>
      </c>
      <c r="AY150" s="244" t="s">
        <v>127</v>
      </c>
    </row>
    <row r="151" s="13" customFormat="1">
      <c r="A151" s="13"/>
      <c r="B151" s="233"/>
      <c r="C151" s="234"/>
      <c r="D151" s="235" t="s">
        <v>135</v>
      </c>
      <c r="E151" s="236" t="s">
        <v>1</v>
      </c>
      <c r="F151" s="237" t="s">
        <v>150</v>
      </c>
      <c r="G151" s="234"/>
      <c r="H151" s="238">
        <v>16.600000000000001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135</v>
      </c>
      <c r="AU151" s="244" t="s">
        <v>86</v>
      </c>
      <c r="AV151" s="13" t="s">
        <v>86</v>
      </c>
      <c r="AW151" s="13" t="s">
        <v>32</v>
      </c>
      <c r="AX151" s="13" t="s">
        <v>76</v>
      </c>
      <c r="AY151" s="244" t="s">
        <v>127</v>
      </c>
    </row>
    <row r="152" s="13" customFormat="1">
      <c r="A152" s="13"/>
      <c r="B152" s="233"/>
      <c r="C152" s="234"/>
      <c r="D152" s="235" t="s">
        <v>135</v>
      </c>
      <c r="E152" s="236" t="s">
        <v>1</v>
      </c>
      <c r="F152" s="237" t="s">
        <v>159</v>
      </c>
      <c r="G152" s="234"/>
      <c r="H152" s="238">
        <v>61.649999999999999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135</v>
      </c>
      <c r="AU152" s="244" t="s">
        <v>86</v>
      </c>
      <c r="AV152" s="13" t="s">
        <v>86</v>
      </c>
      <c r="AW152" s="13" t="s">
        <v>32</v>
      </c>
      <c r="AX152" s="13" t="s">
        <v>76</v>
      </c>
      <c r="AY152" s="244" t="s">
        <v>127</v>
      </c>
    </row>
    <row r="153" s="13" customFormat="1">
      <c r="A153" s="13"/>
      <c r="B153" s="233"/>
      <c r="C153" s="234"/>
      <c r="D153" s="235" t="s">
        <v>135</v>
      </c>
      <c r="E153" s="236" t="s">
        <v>1</v>
      </c>
      <c r="F153" s="237" t="s">
        <v>160</v>
      </c>
      <c r="G153" s="234"/>
      <c r="H153" s="238">
        <v>4.5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135</v>
      </c>
      <c r="AU153" s="244" t="s">
        <v>86</v>
      </c>
      <c r="AV153" s="13" t="s">
        <v>86</v>
      </c>
      <c r="AW153" s="13" t="s">
        <v>32</v>
      </c>
      <c r="AX153" s="13" t="s">
        <v>76</v>
      </c>
      <c r="AY153" s="244" t="s">
        <v>127</v>
      </c>
    </row>
    <row r="154" s="14" customFormat="1">
      <c r="A154" s="14"/>
      <c r="B154" s="245"/>
      <c r="C154" s="246"/>
      <c r="D154" s="235" t="s">
        <v>135</v>
      </c>
      <c r="E154" s="247" t="s">
        <v>1</v>
      </c>
      <c r="F154" s="248" t="s">
        <v>138</v>
      </c>
      <c r="G154" s="246"/>
      <c r="H154" s="249">
        <v>150.13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135</v>
      </c>
      <c r="AU154" s="255" t="s">
        <v>86</v>
      </c>
      <c r="AV154" s="14" t="s">
        <v>133</v>
      </c>
      <c r="AW154" s="14" t="s">
        <v>32</v>
      </c>
      <c r="AX154" s="14" t="s">
        <v>84</v>
      </c>
      <c r="AY154" s="255" t="s">
        <v>127</v>
      </c>
    </row>
    <row r="155" s="2" customFormat="1" ht="24.15" customHeight="1">
      <c r="A155" s="38"/>
      <c r="B155" s="39"/>
      <c r="C155" s="219" t="s">
        <v>161</v>
      </c>
      <c r="D155" s="219" t="s">
        <v>129</v>
      </c>
      <c r="E155" s="220" t="s">
        <v>162</v>
      </c>
      <c r="F155" s="221" t="s">
        <v>163</v>
      </c>
      <c r="G155" s="222" t="s">
        <v>132</v>
      </c>
      <c r="H155" s="223">
        <v>83.980000000000004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41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0.17999999999999999</v>
      </c>
      <c r="T155" s="230">
        <f>S155*H155</f>
        <v>15.116400000000001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133</v>
      </c>
      <c r="AT155" s="231" t="s">
        <v>129</v>
      </c>
      <c r="AU155" s="231" t="s">
        <v>86</v>
      </c>
      <c r="AY155" s="17" t="s">
        <v>127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84</v>
      </c>
      <c r="BK155" s="232">
        <f>ROUND(I155*H155,2)</f>
        <v>0</v>
      </c>
      <c r="BL155" s="17" t="s">
        <v>133</v>
      </c>
      <c r="BM155" s="231" t="s">
        <v>164</v>
      </c>
    </row>
    <row r="156" s="13" customFormat="1">
      <c r="A156" s="13"/>
      <c r="B156" s="233"/>
      <c r="C156" s="234"/>
      <c r="D156" s="235" t="s">
        <v>135</v>
      </c>
      <c r="E156" s="236" t="s">
        <v>1</v>
      </c>
      <c r="F156" s="237" t="s">
        <v>155</v>
      </c>
      <c r="G156" s="234"/>
      <c r="H156" s="238">
        <v>15.5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135</v>
      </c>
      <c r="AU156" s="244" t="s">
        <v>86</v>
      </c>
      <c r="AV156" s="13" t="s">
        <v>86</v>
      </c>
      <c r="AW156" s="13" t="s">
        <v>32</v>
      </c>
      <c r="AX156" s="13" t="s">
        <v>76</v>
      </c>
      <c r="AY156" s="244" t="s">
        <v>127</v>
      </c>
    </row>
    <row r="157" s="13" customFormat="1">
      <c r="A157" s="13"/>
      <c r="B157" s="233"/>
      <c r="C157" s="234"/>
      <c r="D157" s="235" t="s">
        <v>135</v>
      </c>
      <c r="E157" s="236" t="s">
        <v>1</v>
      </c>
      <c r="F157" s="237" t="s">
        <v>148</v>
      </c>
      <c r="G157" s="234"/>
      <c r="H157" s="238">
        <v>11.880000000000001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135</v>
      </c>
      <c r="AU157" s="244" t="s">
        <v>86</v>
      </c>
      <c r="AV157" s="13" t="s">
        <v>86</v>
      </c>
      <c r="AW157" s="13" t="s">
        <v>32</v>
      </c>
      <c r="AX157" s="13" t="s">
        <v>76</v>
      </c>
      <c r="AY157" s="244" t="s">
        <v>127</v>
      </c>
    </row>
    <row r="158" s="13" customFormat="1">
      <c r="A158" s="13"/>
      <c r="B158" s="233"/>
      <c r="C158" s="234"/>
      <c r="D158" s="235" t="s">
        <v>135</v>
      </c>
      <c r="E158" s="236" t="s">
        <v>1</v>
      </c>
      <c r="F158" s="237" t="s">
        <v>149</v>
      </c>
      <c r="G158" s="234"/>
      <c r="H158" s="238">
        <v>40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135</v>
      </c>
      <c r="AU158" s="244" t="s">
        <v>86</v>
      </c>
      <c r="AV158" s="13" t="s">
        <v>86</v>
      </c>
      <c r="AW158" s="13" t="s">
        <v>32</v>
      </c>
      <c r="AX158" s="13" t="s">
        <v>76</v>
      </c>
      <c r="AY158" s="244" t="s">
        <v>127</v>
      </c>
    </row>
    <row r="159" s="13" customFormat="1">
      <c r="A159" s="13"/>
      <c r="B159" s="233"/>
      <c r="C159" s="234"/>
      <c r="D159" s="235" t="s">
        <v>135</v>
      </c>
      <c r="E159" s="236" t="s">
        <v>1</v>
      </c>
      <c r="F159" s="237" t="s">
        <v>150</v>
      </c>
      <c r="G159" s="234"/>
      <c r="H159" s="238">
        <v>16.600000000000001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135</v>
      </c>
      <c r="AU159" s="244" t="s">
        <v>86</v>
      </c>
      <c r="AV159" s="13" t="s">
        <v>86</v>
      </c>
      <c r="AW159" s="13" t="s">
        <v>32</v>
      </c>
      <c r="AX159" s="13" t="s">
        <v>76</v>
      </c>
      <c r="AY159" s="244" t="s">
        <v>127</v>
      </c>
    </row>
    <row r="160" s="14" customFormat="1">
      <c r="A160" s="14"/>
      <c r="B160" s="245"/>
      <c r="C160" s="246"/>
      <c r="D160" s="235" t="s">
        <v>135</v>
      </c>
      <c r="E160" s="247" t="s">
        <v>1</v>
      </c>
      <c r="F160" s="248" t="s">
        <v>138</v>
      </c>
      <c r="G160" s="246"/>
      <c r="H160" s="249">
        <v>83.97999999999999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135</v>
      </c>
      <c r="AU160" s="255" t="s">
        <v>86</v>
      </c>
      <c r="AV160" s="14" t="s">
        <v>133</v>
      </c>
      <c r="AW160" s="14" t="s">
        <v>32</v>
      </c>
      <c r="AX160" s="14" t="s">
        <v>84</v>
      </c>
      <c r="AY160" s="255" t="s">
        <v>127</v>
      </c>
    </row>
    <row r="161" s="2" customFormat="1" ht="33" customHeight="1">
      <c r="A161" s="38"/>
      <c r="B161" s="39"/>
      <c r="C161" s="219" t="s">
        <v>165</v>
      </c>
      <c r="D161" s="219" t="s">
        <v>129</v>
      </c>
      <c r="E161" s="220" t="s">
        <v>166</v>
      </c>
      <c r="F161" s="221" t="s">
        <v>167</v>
      </c>
      <c r="G161" s="222" t="s">
        <v>132</v>
      </c>
      <c r="H161" s="223">
        <v>45.399999999999999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41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0.62</v>
      </c>
      <c r="T161" s="230">
        <f>S161*H161</f>
        <v>28.148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133</v>
      </c>
      <c r="AT161" s="231" t="s">
        <v>129</v>
      </c>
      <c r="AU161" s="231" t="s">
        <v>86</v>
      </c>
      <c r="AY161" s="17" t="s">
        <v>127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84</v>
      </c>
      <c r="BK161" s="232">
        <f>ROUND(I161*H161,2)</f>
        <v>0</v>
      </c>
      <c r="BL161" s="17" t="s">
        <v>133</v>
      </c>
      <c r="BM161" s="231" t="s">
        <v>168</v>
      </c>
    </row>
    <row r="162" s="13" customFormat="1">
      <c r="A162" s="13"/>
      <c r="B162" s="233"/>
      <c r="C162" s="234"/>
      <c r="D162" s="235" t="s">
        <v>135</v>
      </c>
      <c r="E162" s="236" t="s">
        <v>1</v>
      </c>
      <c r="F162" s="237" t="s">
        <v>169</v>
      </c>
      <c r="G162" s="234"/>
      <c r="H162" s="238">
        <v>45.399999999999999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135</v>
      </c>
      <c r="AU162" s="244" t="s">
        <v>86</v>
      </c>
      <c r="AV162" s="13" t="s">
        <v>86</v>
      </c>
      <c r="AW162" s="13" t="s">
        <v>32</v>
      </c>
      <c r="AX162" s="13" t="s">
        <v>84</v>
      </c>
      <c r="AY162" s="244" t="s">
        <v>127</v>
      </c>
    </row>
    <row r="163" s="2" customFormat="1" ht="33" customHeight="1">
      <c r="A163" s="38"/>
      <c r="B163" s="39"/>
      <c r="C163" s="219" t="s">
        <v>170</v>
      </c>
      <c r="D163" s="219" t="s">
        <v>129</v>
      </c>
      <c r="E163" s="220" t="s">
        <v>171</v>
      </c>
      <c r="F163" s="221" t="s">
        <v>172</v>
      </c>
      <c r="G163" s="222" t="s">
        <v>132</v>
      </c>
      <c r="H163" s="223">
        <v>3.528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41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0.625</v>
      </c>
      <c r="T163" s="230">
        <f>S163*H163</f>
        <v>2.2050000000000001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133</v>
      </c>
      <c r="AT163" s="231" t="s">
        <v>129</v>
      </c>
      <c r="AU163" s="231" t="s">
        <v>86</v>
      </c>
      <c r="AY163" s="17" t="s">
        <v>127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84</v>
      </c>
      <c r="BK163" s="232">
        <f>ROUND(I163*H163,2)</f>
        <v>0</v>
      </c>
      <c r="BL163" s="17" t="s">
        <v>133</v>
      </c>
      <c r="BM163" s="231" t="s">
        <v>173</v>
      </c>
    </row>
    <row r="164" s="13" customFormat="1">
      <c r="A164" s="13"/>
      <c r="B164" s="233"/>
      <c r="C164" s="234"/>
      <c r="D164" s="235" t="s">
        <v>135</v>
      </c>
      <c r="E164" s="236" t="s">
        <v>1</v>
      </c>
      <c r="F164" s="237" t="s">
        <v>174</v>
      </c>
      <c r="G164" s="234"/>
      <c r="H164" s="238">
        <v>3.528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135</v>
      </c>
      <c r="AU164" s="244" t="s">
        <v>86</v>
      </c>
      <c r="AV164" s="13" t="s">
        <v>86</v>
      </c>
      <c r="AW164" s="13" t="s">
        <v>32</v>
      </c>
      <c r="AX164" s="13" t="s">
        <v>84</v>
      </c>
      <c r="AY164" s="244" t="s">
        <v>127</v>
      </c>
    </row>
    <row r="165" s="2" customFormat="1" ht="33" customHeight="1">
      <c r="A165" s="38"/>
      <c r="B165" s="39"/>
      <c r="C165" s="219" t="s">
        <v>175</v>
      </c>
      <c r="D165" s="219" t="s">
        <v>129</v>
      </c>
      <c r="E165" s="220" t="s">
        <v>176</v>
      </c>
      <c r="F165" s="221" t="s">
        <v>177</v>
      </c>
      <c r="G165" s="222" t="s">
        <v>132</v>
      </c>
      <c r="H165" s="223">
        <v>61.649999999999999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41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0.33000000000000002</v>
      </c>
      <c r="T165" s="230">
        <f>S165*H165</f>
        <v>20.3445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133</v>
      </c>
      <c r="AT165" s="231" t="s">
        <v>129</v>
      </c>
      <c r="AU165" s="231" t="s">
        <v>86</v>
      </c>
      <c r="AY165" s="17" t="s">
        <v>127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84</v>
      </c>
      <c r="BK165" s="232">
        <f>ROUND(I165*H165,2)</f>
        <v>0</v>
      </c>
      <c r="BL165" s="17" t="s">
        <v>133</v>
      </c>
      <c r="BM165" s="231" t="s">
        <v>178</v>
      </c>
    </row>
    <row r="166" s="13" customFormat="1">
      <c r="A166" s="13"/>
      <c r="B166" s="233"/>
      <c r="C166" s="234"/>
      <c r="D166" s="235" t="s">
        <v>135</v>
      </c>
      <c r="E166" s="236" t="s">
        <v>1</v>
      </c>
      <c r="F166" s="237" t="s">
        <v>159</v>
      </c>
      <c r="G166" s="234"/>
      <c r="H166" s="238">
        <v>61.649999999999999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135</v>
      </c>
      <c r="AU166" s="244" t="s">
        <v>86</v>
      </c>
      <c r="AV166" s="13" t="s">
        <v>86</v>
      </c>
      <c r="AW166" s="13" t="s">
        <v>32</v>
      </c>
      <c r="AX166" s="13" t="s">
        <v>84</v>
      </c>
      <c r="AY166" s="244" t="s">
        <v>127</v>
      </c>
    </row>
    <row r="167" s="2" customFormat="1" ht="24.15" customHeight="1">
      <c r="A167" s="38"/>
      <c r="B167" s="39"/>
      <c r="C167" s="219" t="s">
        <v>179</v>
      </c>
      <c r="D167" s="219" t="s">
        <v>129</v>
      </c>
      <c r="E167" s="220" t="s">
        <v>180</v>
      </c>
      <c r="F167" s="221" t="s">
        <v>181</v>
      </c>
      <c r="G167" s="222" t="s">
        <v>132</v>
      </c>
      <c r="H167" s="223">
        <v>4.5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41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0.316</v>
      </c>
      <c r="T167" s="230">
        <f>S167*H167</f>
        <v>1.4219999999999999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133</v>
      </c>
      <c r="AT167" s="231" t="s">
        <v>129</v>
      </c>
      <c r="AU167" s="231" t="s">
        <v>86</v>
      </c>
      <c r="AY167" s="17" t="s">
        <v>127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84</v>
      </c>
      <c r="BK167" s="232">
        <f>ROUND(I167*H167,2)</f>
        <v>0</v>
      </c>
      <c r="BL167" s="17" t="s">
        <v>133</v>
      </c>
      <c r="BM167" s="231" t="s">
        <v>182</v>
      </c>
    </row>
    <row r="168" s="13" customFormat="1">
      <c r="A168" s="13"/>
      <c r="B168" s="233"/>
      <c r="C168" s="234"/>
      <c r="D168" s="235" t="s">
        <v>135</v>
      </c>
      <c r="E168" s="236" t="s">
        <v>1</v>
      </c>
      <c r="F168" s="237" t="s">
        <v>160</v>
      </c>
      <c r="G168" s="234"/>
      <c r="H168" s="238">
        <v>4.5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135</v>
      </c>
      <c r="AU168" s="244" t="s">
        <v>86</v>
      </c>
      <c r="AV168" s="13" t="s">
        <v>86</v>
      </c>
      <c r="AW168" s="13" t="s">
        <v>32</v>
      </c>
      <c r="AX168" s="13" t="s">
        <v>84</v>
      </c>
      <c r="AY168" s="244" t="s">
        <v>127</v>
      </c>
    </row>
    <row r="169" s="2" customFormat="1" ht="33" customHeight="1">
      <c r="A169" s="38"/>
      <c r="B169" s="39"/>
      <c r="C169" s="219" t="s">
        <v>183</v>
      </c>
      <c r="D169" s="219" t="s">
        <v>129</v>
      </c>
      <c r="E169" s="220" t="s">
        <v>184</v>
      </c>
      <c r="F169" s="221" t="s">
        <v>185</v>
      </c>
      <c r="G169" s="222" t="s">
        <v>132</v>
      </c>
      <c r="H169" s="223">
        <v>531.14999999999998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41</v>
      </c>
      <c r="O169" s="91"/>
      <c r="P169" s="229">
        <f>O169*H169</f>
        <v>0</v>
      </c>
      <c r="Q169" s="229">
        <v>5.0000000000000002E-05</v>
      </c>
      <c r="R169" s="229">
        <f>Q169*H169</f>
        <v>0.026557500000000001</v>
      </c>
      <c r="S169" s="229">
        <v>0.11500000000000001</v>
      </c>
      <c r="T169" s="230">
        <f>S169*H169</f>
        <v>61.082250000000002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133</v>
      </c>
      <c r="AT169" s="231" t="s">
        <v>129</v>
      </c>
      <c r="AU169" s="231" t="s">
        <v>86</v>
      </c>
      <c r="AY169" s="17" t="s">
        <v>127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84</v>
      </c>
      <c r="BK169" s="232">
        <f>ROUND(I169*H169,2)</f>
        <v>0</v>
      </c>
      <c r="BL169" s="17" t="s">
        <v>133</v>
      </c>
      <c r="BM169" s="231" t="s">
        <v>186</v>
      </c>
    </row>
    <row r="170" s="13" customFormat="1">
      <c r="A170" s="13"/>
      <c r="B170" s="233"/>
      <c r="C170" s="234"/>
      <c r="D170" s="235" t="s">
        <v>135</v>
      </c>
      <c r="E170" s="236" t="s">
        <v>1</v>
      </c>
      <c r="F170" s="237" t="s">
        <v>187</v>
      </c>
      <c r="G170" s="234"/>
      <c r="H170" s="238">
        <v>518.64999999999998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135</v>
      </c>
      <c r="AU170" s="244" t="s">
        <v>86</v>
      </c>
      <c r="AV170" s="13" t="s">
        <v>86</v>
      </c>
      <c r="AW170" s="13" t="s">
        <v>32</v>
      </c>
      <c r="AX170" s="13" t="s">
        <v>76</v>
      </c>
      <c r="AY170" s="244" t="s">
        <v>127</v>
      </c>
    </row>
    <row r="171" s="13" customFormat="1">
      <c r="A171" s="13"/>
      <c r="B171" s="233"/>
      <c r="C171" s="234"/>
      <c r="D171" s="235" t="s">
        <v>135</v>
      </c>
      <c r="E171" s="236" t="s">
        <v>1</v>
      </c>
      <c r="F171" s="237" t="s">
        <v>188</v>
      </c>
      <c r="G171" s="234"/>
      <c r="H171" s="238">
        <v>12.5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135</v>
      </c>
      <c r="AU171" s="244" t="s">
        <v>86</v>
      </c>
      <c r="AV171" s="13" t="s">
        <v>86</v>
      </c>
      <c r="AW171" s="13" t="s">
        <v>32</v>
      </c>
      <c r="AX171" s="13" t="s">
        <v>76</v>
      </c>
      <c r="AY171" s="244" t="s">
        <v>127</v>
      </c>
    </row>
    <row r="172" s="14" customFormat="1">
      <c r="A172" s="14"/>
      <c r="B172" s="245"/>
      <c r="C172" s="246"/>
      <c r="D172" s="235" t="s">
        <v>135</v>
      </c>
      <c r="E172" s="247" t="s">
        <v>1</v>
      </c>
      <c r="F172" s="248" t="s">
        <v>138</v>
      </c>
      <c r="G172" s="246"/>
      <c r="H172" s="249">
        <v>531.14999999999998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135</v>
      </c>
      <c r="AU172" s="255" t="s">
        <v>86</v>
      </c>
      <c r="AV172" s="14" t="s">
        <v>133</v>
      </c>
      <c r="AW172" s="14" t="s">
        <v>32</v>
      </c>
      <c r="AX172" s="14" t="s">
        <v>84</v>
      </c>
      <c r="AY172" s="255" t="s">
        <v>127</v>
      </c>
    </row>
    <row r="173" s="2" customFormat="1" ht="16.5" customHeight="1">
      <c r="A173" s="38"/>
      <c r="B173" s="39"/>
      <c r="C173" s="219" t="s">
        <v>189</v>
      </c>
      <c r="D173" s="219" t="s">
        <v>129</v>
      </c>
      <c r="E173" s="220" t="s">
        <v>190</v>
      </c>
      <c r="F173" s="221" t="s">
        <v>191</v>
      </c>
      <c r="G173" s="222" t="s">
        <v>192</v>
      </c>
      <c r="H173" s="223">
        <v>39.200000000000003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41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0.20499999999999999</v>
      </c>
      <c r="T173" s="230">
        <f>S173*H173</f>
        <v>8.0359999999999996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133</v>
      </c>
      <c r="AT173" s="231" t="s">
        <v>129</v>
      </c>
      <c r="AU173" s="231" t="s">
        <v>86</v>
      </c>
      <c r="AY173" s="17" t="s">
        <v>127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84</v>
      </c>
      <c r="BK173" s="232">
        <f>ROUND(I173*H173,2)</f>
        <v>0</v>
      </c>
      <c r="BL173" s="17" t="s">
        <v>133</v>
      </c>
      <c r="BM173" s="231" t="s">
        <v>193</v>
      </c>
    </row>
    <row r="174" s="13" customFormat="1">
      <c r="A174" s="13"/>
      <c r="B174" s="233"/>
      <c r="C174" s="234"/>
      <c r="D174" s="235" t="s">
        <v>135</v>
      </c>
      <c r="E174" s="236" t="s">
        <v>1</v>
      </c>
      <c r="F174" s="237" t="s">
        <v>86</v>
      </c>
      <c r="G174" s="234"/>
      <c r="H174" s="238">
        <v>2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135</v>
      </c>
      <c r="AU174" s="244" t="s">
        <v>86</v>
      </c>
      <c r="AV174" s="13" t="s">
        <v>86</v>
      </c>
      <c r="AW174" s="13" t="s">
        <v>32</v>
      </c>
      <c r="AX174" s="13" t="s">
        <v>76</v>
      </c>
      <c r="AY174" s="244" t="s">
        <v>127</v>
      </c>
    </row>
    <row r="175" s="13" customFormat="1">
      <c r="A175" s="13"/>
      <c r="B175" s="233"/>
      <c r="C175" s="234"/>
      <c r="D175" s="235" t="s">
        <v>135</v>
      </c>
      <c r="E175" s="236" t="s">
        <v>1</v>
      </c>
      <c r="F175" s="237" t="s">
        <v>194</v>
      </c>
      <c r="G175" s="234"/>
      <c r="H175" s="238">
        <v>27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135</v>
      </c>
      <c r="AU175" s="244" t="s">
        <v>86</v>
      </c>
      <c r="AV175" s="13" t="s">
        <v>86</v>
      </c>
      <c r="AW175" s="13" t="s">
        <v>32</v>
      </c>
      <c r="AX175" s="13" t="s">
        <v>76</v>
      </c>
      <c r="AY175" s="244" t="s">
        <v>127</v>
      </c>
    </row>
    <row r="176" s="13" customFormat="1">
      <c r="A176" s="13"/>
      <c r="B176" s="233"/>
      <c r="C176" s="234"/>
      <c r="D176" s="235" t="s">
        <v>135</v>
      </c>
      <c r="E176" s="236" t="s">
        <v>1</v>
      </c>
      <c r="F176" s="237" t="s">
        <v>195</v>
      </c>
      <c r="G176" s="234"/>
      <c r="H176" s="238">
        <v>10.199999999999999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135</v>
      </c>
      <c r="AU176" s="244" t="s">
        <v>86</v>
      </c>
      <c r="AV176" s="13" t="s">
        <v>86</v>
      </c>
      <c r="AW176" s="13" t="s">
        <v>32</v>
      </c>
      <c r="AX176" s="13" t="s">
        <v>76</v>
      </c>
      <c r="AY176" s="244" t="s">
        <v>127</v>
      </c>
    </row>
    <row r="177" s="14" customFormat="1">
      <c r="A177" s="14"/>
      <c r="B177" s="245"/>
      <c r="C177" s="246"/>
      <c r="D177" s="235" t="s">
        <v>135</v>
      </c>
      <c r="E177" s="247" t="s">
        <v>1</v>
      </c>
      <c r="F177" s="248" t="s">
        <v>138</v>
      </c>
      <c r="G177" s="246"/>
      <c r="H177" s="249">
        <v>39.200000000000003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135</v>
      </c>
      <c r="AU177" s="255" t="s">
        <v>86</v>
      </c>
      <c r="AV177" s="14" t="s">
        <v>133</v>
      </c>
      <c r="AW177" s="14" t="s">
        <v>32</v>
      </c>
      <c r="AX177" s="14" t="s">
        <v>84</v>
      </c>
      <c r="AY177" s="255" t="s">
        <v>127</v>
      </c>
    </row>
    <row r="178" s="2" customFormat="1" ht="16.5" customHeight="1">
      <c r="A178" s="38"/>
      <c r="B178" s="39"/>
      <c r="C178" s="219" t="s">
        <v>196</v>
      </c>
      <c r="D178" s="219" t="s">
        <v>129</v>
      </c>
      <c r="E178" s="220" t="s">
        <v>197</v>
      </c>
      <c r="F178" s="221" t="s">
        <v>198</v>
      </c>
      <c r="G178" s="222" t="s">
        <v>192</v>
      </c>
      <c r="H178" s="223">
        <v>50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41</v>
      </c>
      <c r="O178" s="91"/>
      <c r="P178" s="229">
        <f>O178*H178</f>
        <v>0</v>
      </c>
      <c r="Q178" s="229">
        <v>0.0071900000000000002</v>
      </c>
      <c r="R178" s="229">
        <f>Q178*H178</f>
        <v>0.35949999999999999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133</v>
      </c>
      <c r="AT178" s="231" t="s">
        <v>129</v>
      </c>
      <c r="AU178" s="231" t="s">
        <v>86</v>
      </c>
      <c r="AY178" s="17" t="s">
        <v>127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84</v>
      </c>
      <c r="BK178" s="232">
        <f>ROUND(I178*H178,2)</f>
        <v>0</v>
      </c>
      <c r="BL178" s="17" t="s">
        <v>133</v>
      </c>
      <c r="BM178" s="231" t="s">
        <v>199</v>
      </c>
    </row>
    <row r="179" s="13" customFormat="1">
      <c r="A179" s="13"/>
      <c r="B179" s="233"/>
      <c r="C179" s="234"/>
      <c r="D179" s="235" t="s">
        <v>135</v>
      </c>
      <c r="E179" s="236" t="s">
        <v>1</v>
      </c>
      <c r="F179" s="237" t="s">
        <v>200</v>
      </c>
      <c r="G179" s="234"/>
      <c r="H179" s="238">
        <v>50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135</v>
      </c>
      <c r="AU179" s="244" t="s">
        <v>86</v>
      </c>
      <c r="AV179" s="13" t="s">
        <v>86</v>
      </c>
      <c r="AW179" s="13" t="s">
        <v>32</v>
      </c>
      <c r="AX179" s="13" t="s">
        <v>84</v>
      </c>
      <c r="AY179" s="244" t="s">
        <v>127</v>
      </c>
    </row>
    <row r="180" s="2" customFormat="1" ht="24.15" customHeight="1">
      <c r="A180" s="38"/>
      <c r="B180" s="39"/>
      <c r="C180" s="219" t="s">
        <v>201</v>
      </c>
      <c r="D180" s="219" t="s">
        <v>129</v>
      </c>
      <c r="E180" s="220" t="s">
        <v>202</v>
      </c>
      <c r="F180" s="221" t="s">
        <v>203</v>
      </c>
      <c r="G180" s="222" t="s">
        <v>204</v>
      </c>
      <c r="H180" s="223">
        <v>180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41</v>
      </c>
      <c r="O180" s="91"/>
      <c r="P180" s="229">
        <f>O180*H180</f>
        <v>0</v>
      </c>
      <c r="Q180" s="229">
        <v>3.0000000000000001E-05</v>
      </c>
      <c r="R180" s="229">
        <f>Q180*H180</f>
        <v>0.0054000000000000003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133</v>
      </c>
      <c r="AT180" s="231" t="s">
        <v>129</v>
      </c>
      <c r="AU180" s="231" t="s">
        <v>86</v>
      </c>
      <c r="AY180" s="17" t="s">
        <v>127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84</v>
      </c>
      <c r="BK180" s="232">
        <f>ROUND(I180*H180,2)</f>
        <v>0</v>
      </c>
      <c r="BL180" s="17" t="s">
        <v>133</v>
      </c>
      <c r="BM180" s="231" t="s">
        <v>205</v>
      </c>
    </row>
    <row r="181" s="13" customFormat="1">
      <c r="A181" s="13"/>
      <c r="B181" s="233"/>
      <c r="C181" s="234"/>
      <c r="D181" s="235" t="s">
        <v>135</v>
      </c>
      <c r="E181" s="236" t="s">
        <v>1</v>
      </c>
      <c r="F181" s="237" t="s">
        <v>206</v>
      </c>
      <c r="G181" s="234"/>
      <c r="H181" s="238">
        <v>180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135</v>
      </c>
      <c r="AU181" s="244" t="s">
        <v>86</v>
      </c>
      <c r="AV181" s="13" t="s">
        <v>86</v>
      </c>
      <c r="AW181" s="13" t="s">
        <v>32</v>
      </c>
      <c r="AX181" s="13" t="s">
        <v>84</v>
      </c>
      <c r="AY181" s="244" t="s">
        <v>127</v>
      </c>
    </row>
    <row r="182" s="2" customFormat="1" ht="24.15" customHeight="1">
      <c r="A182" s="38"/>
      <c r="B182" s="39"/>
      <c r="C182" s="219" t="s">
        <v>207</v>
      </c>
      <c r="D182" s="219" t="s">
        <v>129</v>
      </c>
      <c r="E182" s="220" t="s">
        <v>208</v>
      </c>
      <c r="F182" s="221" t="s">
        <v>209</v>
      </c>
      <c r="G182" s="222" t="s">
        <v>210</v>
      </c>
      <c r="H182" s="223">
        <v>90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41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133</v>
      </c>
      <c r="AT182" s="231" t="s">
        <v>129</v>
      </c>
      <c r="AU182" s="231" t="s">
        <v>86</v>
      </c>
      <c r="AY182" s="17" t="s">
        <v>127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84</v>
      </c>
      <c r="BK182" s="232">
        <f>ROUND(I182*H182,2)</f>
        <v>0</v>
      </c>
      <c r="BL182" s="17" t="s">
        <v>133</v>
      </c>
      <c r="BM182" s="231" t="s">
        <v>211</v>
      </c>
    </row>
    <row r="183" s="13" customFormat="1">
      <c r="A183" s="13"/>
      <c r="B183" s="233"/>
      <c r="C183" s="234"/>
      <c r="D183" s="235" t="s">
        <v>135</v>
      </c>
      <c r="E183" s="236" t="s">
        <v>1</v>
      </c>
      <c r="F183" s="237" t="s">
        <v>212</v>
      </c>
      <c r="G183" s="234"/>
      <c r="H183" s="238">
        <v>90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135</v>
      </c>
      <c r="AU183" s="244" t="s">
        <v>86</v>
      </c>
      <c r="AV183" s="13" t="s">
        <v>86</v>
      </c>
      <c r="AW183" s="13" t="s">
        <v>32</v>
      </c>
      <c r="AX183" s="13" t="s">
        <v>84</v>
      </c>
      <c r="AY183" s="244" t="s">
        <v>127</v>
      </c>
    </row>
    <row r="184" s="2" customFormat="1" ht="24.15" customHeight="1">
      <c r="A184" s="38"/>
      <c r="B184" s="39"/>
      <c r="C184" s="219" t="s">
        <v>8</v>
      </c>
      <c r="D184" s="219" t="s">
        <v>129</v>
      </c>
      <c r="E184" s="220" t="s">
        <v>213</v>
      </c>
      <c r="F184" s="221" t="s">
        <v>214</v>
      </c>
      <c r="G184" s="222" t="s">
        <v>142</v>
      </c>
      <c r="H184" s="223">
        <v>14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41</v>
      </c>
      <c r="O184" s="91"/>
      <c r="P184" s="229">
        <f>O184*H184</f>
        <v>0</v>
      </c>
      <c r="Q184" s="229">
        <v>0.00064999999999999997</v>
      </c>
      <c r="R184" s="229">
        <f>Q184*H184</f>
        <v>0.0091000000000000004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133</v>
      </c>
      <c r="AT184" s="231" t="s">
        <v>129</v>
      </c>
      <c r="AU184" s="231" t="s">
        <v>86</v>
      </c>
      <c r="AY184" s="17" t="s">
        <v>127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84</v>
      </c>
      <c r="BK184" s="232">
        <f>ROUND(I184*H184,2)</f>
        <v>0</v>
      </c>
      <c r="BL184" s="17" t="s">
        <v>133</v>
      </c>
      <c r="BM184" s="231" t="s">
        <v>215</v>
      </c>
    </row>
    <row r="185" s="2" customFormat="1" ht="24.15" customHeight="1">
      <c r="A185" s="38"/>
      <c r="B185" s="39"/>
      <c r="C185" s="219" t="s">
        <v>216</v>
      </c>
      <c r="D185" s="219" t="s">
        <v>129</v>
      </c>
      <c r="E185" s="220" t="s">
        <v>217</v>
      </c>
      <c r="F185" s="221" t="s">
        <v>218</v>
      </c>
      <c r="G185" s="222" t="s">
        <v>142</v>
      </c>
      <c r="H185" s="223">
        <v>14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41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133</v>
      </c>
      <c r="AT185" s="231" t="s">
        <v>129</v>
      </c>
      <c r="AU185" s="231" t="s">
        <v>86</v>
      </c>
      <c r="AY185" s="17" t="s">
        <v>127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84</v>
      </c>
      <c r="BK185" s="232">
        <f>ROUND(I185*H185,2)</f>
        <v>0</v>
      </c>
      <c r="BL185" s="17" t="s">
        <v>133</v>
      </c>
      <c r="BM185" s="231" t="s">
        <v>219</v>
      </c>
    </row>
    <row r="186" s="2" customFormat="1" ht="24.15" customHeight="1">
      <c r="A186" s="38"/>
      <c r="B186" s="39"/>
      <c r="C186" s="219" t="s">
        <v>220</v>
      </c>
      <c r="D186" s="219" t="s">
        <v>129</v>
      </c>
      <c r="E186" s="220" t="s">
        <v>221</v>
      </c>
      <c r="F186" s="221" t="s">
        <v>222</v>
      </c>
      <c r="G186" s="222" t="s">
        <v>132</v>
      </c>
      <c r="H186" s="223">
        <v>56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41</v>
      </c>
      <c r="O186" s="91"/>
      <c r="P186" s="229">
        <f>O186*H186</f>
        <v>0</v>
      </c>
      <c r="Q186" s="229">
        <v>0.00064000000000000005</v>
      </c>
      <c r="R186" s="229">
        <f>Q186*H186</f>
        <v>0.035840000000000004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133</v>
      </c>
      <c r="AT186" s="231" t="s">
        <v>129</v>
      </c>
      <c r="AU186" s="231" t="s">
        <v>86</v>
      </c>
      <c r="AY186" s="17" t="s">
        <v>127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84</v>
      </c>
      <c r="BK186" s="232">
        <f>ROUND(I186*H186,2)</f>
        <v>0</v>
      </c>
      <c r="BL186" s="17" t="s">
        <v>133</v>
      </c>
      <c r="BM186" s="231" t="s">
        <v>223</v>
      </c>
    </row>
    <row r="187" s="13" customFormat="1">
      <c r="A187" s="13"/>
      <c r="B187" s="233"/>
      <c r="C187" s="234"/>
      <c r="D187" s="235" t="s">
        <v>135</v>
      </c>
      <c r="E187" s="236" t="s">
        <v>1</v>
      </c>
      <c r="F187" s="237" t="s">
        <v>224</v>
      </c>
      <c r="G187" s="234"/>
      <c r="H187" s="238">
        <v>56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135</v>
      </c>
      <c r="AU187" s="244" t="s">
        <v>86</v>
      </c>
      <c r="AV187" s="13" t="s">
        <v>86</v>
      </c>
      <c r="AW187" s="13" t="s">
        <v>32</v>
      </c>
      <c r="AX187" s="13" t="s">
        <v>84</v>
      </c>
      <c r="AY187" s="244" t="s">
        <v>127</v>
      </c>
    </row>
    <row r="188" s="2" customFormat="1" ht="24.15" customHeight="1">
      <c r="A188" s="38"/>
      <c r="B188" s="39"/>
      <c r="C188" s="219" t="s">
        <v>225</v>
      </c>
      <c r="D188" s="219" t="s">
        <v>129</v>
      </c>
      <c r="E188" s="220" t="s">
        <v>226</v>
      </c>
      <c r="F188" s="221" t="s">
        <v>227</v>
      </c>
      <c r="G188" s="222" t="s">
        <v>132</v>
      </c>
      <c r="H188" s="223">
        <v>56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41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133</v>
      </c>
      <c r="AT188" s="231" t="s">
        <v>129</v>
      </c>
      <c r="AU188" s="231" t="s">
        <v>86</v>
      </c>
      <c r="AY188" s="17" t="s">
        <v>127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84</v>
      </c>
      <c r="BK188" s="232">
        <f>ROUND(I188*H188,2)</f>
        <v>0</v>
      </c>
      <c r="BL188" s="17" t="s">
        <v>133</v>
      </c>
      <c r="BM188" s="231" t="s">
        <v>228</v>
      </c>
    </row>
    <row r="189" s="13" customFormat="1">
      <c r="A189" s="13"/>
      <c r="B189" s="233"/>
      <c r="C189" s="234"/>
      <c r="D189" s="235" t="s">
        <v>135</v>
      </c>
      <c r="E189" s="236" t="s">
        <v>1</v>
      </c>
      <c r="F189" s="237" t="s">
        <v>224</v>
      </c>
      <c r="G189" s="234"/>
      <c r="H189" s="238">
        <v>56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135</v>
      </c>
      <c r="AU189" s="244" t="s">
        <v>86</v>
      </c>
      <c r="AV189" s="13" t="s">
        <v>86</v>
      </c>
      <c r="AW189" s="13" t="s">
        <v>32</v>
      </c>
      <c r="AX189" s="13" t="s">
        <v>84</v>
      </c>
      <c r="AY189" s="244" t="s">
        <v>127</v>
      </c>
    </row>
    <row r="190" s="2" customFormat="1" ht="24.15" customHeight="1">
      <c r="A190" s="38"/>
      <c r="B190" s="39"/>
      <c r="C190" s="219" t="s">
        <v>229</v>
      </c>
      <c r="D190" s="219" t="s">
        <v>129</v>
      </c>
      <c r="E190" s="220" t="s">
        <v>230</v>
      </c>
      <c r="F190" s="221" t="s">
        <v>231</v>
      </c>
      <c r="G190" s="222" t="s">
        <v>192</v>
      </c>
      <c r="H190" s="223">
        <v>156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41</v>
      </c>
      <c r="O190" s="91"/>
      <c r="P190" s="229">
        <f>O190*H190</f>
        <v>0</v>
      </c>
      <c r="Q190" s="229">
        <v>0.00010000000000000001</v>
      </c>
      <c r="R190" s="229">
        <f>Q190*H190</f>
        <v>0.015600000000000001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133</v>
      </c>
      <c r="AT190" s="231" t="s">
        <v>129</v>
      </c>
      <c r="AU190" s="231" t="s">
        <v>86</v>
      </c>
      <c r="AY190" s="17" t="s">
        <v>127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84</v>
      </c>
      <c r="BK190" s="232">
        <f>ROUND(I190*H190,2)</f>
        <v>0</v>
      </c>
      <c r="BL190" s="17" t="s">
        <v>133</v>
      </c>
      <c r="BM190" s="231" t="s">
        <v>232</v>
      </c>
    </row>
    <row r="191" s="13" customFormat="1">
      <c r="A191" s="13"/>
      <c r="B191" s="233"/>
      <c r="C191" s="234"/>
      <c r="D191" s="235" t="s">
        <v>135</v>
      </c>
      <c r="E191" s="236" t="s">
        <v>1</v>
      </c>
      <c r="F191" s="237" t="s">
        <v>233</v>
      </c>
      <c r="G191" s="234"/>
      <c r="H191" s="238">
        <v>156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135</v>
      </c>
      <c r="AU191" s="244" t="s">
        <v>86</v>
      </c>
      <c r="AV191" s="13" t="s">
        <v>86</v>
      </c>
      <c r="AW191" s="13" t="s">
        <v>32</v>
      </c>
      <c r="AX191" s="13" t="s">
        <v>84</v>
      </c>
      <c r="AY191" s="244" t="s">
        <v>127</v>
      </c>
    </row>
    <row r="192" s="2" customFormat="1" ht="24.15" customHeight="1">
      <c r="A192" s="38"/>
      <c r="B192" s="39"/>
      <c r="C192" s="219" t="s">
        <v>234</v>
      </c>
      <c r="D192" s="219" t="s">
        <v>129</v>
      </c>
      <c r="E192" s="220" t="s">
        <v>235</v>
      </c>
      <c r="F192" s="221" t="s">
        <v>236</v>
      </c>
      <c r="G192" s="222" t="s">
        <v>192</v>
      </c>
      <c r="H192" s="223">
        <v>156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41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133</v>
      </c>
      <c r="AT192" s="231" t="s">
        <v>129</v>
      </c>
      <c r="AU192" s="231" t="s">
        <v>86</v>
      </c>
      <c r="AY192" s="17" t="s">
        <v>127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84</v>
      </c>
      <c r="BK192" s="232">
        <f>ROUND(I192*H192,2)</f>
        <v>0</v>
      </c>
      <c r="BL192" s="17" t="s">
        <v>133</v>
      </c>
      <c r="BM192" s="231" t="s">
        <v>237</v>
      </c>
    </row>
    <row r="193" s="13" customFormat="1">
      <c r="A193" s="13"/>
      <c r="B193" s="233"/>
      <c r="C193" s="234"/>
      <c r="D193" s="235" t="s">
        <v>135</v>
      </c>
      <c r="E193" s="236" t="s">
        <v>1</v>
      </c>
      <c r="F193" s="237" t="s">
        <v>233</v>
      </c>
      <c r="G193" s="234"/>
      <c r="H193" s="238">
        <v>156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135</v>
      </c>
      <c r="AU193" s="244" t="s">
        <v>86</v>
      </c>
      <c r="AV193" s="13" t="s">
        <v>86</v>
      </c>
      <c r="AW193" s="13" t="s">
        <v>32</v>
      </c>
      <c r="AX193" s="13" t="s">
        <v>84</v>
      </c>
      <c r="AY193" s="244" t="s">
        <v>127</v>
      </c>
    </row>
    <row r="194" s="2" customFormat="1" ht="24.15" customHeight="1">
      <c r="A194" s="38"/>
      <c r="B194" s="39"/>
      <c r="C194" s="219" t="s">
        <v>7</v>
      </c>
      <c r="D194" s="219" t="s">
        <v>129</v>
      </c>
      <c r="E194" s="220" t="s">
        <v>238</v>
      </c>
      <c r="F194" s="221" t="s">
        <v>239</v>
      </c>
      <c r="G194" s="222" t="s">
        <v>192</v>
      </c>
      <c r="H194" s="223">
        <v>21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41</v>
      </c>
      <c r="O194" s="91"/>
      <c r="P194" s="229">
        <f>O194*H194</f>
        <v>0</v>
      </c>
      <c r="Q194" s="229">
        <v>0.00046999999999999999</v>
      </c>
      <c r="R194" s="229">
        <f>Q194*H194</f>
        <v>0.0098700000000000003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133</v>
      </c>
      <c r="AT194" s="231" t="s">
        <v>129</v>
      </c>
      <c r="AU194" s="231" t="s">
        <v>86</v>
      </c>
      <c r="AY194" s="17" t="s">
        <v>127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84</v>
      </c>
      <c r="BK194" s="232">
        <f>ROUND(I194*H194,2)</f>
        <v>0</v>
      </c>
      <c r="BL194" s="17" t="s">
        <v>133</v>
      </c>
      <c r="BM194" s="231" t="s">
        <v>240</v>
      </c>
    </row>
    <row r="195" s="13" customFormat="1">
      <c r="A195" s="13"/>
      <c r="B195" s="233"/>
      <c r="C195" s="234"/>
      <c r="D195" s="235" t="s">
        <v>135</v>
      </c>
      <c r="E195" s="236" t="s">
        <v>1</v>
      </c>
      <c r="F195" s="237" t="s">
        <v>241</v>
      </c>
      <c r="G195" s="234"/>
      <c r="H195" s="238">
        <v>21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135</v>
      </c>
      <c r="AU195" s="244" t="s">
        <v>86</v>
      </c>
      <c r="AV195" s="13" t="s">
        <v>86</v>
      </c>
      <c r="AW195" s="13" t="s">
        <v>32</v>
      </c>
      <c r="AX195" s="13" t="s">
        <v>84</v>
      </c>
      <c r="AY195" s="244" t="s">
        <v>127</v>
      </c>
    </row>
    <row r="196" s="2" customFormat="1" ht="24.15" customHeight="1">
      <c r="A196" s="38"/>
      <c r="B196" s="39"/>
      <c r="C196" s="219" t="s">
        <v>242</v>
      </c>
      <c r="D196" s="219" t="s">
        <v>129</v>
      </c>
      <c r="E196" s="220" t="s">
        <v>243</v>
      </c>
      <c r="F196" s="221" t="s">
        <v>244</v>
      </c>
      <c r="G196" s="222" t="s">
        <v>192</v>
      </c>
      <c r="H196" s="223">
        <v>21</v>
      </c>
      <c r="I196" s="224"/>
      <c r="J196" s="225">
        <f>ROUND(I196*H196,2)</f>
        <v>0</v>
      </c>
      <c r="K196" s="226"/>
      <c r="L196" s="44"/>
      <c r="M196" s="227" t="s">
        <v>1</v>
      </c>
      <c r="N196" s="228" t="s">
        <v>41</v>
      </c>
      <c r="O196" s="91"/>
      <c r="P196" s="229">
        <f>O196*H196</f>
        <v>0</v>
      </c>
      <c r="Q196" s="229">
        <v>0</v>
      </c>
      <c r="R196" s="229">
        <f>Q196*H196</f>
        <v>0</v>
      </c>
      <c r="S196" s="229">
        <v>0</v>
      </c>
      <c r="T196" s="230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1" t="s">
        <v>133</v>
      </c>
      <c r="AT196" s="231" t="s">
        <v>129</v>
      </c>
      <c r="AU196" s="231" t="s">
        <v>86</v>
      </c>
      <c r="AY196" s="17" t="s">
        <v>127</v>
      </c>
      <c r="BE196" s="232">
        <f>IF(N196="základní",J196,0)</f>
        <v>0</v>
      </c>
      <c r="BF196" s="232">
        <f>IF(N196="snížená",J196,0)</f>
        <v>0</v>
      </c>
      <c r="BG196" s="232">
        <f>IF(N196="zákl. přenesená",J196,0)</f>
        <v>0</v>
      </c>
      <c r="BH196" s="232">
        <f>IF(N196="sníž. přenesená",J196,0)</f>
        <v>0</v>
      </c>
      <c r="BI196" s="232">
        <f>IF(N196="nulová",J196,0)</f>
        <v>0</v>
      </c>
      <c r="BJ196" s="17" t="s">
        <v>84</v>
      </c>
      <c r="BK196" s="232">
        <f>ROUND(I196*H196,2)</f>
        <v>0</v>
      </c>
      <c r="BL196" s="17" t="s">
        <v>133</v>
      </c>
      <c r="BM196" s="231" t="s">
        <v>245</v>
      </c>
    </row>
    <row r="197" s="13" customFormat="1">
      <c r="A197" s="13"/>
      <c r="B197" s="233"/>
      <c r="C197" s="234"/>
      <c r="D197" s="235" t="s">
        <v>135</v>
      </c>
      <c r="E197" s="236" t="s">
        <v>1</v>
      </c>
      <c r="F197" s="237" t="s">
        <v>241</v>
      </c>
      <c r="G197" s="234"/>
      <c r="H197" s="238">
        <v>21</v>
      </c>
      <c r="I197" s="239"/>
      <c r="J197" s="234"/>
      <c r="K197" s="234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135</v>
      </c>
      <c r="AU197" s="244" t="s">
        <v>86</v>
      </c>
      <c r="AV197" s="13" t="s">
        <v>86</v>
      </c>
      <c r="AW197" s="13" t="s">
        <v>32</v>
      </c>
      <c r="AX197" s="13" t="s">
        <v>84</v>
      </c>
      <c r="AY197" s="244" t="s">
        <v>127</v>
      </c>
    </row>
    <row r="198" s="2" customFormat="1" ht="24.15" customHeight="1">
      <c r="A198" s="38"/>
      <c r="B198" s="39"/>
      <c r="C198" s="219" t="s">
        <v>246</v>
      </c>
      <c r="D198" s="219" t="s">
        <v>129</v>
      </c>
      <c r="E198" s="220" t="s">
        <v>247</v>
      </c>
      <c r="F198" s="221" t="s">
        <v>248</v>
      </c>
      <c r="G198" s="222" t="s">
        <v>132</v>
      </c>
      <c r="H198" s="223">
        <v>1300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41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133</v>
      </c>
      <c r="AT198" s="231" t="s">
        <v>129</v>
      </c>
      <c r="AU198" s="231" t="s">
        <v>86</v>
      </c>
      <c r="AY198" s="17" t="s">
        <v>127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84</v>
      </c>
      <c r="BK198" s="232">
        <f>ROUND(I198*H198,2)</f>
        <v>0</v>
      </c>
      <c r="BL198" s="17" t="s">
        <v>133</v>
      </c>
      <c r="BM198" s="231" t="s">
        <v>249</v>
      </c>
    </row>
    <row r="199" s="13" customFormat="1">
      <c r="A199" s="13"/>
      <c r="B199" s="233"/>
      <c r="C199" s="234"/>
      <c r="D199" s="235" t="s">
        <v>135</v>
      </c>
      <c r="E199" s="236" t="s">
        <v>1</v>
      </c>
      <c r="F199" s="237" t="s">
        <v>250</v>
      </c>
      <c r="G199" s="234"/>
      <c r="H199" s="238">
        <v>1300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135</v>
      </c>
      <c r="AU199" s="244" t="s">
        <v>86</v>
      </c>
      <c r="AV199" s="13" t="s">
        <v>86</v>
      </c>
      <c r="AW199" s="13" t="s">
        <v>32</v>
      </c>
      <c r="AX199" s="13" t="s">
        <v>84</v>
      </c>
      <c r="AY199" s="244" t="s">
        <v>127</v>
      </c>
    </row>
    <row r="200" s="2" customFormat="1" ht="33" customHeight="1">
      <c r="A200" s="38"/>
      <c r="B200" s="39"/>
      <c r="C200" s="219" t="s">
        <v>251</v>
      </c>
      <c r="D200" s="219" t="s">
        <v>129</v>
      </c>
      <c r="E200" s="220" t="s">
        <v>252</v>
      </c>
      <c r="F200" s="221" t="s">
        <v>253</v>
      </c>
      <c r="G200" s="222" t="s">
        <v>254</v>
      </c>
      <c r="H200" s="223">
        <v>217.36500000000001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41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133</v>
      </c>
      <c r="AT200" s="231" t="s">
        <v>129</v>
      </c>
      <c r="AU200" s="231" t="s">
        <v>86</v>
      </c>
      <c r="AY200" s="17" t="s">
        <v>127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84</v>
      </c>
      <c r="BK200" s="232">
        <f>ROUND(I200*H200,2)</f>
        <v>0</v>
      </c>
      <c r="BL200" s="17" t="s">
        <v>133</v>
      </c>
      <c r="BM200" s="231" t="s">
        <v>255</v>
      </c>
    </row>
    <row r="201" s="13" customFormat="1">
      <c r="A201" s="13"/>
      <c r="B201" s="233"/>
      <c r="C201" s="234"/>
      <c r="D201" s="235" t="s">
        <v>135</v>
      </c>
      <c r="E201" s="236" t="s">
        <v>1</v>
      </c>
      <c r="F201" s="237" t="s">
        <v>256</v>
      </c>
      <c r="G201" s="234"/>
      <c r="H201" s="238">
        <v>133.875</v>
      </c>
      <c r="I201" s="239"/>
      <c r="J201" s="234"/>
      <c r="K201" s="234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135</v>
      </c>
      <c r="AU201" s="244" t="s">
        <v>86</v>
      </c>
      <c r="AV201" s="13" t="s">
        <v>86</v>
      </c>
      <c r="AW201" s="13" t="s">
        <v>32</v>
      </c>
      <c r="AX201" s="13" t="s">
        <v>76</v>
      </c>
      <c r="AY201" s="244" t="s">
        <v>127</v>
      </c>
    </row>
    <row r="202" s="13" customFormat="1">
      <c r="A202" s="13"/>
      <c r="B202" s="233"/>
      <c r="C202" s="234"/>
      <c r="D202" s="235" t="s">
        <v>135</v>
      </c>
      <c r="E202" s="236" t="s">
        <v>1</v>
      </c>
      <c r="F202" s="237" t="s">
        <v>257</v>
      </c>
      <c r="G202" s="234"/>
      <c r="H202" s="238">
        <v>83.489999999999995</v>
      </c>
      <c r="I202" s="239"/>
      <c r="J202" s="234"/>
      <c r="K202" s="234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135</v>
      </c>
      <c r="AU202" s="244" t="s">
        <v>86</v>
      </c>
      <c r="AV202" s="13" t="s">
        <v>86</v>
      </c>
      <c r="AW202" s="13" t="s">
        <v>32</v>
      </c>
      <c r="AX202" s="13" t="s">
        <v>76</v>
      </c>
      <c r="AY202" s="244" t="s">
        <v>127</v>
      </c>
    </row>
    <row r="203" s="14" customFormat="1">
      <c r="A203" s="14"/>
      <c r="B203" s="245"/>
      <c r="C203" s="246"/>
      <c r="D203" s="235" t="s">
        <v>135</v>
      </c>
      <c r="E203" s="247" t="s">
        <v>1</v>
      </c>
      <c r="F203" s="248" t="s">
        <v>138</v>
      </c>
      <c r="G203" s="246"/>
      <c r="H203" s="249">
        <v>217.36500000000001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135</v>
      </c>
      <c r="AU203" s="255" t="s">
        <v>86</v>
      </c>
      <c r="AV203" s="14" t="s">
        <v>133</v>
      </c>
      <c r="AW203" s="14" t="s">
        <v>32</v>
      </c>
      <c r="AX203" s="14" t="s">
        <v>84</v>
      </c>
      <c r="AY203" s="255" t="s">
        <v>127</v>
      </c>
    </row>
    <row r="204" s="2" customFormat="1" ht="37.8" customHeight="1">
      <c r="A204" s="38"/>
      <c r="B204" s="39"/>
      <c r="C204" s="219" t="s">
        <v>258</v>
      </c>
      <c r="D204" s="219" t="s">
        <v>129</v>
      </c>
      <c r="E204" s="220" t="s">
        <v>259</v>
      </c>
      <c r="F204" s="221" t="s">
        <v>260</v>
      </c>
      <c r="G204" s="222" t="s">
        <v>254</v>
      </c>
      <c r="H204" s="223">
        <v>494.06</v>
      </c>
      <c r="I204" s="224"/>
      <c r="J204" s="225">
        <f>ROUND(I204*H204,2)</f>
        <v>0</v>
      </c>
      <c r="K204" s="226"/>
      <c r="L204" s="44"/>
      <c r="M204" s="227" t="s">
        <v>1</v>
      </c>
      <c r="N204" s="228" t="s">
        <v>41</v>
      </c>
      <c r="O204" s="91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133</v>
      </c>
      <c r="AT204" s="231" t="s">
        <v>129</v>
      </c>
      <c r="AU204" s="231" t="s">
        <v>86</v>
      </c>
      <c r="AY204" s="17" t="s">
        <v>127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84</v>
      </c>
      <c r="BK204" s="232">
        <f>ROUND(I204*H204,2)</f>
        <v>0</v>
      </c>
      <c r="BL204" s="17" t="s">
        <v>133</v>
      </c>
      <c r="BM204" s="231" t="s">
        <v>261</v>
      </c>
    </row>
    <row r="205" s="13" customFormat="1">
      <c r="A205" s="13"/>
      <c r="B205" s="233"/>
      <c r="C205" s="234"/>
      <c r="D205" s="235" t="s">
        <v>135</v>
      </c>
      <c r="E205" s="236" t="s">
        <v>1</v>
      </c>
      <c r="F205" s="237" t="s">
        <v>262</v>
      </c>
      <c r="G205" s="234"/>
      <c r="H205" s="238">
        <v>204.24000000000001</v>
      </c>
      <c r="I205" s="239"/>
      <c r="J205" s="234"/>
      <c r="K205" s="234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135</v>
      </c>
      <c r="AU205" s="244" t="s">
        <v>86</v>
      </c>
      <c r="AV205" s="13" t="s">
        <v>86</v>
      </c>
      <c r="AW205" s="13" t="s">
        <v>32</v>
      </c>
      <c r="AX205" s="13" t="s">
        <v>76</v>
      </c>
      <c r="AY205" s="244" t="s">
        <v>127</v>
      </c>
    </row>
    <row r="206" s="13" customFormat="1">
      <c r="A206" s="13"/>
      <c r="B206" s="233"/>
      <c r="C206" s="234"/>
      <c r="D206" s="235" t="s">
        <v>135</v>
      </c>
      <c r="E206" s="236" t="s">
        <v>1</v>
      </c>
      <c r="F206" s="237" t="s">
        <v>263</v>
      </c>
      <c r="G206" s="234"/>
      <c r="H206" s="238">
        <v>178.5</v>
      </c>
      <c r="I206" s="239"/>
      <c r="J206" s="234"/>
      <c r="K206" s="234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135</v>
      </c>
      <c r="AU206" s="244" t="s">
        <v>86</v>
      </c>
      <c r="AV206" s="13" t="s">
        <v>86</v>
      </c>
      <c r="AW206" s="13" t="s">
        <v>32</v>
      </c>
      <c r="AX206" s="13" t="s">
        <v>76</v>
      </c>
      <c r="AY206" s="244" t="s">
        <v>127</v>
      </c>
    </row>
    <row r="207" s="13" customFormat="1">
      <c r="A207" s="13"/>
      <c r="B207" s="233"/>
      <c r="C207" s="234"/>
      <c r="D207" s="235" t="s">
        <v>135</v>
      </c>
      <c r="E207" s="236" t="s">
        <v>1</v>
      </c>
      <c r="F207" s="237" t="s">
        <v>264</v>
      </c>
      <c r="G207" s="234"/>
      <c r="H207" s="238">
        <v>111.31999999999999</v>
      </c>
      <c r="I207" s="239"/>
      <c r="J207" s="234"/>
      <c r="K207" s="234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135</v>
      </c>
      <c r="AU207" s="244" t="s">
        <v>86</v>
      </c>
      <c r="AV207" s="13" t="s">
        <v>86</v>
      </c>
      <c r="AW207" s="13" t="s">
        <v>32</v>
      </c>
      <c r="AX207" s="13" t="s">
        <v>76</v>
      </c>
      <c r="AY207" s="244" t="s">
        <v>127</v>
      </c>
    </row>
    <row r="208" s="14" customFormat="1">
      <c r="A208" s="14"/>
      <c r="B208" s="245"/>
      <c r="C208" s="246"/>
      <c r="D208" s="235" t="s">
        <v>135</v>
      </c>
      <c r="E208" s="247" t="s">
        <v>1</v>
      </c>
      <c r="F208" s="248" t="s">
        <v>138</v>
      </c>
      <c r="G208" s="246"/>
      <c r="H208" s="249">
        <v>494.06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135</v>
      </c>
      <c r="AU208" s="255" t="s">
        <v>86</v>
      </c>
      <c r="AV208" s="14" t="s">
        <v>133</v>
      </c>
      <c r="AW208" s="14" t="s">
        <v>32</v>
      </c>
      <c r="AX208" s="14" t="s">
        <v>84</v>
      </c>
      <c r="AY208" s="255" t="s">
        <v>127</v>
      </c>
    </row>
    <row r="209" s="2" customFormat="1" ht="37.8" customHeight="1">
      <c r="A209" s="38"/>
      <c r="B209" s="39"/>
      <c r="C209" s="219" t="s">
        <v>265</v>
      </c>
      <c r="D209" s="219" t="s">
        <v>129</v>
      </c>
      <c r="E209" s="220" t="s">
        <v>266</v>
      </c>
      <c r="F209" s="221" t="s">
        <v>267</v>
      </c>
      <c r="G209" s="222" t="s">
        <v>254</v>
      </c>
      <c r="H209" s="223">
        <v>255.30000000000001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41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133</v>
      </c>
      <c r="AT209" s="231" t="s">
        <v>129</v>
      </c>
      <c r="AU209" s="231" t="s">
        <v>86</v>
      </c>
      <c r="AY209" s="17" t="s">
        <v>127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84</v>
      </c>
      <c r="BK209" s="232">
        <f>ROUND(I209*H209,2)</f>
        <v>0</v>
      </c>
      <c r="BL209" s="17" t="s">
        <v>133</v>
      </c>
      <c r="BM209" s="231" t="s">
        <v>268</v>
      </c>
    </row>
    <row r="210" s="13" customFormat="1">
      <c r="A210" s="13"/>
      <c r="B210" s="233"/>
      <c r="C210" s="234"/>
      <c r="D210" s="235" t="s">
        <v>135</v>
      </c>
      <c r="E210" s="236" t="s">
        <v>1</v>
      </c>
      <c r="F210" s="237" t="s">
        <v>269</v>
      </c>
      <c r="G210" s="234"/>
      <c r="H210" s="238">
        <v>255.30000000000001</v>
      </c>
      <c r="I210" s="239"/>
      <c r="J210" s="234"/>
      <c r="K210" s="234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135</v>
      </c>
      <c r="AU210" s="244" t="s">
        <v>86</v>
      </c>
      <c r="AV210" s="13" t="s">
        <v>86</v>
      </c>
      <c r="AW210" s="13" t="s">
        <v>32</v>
      </c>
      <c r="AX210" s="13" t="s">
        <v>84</v>
      </c>
      <c r="AY210" s="244" t="s">
        <v>127</v>
      </c>
    </row>
    <row r="211" s="2" customFormat="1" ht="33" customHeight="1">
      <c r="A211" s="38"/>
      <c r="B211" s="39"/>
      <c r="C211" s="219" t="s">
        <v>270</v>
      </c>
      <c r="D211" s="219" t="s">
        <v>129</v>
      </c>
      <c r="E211" s="220" t="s">
        <v>271</v>
      </c>
      <c r="F211" s="221" t="s">
        <v>272</v>
      </c>
      <c r="G211" s="222" t="s">
        <v>254</v>
      </c>
      <c r="H211" s="223">
        <v>29.699999999999999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41</v>
      </c>
      <c r="O211" s="91"/>
      <c r="P211" s="229">
        <f>O211*H211</f>
        <v>0</v>
      </c>
      <c r="Q211" s="229">
        <v>0</v>
      </c>
      <c r="R211" s="229">
        <f>Q211*H211</f>
        <v>0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133</v>
      </c>
      <c r="AT211" s="231" t="s">
        <v>129</v>
      </c>
      <c r="AU211" s="231" t="s">
        <v>86</v>
      </c>
      <c r="AY211" s="17" t="s">
        <v>127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84</v>
      </c>
      <c r="BK211" s="232">
        <f>ROUND(I211*H211,2)</f>
        <v>0</v>
      </c>
      <c r="BL211" s="17" t="s">
        <v>133</v>
      </c>
      <c r="BM211" s="231" t="s">
        <v>273</v>
      </c>
    </row>
    <row r="212" s="13" customFormat="1">
      <c r="A212" s="13"/>
      <c r="B212" s="233"/>
      <c r="C212" s="234"/>
      <c r="D212" s="235" t="s">
        <v>135</v>
      </c>
      <c r="E212" s="236" t="s">
        <v>1</v>
      </c>
      <c r="F212" s="237" t="s">
        <v>274</v>
      </c>
      <c r="G212" s="234"/>
      <c r="H212" s="238">
        <v>18.899999999999999</v>
      </c>
      <c r="I212" s="239"/>
      <c r="J212" s="234"/>
      <c r="K212" s="234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135</v>
      </c>
      <c r="AU212" s="244" t="s">
        <v>86</v>
      </c>
      <c r="AV212" s="13" t="s">
        <v>86</v>
      </c>
      <c r="AW212" s="13" t="s">
        <v>32</v>
      </c>
      <c r="AX212" s="13" t="s">
        <v>76</v>
      </c>
      <c r="AY212" s="244" t="s">
        <v>127</v>
      </c>
    </row>
    <row r="213" s="13" customFormat="1">
      <c r="A213" s="13"/>
      <c r="B213" s="233"/>
      <c r="C213" s="234"/>
      <c r="D213" s="235" t="s">
        <v>135</v>
      </c>
      <c r="E213" s="236" t="s">
        <v>1</v>
      </c>
      <c r="F213" s="237" t="s">
        <v>275</v>
      </c>
      <c r="G213" s="234"/>
      <c r="H213" s="238">
        <v>10.800000000000001</v>
      </c>
      <c r="I213" s="239"/>
      <c r="J213" s="234"/>
      <c r="K213" s="234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135</v>
      </c>
      <c r="AU213" s="244" t="s">
        <v>86</v>
      </c>
      <c r="AV213" s="13" t="s">
        <v>86</v>
      </c>
      <c r="AW213" s="13" t="s">
        <v>32</v>
      </c>
      <c r="AX213" s="13" t="s">
        <v>76</v>
      </c>
      <c r="AY213" s="244" t="s">
        <v>127</v>
      </c>
    </row>
    <row r="214" s="14" customFormat="1">
      <c r="A214" s="14"/>
      <c r="B214" s="245"/>
      <c r="C214" s="246"/>
      <c r="D214" s="235" t="s">
        <v>135</v>
      </c>
      <c r="E214" s="247" t="s">
        <v>1</v>
      </c>
      <c r="F214" s="248" t="s">
        <v>138</v>
      </c>
      <c r="G214" s="246"/>
      <c r="H214" s="249">
        <v>29.699999999999999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135</v>
      </c>
      <c r="AU214" s="255" t="s">
        <v>86</v>
      </c>
      <c r="AV214" s="14" t="s">
        <v>133</v>
      </c>
      <c r="AW214" s="14" t="s">
        <v>32</v>
      </c>
      <c r="AX214" s="14" t="s">
        <v>84</v>
      </c>
      <c r="AY214" s="255" t="s">
        <v>127</v>
      </c>
    </row>
    <row r="215" s="2" customFormat="1" ht="33" customHeight="1">
      <c r="A215" s="38"/>
      <c r="B215" s="39"/>
      <c r="C215" s="219" t="s">
        <v>276</v>
      </c>
      <c r="D215" s="219" t="s">
        <v>129</v>
      </c>
      <c r="E215" s="220" t="s">
        <v>277</v>
      </c>
      <c r="F215" s="221" t="s">
        <v>278</v>
      </c>
      <c r="G215" s="222" t="s">
        <v>254</v>
      </c>
      <c r="H215" s="223">
        <v>124.2</v>
      </c>
      <c r="I215" s="224"/>
      <c r="J215" s="225">
        <f>ROUND(I215*H215,2)</f>
        <v>0</v>
      </c>
      <c r="K215" s="226"/>
      <c r="L215" s="44"/>
      <c r="M215" s="227" t="s">
        <v>1</v>
      </c>
      <c r="N215" s="228" t="s">
        <v>41</v>
      </c>
      <c r="O215" s="91"/>
      <c r="P215" s="229">
        <f>O215*H215</f>
        <v>0</v>
      </c>
      <c r="Q215" s="229">
        <v>0</v>
      </c>
      <c r="R215" s="229">
        <f>Q215*H215</f>
        <v>0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133</v>
      </c>
      <c r="AT215" s="231" t="s">
        <v>129</v>
      </c>
      <c r="AU215" s="231" t="s">
        <v>86</v>
      </c>
      <c r="AY215" s="17" t="s">
        <v>127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84</v>
      </c>
      <c r="BK215" s="232">
        <f>ROUND(I215*H215,2)</f>
        <v>0</v>
      </c>
      <c r="BL215" s="17" t="s">
        <v>133</v>
      </c>
      <c r="BM215" s="231" t="s">
        <v>279</v>
      </c>
    </row>
    <row r="216" s="13" customFormat="1">
      <c r="A216" s="13"/>
      <c r="B216" s="233"/>
      <c r="C216" s="234"/>
      <c r="D216" s="235" t="s">
        <v>135</v>
      </c>
      <c r="E216" s="236" t="s">
        <v>1</v>
      </c>
      <c r="F216" s="237" t="s">
        <v>280</v>
      </c>
      <c r="G216" s="234"/>
      <c r="H216" s="238">
        <v>89.040000000000006</v>
      </c>
      <c r="I216" s="239"/>
      <c r="J216" s="234"/>
      <c r="K216" s="234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135</v>
      </c>
      <c r="AU216" s="244" t="s">
        <v>86</v>
      </c>
      <c r="AV216" s="13" t="s">
        <v>86</v>
      </c>
      <c r="AW216" s="13" t="s">
        <v>32</v>
      </c>
      <c r="AX216" s="13" t="s">
        <v>76</v>
      </c>
      <c r="AY216" s="244" t="s">
        <v>127</v>
      </c>
    </row>
    <row r="217" s="13" customFormat="1">
      <c r="A217" s="13"/>
      <c r="B217" s="233"/>
      <c r="C217" s="234"/>
      <c r="D217" s="235" t="s">
        <v>135</v>
      </c>
      <c r="E217" s="236" t="s">
        <v>1</v>
      </c>
      <c r="F217" s="237" t="s">
        <v>281</v>
      </c>
      <c r="G217" s="234"/>
      <c r="H217" s="238">
        <v>35.159999999999997</v>
      </c>
      <c r="I217" s="239"/>
      <c r="J217" s="234"/>
      <c r="K217" s="234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135</v>
      </c>
      <c r="AU217" s="244" t="s">
        <v>86</v>
      </c>
      <c r="AV217" s="13" t="s">
        <v>86</v>
      </c>
      <c r="AW217" s="13" t="s">
        <v>32</v>
      </c>
      <c r="AX217" s="13" t="s">
        <v>76</v>
      </c>
      <c r="AY217" s="244" t="s">
        <v>127</v>
      </c>
    </row>
    <row r="218" s="14" customFormat="1">
      <c r="A218" s="14"/>
      <c r="B218" s="245"/>
      <c r="C218" s="246"/>
      <c r="D218" s="235" t="s">
        <v>135</v>
      </c>
      <c r="E218" s="247" t="s">
        <v>1</v>
      </c>
      <c r="F218" s="248" t="s">
        <v>138</v>
      </c>
      <c r="G218" s="246"/>
      <c r="H218" s="249">
        <v>124.2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5" t="s">
        <v>135</v>
      </c>
      <c r="AU218" s="255" t="s">
        <v>86</v>
      </c>
      <c r="AV218" s="14" t="s">
        <v>133</v>
      </c>
      <c r="AW218" s="14" t="s">
        <v>32</v>
      </c>
      <c r="AX218" s="14" t="s">
        <v>84</v>
      </c>
      <c r="AY218" s="255" t="s">
        <v>127</v>
      </c>
    </row>
    <row r="219" s="2" customFormat="1" ht="24.15" customHeight="1">
      <c r="A219" s="38"/>
      <c r="B219" s="39"/>
      <c r="C219" s="219" t="s">
        <v>282</v>
      </c>
      <c r="D219" s="219" t="s">
        <v>129</v>
      </c>
      <c r="E219" s="220" t="s">
        <v>283</v>
      </c>
      <c r="F219" s="221" t="s">
        <v>284</v>
      </c>
      <c r="G219" s="222" t="s">
        <v>142</v>
      </c>
      <c r="H219" s="223">
        <v>28</v>
      </c>
      <c r="I219" s="224"/>
      <c r="J219" s="225">
        <f>ROUND(I219*H219,2)</f>
        <v>0</v>
      </c>
      <c r="K219" s="226"/>
      <c r="L219" s="44"/>
      <c r="M219" s="227" t="s">
        <v>1</v>
      </c>
      <c r="N219" s="228" t="s">
        <v>41</v>
      </c>
      <c r="O219" s="91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133</v>
      </c>
      <c r="AT219" s="231" t="s">
        <v>129</v>
      </c>
      <c r="AU219" s="231" t="s">
        <v>86</v>
      </c>
      <c r="AY219" s="17" t="s">
        <v>127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84</v>
      </c>
      <c r="BK219" s="232">
        <f>ROUND(I219*H219,2)</f>
        <v>0</v>
      </c>
      <c r="BL219" s="17" t="s">
        <v>133</v>
      </c>
      <c r="BM219" s="231" t="s">
        <v>285</v>
      </c>
    </row>
    <row r="220" s="13" customFormat="1">
      <c r="A220" s="13"/>
      <c r="B220" s="233"/>
      <c r="C220" s="234"/>
      <c r="D220" s="235" t="s">
        <v>135</v>
      </c>
      <c r="E220" s="236" t="s">
        <v>1</v>
      </c>
      <c r="F220" s="237" t="s">
        <v>144</v>
      </c>
      <c r="G220" s="234"/>
      <c r="H220" s="238">
        <v>28</v>
      </c>
      <c r="I220" s="239"/>
      <c r="J220" s="234"/>
      <c r="K220" s="234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135</v>
      </c>
      <c r="AU220" s="244" t="s">
        <v>86</v>
      </c>
      <c r="AV220" s="13" t="s">
        <v>86</v>
      </c>
      <c r="AW220" s="13" t="s">
        <v>32</v>
      </c>
      <c r="AX220" s="13" t="s">
        <v>84</v>
      </c>
      <c r="AY220" s="244" t="s">
        <v>127</v>
      </c>
    </row>
    <row r="221" s="2" customFormat="1" ht="24.15" customHeight="1">
      <c r="A221" s="38"/>
      <c r="B221" s="39"/>
      <c r="C221" s="219" t="s">
        <v>286</v>
      </c>
      <c r="D221" s="219" t="s">
        <v>129</v>
      </c>
      <c r="E221" s="220" t="s">
        <v>287</v>
      </c>
      <c r="F221" s="221" t="s">
        <v>288</v>
      </c>
      <c r="G221" s="222" t="s">
        <v>142</v>
      </c>
      <c r="H221" s="223">
        <v>392</v>
      </c>
      <c r="I221" s="224"/>
      <c r="J221" s="225">
        <f>ROUND(I221*H221,2)</f>
        <v>0</v>
      </c>
      <c r="K221" s="226"/>
      <c r="L221" s="44"/>
      <c r="M221" s="227" t="s">
        <v>1</v>
      </c>
      <c r="N221" s="228" t="s">
        <v>41</v>
      </c>
      <c r="O221" s="91"/>
      <c r="P221" s="229">
        <f>O221*H221</f>
        <v>0</v>
      </c>
      <c r="Q221" s="229">
        <v>0</v>
      </c>
      <c r="R221" s="229">
        <f>Q221*H221</f>
        <v>0</v>
      </c>
      <c r="S221" s="229">
        <v>0</v>
      </c>
      <c r="T221" s="23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1" t="s">
        <v>133</v>
      </c>
      <c r="AT221" s="231" t="s">
        <v>129</v>
      </c>
      <c r="AU221" s="231" t="s">
        <v>86</v>
      </c>
      <c r="AY221" s="17" t="s">
        <v>127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7" t="s">
        <v>84</v>
      </c>
      <c r="BK221" s="232">
        <f>ROUND(I221*H221,2)</f>
        <v>0</v>
      </c>
      <c r="BL221" s="17" t="s">
        <v>133</v>
      </c>
      <c r="BM221" s="231" t="s">
        <v>289</v>
      </c>
    </row>
    <row r="222" s="13" customFormat="1">
      <c r="A222" s="13"/>
      <c r="B222" s="233"/>
      <c r="C222" s="234"/>
      <c r="D222" s="235" t="s">
        <v>135</v>
      </c>
      <c r="E222" s="236" t="s">
        <v>1</v>
      </c>
      <c r="F222" s="237" t="s">
        <v>290</v>
      </c>
      <c r="G222" s="234"/>
      <c r="H222" s="238">
        <v>392</v>
      </c>
      <c r="I222" s="239"/>
      <c r="J222" s="234"/>
      <c r="K222" s="234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135</v>
      </c>
      <c r="AU222" s="244" t="s">
        <v>86</v>
      </c>
      <c r="AV222" s="13" t="s">
        <v>86</v>
      </c>
      <c r="AW222" s="13" t="s">
        <v>32</v>
      </c>
      <c r="AX222" s="13" t="s">
        <v>84</v>
      </c>
      <c r="AY222" s="244" t="s">
        <v>127</v>
      </c>
    </row>
    <row r="223" s="2" customFormat="1" ht="37.8" customHeight="1">
      <c r="A223" s="38"/>
      <c r="B223" s="39"/>
      <c r="C223" s="219" t="s">
        <v>291</v>
      </c>
      <c r="D223" s="219" t="s">
        <v>129</v>
      </c>
      <c r="E223" s="220" t="s">
        <v>292</v>
      </c>
      <c r="F223" s="221" t="s">
        <v>293</v>
      </c>
      <c r="G223" s="222" t="s">
        <v>254</v>
      </c>
      <c r="H223" s="223">
        <v>1315.5150000000001</v>
      </c>
      <c r="I223" s="224"/>
      <c r="J223" s="225">
        <f>ROUND(I223*H223,2)</f>
        <v>0</v>
      </c>
      <c r="K223" s="226"/>
      <c r="L223" s="44"/>
      <c r="M223" s="227" t="s">
        <v>1</v>
      </c>
      <c r="N223" s="228" t="s">
        <v>41</v>
      </c>
      <c r="O223" s="91"/>
      <c r="P223" s="229">
        <f>O223*H223</f>
        <v>0</v>
      </c>
      <c r="Q223" s="229">
        <v>0</v>
      </c>
      <c r="R223" s="229">
        <f>Q223*H223</f>
        <v>0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133</v>
      </c>
      <c r="AT223" s="231" t="s">
        <v>129</v>
      </c>
      <c r="AU223" s="231" t="s">
        <v>86</v>
      </c>
      <c r="AY223" s="17" t="s">
        <v>127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7" t="s">
        <v>84</v>
      </c>
      <c r="BK223" s="232">
        <f>ROUND(I223*H223,2)</f>
        <v>0</v>
      </c>
      <c r="BL223" s="17" t="s">
        <v>133</v>
      </c>
      <c r="BM223" s="231" t="s">
        <v>294</v>
      </c>
    </row>
    <row r="224" s="13" customFormat="1">
      <c r="A224" s="13"/>
      <c r="B224" s="233"/>
      <c r="C224" s="234"/>
      <c r="D224" s="235" t="s">
        <v>135</v>
      </c>
      <c r="E224" s="236" t="s">
        <v>1</v>
      </c>
      <c r="F224" s="237" t="s">
        <v>256</v>
      </c>
      <c r="G224" s="234"/>
      <c r="H224" s="238">
        <v>133.875</v>
      </c>
      <c r="I224" s="239"/>
      <c r="J224" s="234"/>
      <c r="K224" s="234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135</v>
      </c>
      <c r="AU224" s="244" t="s">
        <v>86</v>
      </c>
      <c r="AV224" s="13" t="s">
        <v>86</v>
      </c>
      <c r="AW224" s="13" t="s">
        <v>32</v>
      </c>
      <c r="AX224" s="13" t="s">
        <v>76</v>
      </c>
      <c r="AY224" s="244" t="s">
        <v>127</v>
      </c>
    </row>
    <row r="225" s="13" customFormat="1">
      <c r="A225" s="13"/>
      <c r="B225" s="233"/>
      <c r="C225" s="234"/>
      <c r="D225" s="235" t="s">
        <v>135</v>
      </c>
      <c r="E225" s="236" t="s">
        <v>1</v>
      </c>
      <c r="F225" s="237" t="s">
        <v>257</v>
      </c>
      <c r="G225" s="234"/>
      <c r="H225" s="238">
        <v>83.489999999999995</v>
      </c>
      <c r="I225" s="239"/>
      <c r="J225" s="234"/>
      <c r="K225" s="234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135</v>
      </c>
      <c r="AU225" s="244" t="s">
        <v>86</v>
      </c>
      <c r="AV225" s="13" t="s">
        <v>86</v>
      </c>
      <c r="AW225" s="13" t="s">
        <v>32</v>
      </c>
      <c r="AX225" s="13" t="s">
        <v>76</v>
      </c>
      <c r="AY225" s="244" t="s">
        <v>127</v>
      </c>
    </row>
    <row r="226" s="13" customFormat="1">
      <c r="A226" s="13"/>
      <c r="B226" s="233"/>
      <c r="C226" s="234"/>
      <c r="D226" s="235" t="s">
        <v>135</v>
      </c>
      <c r="E226" s="236" t="s">
        <v>1</v>
      </c>
      <c r="F226" s="237" t="s">
        <v>269</v>
      </c>
      <c r="G226" s="234"/>
      <c r="H226" s="238">
        <v>255.30000000000001</v>
      </c>
      <c r="I226" s="239"/>
      <c r="J226" s="234"/>
      <c r="K226" s="234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135</v>
      </c>
      <c r="AU226" s="244" t="s">
        <v>86</v>
      </c>
      <c r="AV226" s="13" t="s">
        <v>86</v>
      </c>
      <c r="AW226" s="13" t="s">
        <v>32</v>
      </c>
      <c r="AX226" s="13" t="s">
        <v>76</v>
      </c>
      <c r="AY226" s="244" t="s">
        <v>127</v>
      </c>
    </row>
    <row r="227" s="13" customFormat="1">
      <c r="A227" s="13"/>
      <c r="B227" s="233"/>
      <c r="C227" s="234"/>
      <c r="D227" s="235" t="s">
        <v>135</v>
      </c>
      <c r="E227" s="236" t="s">
        <v>1</v>
      </c>
      <c r="F227" s="237" t="s">
        <v>274</v>
      </c>
      <c r="G227" s="234"/>
      <c r="H227" s="238">
        <v>18.899999999999999</v>
      </c>
      <c r="I227" s="239"/>
      <c r="J227" s="234"/>
      <c r="K227" s="234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135</v>
      </c>
      <c r="AU227" s="244" t="s">
        <v>86</v>
      </c>
      <c r="AV227" s="13" t="s">
        <v>86</v>
      </c>
      <c r="AW227" s="13" t="s">
        <v>32</v>
      </c>
      <c r="AX227" s="13" t="s">
        <v>76</v>
      </c>
      <c r="AY227" s="244" t="s">
        <v>127</v>
      </c>
    </row>
    <row r="228" s="13" customFormat="1">
      <c r="A228" s="13"/>
      <c r="B228" s="233"/>
      <c r="C228" s="234"/>
      <c r="D228" s="235" t="s">
        <v>135</v>
      </c>
      <c r="E228" s="236" t="s">
        <v>1</v>
      </c>
      <c r="F228" s="237" t="s">
        <v>275</v>
      </c>
      <c r="G228" s="234"/>
      <c r="H228" s="238">
        <v>10.800000000000001</v>
      </c>
      <c r="I228" s="239"/>
      <c r="J228" s="234"/>
      <c r="K228" s="234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135</v>
      </c>
      <c r="AU228" s="244" t="s">
        <v>86</v>
      </c>
      <c r="AV228" s="13" t="s">
        <v>86</v>
      </c>
      <c r="AW228" s="13" t="s">
        <v>32</v>
      </c>
      <c r="AX228" s="13" t="s">
        <v>76</v>
      </c>
      <c r="AY228" s="244" t="s">
        <v>127</v>
      </c>
    </row>
    <row r="229" s="13" customFormat="1">
      <c r="A229" s="13"/>
      <c r="B229" s="233"/>
      <c r="C229" s="234"/>
      <c r="D229" s="235" t="s">
        <v>135</v>
      </c>
      <c r="E229" s="236" t="s">
        <v>1</v>
      </c>
      <c r="F229" s="237" t="s">
        <v>280</v>
      </c>
      <c r="G229" s="234"/>
      <c r="H229" s="238">
        <v>89.040000000000006</v>
      </c>
      <c r="I229" s="239"/>
      <c r="J229" s="234"/>
      <c r="K229" s="234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135</v>
      </c>
      <c r="AU229" s="244" t="s">
        <v>86</v>
      </c>
      <c r="AV229" s="13" t="s">
        <v>86</v>
      </c>
      <c r="AW229" s="13" t="s">
        <v>32</v>
      </c>
      <c r="AX229" s="13" t="s">
        <v>76</v>
      </c>
      <c r="AY229" s="244" t="s">
        <v>127</v>
      </c>
    </row>
    <row r="230" s="13" customFormat="1">
      <c r="A230" s="13"/>
      <c r="B230" s="233"/>
      <c r="C230" s="234"/>
      <c r="D230" s="235" t="s">
        <v>135</v>
      </c>
      <c r="E230" s="236" t="s">
        <v>1</v>
      </c>
      <c r="F230" s="237" t="s">
        <v>281</v>
      </c>
      <c r="G230" s="234"/>
      <c r="H230" s="238">
        <v>35.159999999999997</v>
      </c>
      <c r="I230" s="239"/>
      <c r="J230" s="234"/>
      <c r="K230" s="234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135</v>
      </c>
      <c r="AU230" s="244" t="s">
        <v>86</v>
      </c>
      <c r="AV230" s="13" t="s">
        <v>86</v>
      </c>
      <c r="AW230" s="13" t="s">
        <v>32</v>
      </c>
      <c r="AX230" s="13" t="s">
        <v>76</v>
      </c>
      <c r="AY230" s="244" t="s">
        <v>127</v>
      </c>
    </row>
    <row r="231" s="13" customFormat="1">
      <c r="A231" s="13"/>
      <c r="B231" s="233"/>
      <c r="C231" s="234"/>
      <c r="D231" s="235" t="s">
        <v>135</v>
      </c>
      <c r="E231" s="236" t="s">
        <v>1</v>
      </c>
      <c r="F231" s="237" t="s">
        <v>280</v>
      </c>
      <c r="G231" s="234"/>
      <c r="H231" s="238">
        <v>89.040000000000006</v>
      </c>
      <c r="I231" s="239"/>
      <c r="J231" s="234"/>
      <c r="K231" s="234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135</v>
      </c>
      <c r="AU231" s="244" t="s">
        <v>86</v>
      </c>
      <c r="AV231" s="13" t="s">
        <v>86</v>
      </c>
      <c r="AW231" s="13" t="s">
        <v>32</v>
      </c>
      <c r="AX231" s="13" t="s">
        <v>76</v>
      </c>
      <c r="AY231" s="244" t="s">
        <v>127</v>
      </c>
    </row>
    <row r="232" s="13" customFormat="1">
      <c r="A232" s="13"/>
      <c r="B232" s="233"/>
      <c r="C232" s="234"/>
      <c r="D232" s="235" t="s">
        <v>135</v>
      </c>
      <c r="E232" s="236" t="s">
        <v>1</v>
      </c>
      <c r="F232" s="237" t="s">
        <v>281</v>
      </c>
      <c r="G232" s="234"/>
      <c r="H232" s="238">
        <v>35.159999999999997</v>
      </c>
      <c r="I232" s="239"/>
      <c r="J232" s="234"/>
      <c r="K232" s="234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135</v>
      </c>
      <c r="AU232" s="244" t="s">
        <v>86</v>
      </c>
      <c r="AV232" s="13" t="s">
        <v>86</v>
      </c>
      <c r="AW232" s="13" t="s">
        <v>32</v>
      </c>
      <c r="AX232" s="13" t="s">
        <v>76</v>
      </c>
      <c r="AY232" s="244" t="s">
        <v>127</v>
      </c>
    </row>
    <row r="233" s="13" customFormat="1">
      <c r="A233" s="13"/>
      <c r="B233" s="233"/>
      <c r="C233" s="234"/>
      <c r="D233" s="235" t="s">
        <v>135</v>
      </c>
      <c r="E233" s="236" t="s">
        <v>1</v>
      </c>
      <c r="F233" s="237" t="s">
        <v>295</v>
      </c>
      <c r="G233" s="234"/>
      <c r="H233" s="238">
        <v>-79.170000000000002</v>
      </c>
      <c r="I233" s="239"/>
      <c r="J233" s="234"/>
      <c r="K233" s="234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135</v>
      </c>
      <c r="AU233" s="244" t="s">
        <v>86</v>
      </c>
      <c r="AV233" s="13" t="s">
        <v>86</v>
      </c>
      <c r="AW233" s="13" t="s">
        <v>32</v>
      </c>
      <c r="AX233" s="13" t="s">
        <v>76</v>
      </c>
      <c r="AY233" s="244" t="s">
        <v>127</v>
      </c>
    </row>
    <row r="234" s="13" customFormat="1">
      <c r="A234" s="13"/>
      <c r="B234" s="233"/>
      <c r="C234" s="234"/>
      <c r="D234" s="235" t="s">
        <v>135</v>
      </c>
      <c r="E234" s="236" t="s">
        <v>1</v>
      </c>
      <c r="F234" s="237" t="s">
        <v>296</v>
      </c>
      <c r="G234" s="234"/>
      <c r="H234" s="238">
        <v>-2.6400000000000001</v>
      </c>
      <c r="I234" s="239"/>
      <c r="J234" s="234"/>
      <c r="K234" s="234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135</v>
      </c>
      <c r="AU234" s="244" t="s">
        <v>86</v>
      </c>
      <c r="AV234" s="13" t="s">
        <v>86</v>
      </c>
      <c r="AW234" s="13" t="s">
        <v>32</v>
      </c>
      <c r="AX234" s="13" t="s">
        <v>76</v>
      </c>
      <c r="AY234" s="244" t="s">
        <v>127</v>
      </c>
    </row>
    <row r="235" s="13" customFormat="1">
      <c r="A235" s="13"/>
      <c r="B235" s="233"/>
      <c r="C235" s="234"/>
      <c r="D235" s="235" t="s">
        <v>135</v>
      </c>
      <c r="E235" s="236" t="s">
        <v>1</v>
      </c>
      <c r="F235" s="237" t="s">
        <v>297</v>
      </c>
      <c r="G235" s="234"/>
      <c r="H235" s="238">
        <v>646.55999999999995</v>
      </c>
      <c r="I235" s="239"/>
      <c r="J235" s="234"/>
      <c r="K235" s="234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135</v>
      </c>
      <c r="AU235" s="244" t="s">
        <v>86</v>
      </c>
      <c r="AV235" s="13" t="s">
        <v>86</v>
      </c>
      <c r="AW235" s="13" t="s">
        <v>32</v>
      </c>
      <c r="AX235" s="13" t="s">
        <v>76</v>
      </c>
      <c r="AY235" s="244" t="s">
        <v>127</v>
      </c>
    </row>
    <row r="236" s="14" customFormat="1">
      <c r="A236" s="14"/>
      <c r="B236" s="245"/>
      <c r="C236" s="246"/>
      <c r="D236" s="235" t="s">
        <v>135</v>
      </c>
      <c r="E236" s="247" t="s">
        <v>1</v>
      </c>
      <c r="F236" s="248" t="s">
        <v>138</v>
      </c>
      <c r="G236" s="246"/>
      <c r="H236" s="249">
        <v>1315.5149999999999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135</v>
      </c>
      <c r="AU236" s="255" t="s">
        <v>86</v>
      </c>
      <c r="AV236" s="14" t="s">
        <v>133</v>
      </c>
      <c r="AW236" s="14" t="s">
        <v>32</v>
      </c>
      <c r="AX236" s="14" t="s">
        <v>84</v>
      </c>
      <c r="AY236" s="255" t="s">
        <v>127</v>
      </c>
    </row>
    <row r="237" s="2" customFormat="1" ht="37.8" customHeight="1">
      <c r="A237" s="38"/>
      <c r="B237" s="39"/>
      <c r="C237" s="219" t="s">
        <v>298</v>
      </c>
      <c r="D237" s="219" t="s">
        <v>129</v>
      </c>
      <c r="E237" s="220" t="s">
        <v>299</v>
      </c>
      <c r="F237" s="221" t="s">
        <v>300</v>
      </c>
      <c r="G237" s="222" t="s">
        <v>254</v>
      </c>
      <c r="H237" s="223">
        <v>494.06</v>
      </c>
      <c r="I237" s="224"/>
      <c r="J237" s="225">
        <f>ROUND(I237*H237,2)</f>
        <v>0</v>
      </c>
      <c r="K237" s="226"/>
      <c r="L237" s="44"/>
      <c r="M237" s="227" t="s">
        <v>1</v>
      </c>
      <c r="N237" s="228" t="s">
        <v>41</v>
      </c>
      <c r="O237" s="91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133</v>
      </c>
      <c r="AT237" s="231" t="s">
        <v>129</v>
      </c>
      <c r="AU237" s="231" t="s">
        <v>86</v>
      </c>
      <c r="AY237" s="17" t="s">
        <v>127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7" t="s">
        <v>84</v>
      </c>
      <c r="BK237" s="232">
        <f>ROUND(I237*H237,2)</f>
        <v>0</v>
      </c>
      <c r="BL237" s="17" t="s">
        <v>133</v>
      </c>
      <c r="BM237" s="231" t="s">
        <v>301</v>
      </c>
    </row>
    <row r="238" s="13" customFormat="1">
      <c r="A238" s="13"/>
      <c r="B238" s="233"/>
      <c r="C238" s="234"/>
      <c r="D238" s="235" t="s">
        <v>135</v>
      </c>
      <c r="E238" s="236" t="s">
        <v>1</v>
      </c>
      <c r="F238" s="237" t="s">
        <v>262</v>
      </c>
      <c r="G238" s="234"/>
      <c r="H238" s="238">
        <v>204.24000000000001</v>
      </c>
      <c r="I238" s="239"/>
      <c r="J238" s="234"/>
      <c r="K238" s="234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135</v>
      </c>
      <c r="AU238" s="244" t="s">
        <v>86</v>
      </c>
      <c r="AV238" s="13" t="s">
        <v>86</v>
      </c>
      <c r="AW238" s="13" t="s">
        <v>32</v>
      </c>
      <c r="AX238" s="13" t="s">
        <v>76</v>
      </c>
      <c r="AY238" s="244" t="s">
        <v>127</v>
      </c>
    </row>
    <row r="239" s="13" customFormat="1">
      <c r="A239" s="13"/>
      <c r="B239" s="233"/>
      <c r="C239" s="234"/>
      <c r="D239" s="235" t="s">
        <v>135</v>
      </c>
      <c r="E239" s="236" t="s">
        <v>1</v>
      </c>
      <c r="F239" s="237" t="s">
        <v>263</v>
      </c>
      <c r="G239" s="234"/>
      <c r="H239" s="238">
        <v>178.5</v>
      </c>
      <c r="I239" s="239"/>
      <c r="J239" s="234"/>
      <c r="K239" s="234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135</v>
      </c>
      <c r="AU239" s="244" t="s">
        <v>86</v>
      </c>
      <c r="AV239" s="13" t="s">
        <v>86</v>
      </c>
      <c r="AW239" s="13" t="s">
        <v>32</v>
      </c>
      <c r="AX239" s="13" t="s">
        <v>76</v>
      </c>
      <c r="AY239" s="244" t="s">
        <v>127</v>
      </c>
    </row>
    <row r="240" s="13" customFormat="1">
      <c r="A240" s="13"/>
      <c r="B240" s="233"/>
      <c r="C240" s="234"/>
      <c r="D240" s="235" t="s">
        <v>135</v>
      </c>
      <c r="E240" s="236" t="s">
        <v>1</v>
      </c>
      <c r="F240" s="237" t="s">
        <v>264</v>
      </c>
      <c r="G240" s="234"/>
      <c r="H240" s="238">
        <v>111.31999999999999</v>
      </c>
      <c r="I240" s="239"/>
      <c r="J240" s="234"/>
      <c r="K240" s="234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135</v>
      </c>
      <c r="AU240" s="244" t="s">
        <v>86</v>
      </c>
      <c r="AV240" s="13" t="s">
        <v>86</v>
      </c>
      <c r="AW240" s="13" t="s">
        <v>32</v>
      </c>
      <c r="AX240" s="13" t="s">
        <v>76</v>
      </c>
      <c r="AY240" s="244" t="s">
        <v>127</v>
      </c>
    </row>
    <row r="241" s="14" customFormat="1">
      <c r="A241" s="14"/>
      <c r="B241" s="245"/>
      <c r="C241" s="246"/>
      <c r="D241" s="235" t="s">
        <v>135</v>
      </c>
      <c r="E241" s="247" t="s">
        <v>1</v>
      </c>
      <c r="F241" s="248" t="s">
        <v>138</v>
      </c>
      <c r="G241" s="246"/>
      <c r="H241" s="249">
        <v>494.06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135</v>
      </c>
      <c r="AU241" s="255" t="s">
        <v>86</v>
      </c>
      <c r="AV241" s="14" t="s">
        <v>133</v>
      </c>
      <c r="AW241" s="14" t="s">
        <v>32</v>
      </c>
      <c r="AX241" s="14" t="s">
        <v>84</v>
      </c>
      <c r="AY241" s="255" t="s">
        <v>127</v>
      </c>
    </row>
    <row r="242" s="2" customFormat="1" ht="24.15" customHeight="1">
      <c r="A242" s="38"/>
      <c r="B242" s="39"/>
      <c r="C242" s="219" t="s">
        <v>302</v>
      </c>
      <c r="D242" s="219" t="s">
        <v>129</v>
      </c>
      <c r="E242" s="220" t="s">
        <v>303</v>
      </c>
      <c r="F242" s="221" t="s">
        <v>304</v>
      </c>
      <c r="G242" s="222" t="s">
        <v>254</v>
      </c>
      <c r="H242" s="223">
        <v>626.56500000000005</v>
      </c>
      <c r="I242" s="224"/>
      <c r="J242" s="225">
        <f>ROUND(I242*H242,2)</f>
        <v>0</v>
      </c>
      <c r="K242" s="226"/>
      <c r="L242" s="44"/>
      <c r="M242" s="227" t="s">
        <v>1</v>
      </c>
      <c r="N242" s="228" t="s">
        <v>41</v>
      </c>
      <c r="O242" s="91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133</v>
      </c>
      <c r="AT242" s="231" t="s">
        <v>129</v>
      </c>
      <c r="AU242" s="231" t="s">
        <v>86</v>
      </c>
      <c r="AY242" s="17" t="s">
        <v>127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7" t="s">
        <v>84</v>
      </c>
      <c r="BK242" s="232">
        <f>ROUND(I242*H242,2)</f>
        <v>0</v>
      </c>
      <c r="BL242" s="17" t="s">
        <v>133</v>
      </c>
      <c r="BM242" s="231" t="s">
        <v>305</v>
      </c>
    </row>
    <row r="243" s="13" customFormat="1">
      <c r="A243" s="13"/>
      <c r="B243" s="233"/>
      <c r="C243" s="234"/>
      <c r="D243" s="235" t="s">
        <v>135</v>
      </c>
      <c r="E243" s="236" t="s">
        <v>1</v>
      </c>
      <c r="F243" s="237" t="s">
        <v>256</v>
      </c>
      <c r="G243" s="234"/>
      <c r="H243" s="238">
        <v>133.875</v>
      </c>
      <c r="I243" s="239"/>
      <c r="J243" s="234"/>
      <c r="K243" s="234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135</v>
      </c>
      <c r="AU243" s="244" t="s">
        <v>86</v>
      </c>
      <c r="AV243" s="13" t="s">
        <v>86</v>
      </c>
      <c r="AW243" s="13" t="s">
        <v>32</v>
      </c>
      <c r="AX243" s="13" t="s">
        <v>76</v>
      </c>
      <c r="AY243" s="244" t="s">
        <v>127</v>
      </c>
    </row>
    <row r="244" s="13" customFormat="1">
      <c r="A244" s="13"/>
      <c r="B244" s="233"/>
      <c r="C244" s="234"/>
      <c r="D244" s="235" t="s">
        <v>135</v>
      </c>
      <c r="E244" s="236" t="s">
        <v>1</v>
      </c>
      <c r="F244" s="237" t="s">
        <v>257</v>
      </c>
      <c r="G244" s="234"/>
      <c r="H244" s="238">
        <v>83.489999999999995</v>
      </c>
      <c r="I244" s="239"/>
      <c r="J244" s="234"/>
      <c r="K244" s="234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135</v>
      </c>
      <c r="AU244" s="244" t="s">
        <v>86</v>
      </c>
      <c r="AV244" s="13" t="s">
        <v>86</v>
      </c>
      <c r="AW244" s="13" t="s">
        <v>32</v>
      </c>
      <c r="AX244" s="13" t="s">
        <v>76</v>
      </c>
      <c r="AY244" s="244" t="s">
        <v>127</v>
      </c>
    </row>
    <row r="245" s="13" customFormat="1">
      <c r="A245" s="13"/>
      <c r="B245" s="233"/>
      <c r="C245" s="234"/>
      <c r="D245" s="235" t="s">
        <v>135</v>
      </c>
      <c r="E245" s="236" t="s">
        <v>1</v>
      </c>
      <c r="F245" s="237" t="s">
        <v>269</v>
      </c>
      <c r="G245" s="234"/>
      <c r="H245" s="238">
        <v>255.30000000000001</v>
      </c>
      <c r="I245" s="239"/>
      <c r="J245" s="234"/>
      <c r="K245" s="234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135</v>
      </c>
      <c r="AU245" s="244" t="s">
        <v>86</v>
      </c>
      <c r="AV245" s="13" t="s">
        <v>86</v>
      </c>
      <c r="AW245" s="13" t="s">
        <v>32</v>
      </c>
      <c r="AX245" s="13" t="s">
        <v>76</v>
      </c>
      <c r="AY245" s="244" t="s">
        <v>127</v>
      </c>
    </row>
    <row r="246" s="13" customFormat="1">
      <c r="A246" s="13"/>
      <c r="B246" s="233"/>
      <c r="C246" s="234"/>
      <c r="D246" s="235" t="s">
        <v>135</v>
      </c>
      <c r="E246" s="236" t="s">
        <v>1</v>
      </c>
      <c r="F246" s="237" t="s">
        <v>274</v>
      </c>
      <c r="G246" s="234"/>
      <c r="H246" s="238">
        <v>18.899999999999999</v>
      </c>
      <c r="I246" s="239"/>
      <c r="J246" s="234"/>
      <c r="K246" s="234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135</v>
      </c>
      <c r="AU246" s="244" t="s">
        <v>86</v>
      </c>
      <c r="AV246" s="13" t="s">
        <v>86</v>
      </c>
      <c r="AW246" s="13" t="s">
        <v>32</v>
      </c>
      <c r="AX246" s="13" t="s">
        <v>76</v>
      </c>
      <c r="AY246" s="244" t="s">
        <v>127</v>
      </c>
    </row>
    <row r="247" s="13" customFormat="1">
      <c r="A247" s="13"/>
      <c r="B247" s="233"/>
      <c r="C247" s="234"/>
      <c r="D247" s="235" t="s">
        <v>135</v>
      </c>
      <c r="E247" s="236" t="s">
        <v>1</v>
      </c>
      <c r="F247" s="237" t="s">
        <v>275</v>
      </c>
      <c r="G247" s="234"/>
      <c r="H247" s="238">
        <v>10.800000000000001</v>
      </c>
      <c r="I247" s="239"/>
      <c r="J247" s="234"/>
      <c r="K247" s="234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135</v>
      </c>
      <c r="AU247" s="244" t="s">
        <v>86</v>
      </c>
      <c r="AV247" s="13" t="s">
        <v>86</v>
      </c>
      <c r="AW247" s="13" t="s">
        <v>32</v>
      </c>
      <c r="AX247" s="13" t="s">
        <v>76</v>
      </c>
      <c r="AY247" s="244" t="s">
        <v>127</v>
      </c>
    </row>
    <row r="248" s="13" customFormat="1">
      <c r="A248" s="13"/>
      <c r="B248" s="233"/>
      <c r="C248" s="234"/>
      <c r="D248" s="235" t="s">
        <v>135</v>
      </c>
      <c r="E248" s="236" t="s">
        <v>1</v>
      </c>
      <c r="F248" s="237" t="s">
        <v>280</v>
      </c>
      <c r="G248" s="234"/>
      <c r="H248" s="238">
        <v>89.040000000000006</v>
      </c>
      <c r="I248" s="239"/>
      <c r="J248" s="234"/>
      <c r="K248" s="234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135</v>
      </c>
      <c r="AU248" s="244" t="s">
        <v>86</v>
      </c>
      <c r="AV248" s="13" t="s">
        <v>86</v>
      </c>
      <c r="AW248" s="13" t="s">
        <v>32</v>
      </c>
      <c r="AX248" s="13" t="s">
        <v>76</v>
      </c>
      <c r="AY248" s="244" t="s">
        <v>127</v>
      </c>
    </row>
    <row r="249" s="13" customFormat="1">
      <c r="A249" s="13"/>
      <c r="B249" s="233"/>
      <c r="C249" s="234"/>
      <c r="D249" s="235" t="s">
        <v>135</v>
      </c>
      <c r="E249" s="236" t="s">
        <v>1</v>
      </c>
      <c r="F249" s="237" t="s">
        <v>281</v>
      </c>
      <c r="G249" s="234"/>
      <c r="H249" s="238">
        <v>35.159999999999997</v>
      </c>
      <c r="I249" s="239"/>
      <c r="J249" s="234"/>
      <c r="K249" s="234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135</v>
      </c>
      <c r="AU249" s="244" t="s">
        <v>86</v>
      </c>
      <c r="AV249" s="13" t="s">
        <v>86</v>
      </c>
      <c r="AW249" s="13" t="s">
        <v>32</v>
      </c>
      <c r="AX249" s="13" t="s">
        <v>76</v>
      </c>
      <c r="AY249" s="244" t="s">
        <v>127</v>
      </c>
    </row>
    <row r="250" s="14" customFormat="1">
      <c r="A250" s="14"/>
      <c r="B250" s="245"/>
      <c r="C250" s="246"/>
      <c r="D250" s="235" t="s">
        <v>135</v>
      </c>
      <c r="E250" s="247" t="s">
        <v>1</v>
      </c>
      <c r="F250" s="248" t="s">
        <v>138</v>
      </c>
      <c r="G250" s="246"/>
      <c r="H250" s="249">
        <v>626.56499999999994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5" t="s">
        <v>135</v>
      </c>
      <c r="AU250" s="255" t="s">
        <v>86</v>
      </c>
      <c r="AV250" s="14" t="s">
        <v>133</v>
      </c>
      <c r="AW250" s="14" t="s">
        <v>32</v>
      </c>
      <c r="AX250" s="14" t="s">
        <v>84</v>
      </c>
      <c r="AY250" s="255" t="s">
        <v>127</v>
      </c>
    </row>
    <row r="251" s="2" customFormat="1" ht="37.8" customHeight="1">
      <c r="A251" s="38"/>
      <c r="B251" s="39"/>
      <c r="C251" s="219" t="s">
        <v>306</v>
      </c>
      <c r="D251" s="219" t="s">
        <v>129</v>
      </c>
      <c r="E251" s="220" t="s">
        <v>307</v>
      </c>
      <c r="F251" s="221" t="s">
        <v>308</v>
      </c>
      <c r="G251" s="222" t="s">
        <v>254</v>
      </c>
      <c r="H251" s="223">
        <v>226.38</v>
      </c>
      <c r="I251" s="224"/>
      <c r="J251" s="225">
        <f>ROUND(I251*H251,2)</f>
        <v>0</v>
      </c>
      <c r="K251" s="226"/>
      <c r="L251" s="44"/>
      <c r="M251" s="227" t="s">
        <v>1</v>
      </c>
      <c r="N251" s="228" t="s">
        <v>41</v>
      </c>
      <c r="O251" s="91"/>
      <c r="P251" s="229">
        <f>O251*H251</f>
        <v>0</v>
      </c>
      <c r="Q251" s="229">
        <v>0</v>
      </c>
      <c r="R251" s="229">
        <f>Q251*H251</f>
        <v>0</v>
      </c>
      <c r="S251" s="229">
        <v>0</v>
      </c>
      <c r="T251" s="23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1" t="s">
        <v>133</v>
      </c>
      <c r="AT251" s="231" t="s">
        <v>129</v>
      </c>
      <c r="AU251" s="231" t="s">
        <v>86</v>
      </c>
      <c r="AY251" s="17" t="s">
        <v>127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7" t="s">
        <v>84</v>
      </c>
      <c r="BK251" s="232">
        <f>ROUND(I251*H251,2)</f>
        <v>0</v>
      </c>
      <c r="BL251" s="17" t="s">
        <v>133</v>
      </c>
      <c r="BM251" s="231" t="s">
        <v>309</v>
      </c>
    </row>
    <row r="252" s="13" customFormat="1">
      <c r="A252" s="13"/>
      <c r="B252" s="233"/>
      <c r="C252" s="234"/>
      <c r="D252" s="235" t="s">
        <v>135</v>
      </c>
      <c r="E252" s="236" t="s">
        <v>1</v>
      </c>
      <c r="F252" s="237" t="s">
        <v>310</v>
      </c>
      <c r="G252" s="234"/>
      <c r="H252" s="238">
        <v>226.38</v>
      </c>
      <c r="I252" s="239"/>
      <c r="J252" s="234"/>
      <c r="K252" s="234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135</v>
      </c>
      <c r="AU252" s="244" t="s">
        <v>86</v>
      </c>
      <c r="AV252" s="13" t="s">
        <v>86</v>
      </c>
      <c r="AW252" s="13" t="s">
        <v>32</v>
      </c>
      <c r="AX252" s="13" t="s">
        <v>84</v>
      </c>
      <c r="AY252" s="244" t="s">
        <v>127</v>
      </c>
    </row>
    <row r="253" s="2" customFormat="1" ht="16.5" customHeight="1">
      <c r="A253" s="38"/>
      <c r="B253" s="39"/>
      <c r="C253" s="219" t="s">
        <v>311</v>
      </c>
      <c r="D253" s="219" t="s">
        <v>129</v>
      </c>
      <c r="E253" s="220" t="s">
        <v>312</v>
      </c>
      <c r="F253" s="221" t="s">
        <v>313</v>
      </c>
      <c r="G253" s="222" t="s">
        <v>254</v>
      </c>
      <c r="H253" s="223">
        <v>626.56500000000005</v>
      </c>
      <c r="I253" s="224"/>
      <c r="J253" s="225">
        <f>ROUND(I253*H253,2)</f>
        <v>0</v>
      </c>
      <c r="K253" s="226"/>
      <c r="L253" s="44"/>
      <c r="M253" s="227" t="s">
        <v>1</v>
      </c>
      <c r="N253" s="228" t="s">
        <v>41</v>
      </c>
      <c r="O253" s="91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1" t="s">
        <v>133</v>
      </c>
      <c r="AT253" s="231" t="s">
        <v>129</v>
      </c>
      <c r="AU253" s="231" t="s">
        <v>86</v>
      </c>
      <c r="AY253" s="17" t="s">
        <v>127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7" t="s">
        <v>84</v>
      </c>
      <c r="BK253" s="232">
        <f>ROUND(I253*H253,2)</f>
        <v>0</v>
      </c>
      <c r="BL253" s="17" t="s">
        <v>133</v>
      </c>
      <c r="BM253" s="231" t="s">
        <v>314</v>
      </c>
    </row>
    <row r="254" s="13" customFormat="1">
      <c r="A254" s="13"/>
      <c r="B254" s="233"/>
      <c r="C254" s="234"/>
      <c r="D254" s="235" t="s">
        <v>135</v>
      </c>
      <c r="E254" s="236" t="s">
        <v>1</v>
      </c>
      <c r="F254" s="237" t="s">
        <v>256</v>
      </c>
      <c r="G254" s="234"/>
      <c r="H254" s="238">
        <v>133.875</v>
      </c>
      <c r="I254" s="239"/>
      <c r="J254" s="234"/>
      <c r="K254" s="234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135</v>
      </c>
      <c r="AU254" s="244" t="s">
        <v>86</v>
      </c>
      <c r="AV254" s="13" t="s">
        <v>86</v>
      </c>
      <c r="AW254" s="13" t="s">
        <v>32</v>
      </c>
      <c r="AX254" s="13" t="s">
        <v>76</v>
      </c>
      <c r="AY254" s="244" t="s">
        <v>127</v>
      </c>
    </row>
    <row r="255" s="13" customFormat="1">
      <c r="A255" s="13"/>
      <c r="B255" s="233"/>
      <c r="C255" s="234"/>
      <c r="D255" s="235" t="s">
        <v>135</v>
      </c>
      <c r="E255" s="236" t="s">
        <v>1</v>
      </c>
      <c r="F255" s="237" t="s">
        <v>257</v>
      </c>
      <c r="G255" s="234"/>
      <c r="H255" s="238">
        <v>83.489999999999995</v>
      </c>
      <c r="I255" s="239"/>
      <c r="J255" s="234"/>
      <c r="K255" s="234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135</v>
      </c>
      <c r="AU255" s="244" t="s">
        <v>86</v>
      </c>
      <c r="AV255" s="13" t="s">
        <v>86</v>
      </c>
      <c r="AW255" s="13" t="s">
        <v>32</v>
      </c>
      <c r="AX255" s="13" t="s">
        <v>76</v>
      </c>
      <c r="AY255" s="244" t="s">
        <v>127</v>
      </c>
    </row>
    <row r="256" s="13" customFormat="1">
      <c r="A256" s="13"/>
      <c r="B256" s="233"/>
      <c r="C256" s="234"/>
      <c r="D256" s="235" t="s">
        <v>135</v>
      </c>
      <c r="E256" s="236" t="s">
        <v>1</v>
      </c>
      <c r="F256" s="237" t="s">
        <v>269</v>
      </c>
      <c r="G256" s="234"/>
      <c r="H256" s="238">
        <v>255.30000000000001</v>
      </c>
      <c r="I256" s="239"/>
      <c r="J256" s="234"/>
      <c r="K256" s="234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135</v>
      </c>
      <c r="AU256" s="244" t="s">
        <v>86</v>
      </c>
      <c r="AV256" s="13" t="s">
        <v>86</v>
      </c>
      <c r="AW256" s="13" t="s">
        <v>32</v>
      </c>
      <c r="AX256" s="13" t="s">
        <v>76</v>
      </c>
      <c r="AY256" s="244" t="s">
        <v>127</v>
      </c>
    </row>
    <row r="257" s="13" customFormat="1">
      <c r="A257" s="13"/>
      <c r="B257" s="233"/>
      <c r="C257" s="234"/>
      <c r="D257" s="235" t="s">
        <v>135</v>
      </c>
      <c r="E257" s="236" t="s">
        <v>1</v>
      </c>
      <c r="F257" s="237" t="s">
        <v>274</v>
      </c>
      <c r="G257" s="234"/>
      <c r="H257" s="238">
        <v>18.899999999999999</v>
      </c>
      <c r="I257" s="239"/>
      <c r="J257" s="234"/>
      <c r="K257" s="234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135</v>
      </c>
      <c r="AU257" s="244" t="s">
        <v>86</v>
      </c>
      <c r="AV257" s="13" t="s">
        <v>86</v>
      </c>
      <c r="AW257" s="13" t="s">
        <v>32</v>
      </c>
      <c r="AX257" s="13" t="s">
        <v>76</v>
      </c>
      <c r="AY257" s="244" t="s">
        <v>127</v>
      </c>
    </row>
    <row r="258" s="13" customFormat="1">
      <c r="A258" s="13"/>
      <c r="B258" s="233"/>
      <c r="C258" s="234"/>
      <c r="D258" s="235" t="s">
        <v>135</v>
      </c>
      <c r="E258" s="236" t="s">
        <v>1</v>
      </c>
      <c r="F258" s="237" t="s">
        <v>275</v>
      </c>
      <c r="G258" s="234"/>
      <c r="H258" s="238">
        <v>10.800000000000001</v>
      </c>
      <c r="I258" s="239"/>
      <c r="J258" s="234"/>
      <c r="K258" s="234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135</v>
      </c>
      <c r="AU258" s="244" t="s">
        <v>86</v>
      </c>
      <c r="AV258" s="13" t="s">
        <v>86</v>
      </c>
      <c r="AW258" s="13" t="s">
        <v>32</v>
      </c>
      <c r="AX258" s="13" t="s">
        <v>76</v>
      </c>
      <c r="AY258" s="244" t="s">
        <v>127</v>
      </c>
    </row>
    <row r="259" s="13" customFormat="1">
      <c r="A259" s="13"/>
      <c r="B259" s="233"/>
      <c r="C259" s="234"/>
      <c r="D259" s="235" t="s">
        <v>135</v>
      </c>
      <c r="E259" s="236" t="s">
        <v>1</v>
      </c>
      <c r="F259" s="237" t="s">
        <v>280</v>
      </c>
      <c r="G259" s="234"/>
      <c r="H259" s="238">
        <v>89.040000000000006</v>
      </c>
      <c r="I259" s="239"/>
      <c r="J259" s="234"/>
      <c r="K259" s="234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135</v>
      </c>
      <c r="AU259" s="244" t="s">
        <v>86</v>
      </c>
      <c r="AV259" s="13" t="s">
        <v>86</v>
      </c>
      <c r="AW259" s="13" t="s">
        <v>32</v>
      </c>
      <c r="AX259" s="13" t="s">
        <v>76</v>
      </c>
      <c r="AY259" s="244" t="s">
        <v>127</v>
      </c>
    </row>
    <row r="260" s="13" customFormat="1">
      <c r="A260" s="13"/>
      <c r="B260" s="233"/>
      <c r="C260" s="234"/>
      <c r="D260" s="235" t="s">
        <v>135</v>
      </c>
      <c r="E260" s="236" t="s">
        <v>1</v>
      </c>
      <c r="F260" s="237" t="s">
        <v>281</v>
      </c>
      <c r="G260" s="234"/>
      <c r="H260" s="238">
        <v>35.159999999999997</v>
      </c>
      <c r="I260" s="239"/>
      <c r="J260" s="234"/>
      <c r="K260" s="234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135</v>
      </c>
      <c r="AU260" s="244" t="s">
        <v>86</v>
      </c>
      <c r="AV260" s="13" t="s">
        <v>86</v>
      </c>
      <c r="AW260" s="13" t="s">
        <v>32</v>
      </c>
      <c r="AX260" s="13" t="s">
        <v>76</v>
      </c>
      <c r="AY260" s="244" t="s">
        <v>127</v>
      </c>
    </row>
    <row r="261" s="14" customFormat="1">
      <c r="A261" s="14"/>
      <c r="B261" s="245"/>
      <c r="C261" s="246"/>
      <c r="D261" s="235" t="s">
        <v>135</v>
      </c>
      <c r="E261" s="247" t="s">
        <v>1</v>
      </c>
      <c r="F261" s="248" t="s">
        <v>138</v>
      </c>
      <c r="G261" s="246"/>
      <c r="H261" s="249">
        <v>626.56499999999994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5" t="s">
        <v>135</v>
      </c>
      <c r="AU261" s="255" t="s">
        <v>86</v>
      </c>
      <c r="AV261" s="14" t="s">
        <v>133</v>
      </c>
      <c r="AW261" s="14" t="s">
        <v>32</v>
      </c>
      <c r="AX261" s="14" t="s">
        <v>84</v>
      </c>
      <c r="AY261" s="255" t="s">
        <v>127</v>
      </c>
    </row>
    <row r="262" s="2" customFormat="1" ht="24.15" customHeight="1">
      <c r="A262" s="38"/>
      <c r="B262" s="39"/>
      <c r="C262" s="219" t="s">
        <v>315</v>
      </c>
      <c r="D262" s="219" t="s">
        <v>129</v>
      </c>
      <c r="E262" s="220" t="s">
        <v>316</v>
      </c>
      <c r="F262" s="221" t="s">
        <v>317</v>
      </c>
      <c r="G262" s="222" t="s">
        <v>254</v>
      </c>
      <c r="H262" s="223">
        <v>494.06</v>
      </c>
      <c r="I262" s="224"/>
      <c r="J262" s="225">
        <f>ROUND(I262*H262,2)</f>
        <v>0</v>
      </c>
      <c r="K262" s="226"/>
      <c r="L262" s="44"/>
      <c r="M262" s="227" t="s">
        <v>1</v>
      </c>
      <c r="N262" s="228" t="s">
        <v>41</v>
      </c>
      <c r="O262" s="91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133</v>
      </c>
      <c r="AT262" s="231" t="s">
        <v>129</v>
      </c>
      <c r="AU262" s="231" t="s">
        <v>86</v>
      </c>
      <c r="AY262" s="17" t="s">
        <v>127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84</v>
      </c>
      <c r="BK262" s="232">
        <f>ROUND(I262*H262,2)</f>
        <v>0</v>
      </c>
      <c r="BL262" s="17" t="s">
        <v>133</v>
      </c>
      <c r="BM262" s="231" t="s">
        <v>318</v>
      </c>
    </row>
    <row r="263" s="13" customFormat="1">
      <c r="A263" s="13"/>
      <c r="B263" s="233"/>
      <c r="C263" s="234"/>
      <c r="D263" s="235" t="s">
        <v>135</v>
      </c>
      <c r="E263" s="236" t="s">
        <v>1</v>
      </c>
      <c r="F263" s="237" t="s">
        <v>262</v>
      </c>
      <c r="G263" s="234"/>
      <c r="H263" s="238">
        <v>204.24000000000001</v>
      </c>
      <c r="I263" s="239"/>
      <c r="J263" s="234"/>
      <c r="K263" s="234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135</v>
      </c>
      <c r="AU263" s="244" t="s">
        <v>86</v>
      </c>
      <c r="AV263" s="13" t="s">
        <v>86</v>
      </c>
      <c r="AW263" s="13" t="s">
        <v>32</v>
      </c>
      <c r="AX263" s="13" t="s">
        <v>76</v>
      </c>
      <c r="AY263" s="244" t="s">
        <v>127</v>
      </c>
    </row>
    <row r="264" s="13" customFormat="1">
      <c r="A264" s="13"/>
      <c r="B264" s="233"/>
      <c r="C264" s="234"/>
      <c r="D264" s="235" t="s">
        <v>135</v>
      </c>
      <c r="E264" s="236" t="s">
        <v>1</v>
      </c>
      <c r="F264" s="237" t="s">
        <v>263</v>
      </c>
      <c r="G264" s="234"/>
      <c r="H264" s="238">
        <v>178.5</v>
      </c>
      <c r="I264" s="239"/>
      <c r="J264" s="234"/>
      <c r="K264" s="234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135</v>
      </c>
      <c r="AU264" s="244" t="s">
        <v>86</v>
      </c>
      <c r="AV264" s="13" t="s">
        <v>86</v>
      </c>
      <c r="AW264" s="13" t="s">
        <v>32</v>
      </c>
      <c r="AX264" s="13" t="s">
        <v>76</v>
      </c>
      <c r="AY264" s="244" t="s">
        <v>127</v>
      </c>
    </row>
    <row r="265" s="13" customFormat="1">
      <c r="A265" s="13"/>
      <c r="B265" s="233"/>
      <c r="C265" s="234"/>
      <c r="D265" s="235" t="s">
        <v>135</v>
      </c>
      <c r="E265" s="236" t="s">
        <v>1</v>
      </c>
      <c r="F265" s="237" t="s">
        <v>264</v>
      </c>
      <c r="G265" s="234"/>
      <c r="H265" s="238">
        <v>111.31999999999999</v>
      </c>
      <c r="I265" s="239"/>
      <c r="J265" s="234"/>
      <c r="K265" s="234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135</v>
      </c>
      <c r="AU265" s="244" t="s">
        <v>86</v>
      </c>
      <c r="AV265" s="13" t="s">
        <v>86</v>
      </c>
      <c r="AW265" s="13" t="s">
        <v>32</v>
      </c>
      <c r="AX265" s="13" t="s">
        <v>76</v>
      </c>
      <c r="AY265" s="244" t="s">
        <v>127</v>
      </c>
    </row>
    <row r="266" s="14" customFormat="1">
      <c r="A266" s="14"/>
      <c r="B266" s="245"/>
      <c r="C266" s="246"/>
      <c r="D266" s="235" t="s">
        <v>135</v>
      </c>
      <c r="E266" s="247" t="s">
        <v>1</v>
      </c>
      <c r="F266" s="248" t="s">
        <v>138</v>
      </c>
      <c r="G266" s="246"/>
      <c r="H266" s="249">
        <v>494.06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5" t="s">
        <v>135</v>
      </c>
      <c r="AU266" s="255" t="s">
        <v>86</v>
      </c>
      <c r="AV266" s="14" t="s">
        <v>133</v>
      </c>
      <c r="AW266" s="14" t="s">
        <v>32</v>
      </c>
      <c r="AX266" s="14" t="s">
        <v>84</v>
      </c>
      <c r="AY266" s="255" t="s">
        <v>127</v>
      </c>
    </row>
    <row r="267" s="2" customFormat="1" ht="24.15" customHeight="1">
      <c r="A267" s="38"/>
      <c r="B267" s="39"/>
      <c r="C267" s="219" t="s">
        <v>319</v>
      </c>
      <c r="D267" s="219" t="s">
        <v>129</v>
      </c>
      <c r="E267" s="220" t="s">
        <v>320</v>
      </c>
      <c r="F267" s="221" t="s">
        <v>321</v>
      </c>
      <c r="G267" s="222" t="s">
        <v>254</v>
      </c>
      <c r="H267" s="223">
        <v>42.390000000000001</v>
      </c>
      <c r="I267" s="224"/>
      <c r="J267" s="225">
        <f>ROUND(I267*H267,2)</f>
        <v>0</v>
      </c>
      <c r="K267" s="226"/>
      <c r="L267" s="44"/>
      <c r="M267" s="227" t="s">
        <v>1</v>
      </c>
      <c r="N267" s="228" t="s">
        <v>41</v>
      </c>
      <c r="O267" s="91"/>
      <c r="P267" s="229">
        <f>O267*H267</f>
        <v>0</v>
      </c>
      <c r="Q267" s="229">
        <v>0</v>
      </c>
      <c r="R267" s="229">
        <f>Q267*H267</f>
        <v>0</v>
      </c>
      <c r="S267" s="229">
        <v>0</v>
      </c>
      <c r="T267" s="23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1" t="s">
        <v>133</v>
      </c>
      <c r="AT267" s="231" t="s">
        <v>129</v>
      </c>
      <c r="AU267" s="231" t="s">
        <v>86</v>
      </c>
      <c r="AY267" s="17" t="s">
        <v>127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7" t="s">
        <v>84</v>
      </c>
      <c r="BK267" s="232">
        <f>ROUND(I267*H267,2)</f>
        <v>0</v>
      </c>
      <c r="BL267" s="17" t="s">
        <v>133</v>
      </c>
      <c r="BM267" s="231" t="s">
        <v>322</v>
      </c>
    </row>
    <row r="268" s="13" customFormat="1">
      <c r="A268" s="13"/>
      <c r="B268" s="233"/>
      <c r="C268" s="234"/>
      <c r="D268" s="235" t="s">
        <v>135</v>
      </c>
      <c r="E268" s="236" t="s">
        <v>1</v>
      </c>
      <c r="F268" s="237" t="s">
        <v>280</v>
      </c>
      <c r="G268" s="234"/>
      <c r="H268" s="238">
        <v>89.040000000000006</v>
      </c>
      <c r="I268" s="239"/>
      <c r="J268" s="234"/>
      <c r="K268" s="234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135</v>
      </c>
      <c r="AU268" s="244" t="s">
        <v>86</v>
      </c>
      <c r="AV268" s="13" t="s">
        <v>86</v>
      </c>
      <c r="AW268" s="13" t="s">
        <v>32</v>
      </c>
      <c r="AX268" s="13" t="s">
        <v>76</v>
      </c>
      <c r="AY268" s="244" t="s">
        <v>127</v>
      </c>
    </row>
    <row r="269" s="13" customFormat="1">
      <c r="A269" s="13"/>
      <c r="B269" s="233"/>
      <c r="C269" s="234"/>
      <c r="D269" s="235" t="s">
        <v>135</v>
      </c>
      <c r="E269" s="236" t="s">
        <v>1</v>
      </c>
      <c r="F269" s="237" t="s">
        <v>281</v>
      </c>
      <c r="G269" s="234"/>
      <c r="H269" s="238">
        <v>35.159999999999997</v>
      </c>
      <c r="I269" s="239"/>
      <c r="J269" s="234"/>
      <c r="K269" s="234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135</v>
      </c>
      <c r="AU269" s="244" t="s">
        <v>86</v>
      </c>
      <c r="AV269" s="13" t="s">
        <v>86</v>
      </c>
      <c r="AW269" s="13" t="s">
        <v>32</v>
      </c>
      <c r="AX269" s="13" t="s">
        <v>76</v>
      </c>
      <c r="AY269" s="244" t="s">
        <v>127</v>
      </c>
    </row>
    <row r="270" s="13" customFormat="1">
      <c r="A270" s="13"/>
      <c r="B270" s="233"/>
      <c r="C270" s="234"/>
      <c r="D270" s="235" t="s">
        <v>135</v>
      </c>
      <c r="E270" s="236" t="s">
        <v>1</v>
      </c>
      <c r="F270" s="237" t="s">
        <v>295</v>
      </c>
      <c r="G270" s="234"/>
      <c r="H270" s="238">
        <v>-79.170000000000002</v>
      </c>
      <c r="I270" s="239"/>
      <c r="J270" s="234"/>
      <c r="K270" s="234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135</v>
      </c>
      <c r="AU270" s="244" t="s">
        <v>86</v>
      </c>
      <c r="AV270" s="13" t="s">
        <v>86</v>
      </c>
      <c r="AW270" s="13" t="s">
        <v>32</v>
      </c>
      <c r="AX270" s="13" t="s">
        <v>76</v>
      </c>
      <c r="AY270" s="244" t="s">
        <v>127</v>
      </c>
    </row>
    <row r="271" s="13" customFormat="1">
      <c r="A271" s="13"/>
      <c r="B271" s="233"/>
      <c r="C271" s="234"/>
      <c r="D271" s="235" t="s">
        <v>135</v>
      </c>
      <c r="E271" s="236" t="s">
        <v>1</v>
      </c>
      <c r="F271" s="237" t="s">
        <v>296</v>
      </c>
      <c r="G271" s="234"/>
      <c r="H271" s="238">
        <v>-2.6400000000000001</v>
      </c>
      <c r="I271" s="239"/>
      <c r="J271" s="234"/>
      <c r="K271" s="234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135</v>
      </c>
      <c r="AU271" s="244" t="s">
        <v>86</v>
      </c>
      <c r="AV271" s="13" t="s">
        <v>86</v>
      </c>
      <c r="AW271" s="13" t="s">
        <v>32</v>
      </c>
      <c r="AX271" s="13" t="s">
        <v>76</v>
      </c>
      <c r="AY271" s="244" t="s">
        <v>127</v>
      </c>
    </row>
    <row r="272" s="14" customFormat="1">
      <c r="A272" s="14"/>
      <c r="B272" s="245"/>
      <c r="C272" s="246"/>
      <c r="D272" s="235" t="s">
        <v>135</v>
      </c>
      <c r="E272" s="247" t="s">
        <v>1</v>
      </c>
      <c r="F272" s="248" t="s">
        <v>138</v>
      </c>
      <c r="G272" s="246"/>
      <c r="H272" s="249">
        <v>42.390000000000001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5" t="s">
        <v>135</v>
      </c>
      <c r="AU272" s="255" t="s">
        <v>86</v>
      </c>
      <c r="AV272" s="14" t="s">
        <v>133</v>
      </c>
      <c r="AW272" s="14" t="s">
        <v>32</v>
      </c>
      <c r="AX272" s="14" t="s">
        <v>84</v>
      </c>
      <c r="AY272" s="255" t="s">
        <v>127</v>
      </c>
    </row>
    <row r="273" s="2" customFormat="1" ht="24.15" customHeight="1">
      <c r="A273" s="38"/>
      <c r="B273" s="39"/>
      <c r="C273" s="219" t="s">
        <v>149</v>
      </c>
      <c r="D273" s="219" t="s">
        <v>129</v>
      </c>
      <c r="E273" s="220" t="s">
        <v>323</v>
      </c>
      <c r="F273" s="221" t="s">
        <v>324</v>
      </c>
      <c r="G273" s="222" t="s">
        <v>254</v>
      </c>
      <c r="H273" s="223">
        <v>71.709000000000003</v>
      </c>
      <c r="I273" s="224"/>
      <c r="J273" s="225">
        <f>ROUND(I273*H273,2)</f>
        <v>0</v>
      </c>
      <c r="K273" s="226"/>
      <c r="L273" s="44"/>
      <c r="M273" s="227" t="s">
        <v>1</v>
      </c>
      <c r="N273" s="228" t="s">
        <v>41</v>
      </c>
      <c r="O273" s="91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1" t="s">
        <v>133</v>
      </c>
      <c r="AT273" s="231" t="s">
        <v>129</v>
      </c>
      <c r="AU273" s="231" t="s">
        <v>86</v>
      </c>
      <c r="AY273" s="17" t="s">
        <v>127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7" t="s">
        <v>84</v>
      </c>
      <c r="BK273" s="232">
        <f>ROUND(I273*H273,2)</f>
        <v>0</v>
      </c>
      <c r="BL273" s="17" t="s">
        <v>133</v>
      </c>
      <c r="BM273" s="231" t="s">
        <v>325</v>
      </c>
    </row>
    <row r="274" s="13" customFormat="1">
      <c r="A274" s="13"/>
      <c r="B274" s="233"/>
      <c r="C274" s="234"/>
      <c r="D274" s="235" t="s">
        <v>135</v>
      </c>
      <c r="E274" s="236" t="s">
        <v>1</v>
      </c>
      <c r="F274" s="237" t="s">
        <v>326</v>
      </c>
      <c r="G274" s="234"/>
      <c r="H274" s="238">
        <v>69.209999999999994</v>
      </c>
      <c r="I274" s="239"/>
      <c r="J274" s="234"/>
      <c r="K274" s="234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135</v>
      </c>
      <c r="AU274" s="244" t="s">
        <v>86</v>
      </c>
      <c r="AV274" s="13" t="s">
        <v>86</v>
      </c>
      <c r="AW274" s="13" t="s">
        <v>32</v>
      </c>
      <c r="AX274" s="13" t="s">
        <v>76</v>
      </c>
      <c r="AY274" s="244" t="s">
        <v>127</v>
      </c>
    </row>
    <row r="275" s="13" customFormat="1">
      <c r="A275" s="13"/>
      <c r="B275" s="233"/>
      <c r="C275" s="234"/>
      <c r="D275" s="235" t="s">
        <v>135</v>
      </c>
      <c r="E275" s="236" t="s">
        <v>1</v>
      </c>
      <c r="F275" s="237" t="s">
        <v>327</v>
      </c>
      <c r="G275" s="234"/>
      <c r="H275" s="238">
        <v>2.4990000000000001</v>
      </c>
      <c r="I275" s="239"/>
      <c r="J275" s="234"/>
      <c r="K275" s="234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135</v>
      </c>
      <c r="AU275" s="244" t="s">
        <v>86</v>
      </c>
      <c r="AV275" s="13" t="s">
        <v>86</v>
      </c>
      <c r="AW275" s="13" t="s">
        <v>32</v>
      </c>
      <c r="AX275" s="13" t="s">
        <v>76</v>
      </c>
      <c r="AY275" s="244" t="s">
        <v>127</v>
      </c>
    </row>
    <row r="276" s="14" customFormat="1">
      <c r="A276" s="14"/>
      <c r="B276" s="245"/>
      <c r="C276" s="246"/>
      <c r="D276" s="235" t="s">
        <v>135</v>
      </c>
      <c r="E276" s="247" t="s">
        <v>1</v>
      </c>
      <c r="F276" s="248" t="s">
        <v>138</v>
      </c>
      <c r="G276" s="246"/>
      <c r="H276" s="249">
        <v>71.708999999999989</v>
      </c>
      <c r="I276" s="250"/>
      <c r="J276" s="246"/>
      <c r="K276" s="246"/>
      <c r="L276" s="251"/>
      <c r="M276" s="252"/>
      <c r="N276" s="253"/>
      <c r="O276" s="253"/>
      <c r="P276" s="253"/>
      <c r="Q276" s="253"/>
      <c r="R276" s="253"/>
      <c r="S276" s="253"/>
      <c r="T276" s="25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5" t="s">
        <v>135</v>
      </c>
      <c r="AU276" s="255" t="s">
        <v>86</v>
      </c>
      <c r="AV276" s="14" t="s">
        <v>133</v>
      </c>
      <c r="AW276" s="14" t="s">
        <v>32</v>
      </c>
      <c r="AX276" s="14" t="s">
        <v>84</v>
      </c>
      <c r="AY276" s="255" t="s">
        <v>127</v>
      </c>
    </row>
    <row r="277" s="2" customFormat="1" ht="16.5" customHeight="1">
      <c r="A277" s="38"/>
      <c r="B277" s="39"/>
      <c r="C277" s="256" t="s">
        <v>328</v>
      </c>
      <c r="D277" s="256" t="s">
        <v>329</v>
      </c>
      <c r="E277" s="257" t="s">
        <v>330</v>
      </c>
      <c r="F277" s="258" t="s">
        <v>331</v>
      </c>
      <c r="G277" s="259" t="s">
        <v>332</v>
      </c>
      <c r="H277" s="260">
        <v>129.07599999999999</v>
      </c>
      <c r="I277" s="261"/>
      <c r="J277" s="262">
        <f>ROUND(I277*H277,2)</f>
        <v>0</v>
      </c>
      <c r="K277" s="263"/>
      <c r="L277" s="264"/>
      <c r="M277" s="265" t="s">
        <v>1</v>
      </c>
      <c r="N277" s="266" t="s">
        <v>41</v>
      </c>
      <c r="O277" s="91"/>
      <c r="P277" s="229">
        <f>O277*H277</f>
        <v>0</v>
      </c>
      <c r="Q277" s="229">
        <v>1</v>
      </c>
      <c r="R277" s="229">
        <f>Q277*H277</f>
        <v>129.07599999999999</v>
      </c>
      <c r="S277" s="229">
        <v>0</v>
      </c>
      <c r="T277" s="230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1" t="s">
        <v>175</v>
      </c>
      <c r="AT277" s="231" t="s">
        <v>329</v>
      </c>
      <c r="AU277" s="231" t="s">
        <v>86</v>
      </c>
      <c r="AY277" s="17" t="s">
        <v>127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7" t="s">
        <v>84</v>
      </c>
      <c r="BK277" s="232">
        <f>ROUND(I277*H277,2)</f>
        <v>0</v>
      </c>
      <c r="BL277" s="17" t="s">
        <v>133</v>
      </c>
      <c r="BM277" s="231" t="s">
        <v>333</v>
      </c>
    </row>
    <row r="278" s="13" customFormat="1">
      <c r="A278" s="13"/>
      <c r="B278" s="233"/>
      <c r="C278" s="234"/>
      <c r="D278" s="235" t="s">
        <v>135</v>
      </c>
      <c r="E278" s="236" t="s">
        <v>1</v>
      </c>
      <c r="F278" s="237" t="s">
        <v>334</v>
      </c>
      <c r="G278" s="234"/>
      <c r="H278" s="238">
        <v>129.07599999999999</v>
      </c>
      <c r="I278" s="239"/>
      <c r="J278" s="234"/>
      <c r="K278" s="234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135</v>
      </c>
      <c r="AU278" s="244" t="s">
        <v>86</v>
      </c>
      <c r="AV278" s="13" t="s">
        <v>86</v>
      </c>
      <c r="AW278" s="13" t="s">
        <v>32</v>
      </c>
      <c r="AX278" s="13" t="s">
        <v>84</v>
      </c>
      <c r="AY278" s="244" t="s">
        <v>127</v>
      </c>
    </row>
    <row r="279" s="2" customFormat="1" ht="33" customHeight="1">
      <c r="A279" s="38"/>
      <c r="B279" s="39"/>
      <c r="C279" s="219" t="s">
        <v>335</v>
      </c>
      <c r="D279" s="219" t="s">
        <v>129</v>
      </c>
      <c r="E279" s="220" t="s">
        <v>336</v>
      </c>
      <c r="F279" s="221" t="s">
        <v>337</v>
      </c>
      <c r="G279" s="222" t="s">
        <v>132</v>
      </c>
      <c r="H279" s="223">
        <v>728</v>
      </c>
      <c r="I279" s="224"/>
      <c r="J279" s="225">
        <f>ROUND(I279*H279,2)</f>
        <v>0</v>
      </c>
      <c r="K279" s="226"/>
      <c r="L279" s="44"/>
      <c r="M279" s="227" t="s">
        <v>1</v>
      </c>
      <c r="N279" s="228" t="s">
        <v>41</v>
      </c>
      <c r="O279" s="91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1" t="s">
        <v>133</v>
      </c>
      <c r="AT279" s="231" t="s">
        <v>129</v>
      </c>
      <c r="AU279" s="231" t="s">
        <v>86</v>
      </c>
      <c r="AY279" s="17" t="s">
        <v>127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7" t="s">
        <v>84</v>
      </c>
      <c r="BK279" s="232">
        <f>ROUND(I279*H279,2)</f>
        <v>0</v>
      </c>
      <c r="BL279" s="17" t="s">
        <v>133</v>
      </c>
      <c r="BM279" s="231" t="s">
        <v>338</v>
      </c>
    </row>
    <row r="280" s="13" customFormat="1">
      <c r="A280" s="13"/>
      <c r="B280" s="233"/>
      <c r="C280" s="234"/>
      <c r="D280" s="235" t="s">
        <v>135</v>
      </c>
      <c r="E280" s="236" t="s">
        <v>1</v>
      </c>
      <c r="F280" s="237" t="s">
        <v>339</v>
      </c>
      <c r="G280" s="234"/>
      <c r="H280" s="238">
        <v>728</v>
      </c>
      <c r="I280" s="239"/>
      <c r="J280" s="234"/>
      <c r="K280" s="234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135</v>
      </c>
      <c r="AU280" s="244" t="s">
        <v>86</v>
      </c>
      <c r="AV280" s="13" t="s">
        <v>86</v>
      </c>
      <c r="AW280" s="13" t="s">
        <v>32</v>
      </c>
      <c r="AX280" s="13" t="s">
        <v>84</v>
      </c>
      <c r="AY280" s="244" t="s">
        <v>127</v>
      </c>
    </row>
    <row r="281" s="2" customFormat="1" ht="24.15" customHeight="1">
      <c r="A281" s="38"/>
      <c r="B281" s="39"/>
      <c r="C281" s="219" t="s">
        <v>340</v>
      </c>
      <c r="D281" s="219" t="s">
        <v>129</v>
      </c>
      <c r="E281" s="220" t="s">
        <v>341</v>
      </c>
      <c r="F281" s="221" t="s">
        <v>342</v>
      </c>
      <c r="G281" s="222" t="s">
        <v>132</v>
      </c>
      <c r="H281" s="223">
        <v>728</v>
      </c>
      <c r="I281" s="224"/>
      <c r="J281" s="225">
        <f>ROUND(I281*H281,2)</f>
        <v>0</v>
      </c>
      <c r="K281" s="226"/>
      <c r="L281" s="44"/>
      <c r="M281" s="227" t="s">
        <v>1</v>
      </c>
      <c r="N281" s="228" t="s">
        <v>41</v>
      </c>
      <c r="O281" s="91"/>
      <c r="P281" s="229">
        <f>O281*H281</f>
        <v>0</v>
      </c>
      <c r="Q281" s="229">
        <v>0</v>
      </c>
      <c r="R281" s="229">
        <f>Q281*H281</f>
        <v>0</v>
      </c>
      <c r="S281" s="229">
        <v>0</v>
      </c>
      <c r="T281" s="23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1" t="s">
        <v>133</v>
      </c>
      <c r="AT281" s="231" t="s">
        <v>129</v>
      </c>
      <c r="AU281" s="231" t="s">
        <v>86</v>
      </c>
      <c r="AY281" s="17" t="s">
        <v>127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7" t="s">
        <v>84</v>
      </c>
      <c r="BK281" s="232">
        <f>ROUND(I281*H281,2)</f>
        <v>0</v>
      </c>
      <c r="BL281" s="17" t="s">
        <v>133</v>
      </c>
      <c r="BM281" s="231" t="s">
        <v>343</v>
      </c>
    </row>
    <row r="282" s="13" customFormat="1">
      <c r="A282" s="13"/>
      <c r="B282" s="233"/>
      <c r="C282" s="234"/>
      <c r="D282" s="235" t="s">
        <v>135</v>
      </c>
      <c r="E282" s="236" t="s">
        <v>1</v>
      </c>
      <c r="F282" s="237" t="s">
        <v>339</v>
      </c>
      <c r="G282" s="234"/>
      <c r="H282" s="238">
        <v>728</v>
      </c>
      <c r="I282" s="239"/>
      <c r="J282" s="234"/>
      <c r="K282" s="234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135</v>
      </c>
      <c r="AU282" s="244" t="s">
        <v>86</v>
      </c>
      <c r="AV282" s="13" t="s">
        <v>86</v>
      </c>
      <c r="AW282" s="13" t="s">
        <v>32</v>
      </c>
      <c r="AX282" s="13" t="s">
        <v>84</v>
      </c>
      <c r="AY282" s="244" t="s">
        <v>127</v>
      </c>
    </row>
    <row r="283" s="2" customFormat="1" ht="16.5" customHeight="1">
      <c r="A283" s="38"/>
      <c r="B283" s="39"/>
      <c r="C283" s="256" t="s">
        <v>344</v>
      </c>
      <c r="D283" s="256" t="s">
        <v>329</v>
      </c>
      <c r="E283" s="257" t="s">
        <v>345</v>
      </c>
      <c r="F283" s="258" t="s">
        <v>346</v>
      </c>
      <c r="G283" s="259" t="s">
        <v>347</v>
      </c>
      <c r="H283" s="260">
        <v>72.799999999999997</v>
      </c>
      <c r="I283" s="261"/>
      <c r="J283" s="262">
        <f>ROUND(I283*H283,2)</f>
        <v>0</v>
      </c>
      <c r="K283" s="263"/>
      <c r="L283" s="264"/>
      <c r="M283" s="265" t="s">
        <v>1</v>
      </c>
      <c r="N283" s="266" t="s">
        <v>41</v>
      </c>
      <c r="O283" s="91"/>
      <c r="P283" s="229">
        <f>O283*H283</f>
        <v>0</v>
      </c>
      <c r="Q283" s="229">
        <v>0.001</v>
      </c>
      <c r="R283" s="229">
        <f>Q283*H283</f>
        <v>0.072800000000000004</v>
      </c>
      <c r="S283" s="229">
        <v>0</v>
      </c>
      <c r="T283" s="23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1" t="s">
        <v>175</v>
      </c>
      <c r="AT283" s="231" t="s">
        <v>329</v>
      </c>
      <c r="AU283" s="231" t="s">
        <v>86</v>
      </c>
      <c r="AY283" s="17" t="s">
        <v>127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7" t="s">
        <v>84</v>
      </c>
      <c r="BK283" s="232">
        <f>ROUND(I283*H283,2)</f>
        <v>0</v>
      </c>
      <c r="BL283" s="17" t="s">
        <v>133</v>
      </c>
      <c r="BM283" s="231" t="s">
        <v>348</v>
      </c>
    </row>
    <row r="284" s="13" customFormat="1">
      <c r="A284" s="13"/>
      <c r="B284" s="233"/>
      <c r="C284" s="234"/>
      <c r="D284" s="235" t="s">
        <v>135</v>
      </c>
      <c r="E284" s="236" t="s">
        <v>1</v>
      </c>
      <c r="F284" s="237" t="s">
        <v>349</v>
      </c>
      <c r="G284" s="234"/>
      <c r="H284" s="238">
        <v>72.799999999999997</v>
      </c>
      <c r="I284" s="239"/>
      <c r="J284" s="234"/>
      <c r="K284" s="234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135</v>
      </c>
      <c r="AU284" s="244" t="s">
        <v>86</v>
      </c>
      <c r="AV284" s="13" t="s">
        <v>86</v>
      </c>
      <c r="AW284" s="13" t="s">
        <v>32</v>
      </c>
      <c r="AX284" s="13" t="s">
        <v>84</v>
      </c>
      <c r="AY284" s="244" t="s">
        <v>127</v>
      </c>
    </row>
    <row r="285" s="2" customFormat="1" ht="24.15" customHeight="1">
      <c r="A285" s="38"/>
      <c r="B285" s="39"/>
      <c r="C285" s="219" t="s">
        <v>350</v>
      </c>
      <c r="D285" s="219" t="s">
        <v>129</v>
      </c>
      <c r="E285" s="220" t="s">
        <v>351</v>
      </c>
      <c r="F285" s="221" t="s">
        <v>352</v>
      </c>
      <c r="G285" s="222" t="s">
        <v>132</v>
      </c>
      <c r="H285" s="223">
        <v>1295</v>
      </c>
      <c r="I285" s="224"/>
      <c r="J285" s="225">
        <f>ROUND(I285*H285,2)</f>
        <v>0</v>
      </c>
      <c r="K285" s="226"/>
      <c r="L285" s="44"/>
      <c r="M285" s="227" t="s">
        <v>1</v>
      </c>
      <c r="N285" s="228" t="s">
        <v>41</v>
      </c>
      <c r="O285" s="91"/>
      <c r="P285" s="229">
        <f>O285*H285</f>
        <v>0</v>
      </c>
      <c r="Q285" s="229">
        <v>0</v>
      </c>
      <c r="R285" s="229">
        <f>Q285*H285</f>
        <v>0</v>
      </c>
      <c r="S285" s="229">
        <v>0</v>
      </c>
      <c r="T285" s="230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1" t="s">
        <v>133</v>
      </c>
      <c r="AT285" s="231" t="s">
        <v>129</v>
      </c>
      <c r="AU285" s="231" t="s">
        <v>86</v>
      </c>
      <c r="AY285" s="17" t="s">
        <v>127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7" t="s">
        <v>84</v>
      </c>
      <c r="BK285" s="232">
        <f>ROUND(I285*H285,2)</f>
        <v>0</v>
      </c>
      <c r="BL285" s="17" t="s">
        <v>133</v>
      </c>
      <c r="BM285" s="231" t="s">
        <v>353</v>
      </c>
    </row>
    <row r="286" s="13" customFormat="1">
      <c r="A286" s="13"/>
      <c r="B286" s="233"/>
      <c r="C286" s="234"/>
      <c r="D286" s="235" t="s">
        <v>135</v>
      </c>
      <c r="E286" s="236" t="s">
        <v>1</v>
      </c>
      <c r="F286" s="237" t="s">
        <v>354</v>
      </c>
      <c r="G286" s="234"/>
      <c r="H286" s="238">
        <v>1295</v>
      </c>
      <c r="I286" s="239"/>
      <c r="J286" s="234"/>
      <c r="K286" s="234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135</v>
      </c>
      <c r="AU286" s="244" t="s">
        <v>86</v>
      </c>
      <c r="AV286" s="13" t="s">
        <v>86</v>
      </c>
      <c r="AW286" s="13" t="s">
        <v>32</v>
      </c>
      <c r="AX286" s="13" t="s">
        <v>84</v>
      </c>
      <c r="AY286" s="244" t="s">
        <v>127</v>
      </c>
    </row>
    <row r="287" s="2" customFormat="1" ht="24.15" customHeight="1">
      <c r="A287" s="38"/>
      <c r="B287" s="39"/>
      <c r="C287" s="219" t="s">
        <v>355</v>
      </c>
      <c r="D287" s="219" t="s">
        <v>129</v>
      </c>
      <c r="E287" s="220" t="s">
        <v>356</v>
      </c>
      <c r="F287" s="221" t="s">
        <v>357</v>
      </c>
      <c r="G287" s="222" t="s">
        <v>254</v>
      </c>
      <c r="H287" s="223">
        <v>120</v>
      </c>
      <c r="I287" s="224"/>
      <c r="J287" s="225">
        <f>ROUND(I287*H287,2)</f>
        <v>0</v>
      </c>
      <c r="K287" s="226"/>
      <c r="L287" s="44"/>
      <c r="M287" s="227" t="s">
        <v>1</v>
      </c>
      <c r="N287" s="228" t="s">
        <v>41</v>
      </c>
      <c r="O287" s="91"/>
      <c r="P287" s="229">
        <f>O287*H287</f>
        <v>0</v>
      </c>
      <c r="Q287" s="229">
        <v>0</v>
      </c>
      <c r="R287" s="229">
        <f>Q287*H287</f>
        <v>0</v>
      </c>
      <c r="S287" s="229">
        <v>0</v>
      </c>
      <c r="T287" s="23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1" t="s">
        <v>133</v>
      </c>
      <c r="AT287" s="231" t="s">
        <v>129</v>
      </c>
      <c r="AU287" s="231" t="s">
        <v>86</v>
      </c>
      <c r="AY287" s="17" t="s">
        <v>127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7" t="s">
        <v>84</v>
      </c>
      <c r="BK287" s="232">
        <f>ROUND(I287*H287,2)</f>
        <v>0</v>
      </c>
      <c r="BL287" s="17" t="s">
        <v>133</v>
      </c>
      <c r="BM287" s="231" t="s">
        <v>358</v>
      </c>
    </row>
    <row r="288" s="13" customFormat="1">
      <c r="A288" s="13"/>
      <c r="B288" s="233"/>
      <c r="C288" s="234"/>
      <c r="D288" s="235" t="s">
        <v>135</v>
      </c>
      <c r="E288" s="236" t="s">
        <v>1</v>
      </c>
      <c r="F288" s="237" t="s">
        <v>359</v>
      </c>
      <c r="G288" s="234"/>
      <c r="H288" s="238">
        <v>120</v>
      </c>
      <c r="I288" s="239"/>
      <c r="J288" s="234"/>
      <c r="K288" s="234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135</v>
      </c>
      <c r="AU288" s="244" t="s">
        <v>86</v>
      </c>
      <c r="AV288" s="13" t="s">
        <v>86</v>
      </c>
      <c r="AW288" s="13" t="s">
        <v>32</v>
      </c>
      <c r="AX288" s="13" t="s">
        <v>84</v>
      </c>
      <c r="AY288" s="244" t="s">
        <v>127</v>
      </c>
    </row>
    <row r="289" s="12" customFormat="1" ht="22.8" customHeight="1">
      <c r="A289" s="12"/>
      <c r="B289" s="203"/>
      <c r="C289" s="204"/>
      <c r="D289" s="205" t="s">
        <v>75</v>
      </c>
      <c r="E289" s="217" t="s">
        <v>86</v>
      </c>
      <c r="F289" s="217" t="s">
        <v>360</v>
      </c>
      <c r="G289" s="204"/>
      <c r="H289" s="204"/>
      <c r="I289" s="207"/>
      <c r="J289" s="218">
        <f>BK289</f>
        <v>0</v>
      </c>
      <c r="K289" s="204"/>
      <c r="L289" s="209"/>
      <c r="M289" s="210"/>
      <c r="N289" s="211"/>
      <c r="O289" s="211"/>
      <c r="P289" s="212">
        <f>SUM(P290:P304)</f>
        <v>0</v>
      </c>
      <c r="Q289" s="211"/>
      <c r="R289" s="212">
        <f>SUM(R290:R304)</f>
        <v>227.07632000000001</v>
      </c>
      <c r="S289" s="211"/>
      <c r="T289" s="213">
        <f>SUM(T290:T304)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4" t="s">
        <v>84</v>
      </c>
      <c r="AT289" s="215" t="s">
        <v>75</v>
      </c>
      <c r="AU289" s="215" t="s">
        <v>84</v>
      </c>
      <c r="AY289" s="214" t="s">
        <v>127</v>
      </c>
      <c r="BK289" s="216">
        <f>SUM(BK290:BK304)</f>
        <v>0</v>
      </c>
    </row>
    <row r="290" s="2" customFormat="1" ht="44.25" customHeight="1">
      <c r="A290" s="38"/>
      <c r="B290" s="39"/>
      <c r="C290" s="219" t="s">
        <v>361</v>
      </c>
      <c r="D290" s="219" t="s">
        <v>129</v>
      </c>
      <c r="E290" s="220" t="s">
        <v>362</v>
      </c>
      <c r="F290" s="221" t="s">
        <v>363</v>
      </c>
      <c r="G290" s="222" t="s">
        <v>192</v>
      </c>
      <c r="H290" s="223">
        <v>518</v>
      </c>
      <c r="I290" s="224"/>
      <c r="J290" s="225">
        <f>ROUND(I290*H290,2)</f>
        <v>0</v>
      </c>
      <c r="K290" s="226"/>
      <c r="L290" s="44"/>
      <c r="M290" s="227" t="s">
        <v>1</v>
      </c>
      <c r="N290" s="228" t="s">
        <v>41</v>
      </c>
      <c r="O290" s="91"/>
      <c r="P290" s="229">
        <f>O290*H290</f>
        <v>0</v>
      </c>
      <c r="Q290" s="229">
        <v>0.2044</v>
      </c>
      <c r="R290" s="229">
        <f>Q290*H290</f>
        <v>105.8792</v>
      </c>
      <c r="S290" s="229">
        <v>0</v>
      </c>
      <c r="T290" s="230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1" t="s">
        <v>133</v>
      </c>
      <c r="AT290" s="231" t="s">
        <v>129</v>
      </c>
      <c r="AU290" s="231" t="s">
        <v>86</v>
      </c>
      <c r="AY290" s="17" t="s">
        <v>127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7" t="s">
        <v>84</v>
      </c>
      <c r="BK290" s="232">
        <f>ROUND(I290*H290,2)</f>
        <v>0</v>
      </c>
      <c r="BL290" s="17" t="s">
        <v>133</v>
      </c>
      <c r="BM290" s="231" t="s">
        <v>364</v>
      </c>
    </row>
    <row r="291" s="13" customFormat="1">
      <c r="A291" s="13"/>
      <c r="B291" s="233"/>
      <c r="C291" s="234"/>
      <c r="D291" s="235" t="s">
        <v>135</v>
      </c>
      <c r="E291" s="236" t="s">
        <v>1</v>
      </c>
      <c r="F291" s="237" t="s">
        <v>365</v>
      </c>
      <c r="G291" s="234"/>
      <c r="H291" s="238">
        <v>518</v>
      </c>
      <c r="I291" s="239"/>
      <c r="J291" s="234"/>
      <c r="K291" s="234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135</v>
      </c>
      <c r="AU291" s="244" t="s">
        <v>86</v>
      </c>
      <c r="AV291" s="13" t="s">
        <v>86</v>
      </c>
      <c r="AW291" s="13" t="s">
        <v>32</v>
      </c>
      <c r="AX291" s="13" t="s">
        <v>84</v>
      </c>
      <c r="AY291" s="244" t="s">
        <v>127</v>
      </c>
    </row>
    <row r="292" s="2" customFormat="1" ht="21.75" customHeight="1">
      <c r="A292" s="38"/>
      <c r="B292" s="39"/>
      <c r="C292" s="219" t="s">
        <v>366</v>
      </c>
      <c r="D292" s="219" t="s">
        <v>129</v>
      </c>
      <c r="E292" s="220" t="s">
        <v>367</v>
      </c>
      <c r="F292" s="221" t="s">
        <v>368</v>
      </c>
      <c r="G292" s="222" t="s">
        <v>142</v>
      </c>
      <c r="H292" s="223">
        <v>3</v>
      </c>
      <c r="I292" s="224"/>
      <c r="J292" s="225">
        <f>ROUND(I292*H292,2)</f>
        <v>0</v>
      </c>
      <c r="K292" s="226"/>
      <c r="L292" s="44"/>
      <c r="M292" s="227" t="s">
        <v>1</v>
      </c>
      <c r="N292" s="228" t="s">
        <v>41</v>
      </c>
      <c r="O292" s="91"/>
      <c r="P292" s="229">
        <f>O292*H292</f>
        <v>0</v>
      </c>
      <c r="Q292" s="229">
        <v>0.31422</v>
      </c>
      <c r="R292" s="229">
        <f>Q292*H292</f>
        <v>0.94266000000000005</v>
      </c>
      <c r="S292" s="229">
        <v>0</v>
      </c>
      <c r="T292" s="230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1" t="s">
        <v>133</v>
      </c>
      <c r="AT292" s="231" t="s">
        <v>129</v>
      </c>
      <c r="AU292" s="231" t="s">
        <v>86</v>
      </c>
      <c r="AY292" s="17" t="s">
        <v>127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7" t="s">
        <v>84</v>
      </c>
      <c r="BK292" s="232">
        <f>ROUND(I292*H292,2)</f>
        <v>0</v>
      </c>
      <c r="BL292" s="17" t="s">
        <v>133</v>
      </c>
      <c r="BM292" s="231" t="s">
        <v>369</v>
      </c>
    </row>
    <row r="293" s="2" customFormat="1" ht="24.15" customHeight="1">
      <c r="A293" s="38"/>
      <c r="B293" s="39"/>
      <c r="C293" s="219" t="s">
        <v>370</v>
      </c>
      <c r="D293" s="219" t="s">
        <v>129</v>
      </c>
      <c r="E293" s="220" t="s">
        <v>371</v>
      </c>
      <c r="F293" s="221" t="s">
        <v>372</v>
      </c>
      <c r="G293" s="222" t="s">
        <v>132</v>
      </c>
      <c r="H293" s="223">
        <v>621.60000000000002</v>
      </c>
      <c r="I293" s="224"/>
      <c r="J293" s="225">
        <f>ROUND(I293*H293,2)</f>
        <v>0</v>
      </c>
      <c r="K293" s="226"/>
      <c r="L293" s="44"/>
      <c r="M293" s="227" t="s">
        <v>1</v>
      </c>
      <c r="N293" s="228" t="s">
        <v>41</v>
      </c>
      <c r="O293" s="91"/>
      <c r="P293" s="229">
        <f>O293*H293</f>
        <v>0</v>
      </c>
      <c r="Q293" s="229">
        <v>0.00010000000000000001</v>
      </c>
      <c r="R293" s="229">
        <f>Q293*H293</f>
        <v>0.062160000000000007</v>
      </c>
      <c r="S293" s="229">
        <v>0</v>
      </c>
      <c r="T293" s="230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1" t="s">
        <v>133</v>
      </c>
      <c r="AT293" s="231" t="s">
        <v>129</v>
      </c>
      <c r="AU293" s="231" t="s">
        <v>86</v>
      </c>
      <c r="AY293" s="17" t="s">
        <v>127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7" t="s">
        <v>84</v>
      </c>
      <c r="BK293" s="232">
        <f>ROUND(I293*H293,2)</f>
        <v>0</v>
      </c>
      <c r="BL293" s="17" t="s">
        <v>133</v>
      </c>
      <c r="BM293" s="231" t="s">
        <v>373</v>
      </c>
    </row>
    <row r="294" s="13" customFormat="1">
      <c r="A294" s="13"/>
      <c r="B294" s="233"/>
      <c r="C294" s="234"/>
      <c r="D294" s="235" t="s">
        <v>135</v>
      </c>
      <c r="E294" s="236" t="s">
        <v>1</v>
      </c>
      <c r="F294" s="237" t="s">
        <v>374</v>
      </c>
      <c r="G294" s="234"/>
      <c r="H294" s="238">
        <v>621.60000000000002</v>
      </c>
      <c r="I294" s="239"/>
      <c r="J294" s="234"/>
      <c r="K294" s="234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135</v>
      </c>
      <c r="AU294" s="244" t="s">
        <v>86</v>
      </c>
      <c r="AV294" s="13" t="s">
        <v>86</v>
      </c>
      <c r="AW294" s="13" t="s">
        <v>32</v>
      </c>
      <c r="AX294" s="13" t="s">
        <v>84</v>
      </c>
      <c r="AY294" s="244" t="s">
        <v>127</v>
      </c>
    </row>
    <row r="295" s="2" customFormat="1" ht="24.15" customHeight="1">
      <c r="A295" s="38"/>
      <c r="B295" s="39"/>
      <c r="C295" s="256" t="s">
        <v>200</v>
      </c>
      <c r="D295" s="256" t="s">
        <v>329</v>
      </c>
      <c r="E295" s="257" t="s">
        <v>375</v>
      </c>
      <c r="F295" s="258" t="s">
        <v>376</v>
      </c>
      <c r="G295" s="259" t="s">
        <v>132</v>
      </c>
      <c r="H295" s="260">
        <v>621.60000000000002</v>
      </c>
      <c r="I295" s="261"/>
      <c r="J295" s="262">
        <f>ROUND(I295*H295,2)</f>
        <v>0</v>
      </c>
      <c r="K295" s="263"/>
      <c r="L295" s="264"/>
      <c r="M295" s="265" t="s">
        <v>1</v>
      </c>
      <c r="N295" s="266" t="s">
        <v>41</v>
      </c>
      <c r="O295" s="91"/>
      <c r="P295" s="229">
        <f>O295*H295</f>
        <v>0</v>
      </c>
      <c r="Q295" s="229">
        <v>0.00029999999999999997</v>
      </c>
      <c r="R295" s="229">
        <f>Q295*H295</f>
        <v>0.18647999999999998</v>
      </c>
      <c r="S295" s="229">
        <v>0</v>
      </c>
      <c r="T295" s="230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1" t="s">
        <v>175</v>
      </c>
      <c r="AT295" s="231" t="s">
        <v>329</v>
      </c>
      <c r="AU295" s="231" t="s">
        <v>86</v>
      </c>
      <c r="AY295" s="17" t="s">
        <v>127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7" t="s">
        <v>84</v>
      </c>
      <c r="BK295" s="232">
        <f>ROUND(I295*H295,2)</f>
        <v>0</v>
      </c>
      <c r="BL295" s="17" t="s">
        <v>133</v>
      </c>
      <c r="BM295" s="231" t="s">
        <v>377</v>
      </c>
    </row>
    <row r="296" s="2" customFormat="1" ht="24.15" customHeight="1">
      <c r="A296" s="38"/>
      <c r="B296" s="39"/>
      <c r="C296" s="219" t="s">
        <v>378</v>
      </c>
      <c r="D296" s="219" t="s">
        <v>129</v>
      </c>
      <c r="E296" s="220" t="s">
        <v>379</v>
      </c>
      <c r="F296" s="221" t="s">
        <v>380</v>
      </c>
      <c r="G296" s="222" t="s">
        <v>254</v>
      </c>
      <c r="H296" s="223">
        <v>60.609000000000002</v>
      </c>
      <c r="I296" s="224"/>
      <c r="J296" s="225">
        <f>ROUND(I296*H296,2)</f>
        <v>0</v>
      </c>
      <c r="K296" s="226"/>
      <c r="L296" s="44"/>
      <c r="M296" s="227" t="s">
        <v>1</v>
      </c>
      <c r="N296" s="228" t="s">
        <v>41</v>
      </c>
      <c r="O296" s="91"/>
      <c r="P296" s="229">
        <f>O296*H296</f>
        <v>0</v>
      </c>
      <c r="Q296" s="229">
        <v>1.98</v>
      </c>
      <c r="R296" s="229">
        <f>Q296*H296</f>
        <v>120.00582</v>
      </c>
      <c r="S296" s="229">
        <v>0</v>
      </c>
      <c r="T296" s="230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1" t="s">
        <v>133</v>
      </c>
      <c r="AT296" s="231" t="s">
        <v>129</v>
      </c>
      <c r="AU296" s="231" t="s">
        <v>86</v>
      </c>
      <c r="AY296" s="17" t="s">
        <v>127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7" t="s">
        <v>84</v>
      </c>
      <c r="BK296" s="232">
        <f>ROUND(I296*H296,2)</f>
        <v>0</v>
      </c>
      <c r="BL296" s="17" t="s">
        <v>133</v>
      </c>
      <c r="BM296" s="231" t="s">
        <v>381</v>
      </c>
    </row>
    <row r="297" s="13" customFormat="1">
      <c r="A297" s="13"/>
      <c r="B297" s="233"/>
      <c r="C297" s="234"/>
      <c r="D297" s="235" t="s">
        <v>135</v>
      </c>
      <c r="E297" s="236" t="s">
        <v>1</v>
      </c>
      <c r="F297" s="237" t="s">
        <v>382</v>
      </c>
      <c r="G297" s="234"/>
      <c r="H297" s="238">
        <v>12.055999999999999</v>
      </c>
      <c r="I297" s="239"/>
      <c r="J297" s="234"/>
      <c r="K297" s="234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135</v>
      </c>
      <c r="AU297" s="244" t="s">
        <v>86</v>
      </c>
      <c r="AV297" s="13" t="s">
        <v>86</v>
      </c>
      <c r="AW297" s="13" t="s">
        <v>32</v>
      </c>
      <c r="AX297" s="13" t="s">
        <v>76</v>
      </c>
      <c r="AY297" s="244" t="s">
        <v>127</v>
      </c>
    </row>
    <row r="298" s="13" customFormat="1">
      <c r="A298" s="13"/>
      <c r="B298" s="233"/>
      <c r="C298" s="234"/>
      <c r="D298" s="235" t="s">
        <v>135</v>
      </c>
      <c r="E298" s="236" t="s">
        <v>1</v>
      </c>
      <c r="F298" s="237" t="s">
        <v>383</v>
      </c>
      <c r="G298" s="234"/>
      <c r="H298" s="238">
        <v>6.3449999999999998</v>
      </c>
      <c r="I298" s="239"/>
      <c r="J298" s="234"/>
      <c r="K298" s="234"/>
      <c r="L298" s="240"/>
      <c r="M298" s="241"/>
      <c r="N298" s="242"/>
      <c r="O298" s="242"/>
      <c r="P298" s="242"/>
      <c r="Q298" s="242"/>
      <c r="R298" s="242"/>
      <c r="S298" s="242"/>
      <c r="T298" s="24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4" t="s">
        <v>135</v>
      </c>
      <c r="AU298" s="244" t="s">
        <v>86</v>
      </c>
      <c r="AV298" s="13" t="s">
        <v>86</v>
      </c>
      <c r="AW298" s="13" t="s">
        <v>32</v>
      </c>
      <c r="AX298" s="13" t="s">
        <v>76</v>
      </c>
      <c r="AY298" s="244" t="s">
        <v>127</v>
      </c>
    </row>
    <row r="299" s="13" customFormat="1">
      <c r="A299" s="13"/>
      <c r="B299" s="233"/>
      <c r="C299" s="234"/>
      <c r="D299" s="235" t="s">
        <v>135</v>
      </c>
      <c r="E299" s="236" t="s">
        <v>1</v>
      </c>
      <c r="F299" s="237" t="s">
        <v>384</v>
      </c>
      <c r="G299" s="234"/>
      <c r="H299" s="238">
        <v>14.022</v>
      </c>
      <c r="I299" s="239"/>
      <c r="J299" s="234"/>
      <c r="K299" s="234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135</v>
      </c>
      <c r="AU299" s="244" t="s">
        <v>86</v>
      </c>
      <c r="AV299" s="13" t="s">
        <v>86</v>
      </c>
      <c r="AW299" s="13" t="s">
        <v>32</v>
      </c>
      <c r="AX299" s="13" t="s">
        <v>76</v>
      </c>
      <c r="AY299" s="244" t="s">
        <v>127</v>
      </c>
    </row>
    <row r="300" s="13" customFormat="1">
      <c r="A300" s="13"/>
      <c r="B300" s="233"/>
      <c r="C300" s="234"/>
      <c r="D300" s="235" t="s">
        <v>135</v>
      </c>
      <c r="E300" s="236" t="s">
        <v>1</v>
      </c>
      <c r="F300" s="237" t="s">
        <v>385</v>
      </c>
      <c r="G300" s="234"/>
      <c r="H300" s="238">
        <v>2.0899999999999999</v>
      </c>
      <c r="I300" s="239"/>
      <c r="J300" s="234"/>
      <c r="K300" s="234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135</v>
      </c>
      <c r="AU300" s="244" t="s">
        <v>86</v>
      </c>
      <c r="AV300" s="13" t="s">
        <v>86</v>
      </c>
      <c r="AW300" s="13" t="s">
        <v>32</v>
      </c>
      <c r="AX300" s="13" t="s">
        <v>76</v>
      </c>
      <c r="AY300" s="244" t="s">
        <v>127</v>
      </c>
    </row>
    <row r="301" s="13" customFormat="1">
      <c r="A301" s="13"/>
      <c r="B301" s="233"/>
      <c r="C301" s="234"/>
      <c r="D301" s="235" t="s">
        <v>135</v>
      </c>
      <c r="E301" s="236" t="s">
        <v>1</v>
      </c>
      <c r="F301" s="237" t="s">
        <v>386</v>
      </c>
      <c r="G301" s="234"/>
      <c r="H301" s="238">
        <v>10.555999999999999</v>
      </c>
      <c r="I301" s="239"/>
      <c r="J301" s="234"/>
      <c r="K301" s="234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135</v>
      </c>
      <c r="AU301" s="244" t="s">
        <v>86</v>
      </c>
      <c r="AV301" s="13" t="s">
        <v>86</v>
      </c>
      <c r="AW301" s="13" t="s">
        <v>32</v>
      </c>
      <c r="AX301" s="13" t="s">
        <v>76</v>
      </c>
      <c r="AY301" s="244" t="s">
        <v>127</v>
      </c>
    </row>
    <row r="302" s="13" customFormat="1">
      <c r="A302" s="13"/>
      <c r="B302" s="233"/>
      <c r="C302" s="234"/>
      <c r="D302" s="235" t="s">
        <v>135</v>
      </c>
      <c r="E302" s="236" t="s">
        <v>1</v>
      </c>
      <c r="F302" s="237" t="s">
        <v>387</v>
      </c>
      <c r="G302" s="234"/>
      <c r="H302" s="238">
        <v>15.539999999999999</v>
      </c>
      <c r="I302" s="239"/>
      <c r="J302" s="234"/>
      <c r="K302" s="234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135</v>
      </c>
      <c r="AU302" s="244" t="s">
        <v>86</v>
      </c>
      <c r="AV302" s="13" t="s">
        <v>86</v>
      </c>
      <c r="AW302" s="13" t="s">
        <v>32</v>
      </c>
      <c r="AX302" s="13" t="s">
        <v>76</v>
      </c>
      <c r="AY302" s="244" t="s">
        <v>127</v>
      </c>
    </row>
    <row r="303" s="14" customFormat="1">
      <c r="A303" s="14"/>
      <c r="B303" s="245"/>
      <c r="C303" s="246"/>
      <c r="D303" s="235" t="s">
        <v>135</v>
      </c>
      <c r="E303" s="247" t="s">
        <v>1</v>
      </c>
      <c r="F303" s="248" t="s">
        <v>138</v>
      </c>
      <c r="G303" s="246"/>
      <c r="H303" s="249">
        <v>60.609000000000002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5" t="s">
        <v>135</v>
      </c>
      <c r="AU303" s="255" t="s">
        <v>86</v>
      </c>
      <c r="AV303" s="14" t="s">
        <v>133</v>
      </c>
      <c r="AW303" s="14" t="s">
        <v>32</v>
      </c>
      <c r="AX303" s="14" t="s">
        <v>84</v>
      </c>
      <c r="AY303" s="255" t="s">
        <v>127</v>
      </c>
    </row>
    <row r="304" s="2" customFormat="1" ht="16.5" customHeight="1">
      <c r="A304" s="38"/>
      <c r="B304" s="39"/>
      <c r="C304" s="219" t="s">
        <v>388</v>
      </c>
      <c r="D304" s="219" t="s">
        <v>129</v>
      </c>
      <c r="E304" s="220" t="s">
        <v>389</v>
      </c>
      <c r="F304" s="221" t="s">
        <v>390</v>
      </c>
      <c r="G304" s="222" t="s">
        <v>391</v>
      </c>
      <c r="H304" s="223">
        <v>1</v>
      </c>
      <c r="I304" s="224"/>
      <c r="J304" s="225">
        <f>ROUND(I304*H304,2)</f>
        <v>0</v>
      </c>
      <c r="K304" s="226"/>
      <c r="L304" s="44"/>
      <c r="M304" s="227" t="s">
        <v>1</v>
      </c>
      <c r="N304" s="228" t="s">
        <v>41</v>
      </c>
      <c r="O304" s="91"/>
      <c r="P304" s="229">
        <f>O304*H304</f>
        <v>0</v>
      </c>
      <c r="Q304" s="229">
        <v>0</v>
      </c>
      <c r="R304" s="229">
        <f>Q304*H304</f>
        <v>0</v>
      </c>
      <c r="S304" s="229">
        <v>0</v>
      </c>
      <c r="T304" s="230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1" t="s">
        <v>133</v>
      </c>
      <c r="AT304" s="231" t="s">
        <v>129</v>
      </c>
      <c r="AU304" s="231" t="s">
        <v>86</v>
      </c>
      <c r="AY304" s="17" t="s">
        <v>127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7" t="s">
        <v>84</v>
      </c>
      <c r="BK304" s="232">
        <f>ROUND(I304*H304,2)</f>
        <v>0</v>
      </c>
      <c r="BL304" s="17" t="s">
        <v>133</v>
      </c>
      <c r="BM304" s="231" t="s">
        <v>392</v>
      </c>
    </row>
    <row r="305" s="12" customFormat="1" ht="22.8" customHeight="1">
      <c r="A305" s="12"/>
      <c r="B305" s="203"/>
      <c r="C305" s="204"/>
      <c r="D305" s="205" t="s">
        <v>75</v>
      </c>
      <c r="E305" s="217" t="s">
        <v>161</v>
      </c>
      <c r="F305" s="217" t="s">
        <v>393</v>
      </c>
      <c r="G305" s="204"/>
      <c r="H305" s="204"/>
      <c r="I305" s="207"/>
      <c r="J305" s="218">
        <f>BK305</f>
        <v>0</v>
      </c>
      <c r="K305" s="204"/>
      <c r="L305" s="209"/>
      <c r="M305" s="210"/>
      <c r="N305" s="211"/>
      <c r="O305" s="211"/>
      <c r="P305" s="212">
        <f>SUM(P306:P359)</f>
        <v>0</v>
      </c>
      <c r="Q305" s="211"/>
      <c r="R305" s="212">
        <f>SUM(R306:R359)</f>
        <v>162.96467849999999</v>
      </c>
      <c r="S305" s="211"/>
      <c r="T305" s="213">
        <f>SUM(T306:T359)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4" t="s">
        <v>84</v>
      </c>
      <c r="AT305" s="215" t="s">
        <v>75</v>
      </c>
      <c r="AU305" s="215" t="s">
        <v>84</v>
      </c>
      <c r="AY305" s="214" t="s">
        <v>127</v>
      </c>
      <c r="BK305" s="216">
        <f>SUM(BK306:BK359)</f>
        <v>0</v>
      </c>
    </row>
    <row r="306" s="2" customFormat="1" ht="21.75" customHeight="1">
      <c r="A306" s="38"/>
      <c r="B306" s="39"/>
      <c r="C306" s="219" t="s">
        <v>394</v>
      </c>
      <c r="D306" s="219" t="s">
        <v>129</v>
      </c>
      <c r="E306" s="220" t="s">
        <v>395</v>
      </c>
      <c r="F306" s="221" t="s">
        <v>396</v>
      </c>
      <c r="G306" s="222" t="s">
        <v>132</v>
      </c>
      <c r="H306" s="223">
        <v>708.87800000000004</v>
      </c>
      <c r="I306" s="224"/>
      <c r="J306" s="225">
        <f>ROUND(I306*H306,2)</f>
        <v>0</v>
      </c>
      <c r="K306" s="226"/>
      <c r="L306" s="44"/>
      <c r="M306" s="227" t="s">
        <v>1</v>
      </c>
      <c r="N306" s="228" t="s">
        <v>41</v>
      </c>
      <c r="O306" s="91"/>
      <c r="P306" s="229">
        <f>O306*H306</f>
        <v>0</v>
      </c>
      <c r="Q306" s="229">
        <v>0</v>
      </c>
      <c r="R306" s="229">
        <f>Q306*H306</f>
        <v>0</v>
      </c>
      <c r="S306" s="229">
        <v>0</v>
      </c>
      <c r="T306" s="230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1" t="s">
        <v>133</v>
      </c>
      <c r="AT306" s="231" t="s">
        <v>129</v>
      </c>
      <c r="AU306" s="231" t="s">
        <v>86</v>
      </c>
      <c r="AY306" s="17" t="s">
        <v>127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7" t="s">
        <v>84</v>
      </c>
      <c r="BK306" s="232">
        <f>ROUND(I306*H306,2)</f>
        <v>0</v>
      </c>
      <c r="BL306" s="17" t="s">
        <v>133</v>
      </c>
      <c r="BM306" s="231" t="s">
        <v>397</v>
      </c>
    </row>
    <row r="307" s="13" customFormat="1">
      <c r="A307" s="13"/>
      <c r="B307" s="233"/>
      <c r="C307" s="234"/>
      <c r="D307" s="235" t="s">
        <v>135</v>
      </c>
      <c r="E307" s="236" t="s">
        <v>1</v>
      </c>
      <c r="F307" s="237" t="s">
        <v>398</v>
      </c>
      <c r="G307" s="234"/>
      <c r="H307" s="238">
        <v>345.60000000000002</v>
      </c>
      <c r="I307" s="239"/>
      <c r="J307" s="234"/>
      <c r="K307" s="234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135</v>
      </c>
      <c r="AU307" s="244" t="s">
        <v>86</v>
      </c>
      <c r="AV307" s="13" t="s">
        <v>86</v>
      </c>
      <c r="AW307" s="13" t="s">
        <v>32</v>
      </c>
      <c r="AX307" s="13" t="s">
        <v>76</v>
      </c>
      <c r="AY307" s="244" t="s">
        <v>127</v>
      </c>
    </row>
    <row r="308" s="13" customFormat="1">
      <c r="A308" s="13"/>
      <c r="B308" s="233"/>
      <c r="C308" s="234"/>
      <c r="D308" s="235" t="s">
        <v>135</v>
      </c>
      <c r="E308" s="236" t="s">
        <v>1</v>
      </c>
      <c r="F308" s="237" t="s">
        <v>399</v>
      </c>
      <c r="G308" s="234"/>
      <c r="H308" s="238">
        <v>119.678</v>
      </c>
      <c r="I308" s="239"/>
      <c r="J308" s="234"/>
      <c r="K308" s="234"/>
      <c r="L308" s="240"/>
      <c r="M308" s="241"/>
      <c r="N308" s="242"/>
      <c r="O308" s="242"/>
      <c r="P308" s="242"/>
      <c r="Q308" s="242"/>
      <c r="R308" s="242"/>
      <c r="S308" s="242"/>
      <c r="T308" s="24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4" t="s">
        <v>135</v>
      </c>
      <c r="AU308" s="244" t="s">
        <v>86</v>
      </c>
      <c r="AV308" s="13" t="s">
        <v>86</v>
      </c>
      <c r="AW308" s="13" t="s">
        <v>32</v>
      </c>
      <c r="AX308" s="13" t="s">
        <v>76</v>
      </c>
      <c r="AY308" s="244" t="s">
        <v>127</v>
      </c>
    </row>
    <row r="309" s="13" customFormat="1">
      <c r="A309" s="13"/>
      <c r="B309" s="233"/>
      <c r="C309" s="234"/>
      <c r="D309" s="235" t="s">
        <v>135</v>
      </c>
      <c r="E309" s="236" t="s">
        <v>1</v>
      </c>
      <c r="F309" s="237" t="s">
        <v>400</v>
      </c>
      <c r="G309" s="234"/>
      <c r="H309" s="238">
        <v>243.59999999999999</v>
      </c>
      <c r="I309" s="239"/>
      <c r="J309" s="234"/>
      <c r="K309" s="234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135</v>
      </c>
      <c r="AU309" s="244" t="s">
        <v>86</v>
      </c>
      <c r="AV309" s="13" t="s">
        <v>86</v>
      </c>
      <c r="AW309" s="13" t="s">
        <v>32</v>
      </c>
      <c r="AX309" s="13" t="s">
        <v>76</v>
      </c>
      <c r="AY309" s="244" t="s">
        <v>127</v>
      </c>
    </row>
    <row r="310" s="14" customFormat="1">
      <c r="A310" s="14"/>
      <c r="B310" s="245"/>
      <c r="C310" s="246"/>
      <c r="D310" s="235" t="s">
        <v>135</v>
      </c>
      <c r="E310" s="247" t="s">
        <v>1</v>
      </c>
      <c r="F310" s="248" t="s">
        <v>138</v>
      </c>
      <c r="G310" s="246"/>
      <c r="H310" s="249">
        <v>708.87800000000004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5" t="s">
        <v>135</v>
      </c>
      <c r="AU310" s="255" t="s">
        <v>86</v>
      </c>
      <c r="AV310" s="14" t="s">
        <v>133</v>
      </c>
      <c r="AW310" s="14" t="s">
        <v>32</v>
      </c>
      <c r="AX310" s="14" t="s">
        <v>84</v>
      </c>
      <c r="AY310" s="255" t="s">
        <v>127</v>
      </c>
    </row>
    <row r="311" s="2" customFormat="1" ht="16.5" customHeight="1">
      <c r="A311" s="38"/>
      <c r="B311" s="39"/>
      <c r="C311" s="219" t="s">
        <v>401</v>
      </c>
      <c r="D311" s="219" t="s">
        <v>129</v>
      </c>
      <c r="E311" s="220" t="s">
        <v>402</v>
      </c>
      <c r="F311" s="221" t="s">
        <v>403</v>
      </c>
      <c r="G311" s="222" t="s">
        <v>132</v>
      </c>
      <c r="H311" s="223">
        <v>1417.7560000000001</v>
      </c>
      <c r="I311" s="224"/>
      <c r="J311" s="225">
        <f>ROUND(I311*H311,2)</f>
        <v>0</v>
      </c>
      <c r="K311" s="226"/>
      <c r="L311" s="44"/>
      <c r="M311" s="227" t="s">
        <v>1</v>
      </c>
      <c r="N311" s="228" t="s">
        <v>41</v>
      </c>
      <c r="O311" s="91"/>
      <c r="P311" s="229">
        <f>O311*H311</f>
        <v>0</v>
      </c>
      <c r="Q311" s="229">
        <v>0</v>
      </c>
      <c r="R311" s="229">
        <f>Q311*H311</f>
        <v>0</v>
      </c>
      <c r="S311" s="229">
        <v>0</v>
      </c>
      <c r="T311" s="230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1" t="s">
        <v>133</v>
      </c>
      <c r="AT311" s="231" t="s">
        <v>129</v>
      </c>
      <c r="AU311" s="231" t="s">
        <v>86</v>
      </c>
      <c r="AY311" s="17" t="s">
        <v>127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17" t="s">
        <v>84</v>
      </c>
      <c r="BK311" s="232">
        <f>ROUND(I311*H311,2)</f>
        <v>0</v>
      </c>
      <c r="BL311" s="17" t="s">
        <v>133</v>
      </c>
      <c r="BM311" s="231" t="s">
        <v>404</v>
      </c>
    </row>
    <row r="312" s="13" customFormat="1">
      <c r="A312" s="13"/>
      <c r="B312" s="233"/>
      <c r="C312" s="234"/>
      <c r="D312" s="235" t="s">
        <v>135</v>
      </c>
      <c r="E312" s="236" t="s">
        <v>1</v>
      </c>
      <c r="F312" s="237" t="s">
        <v>405</v>
      </c>
      <c r="G312" s="234"/>
      <c r="H312" s="238">
        <v>1417.7560000000001</v>
      </c>
      <c r="I312" s="239"/>
      <c r="J312" s="234"/>
      <c r="K312" s="234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135</v>
      </c>
      <c r="AU312" s="244" t="s">
        <v>86</v>
      </c>
      <c r="AV312" s="13" t="s">
        <v>86</v>
      </c>
      <c r="AW312" s="13" t="s">
        <v>32</v>
      </c>
      <c r="AX312" s="13" t="s">
        <v>84</v>
      </c>
      <c r="AY312" s="244" t="s">
        <v>127</v>
      </c>
    </row>
    <row r="313" s="2" customFormat="1" ht="24.15" customHeight="1">
      <c r="A313" s="38"/>
      <c r="B313" s="39"/>
      <c r="C313" s="219" t="s">
        <v>406</v>
      </c>
      <c r="D313" s="219" t="s">
        <v>129</v>
      </c>
      <c r="E313" s="220" t="s">
        <v>407</v>
      </c>
      <c r="F313" s="221" t="s">
        <v>408</v>
      </c>
      <c r="G313" s="222" t="s">
        <v>132</v>
      </c>
      <c r="H313" s="223">
        <v>1235.1500000000001</v>
      </c>
      <c r="I313" s="224"/>
      <c r="J313" s="225">
        <f>ROUND(I313*H313,2)</f>
        <v>0</v>
      </c>
      <c r="K313" s="226"/>
      <c r="L313" s="44"/>
      <c r="M313" s="227" t="s">
        <v>1</v>
      </c>
      <c r="N313" s="228" t="s">
        <v>41</v>
      </c>
      <c r="O313" s="91"/>
      <c r="P313" s="229">
        <f>O313*H313</f>
        <v>0</v>
      </c>
      <c r="Q313" s="229">
        <v>0</v>
      </c>
      <c r="R313" s="229">
        <f>Q313*H313</f>
        <v>0</v>
      </c>
      <c r="S313" s="229">
        <v>0</v>
      </c>
      <c r="T313" s="230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1" t="s">
        <v>133</v>
      </c>
      <c r="AT313" s="231" t="s">
        <v>129</v>
      </c>
      <c r="AU313" s="231" t="s">
        <v>86</v>
      </c>
      <c r="AY313" s="17" t="s">
        <v>127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17" t="s">
        <v>84</v>
      </c>
      <c r="BK313" s="232">
        <f>ROUND(I313*H313,2)</f>
        <v>0</v>
      </c>
      <c r="BL313" s="17" t="s">
        <v>133</v>
      </c>
      <c r="BM313" s="231" t="s">
        <v>409</v>
      </c>
    </row>
    <row r="314" s="13" customFormat="1">
      <c r="A314" s="13"/>
      <c r="B314" s="233"/>
      <c r="C314" s="234"/>
      <c r="D314" s="235" t="s">
        <v>135</v>
      </c>
      <c r="E314" s="236" t="s">
        <v>1</v>
      </c>
      <c r="F314" s="237" t="s">
        <v>410</v>
      </c>
      <c r="G314" s="234"/>
      <c r="H314" s="238">
        <v>510.60000000000002</v>
      </c>
      <c r="I314" s="239"/>
      <c r="J314" s="234"/>
      <c r="K314" s="234"/>
      <c r="L314" s="240"/>
      <c r="M314" s="241"/>
      <c r="N314" s="242"/>
      <c r="O314" s="242"/>
      <c r="P314" s="242"/>
      <c r="Q314" s="242"/>
      <c r="R314" s="242"/>
      <c r="S314" s="242"/>
      <c r="T314" s="24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4" t="s">
        <v>135</v>
      </c>
      <c r="AU314" s="244" t="s">
        <v>86</v>
      </c>
      <c r="AV314" s="13" t="s">
        <v>86</v>
      </c>
      <c r="AW314" s="13" t="s">
        <v>32</v>
      </c>
      <c r="AX314" s="13" t="s">
        <v>76</v>
      </c>
      <c r="AY314" s="244" t="s">
        <v>127</v>
      </c>
    </row>
    <row r="315" s="13" customFormat="1">
      <c r="A315" s="13"/>
      <c r="B315" s="233"/>
      <c r="C315" s="234"/>
      <c r="D315" s="235" t="s">
        <v>135</v>
      </c>
      <c r="E315" s="236" t="s">
        <v>1</v>
      </c>
      <c r="F315" s="237" t="s">
        <v>411</v>
      </c>
      <c r="G315" s="234"/>
      <c r="H315" s="238">
        <v>446.25</v>
      </c>
      <c r="I315" s="239"/>
      <c r="J315" s="234"/>
      <c r="K315" s="234"/>
      <c r="L315" s="240"/>
      <c r="M315" s="241"/>
      <c r="N315" s="242"/>
      <c r="O315" s="242"/>
      <c r="P315" s="242"/>
      <c r="Q315" s="242"/>
      <c r="R315" s="242"/>
      <c r="S315" s="242"/>
      <c r="T315" s="24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135</v>
      </c>
      <c r="AU315" s="244" t="s">
        <v>86</v>
      </c>
      <c r="AV315" s="13" t="s">
        <v>86</v>
      </c>
      <c r="AW315" s="13" t="s">
        <v>32</v>
      </c>
      <c r="AX315" s="13" t="s">
        <v>76</v>
      </c>
      <c r="AY315" s="244" t="s">
        <v>127</v>
      </c>
    </row>
    <row r="316" s="13" customFormat="1">
      <c r="A316" s="13"/>
      <c r="B316" s="233"/>
      <c r="C316" s="234"/>
      <c r="D316" s="235" t="s">
        <v>135</v>
      </c>
      <c r="E316" s="236" t="s">
        <v>1</v>
      </c>
      <c r="F316" s="237" t="s">
        <v>412</v>
      </c>
      <c r="G316" s="234"/>
      <c r="H316" s="238">
        <v>278.30000000000001</v>
      </c>
      <c r="I316" s="239"/>
      <c r="J316" s="234"/>
      <c r="K316" s="234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135</v>
      </c>
      <c r="AU316" s="244" t="s">
        <v>86</v>
      </c>
      <c r="AV316" s="13" t="s">
        <v>86</v>
      </c>
      <c r="AW316" s="13" t="s">
        <v>32</v>
      </c>
      <c r="AX316" s="13" t="s">
        <v>76</v>
      </c>
      <c r="AY316" s="244" t="s">
        <v>127</v>
      </c>
    </row>
    <row r="317" s="14" customFormat="1">
      <c r="A317" s="14"/>
      <c r="B317" s="245"/>
      <c r="C317" s="246"/>
      <c r="D317" s="235" t="s">
        <v>135</v>
      </c>
      <c r="E317" s="247" t="s">
        <v>1</v>
      </c>
      <c r="F317" s="248" t="s">
        <v>138</v>
      </c>
      <c r="G317" s="246"/>
      <c r="H317" s="249">
        <v>1235.1500000000001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5" t="s">
        <v>135</v>
      </c>
      <c r="AU317" s="255" t="s">
        <v>86</v>
      </c>
      <c r="AV317" s="14" t="s">
        <v>133</v>
      </c>
      <c r="AW317" s="14" t="s">
        <v>32</v>
      </c>
      <c r="AX317" s="14" t="s">
        <v>84</v>
      </c>
      <c r="AY317" s="255" t="s">
        <v>127</v>
      </c>
    </row>
    <row r="318" s="2" customFormat="1" ht="33" customHeight="1">
      <c r="A318" s="38"/>
      <c r="B318" s="39"/>
      <c r="C318" s="219" t="s">
        <v>413</v>
      </c>
      <c r="D318" s="219" t="s">
        <v>129</v>
      </c>
      <c r="E318" s="220" t="s">
        <v>414</v>
      </c>
      <c r="F318" s="221" t="s">
        <v>415</v>
      </c>
      <c r="G318" s="222" t="s">
        <v>132</v>
      </c>
      <c r="H318" s="223">
        <v>531.14999999999998</v>
      </c>
      <c r="I318" s="224"/>
      <c r="J318" s="225">
        <f>ROUND(I318*H318,2)</f>
        <v>0</v>
      </c>
      <c r="K318" s="226"/>
      <c r="L318" s="44"/>
      <c r="M318" s="227" t="s">
        <v>1</v>
      </c>
      <c r="N318" s="228" t="s">
        <v>41</v>
      </c>
      <c r="O318" s="91"/>
      <c r="P318" s="229">
        <f>O318*H318</f>
        <v>0</v>
      </c>
      <c r="Q318" s="229">
        <v>0</v>
      </c>
      <c r="R318" s="229">
        <f>Q318*H318</f>
        <v>0</v>
      </c>
      <c r="S318" s="229">
        <v>0</v>
      </c>
      <c r="T318" s="230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1" t="s">
        <v>133</v>
      </c>
      <c r="AT318" s="231" t="s">
        <v>129</v>
      </c>
      <c r="AU318" s="231" t="s">
        <v>86</v>
      </c>
      <c r="AY318" s="17" t="s">
        <v>127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7" t="s">
        <v>84</v>
      </c>
      <c r="BK318" s="232">
        <f>ROUND(I318*H318,2)</f>
        <v>0</v>
      </c>
      <c r="BL318" s="17" t="s">
        <v>133</v>
      </c>
      <c r="BM318" s="231" t="s">
        <v>416</v>
      </c>
    </row>
    <row r="319" s="13" customFormat="1">
      <c r="A319" s="13"/>
      <c r="B319" s="233"/>
      <c r="C319" s="234"/>
      <c r="D319" s="235" t="s">
        <v>135</v>
      </c>
      <c r="E319" s="236" t="s">
        <v>1</v>
      </c>
      <c r="F319" s="237" t="s">
        <v>187</v>
      </c>
      <c r="G319" s="234"/>
      <c r="H319" s="238">
        <v>518.64999999999998</v>
      </c>
      <c r="I319" s="239"/>
      <c r="J319" s="234"/>
      <c r="K319" s="234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135</v>
      </c>
      <c r="AU319" s="244" t="s">
        <v>86</v>
      </c>
      <c r="AV319" s="13" t="s">
        <v>86</v>
      </c>
      <c r="AW319" s="13" t="s">
        <v>32</v>
      </c>
      <c r="AX319" s="13" t="s">
        <v>76</v>
      </c>
      <c r="AY319" s="244" t="s">
        <v>127</v>
      </c>
    </row>
    <row r="320" s="13" customFormat="1">
      <c r="A320" s="13"/>
      <c r="B320" s="233"/>
      <c r="C320" s="234"/>
      <c r="D320" s="235" t="s">
        <v>135</v>
      </c>
      <c r="E320" s="236" t="s">
        <v>1</v>
      </c>
      <c r="F320" s="237" t="s">
        <v>188</v>
      </c>
      <c r="G320" s="234"/>
      <c r="H320" s="238">
        <v>12.5</v>
      </c>
      <c r="I320" s="239"/>
      <c r="J320" s="234"/>
      <c r="K320" s="234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135</v>
      </c>
      <c r="AU320" s="244" t="s">
        <v>86</v>
      </c>
      <c r="AV320" s="13" t="s">
        <v>86</v>
      </c>
      <c r="AW320" s="13" t="s">
        <v>32</v>
      </c>
      <c r="AX320" s="13" t="s">
        <v>76</v>
      </c>
      <c r="AY320" s="244" t="s">
        <v>127</v>
      </c>
    </row>
    <row r="321" s="14" customFormat="1">
      <c r="A321" s="14"/>
      <c r="B321" s="245"/>
      <c r="C321" s="246"/>
      <c r="D321" s="235" t="s">
        <v>135</v>
      </c>
      <c r="E321" s="247" t="s">
        <v>1</v>
      </c>
      <c r="F321" s="248" t="s">
        <v>138</v>
      </c>
      <c r="G321" s="246"/>
      <c r="H321" s="249">
        <v>531.14999999999998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5" t="s">
        <v>135</v>
      </c>
      <c r="AU321" s="255" t="s">
        <v>86</v>
      </c>
      <c r="AV321" s="14" t="s">
        <v>133</v>
      </c>
      <c r="AW321" s="14" t="s">
        <v>32</v>
      </c>
      <c r="AX321" s="14" t="s">
        <v>84</v>
      </c>
      <c r="AY321" s="255" t="s">
        <v>127</v>
      </c>
    </row>
    <row r="322" s="2" customFormat="1" ht="24.15" customHeight="1">
      <c r="A322" s="38"/>
      <c r="B322" s="39"/>
      <c r="C322" s="219" t="s">
        <v>417</v>
      </c>
      <c r="D322" s="219" t="s">
        <v>129</v>
      </c>
      <c r="E322" s="220" t="s">
        <v>418</v>
      </c>
      <c r="F322" s="221" t="s">
        <v>419</v>
      </c>
      <c r="G322" s="222" t="s">
        <v>132</v>
      </c>
      <c r="H322" s="223">
        <v>639.10299999999995</v>
      </c>
      <c r="I322" s="224"/>
      <c r="J322" s="225">
        <f>ROUND(I322*H322,2)</f>
        <v>0</v>
      </c>
      <c r="K322" s="226"/>
      <c r="L322" s="44"/>
      <c r="M322" s="227" t="s">
        <v>1</v>
      </c>
      <c r="N322" s="228" t="s">
        <v>41</v>
      </c>
      <c r="O322" s="91"/>
      <c r="P322" s="229">
        <f>O322*H322</f>
        <v>0</v>
      </c>
      <c r="Q322" s="229">
        <v>0.084250000000000005</v>
      </c>
      <c r="R322" s="229">
        <f>Q322*H322</f>
        <v>53.844427750000001</v>
      </c>
      <c r="S322" s="229">
        <v>0</v>
      </c>
      <c r="T322" s="230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1" t="s">
        <v>133</v>
      </c>
      <c r="AT322" s="231" t="s">
        <v>129</v>
      </c>
      <c r="AU322" s="231" t="s">
        <v>86</v>
      </c>
      <c r="AY322" s="17" t="s">
        <v>127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17" t="s">
        <v>84</v>
      </c>
      <c r="BK322" s="232">
        <f>ROUND(I322*H322,2)</f>
        <v>0</v>
      </c>
      <c r="BL322" s="17" t="s">
        <v>133</v>
      </c>
      <c r="BM322" s="231" t="s">
        <v>420</v>
      </c>
    </row>
    <row r="323" s="13" customFormat="1">
      <c r="A323" s="13"/>
      <c r="B323" s="233"/>
      <c r="C323" s="234"/>
      <c r="D323" s="235" t="s">
        <v>135</v>
      </c>
      <c r="E323" s="236" t="s">
        <v>1</v>
      </c>
      <c r="F323" s="237" t="s">
        <v>398</v>
      </c>
      <c r="G323" s="234"/>
      <c r="H323" s="238">
        <v>345.60000000000002</v>
      </c>
      <c r="I323" s="239"/>
      <c r="J323" s="234"/>
      <c r="K323" s="234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135</v>
      </c>
      <c r="AU323" s="244" t="s">
        <v>86</v>
      </c>
      <c r="AV323" s="13" t="s">
        <v>86</v>
      </c>
      <c r="AW323" s="13" t="s">
        <v>32</v>
      </c>
      <c r="AX323" s="13" t="s">
        <v>76</v>
      </c>
      <c r="AY323" s="244" t="s">
        <v>127</v>
      </c>
    </row>
    <row r="324" s="13" customFormat="1">
      <c r="A324" s="13"/>
      <c r="B324" s="233"/>
      <c r="C324" s="234"/>
      <c r="D324" s="235" t="s">
        <v>135</v>
      </c>
      <c r="E324" s="236" t="s">
        <v>1</v>
      </c>
      <c r="F324" s="237" t="s">
        <v>400</v>
      </c>
      <c r="G324" s="234"/>
      <c r="H324" s="238">
        <v>243.59999999999999</v>
      </c>
      <c r="I324" s="239"/>
      <c r="J324" s="234"/>
      <c r="K324" s="234"/>
      <c r="L324" s="240"/>
      <c r="M324" s="241"/>
      <c r="N324" s="242"/>
      <c r="O324" s="242"/>
      <c r="P324" s="242"/>
      <c r="Q324" s="242"/>
      <c r="R324" s="242"/>
      <c r="S324" s="242"/>
      <c r="T324" s="24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4" t="s">
        <v>135</v>
      </c>
      <c r="AU324" s="244" t="s">
        <v>86</v>
      </c>
      <c r="AV324" s="13" t="s">
        <v>86</v>
      </c>
      <c r="AW324" s="13" t="s">
        <v>32</v>
      </c>
      <c r="AX324" s="13" t="s">
        <v>76</v>
      </c>
      <c r="AY324" s="244" t="s">
        <v>127</v>
      </c>
    </row>
    <row r="325" s="13" customFormat="1">
      <c r="A325" s="13"/>
      <c r="B325" s="233"/>
      <c r="C325" s="234"/>
      <c r="D325" s="235" t="s">
        <v>135</v>
      </c>
      <c r="E325" s="236" t="s">
        <v>1</v>
      </c>
      <c r="F325" s="237" t="s">
        <v>399</v>
      </c>
      <c r="G325" s="234"/>
      <c r="H325" s="238">
        <v>119.678</v>
      </c>
      <c r="I325" s="239"/>
      <c r="J325" s="234"/>
      <c r="K325" s="234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135</v>
      </c>
      <c r="AU325" s="244" t="s">
        <v>86</v>
      </c>
      <c r="AV325" s="13" t="s">
        <v>86</v>
      </c>
      <c r="AW325" s="13" t="s">
        <v>32</v>
      </c>
      <c r="AX325" s="13" t="s">
        <v>76</v>
      </c>
      <c r="AY325" s="244" t="s">
        <v>127</v>
      </c>
    </row>
    <row r="326" s="13" customFormat="1">
      <c r="A326" s="13"/>
      <c r="B326" s="233"/>
      <c r="C326" s="234"/>
      <c r="D326" s="235" t="s">
        <v>135</v>
      </c>
      <c r="E326" s="236" t="s">
        <v>1</v>
      </c>
      <c r="F326" s="237" t="s">
        <v>421</v>
      </c>
      <c r="G326" s="234"/>
      <c r="H326" s="238">
        <v>-69.775000000000006</v>
      </c>
      <c r="I326" s="239"/>
      <c r="J326" s="234"/>
      <c r="K326" s="234"/>
      <c r="L326" s="240"/>
      <c r="M326" s="241"/>
      <c r="N326" s="242"/>
      <c r="O326" s="242"/>
      <c r="P326" s="242"/>
      <c r="Q326" s="242"/>
      <c r="R326" s="242"/>
      <c r="S326" s="242"/>
      <c r="T326" s="24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4" t="s">
        <v>135</v>
      </c>
      <c r="AU326" s="244" t="s">
        <v>86</v>
      </c>
      <c r="AV326" s="13" t="s">
        <v>86</v>
      </c>
      <c r="AW326" s="13" t="s">
        <v>32</v>
      </c>
      <c r="AX326" s="13" t="s">
        <v>76</v>
      </c>
      <c r="AY326" s="244" t="s">
        <v>127</v>
      </c>
    </row>
    <row r="327" s="14" customFormat="1">
      <c r="A327" s="14"/>
      <c r="B327" s="245"/>
      <c r="C327" s="246"/>
      <c r="D327" s="235" t="s">
        <v>135</v>
      </c>
      <c r="E327" s="247" t="s">
        <v>1</v>
      </c>
      <c r="F327" s="248" t="s">
        <v>138</v>
      </c>
      <c r="G327" s="246"/>
      <c r="H327" s="249">
        <v>639.10300000000007</v>
      </c>
      <c r="I327" s="250"/>
      <c r="J327" s="246"/>
      <c r="K327" s="246"/>
      <c r="L327" s="251"/>
      <c r="M327" s="252"/>
      <c r="N327" s="253"/>
      <c r="O327" s="253"/>
      <c r="P327" s="253"/>
      <c r="Q327" s="253"/>
      <c r="R327" s="253"/>
      <c r="S327" s="253"/>
      <c r="T327" s="25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5" t="s">
        <v>135</v>
      </c>
      <c r="AU327" s="255" t="s">
        <v>86</v>
      </c>
      <c r="AV327" s="14" t="s">
        <v>133</v>
      </c>
      <c r="AW327" s="14" t="s">
        <v>32</v>
      </c>
      <c r="AX327" s="14" t="s">
        <v>84</v>
      </c>
      <c r="AY327" s="255" t="s">
        <v>127</v>
      </c>
    </row>
    <row r="328" s="2" customFormat="1" ht="16.5" customHeight="1">
      <c r="A328" s="38"/>
      <c r="B328" s="39"/>
      <c r="C328" s="256" t="s">
        <v>422</v>
      </c>
      <c r="D328" s="256" t="s">
        <v>329</v>
      </c>
      <c r="E328" s="257" t="s">
        <v>423</v>
      </c>
      <c r="F328" s="258" t="s">
        <v>424</v>
      </c>
      <c r="G328" s="259" t="s">
        <v>132</v>
      </c>
      <c r="H328" s="260">
        <v>661.14599999999996</v>
      </c>
      <c r="I328" s="261"/>
      <c r="J328" s="262">
        <f>ROUND(I328*H328,2)</f>
        <v>0</v>
      </c>
      <c r="K328" s="263"/>
      <c r="L328" s="264"/>
      <c r="M328" s="265" t="s">
        <v>1</v>
      </c>
      <c r="N328" s="266" t="s">
        <v>41</v>
      </c>
      <c r="O328" s="91"/>
      <c r="P328" s="229">
        <f>O328*H328</f>
        <v>0</v>
      </c>
      <c r="Q328" s="229">
        <v>0.113</v>
      </c>
      <c r="R328" s="229">
        <f>Q328*H328</f>
        <v>74.709497999999996</v>
      </c>
      <c r="S328" s="229">
        <v>0</v>
      </c>
      <c r="T328" s="230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31" t="s">
        <v>175</v>
      </c>
      <c r="AT328" s="231" t="s">
        <v>329</v>
      </c>
      <c r="AU328" s="231" t="s">
        <v>86</v>
      </c>
      <c r="AY328" s="17" t="s">
        <v>127</v>
      </c>
      <c r="BE328" s="232">
        <f>IF(N328="základní",J328,0)</f>
        <v>0</v>
      </c>
      <c r="BF328" s="232">
        <f>IF(N328="snížená",J328,0)</f>
        <v>0</v>
      </c>
      <c r="BG328" s="232">
        <f>IF(N328="zákl. přenesená",J328,0)</f>
        <v>0</v>
      </c>
      <c r="BH328" s="232">
        <f>IF(N328="sníž. přenesená",J328,0)</f>
        <v>0</v>
      </c>
      <c r="BI328" s="232">
        <f>IF(N328="nulová",J328,0)</f>
        <v>0</v>
      </c>
      <c r="BJ328" s="17" t="s">
        <v>84</v>
      </c>
      <c r="BK328" s="232">
        <f>ROUND(I328*H328,2)</f>
        <v>0</v>
      </c>
      <c r="BL328" s="17" t="s">
        <v>133</v>
      </c>
      <c r="BM328" s="231" t="s">
        <v>425</v>
      </c>
    </row>
    <row r="329" s="13" customFormat="1">
      <c r="A329" s="13"/>
      <c r="B329" s="233"/>
      <c r="C329" s="234"/>
      <c r="D329" s="235" t="s">
        <v>135</v>
      </c>
      <c r="E329" s="236" t="s">
        <v>1</v>
      </c>
      <c r="F329" s="237" t="s">
        <v>398</v>
      </c>
      <c r="G329" s="234"/>
      <c r="H329" s="238">
        <v>345.60000000000002</v>
      </c>
      <c r="I329" s="239"/>
      <c r="J329" s="234"/>
      <c r="K329" s="234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135</v>
      </c>
      <c r="AU329" s="244" t="s">
        <v>86</v>
      </c>
      <c r="AV329" s="13" t="s">
        <v>86</v>
      </c>
      <c r="AW329" s="13" t="s">
        <v>32</v>
      </c>
      <c r="AX329" s="13" t="s">
        <v>76</v>
      </c>
      <c r="AY329" s="244" t="s">
        <v>127</v>
      </c>
    </row>
    <row r="330" s="13" customFormat="1">
      <c r="A330" s="13"/>
      <c r="B330" s="233"/>
      <c r="C330" s="234"/>
      <c r="D330" s="235" t="s">
        <v>135</v>
      </c>
      <c r="E330" s="236" t="s">
        <v>1</v>
      </c>
      <c r="F330" s="237" t="s">
        <v>400</v>
      </c>
      <c r="G330" s="234"/>
      <c r="H330" s="238">
        <v>243.59999999999999</v>
      </c>
      <c r="I330" s="239"/>
      <c r="J330" s="234"/>
      <c r="K330" s="234"/>
      <c r="L330" s="240"/>
      <c r="M330" s="241"/>
      <c r="N330" s="242"/>
      <c r="O330" s="242"/>
      <c r="P330" s="242"/>
      <c r="Q330" s="242"/>
      <c r="R330" s="242"/>
      <c r="S330" s="242"/>
      <c r="T330" s="24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4" t="s">
        <v>135</v>
      </c>
      <c r="AU330" s="244" t="s">
        <v>86</v>
      </c>
      <c r="AV330" s="13" t="s">
        <v>86</v>
      </c>
      <c r="AW330" s="13" t="s">
        <v>32</v>
      </c>
      <c r="AX330" s="13" t="s">
        <v>76</v>
      </c>
      <c r="AY330" s="244" t="s">
        <v>127</v>
      </c>
    </row>
    <row r="331" s="13" customFormat="1">
      <c r="A331" s="13"/>
      <c r="B331" s="233"/>
      <c r="C331" s="234"/>
      <c r="D331" s="235" t="s">
        <v>135</v>
      </c>
      <c r="E331" s="236" t="s">
        <v>1</v>
      </c>
      <c r="F331" s="237" t="s">
        <v>399</v>
      </c>
      <c r="G331" s="234"/>
      <c r="H331" s="238">
        <v>119.678</v>
      </c>
      <c r="I331" s="239"/>
      <c r="J331" s="234"/>
      <c r="K331" s="234"/>
      <c r="L331" s="240"/>
      <c r="M331" s="241"/>
      <c r="N331" s="242"/>
      <c r="O331" s="242"/>
      <c r="P331" s="242"/>
      <c r="Q331" s="242"/>
      <c r="R331" s="242"/>
      <c r="S331" s="242"/>
      <c r="T331" s="24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4" t="s">
        <v>135</v>
      </c>
      <c r="AU331" s="244" t="s">
        <v>86</v>
      </c>
      <c r="AV331" s="13" t="s">
        <v>86</v>
      </c>
      <c r="AW331" s="13" t="s">
        <v>32</v>
      </c>
      <c r="AX331" s="13" t="s">
        <v>76</v>
      </c>
      <c r="AY331" s="244" t="s">
        <v>127</v>
      </c>
    </row>
    <row r="332" s="13" customFormat="1">
      <c r="A332" s="13"/>
      <c r="B332" s="233"/>
      <c r="C332" s="234"/>
      <c r="D332" s="235" t="s">
        <v>135</v>
      </c>
      <c r="E332" s="236" t="s">
        <v>1</v>
      </c>
      <c r="F332" s="237" t="s">
        <v>421</v>
      </c>
      <c r="G332" s="234"/>
      <c r="H332" s="238">
        <v>-69.775000000000006</v>
      </c>
      <c r="I332" s="239"/>
      <c r="J332" s="234"/>
      <c r="K332" s="234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135</v>
      </c>
      <c r="AU332" s="244" t="s">
        <v>86</v>
      </c>
      <c r="AV332" s="13" t="s">
        <v>86</v>
      </c>
      <c r="AW332" s="13" t="s">
        <v>32</v>
      </c>
      <c r="AX332" s="13" t="s">
        <v>76</v>
      </c>
      <c r="AY332" s="244" t="s">
        <v>127</v>
      </c>
    </row>
    <row r="333" s="13" customFormat="1">
      <c r="A333" s="13"/>
      <c r="B333" s="233"/>
      <c r="C333" s="234"/>
      <c r="D333" s="235" t="s">
        <v>135</v>
      </c>
      <c r="E333" s="236" t="s">
        <v>1</v>
      </c>
      <c r="F333" s="237" t="s">
        <v>426</v>
      </c>
      <c r="G333" s="234"/>
      <c r="H333" s="238">
        <v>-9.4399999999999995</v>
      </c>
      <c r="I333" s="239"/>
      <c r="J333" s="234"/>
      <c r="K333" s="234"/>
      <c r="L333" s="240"/>
      <c r="M333" s="241"/>
      <c r="N333" s="242"/>
      <c r="O333" s="242"/>
      <c r="P333" s="242"/>
      <c r="Q333" s="242"/>
      <c r="R333" s="242"/>
      <c r="S333" s="242"/>
      <c r="T333" s="24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4" t="s">
        <v>135</v>
      </c>
      <c r="AU333" s="244" t="s">
        <v>86</v>
      </c>
      <c r="AV333" s="13" t="s">
        <v>86</v>
      </c>
      <c r="AW333" s="13" t="s">
        <v>32</v>
      </c>
      <c r="AX333" s="13" t="s">
        <v>76</v>
      </c>
      <c r="AY333" s="244" t="s">
        <v>127</v>
      </c>
    </row>
    <row r="334" s="15" customFormat="1">
      <c r="A334" s="15"/>
      <c r="B334" s="267"/>
      <c r="C334" s="268"/>
      <c r="D334" s="235" t="s">
        <v>135</v>
      </c>
      <c r="E334" s="269" t="s">
        <v>1</v>
      </c>
      <c r="F334" s="270" t="s">
        <v>427</v>
      </c>
      <c r="G334" s="268"/>
      <c r="H334" s="271">
        <v>629.66300000000001</v>
      </c>
      <c r="I334" s="272"/>
      <c r="J334" s="268"/>
      <c r="K334" s="268"/>
      <c r="L334" s="273"/>
      <c r="M334" s="274"/>
      <c r="N334" s="275"/>
      <c r="O334" s="275"/>
      <c r="P334" s="275"/>
      <c r="Q334" s="275"/>
      <c r="R334" s="275"/>
      <c r="S334" s="275"/>
      <c r="T334" s="276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77" t="s">
        <v>135</v>
      </c>
      <c r="AU334" s="277" t="s">
        <v>86</v>
      </c>
      <c r="AV334" s="15" t="s">
        <v>151</v>
      </c>
      <c r="AW334" s="15" t="s">
        <v>32</v>
      </c>
      <c r="AX334" s="15" t="s">
        <v>76</v>
      </c>
      <c r="AY334" s="277" t="s">
        <v>127</v>
      </c>
    </row>
    <row r="335" s="13" customFormat="1">
      <c r="A335" s="13"/>
      <c r="B335" s="233"/>
      <c r="C335" s="234"/>
      <c r="D335" s="235" t="s">
        <v>135</v>
      </c>
      <c r="E335" s="236" t="s">
        <v>1</v>
      </c>
      <c r="F335" s="237" t="s">
        <v>428</v>
      </c>
      <c r="G335" s="234"/>
      <c r="H335" s="238">
        <v>31.483000000000001</v>
      </c>
      <c r="I335" s="239"/>
      <c r="J335" s="234"/>
      <c r="K335" s="234"/>
      <c r="L335" s="240"/>
      <c r="M335" s="241"/>
      <c r="N335" s="242"/>
      <c r="O335" s="242"/>
      <c r="P335" s="242"/>
      <c r="Q335" s="242"/>
      <c r="R335" s="242"/>
      <c r="S335" s="242"/>
      <c r="T335" s="24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4" t="s">
        <v>135</v>
      </c>
      <c r="AU335" s="244" t="s">
        <v>86</v>
      </c>
      <c r="AV335" s="13" t="s">
        <v>86</v>
      </c>
      <c r="AW335" s="13" t="s">
        <v>32</v>
      </c>
      <c r="AX335" s="13" t="s">
        <v>76</v>
      </c>
      <c r="AY335" s="244" t="s">
        <v>127</v>
      </c>
    </row>
    <row r="336" s="14" customFormat="1">
      <c r="A336" s="14"/>
      <c r="B336" s="245"/>
      <c r="C336" s="246"/>
      <c r="D336" s="235" t="s">
        <v>135</v>
      </c>
      <c r="E336" s="247" t="s">
        <v>1</v>
      </c>
      <c r="F336" s="248" t="s">
        <v>138</v>
      </c>
      <c r="G336" s="246"/>
      <c r="H336" s="249">
        <v>661.14599999999996</v>
      </c>
      <c r="I336" s="250"/>
      <c r="J336" s="246"/>
      <c r="K336" s="246"/>
      <c r="L336" s="251"/>
      <c r="M336" s="252"/>
      <c r="N336" s="253"/>
      <c r="O336" s="253"/>
      <c r="P336" s="253"/>
      <c r="Q336" s="253"/>
      <c r="R336" s="253"/>
      <c r="S336" s="253"/>
      <c r="T336" s="25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5" t="s">
        <v>135</v>
      </c>
      <c r="AU336" s="255" t="s">
        <v>86</v>
      </c>
      <c r="AV336" s="14" t="s">
        <v>133</v>
      </c>
      <c r="AW336" s="14" t="s">
        <v>32</v>
      </c>
      <c r="AX336" s="14" t="s">
        <v>84</v>
      </c>
      <c r="AY336" s="255" t="s">
        <v>127</v>
      </c>
    </row>
    <row r="337" s="2" customFormat="1" ht="24.15" customHeight="1">
      <c r="A337" s="38"/>
      <c r="B337" s="39"/>
      <c r="C337" s="256" t="s">
        <v>429</v>
      </c>
      <c r="D337" s="256" t="s">
        <v>329</v>
      </c>
      <c r="E337" s="257" t="s">
        <v>430</v>
      </c>
      <c r="F337" s="258" t="s">
        <v>431</v>
      </c>
      <c r="G337" s="259" t="s">
        <v>132</v>
      </c>
      <c r="H337" s="260">
        <v>9.9120000000000008</v>
      </c>
      <c r="I337" s="261"/>
      <c r="J337" s="262">
        <f>ROUND(I337*H337,2)</f>
        <v>0</v>
      </c>
      <c r="K337" s="263"/>
      <c r="L337" s="264"/>
      <c r="M337" s="265" t="s">
        <v>1</v>
      </c>
      <c r="N337" s="266" t="s">
        <v>41</v>
      </c>
      <c r="O337" s="91"/>
      <c r="P337" s="229">
        <f>O337*H337</f>
        <v>0</v>
      </c>
      <c r="Q337" s="229">
        <v>0.13</v>
      </c>
      <c r="R337" s="229">
        <f>Q337*H337</f>
        <v>1.2885600000000002</v>
      </c>
      <c r="S337" s="229">
        <v>0</v>
      </c>
      <c r="T337" s="230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1" t="s">
        <v>175</v>
      </c>
      <c r="AT337" s="231" t="s">
        <v>329</v>
      </c>
      <c r="AU337" s="231" t="s">
        <v>86</v>
      </c>
      <c r="AY337" s="17" t="s">
        <v>127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7" t="s">
        <v>84</v>
      </c>
      <c r="BK337" s="232">
        <f>ROUND(I337*H337,2)</f>
        <v>0</v>
      </c>
      <c r="BL337" s="17" t="s">
        <v>133</v>
      </c>
      <c r="BM337" s="231" t="s">
        <v>432</v>
      </c>
    </row>
    <row r="338" s="13" customFormat="1">
      <c r="A338" s="13"/>
      <c r="B338" s="233"/>
      <c r="C338" s="234"/>
      <c r="D338" s="235" t="s">
        <v>135</v>
      </c>
      <c r="E338" s="236" t="s">
        <v>1</v>
      </c>
      <c r="F338" s="237" t="s">
        <v>433</v>
      </c>
      <c r="G338" s="234"/>
      <c r="H338" s="238">
        <v>8.5679999999999996</v>
      </c>
      <c r="I338" s="239"/>
      <c r="J338" s="234"/>
      <c r="K338" s="234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135</v>
      </c>
      <c r="AU338" s="244" t="s">
        <v>86</v>
      </c>
      <c r="AV338" s="13" t="s">
        <v>86</v>
      </c>
      <c r="AW338" s="13" t="s">
        <v>32</v>
      </c>
      <c r="AX338" s="13" t="s">
        <v>76</v>
      </c>
      <c r="AY338" s="244" t="s">
        <v>127</v>
      </c>
    </row>
    <row r="339" s="13" customFormat="1">
      <c r="A339" s="13"/>
      <c r="B339" s="233"/>
      <c r="C339" s="234"/>
      <c r="D339" s="235" t="s">
        <v>135</v>
      </c>
      <c r="E339" s="236" t="s">
        <v>1</v>
      </c>
      <c r="F339" s="237" t="s">
        <v>434</v>
      </c>
      <c r="G339" s="234"/>
      <c r="H339" s="238">
        <v>1.3440000000000001</v>
      </c>
      <c r="I339" s="239"/>
      <c r="J339" s="234"/>
      <c r="K339" s="234"/>
      <c r="L339" s="240"/>
      <c r="M339" s="241"/>
      <c r="N339" s="242"/>
      <c r="O339" s="242"/>
      <c r="P339" s="242"/>
      <c r="Q339" s="242"/>
      <c r="R339" s="242"/>
      <c r="S339" s="242"/>
      <c r="T339" s="24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4" t="s">
        <v>135</v>
      </c>
      <c r="AU339" s="244" t="s">
        <v>86</v>
      </c>
      <c r="AV339" s="13" t="s">
        <v>86</v>
      </c>
      <c r="AW339" s="13" t="s">
        <v>32</v>
      </c>
      <c r="AX339" s="13" t="s">
        <v>76</v>
      </c>
      <c r="AY339" s="244" t="s">
        <v>127</v>
      </c>
    </row>
    <row r="340" s="14" customFormat="1">
      <c r="A340" s="14"/>
      <c r="B340" s="245"/>
      <c r="C340" s="246"/>
      <c r="D340" s="235" t="s">
        <v>135</v>
      </c>
      <c r="E340" s="247" t="s">
        <v>1</v>
      </c>
      <c r="F340" s="248" t="s">
        <v>138</v>
      </c>
      <c r="G340" s="246"/>
      <c r="H340" s="249">
        <v>9.911999999999999</v>
      </c>
      <c r="I340" s="250"/>
      <c r="J340" s="246"/>
      <c r="K340" s="246"/>
      <c r="L340" s="251"/>
      <c r="M340" s="252"/>
      <c r="N340" s="253"/>
      <c r="O340" s="253"/>
      <c r="P340" s="253"/>
      <c r="Q340" s="253"/>
      <c r="R340" s="253"/>
      <c r="S340" s="253"/>
      <c r="T340" s="25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5" t="s">
        <v>135</v>
      </c>
      <c r="AU340" s="255" t="s">
        <v>86</v>
      </c>
      <c r="AV340" s="14" t="s">
        <v>133</v>
      </c>
      <c r="AW340" s="14" t="s">
        <v>32</v>
      </c>
      <c r="AX340" s="14" t="s">
        <v>84</v>
      </c>
      <c r="AY340" s="255" t="s">
        <v>127</v>
      </c>
    </row>
    <row r="341" s="2" customFormat="1" ht="37.8" customHeight="1">
      <c r="A341" s="38"/>
      <c r="B341" s="39"/>
      <c r="C341" s="219" t="s">
        <v>435</v>
      </c>
      <c r="D341" s="219" t="s">
        <v>129</v>
      </c>
      <c r="E341" s="220" t="s">
        <v>436</v>
      </c>
      <c r="F341" s="221" t="s">
        <v>437</v>
      </c>
      <c r="G341" s="222" t="s">
        <v>132</v>
      </c>
      <c r="H341" s="223">
        <v>61.5</v>
      </c>
      <c r="I341" s="224"/>
      <c r="J341" s="225">
        <f>ROUND(I341*H341,2)</f>
        <v>0</v>
      </c>
      <c r="K341" s="226"/>
      <c r="L341" s="44"/>
      <c r="M341" s="227" t="s">
        <v>1</v>
      </c>
      <c r="N341" s="228" t="s">
        <v>41</v>
      </c>
      <c r="O341" s="91"/>
      <c r="P341" s="229">
        <f>O341*H341</f>
        <v>0</v>
      </c>
      <c r="Q341" s="229">
        <v>0.084250000000000005</v>
      </c>
      <c r="R341" s="229">
        <f>Q341*H341</f>
        <v>5.1813750000000001</v>
      </c>
      <c r="S341" s="229">
        <v>0</v>
      </c>
      <c r="T341" s="230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1" t="s">
        <v>133</v>
      </c>
      <c r="AT341" s="231" t="s">
        <v>129</v>
      </c>
      <c r="AU341" s="231" t="s">
        <v>86</v>
      </c>
      <c r="AY341" s="17" t="s">
        <v>127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7" t="s">
        <v>84</v>
      </c>
      <c r="BK341" s="232">
        <f>ROUND(I341*H341,2)</f>
        <v>0</v>
      </c>
      <c r="BL341" s="17" t="s">
        <v>133</v>
      </c>
      <c r="BM341" s="231" t="s">
        <v>438</v>
      </c>
    </row>
    <row r="342" s="2" customFormat="1" ht="16.5" customHeight="1">
      <c r="A342" s="38"/>
      <c r="B342" s="39"/>
      <c r="C342" s="256" t="s">
        <v>439</v>
      </c>
      <c r="D342" s="256" t="s">
        <v>329</v>
      </c>
      <c r="E342" s="257" t="s">
        <v>440</v>
      </c>
      <c r="F342" s="258" t="s">
        <v>441</v>
      </c>
      <c r="G342" s="259" t="s">
        <v>132</v>
      </c>
      <c r="H342" s="260">
        <v>63.344999999999999</v>
      </c>
      <c r="I342" s="261"/>
      <c r="J342" s="262">
        <f>ROUND(I342*H342,2)</f>
        <v>0</v>
      </c>
      <c r="K342" s="263"/>
      <c r="L342" s="264"/>
      <c r="M342" s="265" t="s">
        <v>1</v>
      </c>
      <c r="N342" s="266" t="s">
        <v>41</v>
      </c>
      <c r="O342" s="91"/>
      <c r="P342" s="229">
        <f>O342*H342</f>
        <v>0</v>
      </c>
      <c r="Q342" s="229">
        <v>0.113</v>
      </c>
      <c r="R342" s="229">
        <f>Q342*H342</f>
        <v>7.157985</v>
      </c>
      <c r="S342" s="229">
        <v>0</v>
      </c>
      <c r="T342" s="230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31" t="s">
        <v>175</v>
      </c>
      <c r="AT342" s="231" t="s">
        <v>329</v>
      </c>
      <c r="AU342" s="231" t="s">
        <v>86</v>
      </c>
      <c r="AY342" s="17" t="s">
        <v>127</v>
      </c>
      <c r="BE342" s="232">
        <f>IF(N342="základní",J342,0)</f>
        <v>0</v>
      </c>
      <c r="BF342" s="232">
        <f>IF(N342="snížená",J342,0)</f>
        <v>0</v>
      </c>
      <c r="BG342" s="232">
        <f>IF(N342="zákl. přenesená",J342,0)</f>
        <v>0</v>
      </c>
      <c r="BH342" s="232">
        <f>IF(N342="sníž. přenesená",J342,0)</f>
        <v>0</v>
      </c>
      <c r="BI342" s="232">
        <f>IF(N342="nulová",J342,0)</f>
        <v>0</v>
      </c>
      <c r="BJ342" s="17" t="s">
        <v>84</v>
      </c>
      <c r="BK342" s="232">
        <f>ROUND(I342*H342,2)</f>
        <v>0</v>
      </c>
      <c r="BL342" s="17" t="s">
        <v>133</v>
      </c>
      <c r="BM342" s="231" t="s">
        <v>442</v>
      </c>
    </row>
    <row r="343" s="13" customFormat="1">
      <c r="A343" s="13"/>
      <c r="B343" s="233"/>
      <c r="C343" s="234"/>
      <c r="D343" s="235" t="s">
        <v>135</v>
      </c>
      <c r="E343" s="234"/>
      <c r="F343" s="237" t="s">
        <v>443</v>
      </c>
      <c r="G343" s="234"/>
      <c r="H343" s="238">
        <v>63.344999999999999</v>
      </c>
      <c r="I343" s="239"/>
      <c r="J343" s="234"/>
      <c r="K343" s="234"/>
      <c r="L343" s="240"/>
      <c r="M343" s="241"/>
      <c r="N343" s="242"/>
      <c r="O343" s="242"/>
      <c r="P343" s="242"/>
      <c r="Q343" s="242"/>
      <c r="R343" s="242"/>
      <c r="S343" s="242"/>
      <c r="T343" s="24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4" t="s">
        <v>135</v>
      </c>
      <c r="AU343" s="244" t="s">
        <v>86</v>
      </c>
      <c r="AV343" s="13" t="s">
        <v>86</v>
      </c>
      <c r="AW343" s="13" t="s">
        <v>4</v>
      </c>
      <c r="AX343" s="13" t="s">
        <v>84</v>
      </c>
      <c r="AY343" s="244" t="s">
        <v>127</v>
      </c>
    </row>
    <row r="344" s="2" customFormat="1" ht="24.15" customHeight="1">
      <c r="A344" s="38"/>
      <c r="B344" s="39"/>
      <c r="C344" s="219" t="s">
        <v>444</v>
      </c>
      <c r="D344" s="219" t="s">
        <v>129</v>
      </c>
      <c r="E344" s="220" t="s">
        <v>445</v>
      </c>
      <c r="F344" s="221" t="s">
        <v>446</v>
      </c>
      <c r="G344" s="222" t="s">
        <v>132</v>
      </c>
      <c r="H344" s="223">
        <v>69.775000000000006</v>
      </c>
      <c r="I344" s="224"/>
      <c r="J344" s="225">
        <f>ROUND(I344*H344,2)</f>
        <v>0</v>
      </c>
      <c r="K344" s="226"/>
      <c r="L344" s="44"/>
      <c r="M344" s="227" t="s">
        <v>1</v>
      </c>
      <c r="N344" s="228" t="s">
        <v>41</v>
      </c>
      <c r="O344" s="91"/>
      <c r="P344" s="229">
        <f>O344*H344</f>
        <v>0</v>
      </c>
      <c r="Q344" s="229">
        <v>0.085650000000000004</v>
      </c>
      <c r="R344" s="229">
        <f>Q344*H344</f>
        <v>5.9762287500000006</v>
      </c>
      <c r="S344" s="229">
        <v>0</v>
      </c>
      <c r="T344" s="230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1" t="s">
        <v>133</v>
      </c>
      <c r="AT344" s="231" t="s">
        <v>129</v>
      </c>
      <c r="AU344" s="231" t="s">
        <v>86</v>
      </c>
      <c r="AY344" s="17" t="s">
        <v>127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17" t="s">
        <v>84</v>
      </c>
      <c r="BK344" s="232">
        <f>ROUND(I344*H344,2)</f>
        <v>0</v>
      </c>
      <c r="BL344" s="17" t="s">
        <v>133</v>
      </c>
      <c r="BM344" s="231" t="s">
        <v>447</v>
      </c>
    </row>
    <row r="345" s="13" customFormat="1">
      <c r="A345" s="13"/>
      <c r="B345" s="233"/>
      <c r="C345" s="234"/>
      <c r="D345" s="235" t="s">
        <v>135</v>
      </c>
      <c r="E345" s="236" t="s">
        <v>1</v>
      </c>
      <c r="F345" s="237" t="s">
        <v>448</v>
      </c>
      <c r="G345" s="234"/>
      <c r="H345" s="238">
        <v>51.435000000000002</v>
      </c>
      <c r="I345" s="239"/>
      <c r="J345" s="234"/>
      <c r="K345" s="234"/>
      <c r="L345" s="240"/>
      <c r="M345" s="241"/>
      <c r="N345" s="242"/>
      <c r="O345" s="242"/>
      <c r="P345" s="242"/>
      <c r="Q345" s="242"/>
      <c r="R345" s="242"/>
      <c r="S345" s="242"/>
      <c r="T345" s="24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4" t="s">
        <v>135</v>
      </c>
      <c r="AU345" s="244" t="s">
        <v>86</v>
      </c>
      <c r="AV345" s="13" t="s">
        <v>86</v>
      </c>
      <c r="AW345" s="13" t="s">
        <v>32</v>
      </c>
      <c r="AX345" s="13" t="s">
        <v>76</v>
      </c>
      <c r="AY345" s="244" t="s">
        <v>127</v>
      </c>
    </row>
    <row r="346" s="13" customFormat="1">
      <c r="A346" s="13"/>
      <c r="B346" s="233"/>
      <c r="C346" s="234"/>
      <c r="D346" s="235" t="s">
        <v>135</v>
      </c>
      <c r="E346" s="236" t="s">
        <v>1</v>
      </c>
      <c r="F346" s="237" t="s">
        <v>449</v>
      </c>
      <c r="G346" s="234"/>
      <c r="H346" s="238">
        <v>18.34</v>
      </c>
      <c r="I346" s="239"/>
      <c r="J346" s="234"/>
      <c r="K346" s="234"/>
      <c r="L346" s="240"/>
      <c r="M346" s="241"/>
      <c r="N346" s="242"/>
      <c r="O346" s="242"/>
      <c r="P346" s="242"/>
      <c r="Q346" s="242"/>
      <c r="R346" s="242"/>
      <c r="S346" s="242"/>
      <c r="T346" s="24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4" t="s">
        <v>135</v>
      </c>
      <c r="AU346" s="244" t="s">
        <v>86</v>
      </c>
      <c r="AV346" s="13" t="s">
        <v>86</v>
      </c>
      <c r="AW346" s="13" t="s">
        <v>32</v>
      </c>
      <c r="AX346" s="13" t="s">
        <v>76</v>
      </c>
      <c r="AY346" s="244" t="s">
        <v>127</v>
      </c>
    </row>
    <row r="347" s="14" customFormat="1">
      <c r="A347" s="14"/>
      <c r="B347" s="245"/>
      <c r="C347" s="246"/>
      <c r="D347" s="235" t="s">
        <v>135</v>
      </c>
      <c r="E347" s="247" t="s">
        <v>1</v>
      </c>
      <c r="F347" s="248" t="s">
        <v>138</v>
      </c>
      <c r="G347" s="246"/>
      <c r="H347" s="249">
        <v>69.775000000000006</v>
      </c>
      <c r="I347" s="250"/>
      <c r="J347" s="246"/>
      <c r="K347" s="246"/>
      <c r="L347" s="251"/>
      <c r="M347" s="252"/>
      <c r="N347" s="253"/>
      <c r="O347" s="253"/>
      <c r="P347" s="253"/>
      <c r="Q347" s="253"/>
      <c r="R347" s="253"/>
      <c r="S347" s="253"/>
      <c r="T347" s="25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5" t="s">
        <v>135</v>
      </c>
      <c r="AU347" s="255" t="s">
        <v>86</v>
      </c>
      <c r="AV347" s="14" t="s">
        <v>133</v>
      </c>
      <c r="AW347" s="14" t="s">
        <v>32</v>
      </c>
      <c r="AX347" s="14" t="s">
        <v>84</v>
      </c>
      <c r="AY347" s="255" t="s">
        <v>127</v>
      </c>
    </row>
    <row r="348" s="2" customFormat="1" ht="16.5" customHeight="1">
      <c r="A348" s="38"/>
      <c r="B348" s="39"/>
      <c r="C348" s="256" t="s">
        <v>450</v>
      </c>
      <c r="D348" s="256" t="s">
        <v>329</v>
      </c>
      <c r="E348" s="257" t="s">
        <v>451</v>
      </c>
      <c r="F348" s="258" t="s">
        <v>452</v>
      </c>
      <c r="G348" s="259" t="s">
        <v>132</v>
      </c>
      <c r="H348" s="260">
        <v>53.796999999999997</v>
      </c>
      <c r="I348" s="261"/>
      <c r="J348" s="262">
        <f>ROUND(I348*H348,2)</f>
        <v>0</v>
      </c>
      <c r="K348" s="263"/>
      <c r="L348" s="264"/>
      <c r="M348" s="265" t="s">
        <v>1</v>
      </c>
      <c r="N348" s="266" t="s">
        <v>41</v>
      </c>
      <c r="O348" s="91"/>
      <c r="P348" s="229">
        <f>O348*H348</f>
        <v>0</v>
      </c>
      <c r="Q348" s="229">
        <v>0.17599999999999999</v>
      </c>
      <c r="R348" s="229">
        <f>Q348*H348</f>
        <v>9.4682719999999989</v>
      </c>
      <c r="S348" s="229">
        <v>0</v>
      </c>
      <c r="T348" s="230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1" t="s">
        <v>175</v>
      </c>
      <c r="AT348" s="231" t="s">
        <v>329</v>
      </c>
      <c r="AU348" s="231" t="s">
        <v>86</v>
      </c>
      <c r="AY348" s="17" t="s">
        <v>127</v>
      </c>
      <c r="BE348" s="232">
        <f>IF(N348="základní",J348,0)</f>
        <v>0</v>
      </c>
      <c r="BF348" s="232">
        <f>IF(N348="snížená",J348,0)</f>
        <v>0</v>
      </c>
      <c r="BG348" s="232">
        <f>IF(N348="zákl. přenesená",J348,0)</f>
        <v>0</v>
      </c>
      <c r="BH348" s="232">
        <f>IF(N348="sníž. přenesená",J348,0)</f>
        <v>0</v>
      </c>
      <c r="BI348" s="232">
        <f>IF(N348="nulová",J348,0)</f>
        <v>0</v>
      </c>
      <c r="BJ348" s="17" t="s">
        <v>84</v>
      </c>
      <c r="BK348" s="232">
        <f>ROUND(I348*H348,2)</f>
        <v>0</v>
      </c>
      <c r="BL348" s="17" t="s">
        <v>133</v>
      </c>
      <c r="BM348" s="231" t="s">
        <v>453</v>
      </c>
    </row>
    <row r="349" s="13" customFormat="1">
      <c r="A349" s="13"/>
      <c r="B349" s="233"/>
      <c r="C349" s="234"/>
      <c r="D349" s="235" t="s">
        <v>135</v>
      </c>
      <c r="E349" s="236" t="s">
        <v>1</v>
      </c>
      <c r="F349" s="237" t="s">
        <v>454</v>
      </c>
      <c r="G349" s="234"/>
      <c r="H349" s="238">
        <v>53.796999999999997</v>
      </c>
      <c r="I349" s="239"/>
      <c r="J349" s="234"/>
      <c r="K349" s="234"/>
      <c r="L349" s="240"/>
      <c r="M349" s="241"/>
      <c r="N349" s="242"/>
      <c r="O349" s="242"/>
      <c r="P349" s="242"/>
      <c r="Q349" s="242"/>
      <c r="R349" s="242"/>
      <c r="S349" s="242"/>
      <c r="T349" s="24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135</v>
      </c>
      <c r="AU349" s="244" t="s">
        <v>86</v>
      </c>
      <c r="AV349" s="13" t="s">
        <v>86</v>
      </c>
      <c r="AW349" s="13" t="s">
        <v>32</v>
      </c>
      <c r="AX349" s="13" t="s">
        <v>84</v>
      </c>
      <c r="AY349" s="244" t="s">
        <v>127</v>
      </c>
    </row>
    <row r="350" s="2" customFormat="1" ht="24.15" customHeight="1">
      <c r="A350" s="38"/>
      <c r="B350" s="39"/>
      <c r="C350" s="256" t="s">
        <v>455</v>
      </c>
      <c r="D350" s="256" t="s">
        <v>329</v>
      </c>
      <c r="E350" s="257" t="s">
        <v>456</v>
      </c>
      <c r="F350" s="258" t="s">
        <v>457</v>
      </c>
      <c r="G350" s="259" t="s">
        <v>132</v>
      </c>
      <c r="H350" s="260">
        <v>19.466999999999999</v>
      </c>
      <c r="I350" s="261"/>
      <c r="J350" s="262">
        <f>ROUND(I350*H350,2)</f>
        <v>0</v>
      </c>
      <c r="K350" s="263"/>
      <c r="L350" s="264"/>
      <c r="M350" s="265" t="s">
        <v>1</v>
      </c>
      <c r="N350" s="266" t="s">
        <v>41</v>
      </c>
      <c r="O350" s="91"/>
      <c r="P350" s="229">
        <f>O350*H350</f>
        <v>0</v>
      </c>
      <c r="Q350" s="229">
        <v>0.17599999999999999</v>
      </c>
      <c r="R350" s="229">
        <f>Q350*H350</f>
        <v>3.4261919999999995</v>
      </c>
      <c r="S350" s="229">
        <v>0</v>
      </c>
      <c r="T350" s="230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1" t="s">
        <v>175</v>
      </c>
      <c r="AT350" s="231" t="s">
        <v>329</v>
      </c>
      <c r="AU350" s="231" t="s">
        <v>86</v>
      </c>
      <c r="AY350" s="17" t="s">
        <v>127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7" t="s">
        <v>84</v>
      </c>
      <c r="BK350" s="232">
        <f>ROUND(I350*H350,2)</f>
        <v>0</v>
      </c>
      <c r="BL350" s="17" t="s">
        <v>133</v>
      </c>
      <c r="BM350" s="231" t="s">
        <v>458</v>
      </c>
    </row>
    <row r="351" s="13" customFormat="1">
      <c r="A351" s="13"/>
      <c r="B351" s="233"/>
      <c r="C351" s="234"/>
      <c r="D351" s="235" t="s">
        <v>135</v>
      </c>
      <c r="E351" s="236" t="s">
        <v>1</v>
      </c>
      <c r="F351" s="237" t="s">
        <v>459</v>
      </c>
      <c r="G351" s="234"/>
      <c r="H351" s="238">
        <v>16.001999999999999</v>
      </c>
      <c r="I351" s="239"/>
      <c r="J351" s="234"/>
      <c r="K351" s="234"/>
      <c r="L351" s="240"/>
      <c r="M351" s="241"/>
      <c r="N351" s="242"/>
      <c r="O351" s="242"/>
      <c r="P351" s="242"/>
      <c r="Q351" s="242"/>
      <c r="R351" s="242"/>
      <c r="S351" s="242"/>
      <c r="T351" s="24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4" t="s">
        <v>135</v>
      </c>
      <c r="AU351" s="244" t="s">
        <v>86</v>
      </c>
      <c r="AV351" s="13" t="s">
        <v>86</v>
      </c>
      <c r="AW351" s="13" t="s">
        <v>32</v>
      </c>
      <c r="AX351" s="13" t="s">
        <v>76</v>
      </c>
      <c r="AY351" s="244" t="s">
        <v>127</v>
      </c>
    </row>
    <row r="352" s="13" customFormat="1">
      <c r="A352" s="13"/>
      <c r="B352" s="233"/>
      <c r="C352" s="234"/>
      <c r="D352" s="235" t="s">
        <v>135</v>
      </c>
      <c r="E352" s="236" t="s">
        <v>1</v>
      </c>
      <c r="F352" s="237" t="s">
        <v>460</v>
      </c>
      <c r="G352" s="234"/>
      <c r="H352" s="238">
        <v>3.4649999999999999</v>
      </c>
      <c r="I352" s="239"/>
      <c r="J352" s="234"/>
      <c r="K352" s="234"/>
      <c r="L352" s="240"/>
      <c r="M352" s="241"/>
      <c r="N352" s="242"/>
      <c r="O352" s="242"/>
      <c r="P352" s="242"/>
      <c r="Q352" s="242"/>
      <c r="R352" s="242"/>
      <c r="S352" s="242"/>
      <c r="T352" s="24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4" t="s">
        <v>135</v>
      </c>
      <c r="AU352" s="244" t="s">
        <v>86</v>
      </c>
      <c r="AV352" s="13" t="s">
        <v>86</v>
      </c>
      <c r="AW352" s="13" t="s">
        <v>32</v>
      </c>
      <c r="AX352" s="13" t="s">
        <v>76</v>
      </c>
      <c r="AY352" s="244" t="s">
        <v>127</v>
      </c>
    </row>
    <row r="353" s="14" customFormat="1">
      <c r="A353" s="14"/>
      <c r="B353" s="245"/>
      <c r="C353" s="246"/>
      <c r="D353" s="235" t="s">
        <v>135</v>
      </c>
      <c r="E353" s="247" t="s">
        <v>1</v>
      </c>
      <c r="F353" s="248" t="s">
        <v>138</v>
      </c>
      <c r="G353" s="246"/>
      <c r="H353" s="249">
        <v>19.466999999999999</v>
      </c>
      <c r="I353" s="250"/>
      <c r="J353" s="246"/>
      <c r="K353" s="246"/>
      <c r="L353" s="251"/>
      <c r="M353" s="252"/>
      <c r="N353" s="253"/>
      <c r="O353" s="253"/>
      <c r="P353" s="253"/>
      <c r="Q353" s="253"/>
      <c r="R353" s="253"/>
      <c r="S353" s="253"/>
      <c r="T353" s="25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5" t="s">
        <v>135</v>
      </c>
      <c r="AU353" s="255" t="s">
        <v>86</v>
      </c>
      <c r="AV353" s="14" t="s">
        <v>133</v>
      </c>
      <c r="AW353" s="14" t="s">
        <v>32</v>
      </c>
      <c r="AX353" s="14" t="s">
        <v>84</v>
      </c>
      <c r="AY353" s="255" t="s">
        <v>127</v>
      </c>
    </row>
    <row r="354" s="2" customFormat="1" ht="24.15" customHeight="1">
      <c r="A354" s="38"/>
      <c r="B354" s="39"/>
      <c r="C354" s="219" t="s">
        <v>461</v>
      </c>
      <c r="D354" s="219" t="s">
        <v>129</v>
      </c>
      <c r="E354" s="220" t="s">
        <v>462</v>
      </c>
      <c r="F354" s="221" t="s">
        <v>463</v>
      </c>
      <c r="G354" s="222" t="s">
        <v>132</v>
      </c>
      <c r="H354" s="223">
        <v>25.199999999999999</v>
      </c>
      <c r="I354" s="224"/>
      <c r="J354" s="225">
        <f>ROUND(I354*H354,2)</f>
        <v>0</v>
      </c>
      <c r="K354" s="226"/>
      <c r="L354" s="44"/>
      <c r="M354" s="227" t="s">
        <v>1</v>
      </c>
      <c r="N354" s="228" t="s">
        <v>41</v>
      </c>
      <c r="O354" s="91"/>
      <c r="P354" s="229">
        <f>O354*H354</f>
        <v>0</v>
      </c>
      <c r="Q354" s="229">
        <v>0</v>
      </c>
      <c r="R354" s="229">
        <f>Q354*H354</f>
        <v>0</v>
      </c>
      <c r="S354" s="229">
        <v>0</v>
      </c>
      <c r="T354" s="230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1" t="s">
        <v>133</v>
      </c>
      <c r="AT354" s="231" t="s">
        <v>129</v>
      </c>
      <c r="AU354" s="231" t="s">
        <v>86</v>
      </c>
      <c r="AY354" s="17" t="s">
        <v>127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7" t="s">
        <v>84</v>
      </c>
      <c r="BK354" s="232">
        <f>ROUND(I354*H354,2)</f>
        <v>0</v>
      </c>
      <c r="BL354" s="17" t="s">
        <v>133</v>
      </c>
      <c r="BM354" s="231" t="s">
        <v>464</v>
      </c>
    </row>
    <row r="355" s="13" customFormat="1">
      <c r="A355" s="13"/>
      <c r="B355" s="233"/>
      <c r="C355" s="234"/>
      <c r="D355" s="235" t="s">
        <v>135</v>
      </c>
      <c r="E355" s="236" t="s">
        <v>1</v>
      </c>
      <c r="F355" s="237" t="s">
        <v>465</v>
      </c>
      <c r="G355" s="234"/>
      <c r="H355" s="238">
        <v>25.199999999999999</v>
      </c>
      <c r="I355" s="239"/>
      <c r="J355" s="234"/>
      <c r="K355" s="234"/>
      <c r="L355" s="240"/>
      <c r="M355" s="241"/>
      <c r="N355" s="242"/>
      <c r="O355" s="242"/>
      <c r="P355" s="242"/>
      <c r="Q355" s="242"/>
      <c r="R355" s="242"/>
      <c r="S355" s="242"/>
      <c r="T355" s="24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4" t="s">
        <v>135</v>
      </c>
      <c r="AU355" s="244" t="s">
        <v>86</v>
      </c>
      <c r="AV355" s="13" t="s">
        <v>86</v>
      </c>
      <c r="AW355" s="13" t="s">
        <v>32</v>
      </c>
      <c r="AX355" s="13" t="s">
        <v>84</v>
      </c>
      <c r="AY355" s="244" t="s">
        <v>127</v>
      </c>
    </row>
    <row r="356" s="2" customFormat="1" ht="21.75" customHeight="1">
      <c r="A356" s="38"/>
      <c r="B356" s="39"/>
      <c r="C356" s="219" t="s">
        <v>466</v>
      </c>
      <c r="D356" s="219" t="s">
        <v>129</v>
      </c>
      <c r="E356" s="220" t="s">
        <v>467</v>
      </c>
      <c r="F356" s="221" t="s">
        <v>468</v>
      </c>
      <c r="G356" s="222" t="s">
        <v>192</v>
      </c>
      <c r="H356" s="223">
        <v>531.14999999999998</v>
      </c>
      <c r="I356" s="224"/>
      <c r="J356" s="225">
        <f>ROUND(I356*H356,2)</f>
        <v>0</v>
      </c>
      <c r="K356" s="226"/>
      <c r="L356" s="44"/>
      <c r="M356" s="227" t="s">
        <v>1</v>
      </c>
      <c r="N356" s="228" t="s">
        <v>41</v>
      </c>
      <c r="O356" s="91"/>
      <c r="P356" s="229">
        <f>O356*H356</f>
        <v>0</v>
      </c>
      <c r="Q356" s="229">
        <v>0.0035999999999999999</v>
      </c>
      <c r="R356" s="229">
        <f>Q356*H356</f>
        <v>1.91214</v>
      </c>
      <c r="S356" s="229">
        <v>0</v>
      </c>
      <c r="T356" s="230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1" t="s">
        <v>133</v>
      </c>
      <c r="AT356" s="231" t="s">
        <v>129</v>
      </c>
      <c r="AU356" s="231" t="s">
        <v>86</v>
      </c>
      <c r="AY356" s="17" t="s">
        <v>127</v>
      </c>
      <c r="BE356" s="232">
        <f>IF(N356="základní",J356,0)</f>
        <v>0</v>
      </c>
      <c r="BF356" s="232">
        <f>IF(N356="snížená",J356,0)</f>
        <v>0</v>
      </c>
      <c r="BG356" s="232">
        <f>IF(N356="zákl. přenesená",J356,0)</f>
        <v>0</v>
      </c>
      <c r="BH356" s="232">
        <f>IF(N356="sníž. přenesená",J356,0)</f>
        <v>0</v>
      </c>
      <c r="BI356" s="232">
        <f>IF(N356="nulová",J356,0)</f>
        <v>0</v>
      </c>
      <c r="BJ356" s="17" t="s">
        <v>84</v>
      </c>
      <c r="BK356" s="232">
        <f>ROUND(I356*H356,2)</f>
        <v>0</v>
      </c>
      <c r="BL356" s="17" t="s">
        <v>133</v>
      </c>
      <c r="BM356" s="231" t="s">
        <v>469</v>
      </c>
    </row>
    <row r="357" s="13" customFormat="1">
      <c r="A357" s="13"/>
      <c r="B357" s="233"/>
      <c r="C357" s="234"/>
      <c r="D357" s="235" t="s">
        <v>135</v>
      </c>
      <c r="E357" s="236" t="s">
        <v>1</v>
      </c>
      <c r="F357" s="237" t="s">
        <v>187</v>
      </c>
      <c r="G357" s="234"/>
      <c r="H357" s="238">
        <v>518.64999999999998</v>
      </c>
      <c r="I357" s="239"/>
      <c r="J357" s="234"/>
      <c r="K357" s="234"/>
      <c r="L357" s="240"/>
      <c r="M357" s="241"/>
      <c r="N357" s="242"/>
      <c r="O357" s="242"/>
      <c r="P357" s="242"/>
      <c r="Q357" s="242"/>
      <c r="R357" s="242"/>
      <c r="S357" s="242"/>
      <c r="T357" s="24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4" t="s">
        <v>135</v>
      </c>
      <c r="AU357" s="244" t="s">
        <v>86</v>
      </c>
      <c r="AV357" s="13" t="s">
        <v>86</v>
      </c>
      <c r="AW357" s="13" t="s">
        <v>32</v>
      </c>
      <c r="AX357" s="13" t="s">
        <v>76</v>
      </c>
      <c r="AY357" s="244" t="s">
        <v>127</v>
      </c>
    </row>
    <row r="358" s="13" customFormat="1">
      <c r="A358" s="13"/>
      <c r="B358" s="233"/>
      <c r="C358" s="234"/>
      <c r="D358" s="235" t="s">
        <v>135</v>
      </c>
      <c r="E358" s="236" t="s">
        <v>1</v>
      </c>
      <c r="F358" s="237" t="s">
        <v>188</v>
      </c>
      <c r="G358" s="234"/>
      <c r="H358" s="238">
        <v>12.5</v>
      </c>
      <c r="I358" s="239"/>
      <c r="J358" s="234"/>
      <c r="K358" s="234"/>
      <c r="L358" s="240"/>
      <c r="M358" s="241"/>
      <c r="N358" s="242"/>
      <c r="O358" s="242"/>
      <c r="P358" s="242"/>
      <c r="Q358" s="242"/>
      <c r="R358" s="242"/>
      <c r="S358" s="242"/>
      <c r="T358" s="24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4" t="s">
        <v>135</v>
      </c>
      <c r="AU358" s="244" t="s">
        <v>86</v>
      </c>
      <c r="AV358" s="13" t="s">
        <v>86</v>
      </c>
      <c r="AW358" s="13" t="s">
        <v>32</v>
      </c>
      <c r="AX358" s="13" t="s">
        <v>76</v>
      </c>
      <c r="AY358" s="244" t="s">
        <v>127</v>
      </c>
    </row>
    <row r="359" s="14" customFormat="1">
      <c r="A359" s="14"/>
      <c r="B359" s="245"/>
      <c r="C359" s="246"/>
      <c r="D359" s="235" t="s">
        <v>135</v>
      </c>
      <c r="E359" s="247" t="s">
        <v>1</v>
      </c>
      <c r="F359" s="248" t="s">
        <v>138</v>
      </c>
      <c r="G359" s="246"/>
      <c r="H359" s="249">
        <v>531.14999999999998</v>
      </c>
      <c r="I359" s="250"/>
      <c r="J359" s="246"/>
      <c r="K359" s="246"/>
      <c r="L359" s="251"/>
      <c r="M359" s="252"/>
      <c r="N359" s="253"/>
      <c r="O359" s="253"/>
      <c r="P359" s="253"/>
      <c r="Q359" s="253"/>
      <c r="R359" s="253"/>
      <c r="S359" s="253"/>
      <c r="T359" s="25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5" t="s">
        <v>135</v>
      </c>
      <c r="AU359" s="255" t="s">
        <v>86</v>
      </c>
      <c r="AV359" s="14" t="s">
        <v>133</v>
      </c>
      <c r="AW359" s="14" t="s">
        <v>32</v>
      </c>
      <c r="AX359" s="14" t="s">
        <v>84</v>
      </c>
      <c r="AY359" s="255" t="s">
        <v>127</v>
      </c>
    </row>
    <row r="360" s="12" customFormat="1" ht="22.8" customHeight="1">
      <c r="A360" s="12"/>
      <c r="B360" s="203"/>
      <c r="C360" s="204"/>
      <c r="D360" s="205" t="s">
        <v>75</v>
      </c>
      <c r="E360" s="217" t="s">
        <v>175</v>
      </c>
      <c r="F360" s="217" t="s">
        <v>470</v>
      </c>
      <c r="G360" s="204"/>
      <c r="H360" s="204"/>
      <c r="I360" s="207"/>
      <c r="J360" s="218">
        <f>BK360</f>
        <v>0</v>
      </c>
      <c r="K360" s="204"/>
      <c r="L360" s="209"/>
      <c r="M360" s="210"/>
      <c r="N360" s="211"/>
      <c r="O360" s="211"/>
      <c r="P360" s="212">
        <f>SUM(P361:P387)</f>
        <v>0</v>
      </c>
      <c r="Q360" s="211"/>
      <c r="R360" s="212">
        <f>SUM(R361:R387)</f>
        <v>3.3837099999999998</v>
      </c>
      <c r="S360" s="211"/>
      <c r="T360" s="213">
        <f>SUM(T361:T387)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14" t="s">
        <v>84</v>
      </c>
      <c r="AT360" s="215" t="s">
        <v>75</v>
      </c>
      <c r="AU360" s="215" t="s">
        <v>84</v>
      </c>
      <c r="AY360" s="214" t="s">
        <v>127</v>
      </c>
      <c r="BK360" s="216">
        <f>SUM(BK361:BK387)</f>
        <v>0</v>
      </c>
    </row>
    <row r="361" s="2" customFormat="1" ht="24.15" customHeight="1">
      <c r="A361" s="38"/>
      <c r="B361" s="39"/>
      <c r="C361" s="219" t="s">
        <v>471</v>
      </c>
      <c r="D361" s="219" t="s">
        <v>129</v>
      </c>
      <c r="E361" s="220" t="s">
        <v>472</v>
      </c>
      <c r="F361" s="221" t="s">
        <v>473</v>
      </c>
      <c r="G361" s="222" t="s">
        <v>192</v>
      </c>
      <c r="H361" s="223">
        <v>8</v>
      </c>
      <c r="I361" s="224"/>
      <c r="J361" s="225">
        <f>ROUND(I361*H361,2)</f>
        <v>0</v>
      </c>
      <c r="K361" s="226"/>
      <c r="L361" s="44"/>
      <c r="M361" s="227" t="s">
        <v>1</v>
      </c>
      <c r="N361" s="228" t="s">
        <v>41</v>
      </c>
      <c r="O361" s="91"/>
      <c r="P361" s="229">
        <f>O361*H361</f>
        <v>0</v>
      </c>
      <c r="Q361" s="229">
        <v>1.0000000000000001E-05</v>
      </c>
      <c r="R361" s="229">
        <f>Q361*H361</f>
        <v>8.0000000000000007E-05</v>
      </c>
      <c r="S361" s="229">
        <v>0</v>
      </c>
      <c r="T361" s="230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1" t="s">
        <v>133</v>
      </c>
      <c r="AT361" s="231" t="s">
        <v>129</v>
      </c>
      <c r="AU361" s="231" t="s">
        <v>86</v>
      </c>
      <c r="AY361" s="17" t="s">
        <v>127</v>
      </c>
      <c r="BE361" s="232">
        <f>IF(N361="základní",J361,0)</f>
        <v>0</v>
      </c>
      <c r="BF361" s="232">
        <f>IF(N361="snížená",J361,0)</f>
        <v>0</v>
      </c>
      <c r="BG361" s="232">
        <f>IF(N361="zákl. přenesená",J361,0)</f>
        <v>0</v>
      </c>
      <c r="BH361" s="232">
        <f>IF(N361="sníž. přenesená",J361,0)</f>
        <v>0</v>
      </c>
      <c r="BI361" s="232">
        <f>IF(N361="nulová",J361,0)</f>
        <v>0</v>
      </c>
      <c r="BJ361" s="17" t="s">
        <v>84</v>
      </c>
      <c r="BK361" s="232">
        <f>ROUND(I361*H361,2)</f>
        <v>0</v>
      </c>
      <c r="BL361" s="17" t="s">
        <v>133</v>
      </c>
      <c r="BM361" s="231" t="s">
        <v>474</v>
      </c>
    </row>
    <row r="362" s="13" customFormat="1">
      <c r="A362" s="13"/>
      <c r="B362" s="233"/>
      <c r="C362" s="234"/>
      <c r="D362" s="235" t="s">
        <v>135</v>
      </c>
      <c r="E362" s="236" t="s">
        <v>1</v>
      </c>
      <c r="F362" s="237" t="s">
        <v>475</v>
      </c>
      <c r="G362" s="234"/>
      <c r="H362" s="238">
        <v>8</v>
      </c>
      <c r="I362" s="239"/>
      <c r="J362" s="234"/>
      <c r="K362" s="234"/>
      <c r="L362" s="240"/>
      <c r="M362" s="241"/>
      <c r="N362" s="242"/>
      <c r="O362" s="242"/>
      <c r="P362" s="242"/>
      <c r="Q362" s="242"/>
      <c r="R362" s="242"/>
      <c r="S362" s="242"/>
      <c r="T362" s="24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4" t="s">
        <v>135</v>
      </c>
      <c r="AU362" s="244" t="s">
        <v>86</v>
      </c>
      <c r="AV362" s="13" t="s">
        <v>86</v>
      </c>
      <c r="AW362" s="13" t="s">
        <v>32</v>
      </c>
      <c r="AX362" s="13" t="s">
        <v>84</v>
      </c>
      <c r="AY362" s="244" t="s">
        <v>127</v>
      </c>
    </row>
    <row r="363" s="2" customFormat="1" ht="24.15" customHeight="1">
      <c r="A363" s="38"/>
      <c r="B363" s="39"/>
      <c r="C363" s="256" t="s">
        <v>476</v>
      </c>
      <c r="D363" s="256" t="s">
        <v>329</v>
      </c>
      <c r="E363" s="257" t="s">
        <v>477</v>
      </c>
      <c r="F363" s="258" t="s">
        <v>478</v>
      </c>
      <c r="G363" s="259" t="s">
        <v>192</v>
      </c>
      <c r="H363" s="260">
        <v>8.4000000000000004</v>
      </c>
      <c r="I363" s="261"/>
      <c r="J363" s="262">
        <f>ROUND(I363*H363,2)</f>
        <v>0</v>
      </c>
      <c r="K363" s="263"/>
      <c r="L363" s="264"/>
      <c r="M363" s="265" t="s">
        <v>1</v>
      </c>
      <c r="N363" s="266" t="s">
        <v>41</v>
      </c>
      <c r="O363" s="91"/>
      <c r="P363" s="229">
        <f>O363*H363</f>
        <v>0</v>
      </c>
      <c r="Q363" s="229">
        <v>0.0028999999999999998</v>
      </c>
      <c r="R363" s="229">
        <f>Q363*H363</f>
        <v>0.02436</v>
      </c>
      <c r="S363" s="229">
        <v>0</v>
      </c>
      <c r="T363" s="230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1" t="s">
        <v>175</v>
      </c>
      <c r="AT363" s="231" t="s">
        <v>329</v>
      </c>
      <c r="AU363" s="231" t="s">
        <v>86</v>
      </c>
      <c r="AY363" s="17" t="s">
        <v>127</v>
      </c>
      <c r="BE363" s="232">
        <f>IF(N363="základní",J363,0)</f>
        <v>0</v>
      </c>
      <c r="BF363" s="232">
        <f>IF(N363="snížená",J363,0)</f>
        <v>0</v>
      </c>
      <c r="BG363" s="232">
        <f>IF(N363="zákl. přenesená",J363,0)</f>
        <v>0</v>
      </c>
      <c r="BH363" s="232">
        <f>IF(N363="sníž. přenesená",J363,0)</f>
        <v>0</v>
      </c>
      <c r="BI363" s="232">
        <f>IF(N363="nulová",J363,0)</f>
        <v>0</v>
      </c>
      <c r="BJ363" s="17" t="s">
        <v>84</v>
      </c>
      <c r="BK363" s="232">
        <f>ROUND(I363*H363,2)</f>
        <v>0</v>
      </c>
      <c r="BL363" s="17" t="s">
        <v>133</v>
      </c>
      <c r="BM363" s="231" t="s">
        <v>479</v>
      </c>
    </row>
    <row r="364" s="13" customFormat="1">
      <c r="A364" s="13"/>
      <c r="B364" s="233"/>
      <c r="C364" s="234"/>
      <c r="D364" s="235" t="s">
        <v>135</v>
      </c>
      <c r="E364" s="236" t="s">
        <v>1</v>
      </c>
      <c r="F364" s="237" t="s">
        <v>480</v>
      </c>
      <c r="G364" s="234"/>
      <c r="H364" s="238">
        <v>8.4000000000000004</v>
      </c>
      <c r="I364" s="239"/>
      <c r="J364" s="234"/>
      <c r="K364" s="234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135</v>
      </c>
      <c r="AU364" s="244" t="s">
        <v>86</v>
      </c>
      <c r="AV364" s="13" t="s">
        <v>86</v>
      </c>
      <c r="AW364" s="13" t="s">
        <v>32</v>
      </c>
      <c r="AX364" s="13" t="s">
        <v>84</v>
      </c>
      <c r="AY364" s="244" t="s">
        <v>127</v>
      </c>
    </row>
    <row r="365" s="2" customFormat="1" ht="24.15" customHeight="1">
      <c r="A365" s="38"/>
      <c r="B365" s="39"/>
      <c r="C365" s="219" t="s">
        <v>481</v>
      </c>
      <c r="D365" s="219" t="s">
        <v>129</v>
      </c>
      <c r="E365" s="220" t="s">
        <v>482</v>
      </c>
      <c r="F365" s="221" t="s">
        <v>483</v>
      </c>
      <c r="G365" s="222" t="s">
        <v>192</v>
      </c>
      <c r="H365" s="223">
        <v>203</v>
      </c>
      <c r="I365" s="224"/>
      <c r="J365" s="225">
        <f>ROUND(I365*H365,2)</f>
        <v>0</v>
      </c>
      <c r="K365" s="226"/>
      <c r="L365" s="44"/>
      <c r="M365" s="227" t="s">
        <v>1</v>
      </c>
      <c r="N365" s="228" t="s">
        <v>41</v>
      </c>
      <c r="O365" s="91"/>
      <c r="P365" s="229">
        <f>O365*H365</f>
        <v>0</v>
      </c>
      <c r="Q365" s="229">
        <v>2.0000000000000002E-05</v>
      </c>
      <c r="R365" s="229">
        <f>Q365*H365</f>
        <v>0.0040600000000000002</v>
      </c>
      <c r="S365" s="229">
        <v>0</v>
      </c>
      <c r="T365" s="230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1" t="s">
        <v>133</v>
      </c>
      <c r="AT365" s="231" t="s">
        <v>129</v>
      </c>
      <c r="AU365" s="231" t="s">
        <v>86</v>
      </c>
      <c r="AY365" s="17" t="s">
        <v>127</v>
      </c>
      <c r="BE365" s="232">
        <f>IF(N365="základní",J365,0)</f>
        <v>0</v>
      </c>
      <c r="BF365" s="232">
        <f>IF(N365="snížená",J365,0)</f>
        <v>0</v>
      </c>
      <c r="BG365" s="232">
        <f>IF(N365="zákl. přenesená",J365,0)</f>
        <v>0</v>
      </c>
      <c r="BH365" s="232">
        <f>IF(N365="sníž. přenesená",J365,0)</f>
        <v>0</v>
      </c>
      <c r="BI365" s="232">
        <f>IF(N365="nulová",J365,0)</f>
        <v>0</v>
      </c>
      <c r="BJ365" s="17" t="s">
        <v>84</v>
      </c>
      <c r="BK365" s="232">
        <f>ROUND(I365*H365,2)</f>
        <v>0</v>
      </c>
      <c r="BL365" s="17" t="s">
        <v>133</v>
      </c>
      <c r="BM365" s="231" t="s">
        <v>484</v>
      </c>
    </row>
    <row r="366" s="13" customFormat="1">
      <c r="A366" s="13"/>
      <c r="B366" s="233"/>
      <c r="C366" s="234"/>
      <c r="D366" s="235" t="s">
        <v>135</v>
      </c>
      <c r="E366" s="236" t="s">
        <v>1</v>
      </c>
      <c r="F366" s="237" t="s">
        <v>485</v>
      </c>
      <c r="G366" s="234"/>
      <c r="H366" s="238">
        <v>203</v>
      </c>
      <c r="I366" s="239"/>
      <c r="J366" s="234"/>
      <c r="K366" s="234"/>
      <c r="L366" s="240"/>
      <c r="M366" s="241"/>
      <c r="N366" s="242"/>
      <c r="O366" s="242"/>
      <c r="P366" s="242"/>
      <c r="Q366" s="242"/>
      <c r="R366" s="242"/>
      <c r="S366" s="242"/>
      <c r="T366" s="24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4" t="s">
        <v>135</v>
      </c>
      <c r="AU366" s="244" t="s">
        <v>86</v>
      </c>
      <c r="AV366" s="13" t="s">
        <v>86</v>
      </c>
      <c r="AW366" s="13" t="s">
        <v>32</v>
      </c>
      <c r="AX366" s="13" t="s">
        <v>84</v>
      </c>
      <c r="AY366" s="244" t="s">
        <v>127</v>
      </c>
    </row>
    <row r="367" s="2" customFormat="1" ht="24.15" customHeight="1">
      <c r="A367" s="38"/>
      <c r="B367" s="39"/>
      <c r="C367" s="256" t="s">
        <v>486</v>
      </c>
      <c r="D367" s="256" t="s">
        <v>329</v>
      </c>
      <c r="E367" s="257" t="s">
        <v>487</v>
      </c>
      <c r="F367" s="258" t="s">
        <v>488</v>
      </c>
      <c r="G367" s="259" t="s">
        <v>192</v>
      </c>
      <c r="H367" s="260">
        <v>203</v>
      </c>
      <c r="I367" s="261"/>
      <c r="J367" s="262">
        <f>ROUND(I367*H367,2)</f>
        <v>0</v>
      </c>
      <c r="K367" s="263"/>
      <c r="L367" s="264"/>
      <c r="M367" s="265" t="s">
        <v>1</v>
      </c>
      <c r="N367" s="266" t="s">
        <v>41</v>
      </c>
      <c r="O367" s="91"/>
      <c r="P367" s="229">
        <f>O367*H367</f>
        <v>0</v>
      </c>
      <c r="Q367" s="229">
        <v>0.0036600000000000001</v>
      </c>
      <c r="R367" s="229">
        <f>Q367*H367</f>
        <v>0.74297999999999997</v>
      </c>
      <c r="S367" s="229">
        <v>0</v>
      </c>
      <c r="T367" s="230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31" t="s">
        <v>175</v>
      </c>
      <c r="AT367" s="231" t="s">
        <v>329</v>
      </c>
      <c r="AU367" s="231" t="s">
        <v>86</v>
      </c>
      <c r="AY367" s="17" t="s">
        <v>127</v>
      </c>
      <c r="BE367" s="232">
        <f>IF(N367="základní",J367,0)</f>
        <v>0</v>
      </c>
      <c r="BF367" s="232">
        <f>IF(N367="snížená",J367,0)</f>
        <v>0</v>
      </c>
      <c r="BG367" s="232">
        <f>IF(N367="zákl. přenesená",J367,0)</f>
        <v>0</v>
      </c>
      <c r="BH367" s="232">
        <f>IF(N367="sníž. přenesená",J367,0)</f>
        <v>0</v>
      </c>
      <c r="BI367" s="232">
        <f>IF(N367="nulová",J367,0)</f>
        <v>0</v>
      </c>
      <c r="BJ367" s="17" t="s">
        <v>84</v>
      </c>
      <c r="BK367" s="232">
        <f>ROUND(I367*H367,2)</f>
        <v>0</v>
      </c>
      <c r="BL367" s="17" t="s">
        <v>133</v>
      </c>
      <c r="BM367" s="231" t="s">
        <v>489</v>
      </c>
    </row>
    <row r="368" s="2" customFormat="1" ht="33" customHeight="1">
      <c r="A368" s="38"/>
      <c r="B368" s="39"/>
      <c r="C368" s="219" t="s">
        <v>490</v>
      </c>
      <c r="D368" s="219" t="s">
        <v>129</v>
      </c>
      <c r="E368" s="220" t="s">
        <v>491</v>
      </c>
      <c r="F368" s="221" t="s">
        <v>492</v>
      </c>
      <c r="G368" s="222" t="s">
        <v>142</v>
      </c>
      <c r="H368" s="223">
        <v>9</v>
      </c>
      <c r="I368" s="224"/>
      <c r="J368" s="225">
        <f>ROUND(I368*H368,2)</f>
        <v>0</v>
      </c>
      <c r="K368" s="226"/>
      <c r="L368" s="44"/>
      <c r="M368" s="227" t="s">
        <v>1</v>
      </c>
      <c r="N368" s="228" t="s">
        <v>41</v>
      </c>
      <c r="O368" s="91"/>
      <c r="P368" s="229">
        <f>O368*H368</f>
        <v>0</v>
      </c>
      <c r="Q368" s="229">
        <v>6.9999999999999994E-05</v>
      </c>
      <c r="R368" s="229">
        <f>Q368*H368</f>
        <v>0.00062999999999999992</v>
      </c>
      <c r="S368" s="229">
        <v>0</v>
      </c>
      <c r="T368" s="230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1" t="s">
        <v>133</v>
      </c>
      <c r="AT368" s="231" t="s">
        <v>129</v>
      </c>
      <c r="AU368" s="231" t="s">
        <v>86</v>
      </c>
      <c r="AY368" s="17" t="s">
        <v>127</v>
      </c>
      <c r="BE368" s="232">
        <f>IF(N368="základní",J368,0)</f>
        <v>0</v>
      </c>
      <c r="BF368" s="232">
        <f>IF(N368="snížená",J368,0)</f>
        <v>0</v>
      </c>
      <c r="BG368" s="232">
        <f>IF(N368="zákl. přenesená",J368,0)</f>
        <v>0</v>
      </c>
      <c r="BH368" s="232">
        <f>IF(N368="sníž. přenesená",J368,0)</f>
        <v>0</v>
      </c>
      <c r="BI368" s="232">
        <f>IF(N368="nulová",J368,0)</f>
        <v>0</v>
      </c>
      <c r="BJ368" s="17" t="s">
        <v>84</v>
      </c>
      <c r="BK368" s="232">
        <f>ROUND(I368*H368,2)</f>
        <v>0</v>
      </c>
      <c r="BL368" s="17" t="s">
        <v>133</v>
      </c>
      <c r="BM368" s="231" t="s">
        <v>493</v>
      </c>
    </row>
    <row r="369" s="2" customFormat="1" ht="21.75" customHeight="1">
      <c r="A369" s="38"/>
      <c r="B369" s="39"/>
      <c r="C369" s="219" t="s">
        <v>494</v>
      </c>
      <c r="D369" s="219" t="s">
        <v>129</v>
      </c>
      <c r="E369" s="220" t="s">
        <v>495</v>
      </c>
      <c r="F369" s="221" t="s">
        <v>496</v>
      </c>
      <c r="G369" s="222" t="s">
        <v>192</v>
      </c>
      <c r="H369" s="223">
        <v>8</v>
      </c>
      <c r="I369" s="224"/>
      <c r="J369" s="225">
        <f>ROUND(I369*H369,2)</f>
        <v>0</v>
      </c>
      <c r="K369" s="226"/>
      <c r="L369" s="44"/>
      <c r="M369" s="227" t="s">
        <v>1</v>
      </c>
      <c r="N369" s="228" t="s">
        <v>41</v>
      </c>
      <c r="O369" s="91"/>
      <c r="P369" s="229">
        <f>O369*H369</f>
        <v>0</v>
      </c>
      <c r="Q369" s="229">
        <v>0</v>
      </c>
      <c r="R369" s="229">
        <f>Q369*H369</f>
        <v>0</v>
      </c>
      <c r="S369" s="229">
        <v>0</v>
      </c>
      <c r="T369" s="230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31" t="s">
        <v>133</v>
      </c>
      <c r="AT369" s="231" t="s">
        <v>129</v>
      </c>
      <c r="AU369" s="231" t="s">
        <v>86</v>
      </c>
      <c r="AY369" s="17" t="s">
        <v>127</v>
      </c>
      <c r="BE369" s="232">
        <f>IF(N369="základní",J369,0)</f>
        <v>0</v>
      </c>
      <c r="BF369" s="232">
        <f>IF(N369="snížená",J369,0)</f>
        <v>0</v>
      </c>
      <c r="BG369" s="232">
        <f>IF(N369="zákl. přenesená",J369,0)</f>
        <v>0</v>
      </c>
      <c r="BH369" s="232">
        <f>IF(N369="sníž. přenesená",J369,0)</f>
        <v>0</v>
      </c>
      <c r="BI369" s="232">
        <f>IF(N369="nulová",J369,0)</f>
        <v>0</v>
      </c>
      <c r="BJ369" s="17" t="s">
        <v>84</v>
      </c>
      <c r="BK369" s="232">
        <f>ROUND(I369*H369,2)</f>
        <v>0</v>
      </c>
      <c r="BL369" s="17" t="s">
        <v>133</v>
      </c>
      <c r="BM369" s="231" t="s">
        <v>497</v>
      </c>
    </row>
    <row r="370" s="13" customFormat="1">
      <c r="A370" s="13"/>
      <c r="B370" s="233"/>
      <c r="C370" s="234"/>
      <c r="D370" s="235" t="s">
        <v>135</v>
      </c>
      <c r="E370" s="236" t="s">
        <v>1</v>
      </c>
      <c r="F370" s="237" t="s">
        <v>475</v>
      </c>
      <c r="G370" s="234"/>
      <c r="H370" s="238">
        <v>8</v>
      </c>
      <c r="I370" s="239"/>
      <c r="J370" s="234"/>
      <c r="K370" s="234"/>
      <c r="L370" s="240"/>
      <c r="M370" s="241"/>
      <c r="N370" s="242"/>
      <c r="O370" s="242"/>
      <c r="P370" s="242"/>
      <c r="Q370" s="242"/>
      <c r="R370" s="242"/>
      <c r="S370" s="242"/>
      <c r="T370" s="24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4" t="s">
        <v>135</v>
      </c>
      <c r="AU370" s="244" t="s">
        <v>86</v>
      </c>
      <c r="AV370" s="13" t="s">
        <v>86</v>
      </c>
      <c r="AW370" s="13" t="s">
        <v>32</v>
      </c>
      <c r="AX370" s="13" t="s">
        <v>84</v>
      </c>
      <c r="AY370" s="244" t="s">
        <v>127</v>
      </c>
    </row>
    <row r="371" s="2" customFormat="1" ht="24.15" customHeight="1">
      <c r="A371" s="38"/>
      <c r="B371" s="39"/>
      <c r="C371" s="219" t="s">
        <v>498</v>
      </c>
      <c r="D371" s="219" t="s">
        <v>129</v>
      </c>
      <c r="E371" s="220" t="s">
        <v>499</v>
      </c>
      <c r="F371" s="221" t="s">
        <v>500</v>
      </c>
      <c r="G371" s="222" t="s">
        <v>192</v>
      </c>
      <c r="H371" s="223">
        <v>203</v>
      </c>
      <c r="I371" s="224"/>
      <c r="J371" s="225">
        <f>ROUND(I371*H371,2)</f>
        <v>0</v>
      </c>
      <c r="K371" s="226"/>
      <c r="L371" s="44"/>
      <c r="M371" s="227" t="s">
        <v>1</v>
      </c>
      <c r="N371" s="228" t="s">
        <v>41</v>
      </c>
      <c r="O371" s="91"/>
      <c r="P371" s="229">
        <f>O371*H371</f>
        <v>0</v>
      </c>
      <c r="Q371" s="229">
        <v>0</v>
      </c>
      <c r="R371" s="229">
        <f>Q371*H371</f>
        <v>0</v>
      </c>
      <c r="S371" s="229">
        <v>0</v>
      </c>
      <c r="T371" s="230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31" t="s">
        <v>133</v>
      </c>
      <c r="AT371" s="231" t="s">
        <v>129</v>
      </c>
      <c r="AU371" s="231" t="s">
        <v>86</v>
      </c>
      <c r="AY371" s="17" t="s">
        <v>127</v>
      </c>
      <c r="BE371" s="232">
        <f>IF(N371="základní",J371,0)</f>
        <v>0</v>
      </c>
      <c r="BF371" s="232">
        <f>IF(N371="snížená",J371,0)</f>
        <v>0</v>
      </c>
      <c r="BG371" s="232">
        <f>IF(N371="zákl. přenesená",J371,0)</f>
        <v>0</v>
      </c>
      <c r="BH371" s="232">
        <f>IF(N371="sníž. přenesená",J371,0)</f>
        <v>0</v>
      </c>
      <c r="BI371" s="232">
        <f>IF(N371="nulová",J371,0)</f>
        <v>0</v>
      </c>
      <c r="BJ371" s="17" t="s">
        <v>84</v>
      </c>
      <c r="BK371" s="232">
        <f>ROUND(I371*H371,2)</f>
        <v>0</v>
      </c>
      <c r="BL371" s="17" t="s">
        <v>133</v>
      </c>
      <c r="BM371" s="231" t="s">
        <v>501</v>
      </c>
    </row>
    <row r="372" s="13" customFormat="1">
      <c r="A372" s="13"/>
      <c r="B372" s="233"/>
      <c r="C372" s="234"/>
      <c r="D372" s="235" t="s">
        <v>135</v>
      </c>
      <c r="E372" s="236" t="s">
        <v>1</v>
      </c>
      <c r="F372" s="237" t="s">
        <v>485</v>
      </c>
      <c r="G372" s="234"/>
      <c r="H372" s="238">
        <v>203</v>
      </c>
      <c r="I372" s="239"/>
      <c r="J372" s="234"/>
      <c r="K372" s="234"/>
      <c r="L372" s="240"/>
      <c r="M372" s="241"/>
      <c r="N372" s="242"/>
      <c r="O372" s="242"/>
      <c r="P372" s="242"/>
      <c r="Q372" s="242"/>
      <c r="R372" s="242"/>
      <c r="S372" s="242"/>
      <c r="T372" s="24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44" t="s">
        <v>135</v>
      </c>
      <c r="AU372" s="244" t="s">
        <v>86</v>
      </c>
      <c r="AV372" s="13" t="s">
        <v>86</v>
      </c>
      <c r="AW372" s="13" t="s">
        <v>32</v>
      </c>
      <c r="AX372" s="13" t="s">
        <v>84</v>
      </c>
      <c r="AY372" s="244" t="s">
        <v>127</v>
      </c>
    </row>
    <row r="373" s="2" customFormat="1" ht="24.15" customHeight="1">
      <c r="A373" s="38"/>
      <c r="B373" s="39"/>
      <c r="C373" s="219" t="s">
        <v>502</v>
      </c>
      <c r="D373" s="219" t="s">
        <v>129</v>
      </c>
      <c r="E373" s="220" t="s">
        <v>503</v>
      </c>
      <c r="F373" s="221" t="s">
        <v>504</v>
      </c>
      <c r="G373" s="222" t="s">
        <v>142</v>
      </c>
      <c r="H373" s="223">
        <v>7</v>
      </c>
      <c r="I373" s="224"/>
      <c r="J373" s="225">
        <f>ROUND(I373*H373,2)</f>
        <v>0</v>
      </c>
      <c r="K373" s="226"/>
      <c r="L373" s="44"/>
      <c r="M373" s="227" t="s">
        <v>1</v>
      </c>
      <c r="N373" s="228" t="s">
        <v>41</v>
      </c>
      <c r="O373" s="91"/>
      <c r="P373" s="229">
        <f>O373*H373</f>
        <v>0</v>
      </c>
      <c r="Q373" s="229">
        <v>0.049050000000000003</v>
      </c>
      <c r="R373" s="229">
        <f>Q373*H373</f>
        <v>0.34335000000000004</v>
      </c>
      <c r="S373" s="229">
        <v>0</v>
      </c>
      <c r="T373" s="230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1" t="s">
        <v>133</v>
      </c>
      <c r="AT373" s="231" t="s">
        <v>129</v>
      </c>
      <c r="AU373" s="231" t="s">
        <v>86</v>
      </c>
      <c r="AY373" s="17" t="s">
        <v>127</v>
      </c>
      <c r="BE373" s="232">
        <f>IF(N373="základní",J373,0)</f>
        <v>0</v>
      </c>
      <c r="BF373" s="232">
        <f>IF(N373="snížená",J373,0)</f>
        <v>0</v>
      </c>
      <c r="BG373" s="232">
        <f>IF(N373="zákl. přenesená",J373,0)</f>
        <v>0</v>
      </c>
      <c r="BH373" s="232">
        <f>IF(N373="sníž. přenesená",J373,0)</f>
        <v>0</v>
      </c>
      <c r="BI373" s="232">
        <f>IF(N373="nulová",J373,0)</f>
        <v>0</v>
      </c>
      <c r="BJ373" s="17" t="s">
        <v>84</v>
      </c>
      <c r="BK373" s="232">
        <f>ROUND(I373*H373,2)</f>
        <v>0</v>
      </c>
      <c r="BL373" s="17" t="s">
        <v>133</v>
      </c>
      <c r="BM373" s="231" t="s">
        <v>505</v>
      </c>
    </row>
    <row r="374" s="13" customFormat="1">
      <c r="A374" s="13"/>
      <c r="B374" s="233"/>
      <c r="C374" s="234"/>
      <c r="D374" s="235" t="s">
        <v>135</v>
      </c>
      <c r="E374" s="236" t="s">
        <v>1</v>
      </c>
      <c r="F374" s="237" t="s">
        <v>170</v>
      </c>
      <c r="G374" s="234"/>
      <c r="H374" s="238">
        <v>7</v>
      </c>
      <c r="I374" s="239"/>
      <c r="J374" s="234"/>
      <c r="K374" s="234"/>
      <c r="L374" s="240"/>
      <c r="M374" s="241"/>
      <c r="N374" s="242"/>
      <c r="O374" s="242"/>
      <c r="P374" s="242"/>
      <c r="Q374" s="242"/>
      <c r="R374" s="242"/>
      <c r="S374" s="242"/>
      <c r="T374" s="24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4" t="s">
        <v>135</v>
      </c>
      <c r="AU374" s="244" t="s">
        <v>86</v>
      </c>
      <c r="AV374" s="13" t="s">
        <v>86</v>
      </c>
      <c r="AW374" s="13" t="s">
        <v>32</v>
      </c>
      <c r="AX374" s="13" t="s">
        <v>84</v>
      </c>
      <c r="AY374" s="244" t="s">
        <v>127</v>
      </c>
    </row>
    <row r="375" s="2" customFormat="1" ht="33" customHeight="1">
      <c r="A375" s="38"/>
      <c r="B375" s="39"/>
      <c r="C375" s="219" t="s">
        <v>506</v>
      </c>
      <c r="D375" s="219" t="s">
        <v>129</v>
      </c>
      <c r="E375" s="220" t="s">
        <v>507</v>
      </c>
      <c r="F375" s="221" t="s">
        <v>508</v>
      </c>
      <c r="G375" s="222" t="s">
        <v>142</v>
      </c>
      <c r="H375" s="223">
        <v>7</v>
      </c>
      <c r="I375" s="224"/>
      <c r="J375" s="225">
        <f>ROUND(I375*H375,2)</f>
        <v>0</v>
      </c>
      <c r="K375" s="226"/>
      <c r="L375" s="44"/>
      <c r="M375" s="227" t="s">
        <v>1</v>
      </c>
      <c r="N375" s="228" t="s">
        <v>41</v>
      </c>
      <c r="O375" s="91"/>
      <c r="P375" s="229">
        <f>O375*H375</f>
        <v>0</v>
      </c>
      <c r="Q375" s="229">
        <v>0.0081399999999999997</v>
      </c>
      <c r="R375" s="229">
        <f>Q375*H375</f>
        <v>0.056979999999999996</v>
      </c>
      <c r="S375" s="229">
        <v>0</v>
      </c>
      <c r="T375" s="230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31" t="s">
        <v>133</v>
      </c>
      <c r="AT375" s="231" t="s">
        <v>129</v>
      </c>
      <c r="AU375" s="231" t="s">
        <v>86</v>
      </c>
      <c r="AY375" s="17" t="s">
        <v>127</v>
      </c>
      <c r="BE375" s="232">
        <f>IF(N375="základní",J375,0)</f>
        <v>0</v>
      </c>
      <c r="BF375" s="232">
        <f>IF(N375="snížená",J375,0)</f>
        <v>0</v>
      </c>
      <c r="BG375" s="232">
        <f>IF(N375="zákl. přenesená",J375,0)</f>
        <v>0</v>
      </c>
      <c r="BH375" s="232">
        <f>IF(N375="sníž. přenesená",J375,0)</f>
        <v>0</v>
      </c>
      <c r="BI375" s="232">
        <f>IF(N375="nulová",J375,0)</f>
        <v>0</v>
      </c>
      <c r="BJ375" s="17" t="s">
        <v>84</v>
      </c>
      <c r="BK375" s="232">
        <f>ROUND(I375*H375,2)</f>
        <v>0</v>
      </c>
      <c r="BL375" s="17" t="s">
        <v>133</v>
      </c>
      <c r="BM375" s="231" t="s">
        <v>509</v>
      </c>
    </row>
    <row r="376" s="2" customFormat="1" ht="24.15" customHeight="1">
      <c r="A376" s="38"/>
      <c r="B376" s="39"/>
      <c r="C376" s="219" t="s">
        <v>510</v>
      </c>
      <c r="D376" s="219" t="s">
        <v>129</v>
      </c>
      <c r="E376" s="220" t="s">
        <v>511</v>
      </c>
      <c r="F376" s="221" t="s">
        <v>512</v>
      </c>
      <c r="G376" s="222" t="s">
        <v>142</v>
      </c>
      <c r="H376" s="223">
        <v>7</v>
      </c>
      <c r="I376" s="224"/>
      <c r="J376" s="225">
        <f>ROUND(I376*H376,2)</f>
        <v>0</v>
      </c>
      <c r="K376" s="226"/>
      <c r="L376" s="44"/>
      <c r="M376" s="227" t="s">
        <v>1</v>
      </c>
      <c r="N376" s="228" t="s">
        <v>41</v>
      </c>
      <c r="O376" s="91"/>
      <c r="P376" s="229">
        <f>O376*H376</f>
        <v>0</v>
      </c>
      <c r="Q376" s="229">
        <v>0</v>
      </c>
      <c r="R376" s="229">
        <f>Q376*H376</f>
        <v>0</v>
      </c>
      <c r="S376" s="229">
        <v>0</v>
      </c>
      <c r="T376" s="230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1" t="s">
        <v>133</v>
      </c>
      <c r="AT376" s="231" t="s">
        <v>129</v>
      </c>
      <c r="AU376" s="231" t="s">
        <v>86</v>
      </c>
      <c r="AY376" s="17" t="s">
        <v>127</v>
      </c>
      <c r="BE376" s="232">
        <f>IF(N376="základní",J376,0)</f>
        <v>0</v>
      </c>
      <c r="BF376" s="232">
        <f>IF(N376="snížená",J376,0)</f>
        <v>0</v>
      </c>
      <c r="BG376" s="232">
        <f>IF(N376="zákl. přenesená",J376,0)</f>
        <v>0</v>
      </c>
      <c r="BH376" s="232">
        <f>IF(N376="sníž. přenesená",J376,0)</f>
        <v>0</v>
      </c>
      <c r="BI376" s="232">
        <f>IF(N376="nulová",J376,0)</f>
        <v>0</v>
      </c>
      <c r="BJ376" s="17" t="s">
        <v>84</v>
      </c>
      <c r="BK376" s="232">
        <f>ROUND(I376*H376,2)</f>
        <v>0</v>
      </c>
      <c r="BL376" s="17" t="s">
        <v>133</v>
      </c>
      <c r="BM376" s="231" t="s">
        <v>513</v>
      </c>
    </row>
    <row r="377" s="2" customFormat="1" ht="33" customHeight="1">
      <c r="A377" s="38"/>
      <c r="B377" s="39"/>
      <c r="C377" s="219" t="s">
        <v>514</v>
      </c>
      <c r="D377" s="219" t="s">
        <v>129</v>
      </c>
      <c r="E377" s="220" t="s">
        <v>515</v>
      </c>
      <c r="F377" s="221" t="s">
        <v>516</v>
      </c>
      <c r="G377" s="222" t="s">
        <v>142</v>
      </c>
      <c r="H377" s="223">
        <v>7</v>
      </c>
      <c r="I377" s="224"/>
      <c r="J377" s="225">
        <f>ROUND(I377*H377,2)</f>
        <v>0</v>
      </c>
      <c r="K377" s="226"/>
      <c r="L377" s="44"/>
      <c r="M377" s="227" t="s">
        <v>1</v>
      </c>
      <c r="N377" s="228" t="s">
        <v>41</v>
      </c>
      <c r="O377" s="91"/>
      <c r="P377" s="229">
        <f>O377*H377</f>
        <v>0</v>
      </c>
      <c r="Q377" s="229">
        <v>0.037249999999999998</v>
      </c>
      <c r="R377" s="229">
        <f>Q377*H377</f>
        <v>0.26074999999999998</v>
      </c>
      <c r="S377" s="229">
        <v>0</v>
      </c>
      <c r="T377" s="230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31" t="s">
        <v>133</v>
      </c>
      <c r="AT377" s="231" t="s">
        <v>129</v>
      </c>
      <c r="AU377" s="231" t="s">
        <v>86</v>
      </c>
      <c r="AY377" s="17" t="s">
        <v>127</v>
      </c>
      <c r="BE377" s="232">
        <f>IF(N377="základní",J377,0)</f>
        <v>0</v>
      </c>
      <c r="BF377" s="232">
        <f>IF(N377="snížená",J377,0)</f>
        <v>0</v>
      </c>
      <c r="BG377" s="232">
        <f>IF(N377="zákl. přenesená",J377,0)</f>
        <v>0</v>
      </c>
      <c r="BH377" s="232">
        <f>IF(N377="sníž. přenesená",J377,0)</f>
        <v>0</v>
      </c>
      <c r="BI377" s="232">
        <f>IF(N377="nulová",J377,0)</f>
        <v>0</v>
      </c>
      <c r="BJ377" s="17" t="s">
        <v>84</v>
      </c>
      <c r="BK377" s="232">
        <f>ROUND(I377*H377,2)</f>
        <v>0</v>
      </c>
      <c r="BL377" s="17" t="s">
        <v>133</v>
      </c>
      <c r="BM377" s="231" t="s">
        <v>517</v>
      </c>
    </row>
    <row r="378" s="2" customFormat="1" ht="24.15" customHeight="1">
      <c r="A378" s="38"/>
      <c r="B378" s="39"/>
      <c r="C378" s="219" t="s">
        <v>518</v>
      </c>
      <c r="D378" s="219" t="s">
        <v>129</v>
      </c>
      <c r="E378" s="220" t="s">
        <v>519</v>
      </c>
      <c r="F378" s="221" t="s">
        <v>520</v>
      </c>
      <c r="G378" s="222" t="s">
        <v>142</v>
      </c>
      <c r="H378" s="223">
        <v>4</v>
      </c>
      <c r="I378" s="224"/>
      <c r="J378" s="225">
        <f>ROUND(I378*H378,2)</f>
        <v>0</v>
      </c>
      <c r="K378" s="226"/>
      <c r="L378" s="44"/>
      <c r="M378" s="227" t="s">
        <v>1</v>
      </c>
      <c r="N378" s="228" t="s">
        <v>41</v>
      </c>
      <c r="O378" s="91"/>
      <c r="P378" s="229">
        <f>O378*H378</f>
        <v>0</v>
      </c>
      <c r="Q378" s="229">
        <v>0.34089999999999998</v>
      </c>
      <c r="R378" s="229">
        <f>Q378*H378</f>
        <v>1.3635999999999999</v>
      </c>
      <c r="S378" s="229">
        <v>0</v>
      </c>
      <c r="T378" s="230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31" t="s">
        <v>133</v>
      </c>
      <c r="AT378" s="231" t="s">
        <v>129</v>
      </c>
      <c r="AU378" s="231" t="s">
        <v>86</v>
      </c>
      <c r="AY378" s="17" t="s">
        <v>127</v>
      </c>
      <c r="BE378" s="232">
        <f>IF(N378="základní",J378,0)</f>
        <v>0</v>
      </c>
      <c r="BF378" s="232">
        <f>IF(N378="snížená",J378,0)</f>
        <v>0</v>
      </c>
      <c r="BG378" s="232">
        <f>IF(N378="zákl. přenesená",J378,0)</f>
        <v>0</v>
      </c>
      <c r="BH378" s="232">
        <f>IF(N378="sníž. přenesená",J378,0)</f>
        <v>0</v>
      </c>
      <c r="BI378" s="232">
        <f>IF(N378="nulová",J378,0)</f>
        <v>0</v>
      </c>
      <c r="BJ378" s="17" t="s">
        <v>84</v>
      </c>
      <c r="BK378" s="232">
        <f>ROUND(I378*H378,2)</f>
        <v>0</v>
      </c>
      <c r="BL378" s="17" t="s">
        <v>133</v>
      </c>
      <c r="BM378" s="231" t="s">
        <v>521</v>
      </c>
    </row>
    <row r="379" s="13" customFormat="1">
      <c r="A379" s="13"/>
      <c r="B379" s="233"/>
      <c r="C379" s="234"/>
      <c r="D379" s="235" t="s">
        <v>135</v>
      </c>
      <c r="E379" s="236" t="s">
        <v>1</v>
      </c>
      <c r="F379" s="237" t="s">
        <v>133</v>
      </c>
      <c r="G379" s="234"/>
      <c r="H379" s="238">
        <v>4</v>
      </c>
      <c r="I379" s="239"/>
      <c r="J379" s="234"/>
      <c r="K379" s="234"/>
      <c r="L379" s="240"/>
      <c r="M379" s="241"/>
      <c r="N379" s="242"/>
      <c r="O379" s="242"/>
      <c r="P379" s="242"/>
      <c r="Q379" s="242"/>
      <c r="R379" s="242"/>
      <c r="S379" s="242"/>
      <c r="T379" s="24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4" t="s">
        <v>135</v>
      </c>
      <c r="AU379" s="244" t="s">
        <v>86</v>
      </c>
      <c r="AV379" s="13" t="s">
        <v>86</v>
      </c>
      <c r="AW379" s="13" t="s">
        <v>32</v>
      </c>
      <c r="AX379" s="13" t="s">
        <v>84</v>
      </c>
      <c r="AY379" s="244" t="s">
        <v>127</v>
      </c>
    </row>
    <row r="380" s="2" customFormat="1" ht="16.5" customHeight="1">
      <c r="A380" s="38"/>
      <c r="B380" s="39"/>
      <c r="C380" s="256" t="s">
        <v>522</v>
      </c>
      <c r="D380" s="256" t="s">
        <v>329</v>
      </c>
      <c r="E380" s="257" t="s">
        <v>523</v>
      </c>
      <c r="F380" s="258" t="s">
        <v>524</v>
      </c>
      <c r="G380" s="259" t="s">
        <v>142</v>
      </c>
      <c r="H380" s="260">
        <v>4</v>
      </c>
      <c r="I380" s="261"/>
      <c r="J380" s="262">
        <f>ROUND(I380*H380,2)</f>
        <v>0</v>
      </c>
      <c r="K380" s="263"/>
      <c r="L380" s="264"/>
      <c r="M380" s="265" t="s">
        <v>1</v>
      </c>
      <c r="N380" s="266" t="s">
        <v>41</v>
      </c>
      <c r="O380" s="91"/>
      <c r="P380" s="229">
        <f>O380*H380</f>
        <v>0</v>
      </c>
      <c r="Q380" s="229">
        <v>0.01823</v>
      </c>
      <c r="R380" s="229">
        <f>Q380*H380</f>
        <v>0.072919999999999999</v>
      </c>
      <c r="S380" s="229">
        <v>0</v>
      </c>
      <c r="T380" s="230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31" t="s">
        <v>175</v>
      </c>
      <c r="AT380" s="231" t="s">
        <v>329</v>
      </c>
      <c r="AU380" s="231" t="s">
        <v>86</v>
      </c>
      <c r="AY380" s="17" t="s">
        <v>127</v>
      </c>
      <c r="BE380" s="232">
        <f>IF(N380="základní",J380,0)</f>
        <v>0</v>
      </c>
      <c r="BF380" s="232">
        <f>IF(N380="snížená",J380,0)</f>
        <v>0</v>
      </c>
      <c r="BG380" s="232">
        <f>IF(N380="zákl. přenesená",J380,0)</f>
        <v>0</v>
      </c>
      <c r="BH380" s="232">
        <f>IF(N380="sníž. přenesená",J380,0)</f>
        <v>0</v>
      </c>
      <c r="BI380" s="232">
        <f>IF(N380="nulová",J380,0)</f>
        <v>0</v>
      </c>
      <c r="BJ380" s="17" t="s">
        <v>84</v>
      </c>
      <c r="BK380" s="232">
        <f>ROUND(I380*H380,2)</f>
        <v>0</v>
      </c>
      <c r="BL380" s="17" t="s">
        <v>133</v>
      </c>
      <c r="BM380" s="231" t="s">
        <v>525</v>
      </c>
    </row>
    <row r="381" s="2" customFormat="1" ht="21.75" customHeight="1">
      <c r="A381" s="38"/>
      <c r="B381" s="39"/>
      <c r="C381" s="256" t="s">
        <v>526</v>
      </c>
      <c r="D381" s="256" t="s">
        <v>329</v>
      </c>
      <c r="E381" s="257" t="s">
        <v>527</v>
      </c>
      <c r="F381" s="258" t="s">
        <v>528</v>
      </c>
      <c r="G381" s="259" t="s">
        <v>142</v>
      </c>
      <c r="H381" s="260">
        <v>4</v>
      </c>
      <c r="I381" s="261"/>
      <c r="J381" s="262">
        <f>ROUND(I381*H381,2)</f>
        <v>0</v>
      </c>
      <c r="K381" s="263"/>
      <c r="L381" s="264"/>
      <c r="M381" s="265" t="s">
        <v>1</v>
      </c>
      <c r="N381" s="266" t="s">
        <v>41</v>
      </c>
      <c r="O381" s="91"/>
      <c r="P381" s="229">
        <f>O381*H381</f>
        <v>0</v>
      </c>
      <c r="Q381" s="229">
        <v>0.0085000000000000006</v>
      </c>
      <c r="R381" s="229">
        <f>Q381*H381</f>
        <v>0.034000000000000002</v>
      </c>
      <c r="S381" s="229">
        <v>0</v>
      </c>
      <c r="T381" s="230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31" t="s">
        <v>175</v>
      </c>
      <c r="AT381" s="231" t="s">
        <v>329</v>
      </c>
      <c r="AU381" s="231" t="s">
        <v>86</v>
      </c>
      <c r="AY381" s="17" t="s">
        <v>127</v>
      </c>
      <c r="BE381" s="232">
        <f>IF(N381="základní",J381,0)</f>
        <v>0</v>
      </c>
      <c r="BF381" s="232">
        <f>IF(N381="snížená",J381,0)</f>
        <v>0</v>
      </c>
      <c r="BG381" s="232">
        <f>IF(N381="zákl. přenesená",J381,0)</f>
        <v>0</v>
      </c>
      <c r="BH381" s="232">
        <f>IF(N381="sníž. přenesená",J381,0)</f>
        <v>0</v>
      </c>
      <c r="BI381" s="232">
        <f>IF(N381="nulová",J381,0)</f>
        <v>0</v>
      </c>
      <c r="BJ381" s="17" t="s">
        <v>84</v>
      </c>
      <c r="BK381" s="232">
        <f>ROUND(I381*H381,2)</f>
        <v>0</v>
      </c>
      <c r="BL381" s="17" t="s">
        <v>133</v>
      </c>
      <c r="BM381" s="231" t="s">
        <v>529</v>
      </c>
    </row>
    <row r="382" s="2" customFormat="1" ht="21.75" customHeight="1">
      <c r="A382" s="38"/>
      <c r="B382" s="39"/>
      <c r="C382" s="256" t="s">
        <v>530</v>
      </c>
      <c r="D382" s="256" t="s">
        <v>329</v>
      </c>
      <c r="E382" s="257" t="s">
        <v>531</v>
      </c>
      <c r="F382" s="258" t="s">
        <v>532</v>
      </c>
      <c r="G382" s="259" t="s">
        <v>142</v>
      </c>
      <c r="H382" s="260">
        <v>4</v>
      </c>
      <c r="I382" s="261"/>
      <c r="J382" s="262">
        <f>ROUND(I382*H382,2)</f>
        <v>0</v>
      </c>
      <c r="K382" s="263"/>
      <c r="L382" s="264"/>
      <c r="M382" s="265" t="s">
        <v>1</v>
      </c>
      <c r="N382" s="266" t="s">
        <v>41</v>
      </c>
      <c r="O382" s="91"/>
      <c r="P382" s="229">
        <f>O382*H382</f>
        <v>0</v>
      </c>
      <c r="Q382" s="229">
        <v>0.12</v>
      </c>
      <c r="R382" s="229">
        <f>Q382*H382</f>
        <v>0.47999999999999998</v>
      </c>
      <c r="S382" s="229">
        <v>0</v>
      </c>
      <c r="T382" s="230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31" t="s">
        <v>175</v>
      </c>
      <c r="AT382" s="231" t="s">
        <v>329</v>
      </c>
      <c r="AU382" s="231" t="s">
        <v>86</v>
      </c>
      <c r="AY382" s="17" t="s">
        <v>127</v>
      </c>
      <c r="BE382" s="232">
        <f>IF(N382="základní",J382,0)</f>
        <v>0</v>
      </c>
      <c r="BF382" s="232">
        <f>IF(N382="snížená",J382,0)</f>
        <v>0</v>
      </c>
      <c r="BG382" s="232">
        <f>IF(N382="zákl. přenesená",J382,0)</f>
        <v>0</v>
      </c>
      <c r="BH382" s="232">
        <f>IF(N382="sníž. přenesená",J382,0)</f>
        <v>0</v>
      </c>
      <c r="BI382" s="232">
        <f>IF(N382="nulová",J382,0)</f>
        <v>0</v>
      </c>
      <c r="BJ382" s="17" t="s">
        <v>84</v>
      </c>
      <c r="BK382" s="232">
        <f>ROUND(I382*H382,2)</f>
        <v>0</v>
      </c>
      <c r="BL382" s="17" t="s">
        <v>133</v>
      </c>
      <c r="BM382" s="231" t="s">
        <v>533</v>
      </c>
    </row>
    <row r="383" s="2" customFormat="1" ht="24.15" customHeight="1">
      <c r="A383" s="38"/>
      <c r="B383" s="39"/>
      <c r="C383" s="219" t="s">
        <v>534</v>
      </c>
      <c r="D383" s="219" t="s">
        <v>129</v>
      </c>
      <c r="E383" s="220" t="s">
        <v>535</v>
      </c>
      <c r="F383" s="221" t="s">
        <v>536</v>
      </c>
      <c r="G383" s="222" t="s">
        <v>192</v>
      </c>
      <c r="H383" s="223">
        <v>120</v>
      </c>
      <c r="I383" s="224"/>
      <c r="J383" s="225">
        <f>ROUND(I383*H383,2)</f>
        <v>0</v>
      </c>
      <c r="K383" s="226"/>
      <c r="L383" s="44"/>
      <c r="M383" s="227" t="s">
        <v>1</v>
      </c>
      <c r="N383" s="228" t="s">
        <v>41</v>
      </c>
      <c r="O383" s="91"/>
      <c r="P383" s="229">
        <f>O383*H383</f>
        <v>0</v>
      </c>
      <c r="Q383" s="229">
        <v>0</v>
      </c>
      <c r="R383" s="229">
        <f>Q383*H383</f>
        <v>0</v>
      </c>
      <c r="S383" s="229">
        <v>0</v>
      </c>
      <c r="T383" s="230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31" t="s">
        <v>133</v>
      </c>
      <c r="AT383" s="231" t="s">
        <v>129</v>
      </c>
      <c r="AU383" s="231" t="s">
        <v>86</v>
      </c>
      <c r="AY383" s="17" t="s">
        <v>127</v>
      </c>
      <c r="BE383" s="232">
        <f>IF(N383="základní",J383,0)</f>
        <v>0</v>
      </c>
      <c r="BF383" s="232">
        <f>IF(N383="snížená",J383,0)</f>
        <v>0</v>
      </c>
      <c r="BG383" s="232">
        <f>IF(N383="zákl. přenesená",J383,0)</f>
        <v>0</v>
      </c>
      <c r="BH383" s="232">
        <f>IF(N383="sníž. přenesená",J383,0)</f>
        <v>0</v>
      </c>
      <c r="BI383" s="232">
        <f>IF(N383="nulová",J383,0)</f>
        <v>0</v>
      </c>
      <c r="BJ383" s="17" t="s">
        <v>84</v>
      </c>
      <c r="BK383" s="232">
        <f>ROUND(I383*H383,2)</f>
        <v>0</v>
      </c>
      <c r="BL383" s="17" t="s">
        <v>133</v>
      </c>
      <c r="BM383" s="231" t="s">
        <v>537</v>
      </c>
    </row>
    <row r="384" s="13" customFormat="1">
      <c r="A384" s="13"/>
      <c r="B384" s="233"/>
      <c r="C384" s="234"/>
      <c r="D384" s="235" t="s">
        <v>135</v>
      </c>
      <c r="E384" s="236" t="s">
        <v>1</v>
      </c>
      <c r="F384" s="237" t="s">
        <v>538</v>
      </c>
      <c r="G384" s="234"/>
      <c r="H384" s="238">
        <v>120</v>
      </c>
      <c r="I384" s="239"/>
      <c r="J384" s="234"/>
      <c r="K384" s="234"/>
      <c r="L384" s="240"/>
      <c r="M384" s="241"/>
      <c r="N384" s="242"/>
      <c r="O384" s="242"/>
      <c r="P384" s="242"/>
      <c r="Q384" s="242"/>
      <c r="R384" s="242"/>
      <c r="S384" s="242"/>
      <c r="T384" s="24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4" t="s">
        <v>135</v>
      </c>
      <c r="AU384" s="244" t="s">
        <v>86</v>
      </c>
      <c r="AV384" s="13" t="s">
        <v>86</v>
      </c>
      <c r="AW384" s="13" t="s">
        <v>32</v>
      </c>
      <c r="AX384" s="13" t="s">
        <v>84</v>
      </c>
      <c r="AY384" s="244" t="s">
        <v>127</v>
      </c>
    </row>
    <row r="385" s="2" customFormat="1" ht="24.15" customHeight="1">
      <c r="A385" s="38"/>
      <c r="B385" s="39"/>
      <c r="C385" s="219" t="s">
        <v>539</v>
      </c>
      <c r="D385" s="219" t="s">
        <v>129</v>
      </c>
      <c r="E385" s="220" t="s">
        <v>540</v>
      </c>
      <c r="F385" s="221" t="s">
        <v>541</v>
      </c>
      <c r="G385" s="222" t="s">
        <v>192</v>
      </c>
      <c r="H385" s="223">
        <v>120</v>
      </c>
      <c r="I385" s="224"/>
      <c r="J385" s="225">
        <f>ROUND(I385*H385,2)</f>
        <v>0</v>
      </c>
      <c r="K385" s="226"/>
      <c r="L385" s="44"/>
      <c r="M385" s="227" t="s">
        <v>1</v>
      </c>
      <c r="N385" s="228" t="s">
        <v>41</v>
      </c>
      <c r="O385" s="91"/>
      <c r="P385" s="229">
        <f>O385*H385</f>
        <v>0</v>
      </c>
      <c r="Q385" s="229">
        <v>0</v>
      </c>
      <c r="R385" s="229">
        <f>Q385*H385</f>
        <v>0</v>
      </c>
      <c r="S385" s="229">
        <v>0</v>
      </c>
      <c r="T385" s="230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31" t="s">
        <v>133</v>
      </c>
      <c r="AT385" s="231" t="s">
        <v>129</v>
      </c>
      <c r="AU385" s="231" t="s">
        <v>86</v>
      </c>
      <c r="AY385" s="17" t="s">
        <v>127</v>
      </c>
      <c r="BE385" s="232">
        <f>IF(N385="základní",J385,0)</f>
        <v>0</v>
      </c>
      <c r="BF385" s="232">
        <f>IF(N385="snížená",J385,0)</f>
        <v>0</v>
      </c>
      <c r="BG385" s="232">
        <f>IF(N385="zákl. přenesená",J385,0)</f>
        <v>0</v>
      </c>
      <c r="BH385" s="232">
        <f>IF(N385="sníž. přenesená",J385,0)</f>
        <v>0</v>
      </c>
      <c r="BI385" s="232">
        <f>IF(N385="nulová",J385,0)</f>
        <v>0</v>
      </c>
      <c r="BJ385" s="17" t="s">
        <v>84</v>
      </c>
      <c r="BK385" s="232">
        <f>ROUND(I385*H385,2)</f>
        <v>0</v>
      </c>
      <c r="BL385" s="17" t="s">
        <v>133</v>
      </c>
      <c r="BM385" s="231" t="s">
        <v>542</v>
      </c>
    </row>
    <row r="386" s="2" customFormat="1" ht="24.15" customHeight="1">
      <c r="A386" s="38"/>
      <c r="B386" s="39"/>
      <c r="C386" s="219" t="s">
        <v>543</v>
      </c>
      <c r="D386" s="219" t="s">
        <v>129</v>
      </c>
      <c r="E386" s="220" t="s">
        <v>544</v>
      </c>
      <c r="F386" s="221" t="s">
        <v>545</v>
      </c>
      <c r="G386" s="222" t="s">
        <v>142</v>
      </c>
      <c r="H386" s="223">
        <v>28</v>
      </c>
      <c r="I386" s="224"/>
      <c r="J386" s="225">
        <f>ROUND(I386*H386,2)</f>
        <v>0</v>
      </c>
      <c r="K386" s="226"/>
      <c r="L386" s="44"/>
      <c r="M386" s="227" t="s">
        <v>1</v>
      </c>
      <c r="N386" s="228" t="s">
        <v>41</v>
      </c>
      <c r="O386" s="91"/>
      <c r="P386" s="229">
        <f>O386*H386</f>
        <v>0</v>
      </c>
      <c r="Q386" s="229">
        <v>0</v>
      </c>
      <c r="R386" s="229">
        <f>Q386*H386</f>
        <v>0</v>
      </c>
      <c r="S386" s="229">
        <v>0</v>
      </c>
      <c r="T386" s="230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31" t="s">
        <v>133</v>
      </c>
      <c r="AT386" s="231" t="s">
        <v>129</v>
      </c>
      <c r="AU386" s="231" t="s">
        <v>86</v>
      </c>
      <c r="AY386" s="17" t="s">
        <v>127</v>
      </c>
      <c r="BE386" s="232">
        <f>IF(N386="základní",J386,0)</f>
        <v>0</v>
      </c>
      <c r="BF386" s="232">
        <f>IF(N386="snížená",J386,0)</f>
        <v>0</v>
      </c>
      <c r="BG386" s="232">
        <f>IF(N386="zákl. přenesená",J386,0)</f>
        <v>0</v>
      </c>
      <c r="BH386" s="232">
        <f>IF(N386="sníž. přenesená",J386,0)</f>
        <v>0</v>
      </c>
      <c r="BI386" s="232">
        <f>IF(N386="nulová",J386,0)</f>
        <v>0</v>
      </c>
      <c r="BJ386" s="17" t="s">
        <v>84</v>
      </c>
      <c r="BK386" s="232">
        <f>ROUND(I386*H386,2)</f>
        <v>0</v>
      </c>
      <c r="BL386" s="17" t="s">
        <v>133</v>
      </c>
      <c r="BM386" s="231" t="s">
        <v>546</v>
      </c>
    </row>
    <row r="387" s="13" customFormat="1">
      <c r="A387" s="13"/>
      <c r="B387" s="233"/>
      <c r="C387" s="234"/>
      <c r="D387" s="235" t="s">
        <v>135</v>
      </c>
      <c r="E387" s="236" t="s">
        <v>1</v>
      </c>
      <c r="F387" s="237" t="s">
        <v>547</v>
      </c>
      <c r="G387" s="234"/>
      <c r="H387" s="238">
        <v>28</v>
      </c>
      <c r="I387" s="239"/>
      <c r="J387" s="234"/>
      <c r="K387" s="234"/>
      <c r="L387" s="240"/>
      <c r="M387" s="241"/>
      <c r="N387" s="242"/>
      <c r="O387" s="242"/>
      <c r="P387" s="242"/>
      <c r="Q387" s="242"/>
      <c r="R387" s="242"/>
      <c r="S387" s="242"/>
      <c r="T387" s="24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4" t="s">
        <v>135</v>
      </c>
      <c r="AU387" s="244" t="s">
        <v>86</v>
      </c>
      <c r="AV387" s="13" t="s">
        <v>86</v>
      </c>
      <c r="AW387" s="13" t="s">
        <v>32</v>
      </c>
      <c r="AX387" s="13" t="s">
        <v>84</v>
      </c>
      <c r="AY387" s="244" t="s">
        <v>127</v>
      </c>
    </row>
    <row r="388" s="12" customFormat="1" ht="22.8" customHeight="1">
      <c r="A388" s="12"/>
      <c r="B388" s="203"/>
      <c r="C388" s="204"/>
      <c r="D388" s="205" t="s">
        <v>75</v>
      </c>
      <c r="E388" s="217" t="s">
        <v>179</v>
      </c>
      <c r="F388" s="217" t="s">
        <v>548</v>
      </c>
      <c r="G388" s="204"/>
      <c r="H388" s="204"/>
      <c r="I388" s="207"/>
      <c r="J388" s="218">
        <f>BK388</f>
        <v>0</v>
      </c>
      <c r="K388" s="204"/>
      <c r="L388" s="209"/>
      <c r="M388" s="210"/>
      <c r="N388" s="211"/>
      <c r="O388" s="211"/>
      <c r="P388" s="212">
        <f>SUM(P389:P463)</f>
        <v>0</v>
      </c>
      <c r="Q388" s="211"/>
      <c r="R388" s="212">
        <f>SUM(R389:R463)</f>
        <v>556.33500667999999</v>
      </c>
      <c r="S388" s="211"/>
      <c r="T388" s="213">
        <f>SUM(T389:T463)</f>
        <v>140.51159999999999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14" t="s">
        <v>84</v>
      </c>
      <c r="AT388" s="215" t="s">
        <v>75</v>
      </c>
      <c r="AU388" s="215" t="s">
        <v>84</v>
      </c>
      <c r="AY388" s="214" t="s">
        <v>127</v>
      </c>
      <c r="BK388" s="216">
        <f>SUM(BK389:BK463)</f>
        <v>0</v>
      </c>
    </row>
    <row r="389" s="2" customFormat="1" ht="24.15" customHeight="1">
      <c r="A389" s="38"/>
      <c r="B389" s="39"/>
      <c r="C389" s="219" t="s">
        <v>549</v>
      </c>
      <c r="D389" s="219" t="s">
        <v>129</v>
      </c>
      <c r="E389" s="220" t="s">
        <v>550</v>
      </c>
      <c r="F389" s="221" t="s">
        <v>551</v>
      </c>
      <c r="G389" s="222" t="s">
        <v>142</v>
      </c>
      <c r="H389" s="223">
        <v>1</v>
      </c>
      <c r="I389" s="224"/>
      <c r="J389" s="225">
        <f>ROUND(I389*H389,2)</f>
        <v>0</v>
      </c>
      <c r="K389" s="226"/>
      <c r="L389" s="44"/>
      <c r="M389" s="227" t="s">
        <v>1</v>
      </c>
      <c r="N389" s="228" t="s">
        <v>41</v>
      </c>
      <c r="O389" s="91"/>
      <c r="P389" s="229">
        <f>O389*H389</f>
        <v>0</v>
      </c>
      <c r="Q389" s="229">
        <v>0</v>
      </c>
      <c r="R389" s="229">
        <f>Q389*H389</f>
        <v>0</v>
      </c>
      <c r="S389" s="229">
        <v>0</v>
      </c>
      <c r="T389" s="230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1" t="s">
        <v>133</v>
      </c>
      <c r="AT389" s="231" t="s">
        <v>129</v>
      </c>
      <c r="AU389" s="231" t="s">
        <v>86</v>
      </c>
      <c r="AY389" s="17" t="s">
        <v>127</v>
      </c>
      <c r="BE389" s="232">
        <f>IF(N389="základní",J389,0)</f>
        <v>0</v>
      </c>
      <c r="BF389" s="232">
        <f>IF(N389="snížená",J389,0)</f>
        <v>0</v>
      </c>
      <c r="BG389" s="232">
        <f>IF(N389="zákl. přenesená",J389,0)</f>
        <v>0</v>
      </c>
      <c r="BH389" s="232">
        <f>IF(N389="sníž. přenesená",J389,0)</f>
        <v>0</v>
      </c>
      <c r="BI389" s="232">
        <f>IF(N389="nulová",J389,0)</f>
        <v>0</v>
      </c>
      <c r="BJ389" s="17" t="s">
        <v>84</v>
      </c>
      <c r="BK389" s="232">
        <f>ROUND(I389*H389,2)</f>
        <v>0</v>
      </c>
      <c r="BL389" s="17" t="s">
        <v>133</v>
      </c>
      <c r="BM389" s="231" t="s">
        <v>552</v>
      </c>
    </row>
    <row r="390" s="2" customFormat="1" ht="33" customHeight="1">
      <c r="A390" s="38"/>
      <c r="B390" s="39"/>
      <c r="C390" s="219" t="s">
        <v>553</v>
      </c>
      <c r="D390" s="219" t="s">
        <v>129</v>
      </c>
      <c r="E390" s="220" t="s">
        <v>554</v>
      </c>
      <c r="F390" s="221" t="s">
        <v>555</v>
      </c>
      <c r="G390" s="222" t="s">
        <v>142</v>
      </c>
      <c r="H390" s="223">
        <v>90</v>
      </c>
      <c r="I390" s="224"/>
      <c r="J390" s="225">
        <f>ROUND(I390*H390,2)</f>
        <v>0</v>
      </c>
      <c r="K390" s="226"/>
      <c r="L390" s="44"/>
      <c r="M390" s="227" t="s">
        <v>1</v>
      </c>
      <c r="N390" s="228" t="s">
        <v>41</v>
      </c>
      <c r="O390" s="91"/>
      <c r="P390" s="229">
        <f>O390*H390</f>
        <v>0</v>
      </c>
      <c r="Q390" s="229">
        <v>0</v>
      </c>
      <c r="R390" s="229">
        <f>Q390*H390</f>
        <v>0</v>
      </c>
      <c r="S390" s="229">
        <v>0</v>
      </c>
      <c r="T390" s="230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31" t="s">
        <v>133</v>
      </c>
      <c r="AT390" s="231" t="s">
        <v>129</v>
      </c>
      <c r="AU390" s="231" t="s">
        <v>86</v>
      </c>
      <c r="AY390" s="17" t="s">
        <v>127</v>
      </c>
      <c r="BE390" s="232">
        <f>IF(N390="základní",J390,0)</f>
        <v>0</v>
      </c>
      <c r="BF390" s="232">
        <f>IF(N390="snížená",J390,0)</f>
        <v>0</v>
      </c>
      <c r="BG390" s="232">
        <f>IF(N390="zákl. přenesená",J390,0)</f>
        <v>0</v>
      </c>
      <c r="BH390" s="232">
        <f>IF(N390="sníž. přenesená",J390,0)</f>
        <v>0</v>
      </c>
      <c r="BI390" s="232">
        <f>IF(N390="nulová",J390,0)</f>
        <v>0</v>
      </c>
      <c r="BJ390" s="17" t="s">
        <v>84</v>
      </c>
      <c r="BK390" s="232">
        <f>ROUND(I390*H390,2)</f>
        <v>0</v>
      </c>
      <c r="BL390" s="17" t="s">
        <v>133</v>
      </c>
      <c r="BM390" s="231" t="s">
        <v>556</v>
      </c>
    </row>
    <row r="391" s="13" customFormat="1">
      <c r="A391" s="13"/>
      <c r="B391" s="233"/>
      <c r="C391" s="234"/>
      <c r="D391" s="235" t="s">
        <v>135</v>
      </c>
      <c r="E391" s="236" t="s">
        <v>1</v>
      </c>
      <c r="F391" s="237" t="s">
        <v>212</v>
      </c>
      <c r="G391" s="234"/>
      <c r="H391" s="238">
        <v>90</v>
      </c>
      <c r="I391" s="239"/>
      <c r="J391" s="234"/>
      <c r="K391" s="234"/>
      <c r="L391" s="240"/>
      <c r="M391" s="241"/>
      <c r="N391" s="242"/>
      <c r="O391" s="242"/>
      <c r="P391" s="242"/>
      <c r="Q391" s="242"/>
      <c r="R391" s="242"/>
      <c r="S391" s="242"/>
      <c r="T391" s="24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4" t="s">
        <v>135</v>
      </c>
      <c r="AU391" s="244" t="s">
        <v>86</v>
      </c>
      <c r="AV391" s="13" t="s">
        <v>86</v>
      </c>
      <c r="AW391" s="13" t="s">
        <v>32</v>
      </c>
      <c r="AX391" s="13" t="s">
        <v>84</v>
      </c>
      <c r="AY391" s="244" t="s">
        <v>127</v>
      </c>
    </row>
    <row r="392" s="2" customFormat="1" ht="33" customHeight="1">
      <c r="A392" s="38"/>
      <c r="B392" s="39"/>
      <c r="C392" s="219" t="s">
        <v>557</v>
      </c>
      <c r="D392" s="219" t="s">
        <v>129</v>
      </c>
      <c r="E392" s="220" t="s">
        <v>558</v>
      </c>
      <c r="F392" s="221" t="s">
        <v>559</v>
      </c>
      <c r="G392" s="222" t="s">
        <v>142</v>
      </c>
      <c r="H392" s="223">
        <v>2</v>
      </c>
      <c r="I392" s="224"/>
      <c r="J392" s="225">
        <f>ROUND(I392*H392,2)</f>
        <v>0</v>
      </c>
      <c r="K392" s="226"/>
      <c r="L392" s="44"/>
      <c r="M392" s="227" t="s">
        <v>1</v>
      </c>
      <c r="N392" s="228" t="s">
        <v>41</v>
      </c>
      <c r="O392" s="91"/>
      <c r="P392" s="229">
        <f>O392*H392</f>
        <v>0</v>
      </c>
      <c r="Q392" s="229">
        <v>0.00069999999999999999</v>
      </c>
      <c r="R392" s="229">
        <f>Q392*H392</f>
        <v>0.0014</v>
      </c>
      <c r="S392" s="229">
        <v>0</v>
      </c>
      <c r="T392" s="230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31" t="s">
        <v>133</v>
      </c>
      <c r="AT392" s="231" t="s">
        <v>129</v>
      </c>
      <c r="AU392" s="231" t="s">
        <v>86</v>
      </c>
      <c r="AY392" s="17" t="s">
        <v>127</v>
      </c>
      <c r="BE392" s="232">
        <f>IF(N392="základní",J392,0)</f>
        <v>0</v>
      </c>
      <c r="BF392" s="232">
        <f>IF(N392="snížená",J392,0)</f>
        <v>0</v>
      </c>
      <c r="BG392" s="232">
        <f>IF(N392="zákl. přenesená",J392,0)</f>
        <v>0</v>
      </c>
      <c r="BH392" s="232">
        <f>IF(N392="sníž. přenesená",J392,0)</f>
        <v>0</v>
      </c>
      <c r="BI392" s="232">
        <f>IF(N392="nulová",J392,0)</f>
        <v>0</v>
      </c>
      <c r="BJ392" s="17" t="s">
        <v>84</v>
      </c>
      <c r="BK392" s="232">
        <f>ROUND(I392*H392,2)</f>
        <v>0</v>
      </c>
      <c r="BL392" s="17" t="s">
        <v>133</v>
      </c>
      <c r="BM392" s="231" t="s">
        <v>560</v>
      </c>
    </row>
    <row r="393" s="13" customFormat="1">
      <c r="A393" s="13"/>
      <c r="B393" s="233"/>
      <c r="C393" s="234"/>
      <c r="D393" s="235" t="s">
        <v>135</v>
      </c>
      <c r="E393" s="236" t="s">
        <v>1</v>
      </c>
      <c r="F393" s="237" t="s">
        <v>86</v>
      </c>
      <c r="G393" s="234"/>
      <c r="H393" s="238">
        <v>2</v>
      </c>
      <c r="I393" s="239"/>
      <c r="J393" s="234"/>
      <c r="K393" s="234"/>
      <c r="L393" s="240"/>
      <c r="M393" s="241"/>
      <c r="N393" s="242"/>
      <c r="O393" s="242"/>
      <c r="P393" s="242"/>
      <c r="Q393" s="242"/>
      <c r="R393" s="242"/>
      <c r="S393" s="242"/>
      <c r="T393" s="24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4" t="s">
        <v>135</v>
      </c>
      <c r="AU393" s="244" t="s">
        <v>86</v>
      </c>
      <c r="AV393" s="13" t="s">
        <v>86</v>
      </c>
      <c r="AW393" s="13" t="s">
        <v>32</v>
      </c>
      <c r="AX393" s="13" t="s">
        <v>84</v>
      </c>
      <c r="AY393" s="244" t="s">
        <v>127</v>
      </c>
    </row>
    <row r="394" s="2" customFormat="1" ht="24.15" customHeight="1">
      <c r="A394" s="38"/>
      <c r="B394" s="39"/>
      <c r="C394" s="219" t="s">
        <v>561</v>
      </c>
      <c r="D394" s="219" t="s">
        <v>129</v>
      </c>
      <c r="E394" s="220" t="s">
        <v>562</v>
      </c>
      <c r="F394" s="221" t="s">
        <v>563</v>
      </c>
      <c r="G394" s="222" t="s">
        <v>142</v>
      </c>
      <c r="H394" s="223">
        <v>2</v>
      </c>
      <c r="I394" s="224"/>
      <c r="J394" s="225">
        <f>ROUND(I394*H394,2)</f>
        <v>0</v>
      </c>
      <c r="K394" s="226"/>
      <c r="L394" s="44"/>
      <c r="M394" s="227" t="s">
        <v>1</v>
      </c>
      <c r="N394" s="228" t="s">
        <v>41</v>
      </c>
      <c r="O394" s="91"/>
      <c r="P394" s="229">
        <f>O394*H394</f>
        <v>0</v>
      </c>
      <c r="Q394" s="229">
        <v>0.11241</v>
      </c>
      <c r="R394" s="229">
        <f>Q394*H394</f>
        <v>0.22481999999999999</v>
      </c>
      <c r="S394" s="229">
        <v>0</v>
      </c>
      <c r="T394" s="230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31" t="s">
        <v>133</v>
      </c>
      <c r="AT394" s="231" t="s">
        <v>129</v>
      </c>
      <c r="AU394" s="231" t="s">
        <v>86</v>
      </c>
      <c r="AY394" s="17" t="s">
        <v>127</v>
      </c>
      <c r="BE394" s="232">
        <f>IF(N394="základní",J394,0)</f>
        <v>0</v>
      </c>
      <c r="BF394" s="232">
        <f>IF(N394="snížená",J394,0)</f>
        <v>0</v>
      </c>
      <c r="BG394" s="232">
        <f>IF(N394="zákl. přenesená",J394,0)</f>
        <v>0</v>
      </c>
      <c r="BH394" s="232">
        <f>IF(N394="sníž. přenesená",J394,0)</f>
        <v>0</v>
      </c>
      <c r="BI394" s="232">
        <f>IF(N394="nulová",J394,0)</f>
        <v>0</v>
      </c>
      <c r="BJ394" s="17" t="s">
        <v>84</v>
      </c>
      <c r="BK394" s="232">
        <f>ROUND(I394*H394,2)</f>
        <v>0</v>
      </c>
      <c r="BL394" s="17" t="s">
        <v>133</v>
      </c>
      <c r="BM394" s="231" t="s">
        <v>564</v>
      </c>
    </row>
    <row r="395" s="13" customFormat="1">
      <c r="A395" s="13"/>
      <c r="B395" s="233"/>
      <c r="C395" s="234"/>
      <c r="D395" s="235" t="s">
        <v>135</v>
      </c>
      <c r="E395" s="236" t="s">
        <v>1</v>
      </c>
      <c r="F395" s="237" t="s">
        <v>86</v>
      </c>
      <c r="G395" s="234"/>
      <c r="H395" s="238">
        <v>2</v>
      </c>
      <c r="I395" s="239"/>
      <c r="J395" s="234"/>
      <c r="K395" s="234"/>
      <c r="L395" s="240"/>
      <c r="M395" s="241"/>
      <c r="N395" s="242"/>
      <c r="O395" s="242"/>
      <c r="P395" s="242"/>
      <c r="Q395" s="242"/>
      <c r="R395" s="242"/>
      <c r="S395" s="242"/>
      <c r="T395" s="24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4" t="s">
        <v>135</v>
      </c>
      <c r="AU395" s="244" t="s">
        <v>86</v>
      </c>
      <c r="AV395" s="13" t="s">
        <v>86</v>
      </c>
      <c r="AW395" s="13" t="s">
        <v>32</v>
      </c>
      <c r="AX395" s="13" t="s">
        <v>84</v>
      </c>
      <c r="AY395" s="244" t="s">
        <v>127</v>
      </c>
    </row>
    <row r="396" s="2" customFormat="1" ht="21.75" customHeight="1">
      <c r="A396" s="38"/>
      <c r="B396" s="39"/>
      <c r="C396" s="256" t="s">
        <v>565</v>
      </c>
      <c r="D396" s="256" t="s">
        <v>329</v>
      </c>
      <c r="E396" s="257" t="s">
        <v>566</v>
      </c>
      <c r="F396" s="258" t="s">
        <v>567</v>
      </c>
      <c r="G396" s="259" t="s">
        <v>142</v>
      </c>
      <c r="H396" s="260">
        <v>2</v>
      </c>
      <c r="I396" s="261"/>
      <c r="J396" s="262">
        <f>ROUND(I396*H396,2)</f>
        <v>0</v>
      </c>
      <c r="K396" s="263"/>
      <c r="L396" s="264"/>
      <c r="M396" s="265" t="s">
        <v>1</v>
      </c>
      <c r="N396" s="266" t="s">
        <v>41</v>
      </c>
      <c r="O396" s="91"/>
      <c r="P396" s="229">
        <f>O396*H396</f>
        <v>0</v>
      </c>
      <c r="Q396" s="229">
        <v>0.0061000000000000004</v>
      </c>
      <c r="R396" s="229">
        <f>Q396*H396</f>
        <v>0.012200000000000001</v>
      </c>
      <c r="S396" s="229">
        <v>0</v>
      </c>
      <c r="T396" s="230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31" t="s">
        <v>175</v>
      </c>
      <c r="AT396" s="231" t="s">
        <v>329</v>
      </c>
      <c r="AU396" s="231" t="s">
        <v>86</v>
      </c>
      <c r="AY396" s="17" t="s">
        <v>127</v>
      </c>
      <c r="BE396" s="232">
        <f>IF(N396="základní",J396,0)</f>
        <v>0</v>
      </c>
      <c r="BF396" s="232">
        <f>IF(N396="snížená",J396,0)</f>
        <v>0</v>
      </c>
      <c r="BG396" s="232">
        <f>IF(N396="zákl. přenesená",J396,0)</f>
        <v>0</v>
      </c>
      <c r="BH396" s="232">
        <f>IF(N396="sníž. přenesená",J396,0)</f>
        <v>0</v>
      </c>
      <c r="BI396" s="232">
        <f>IF(N396="nulová",J396,0)</f>
        <v>0</v>
      </c>
      <c r="BJ396" s="17" t="s">
        <v>84</v>
      </c>
      <c r="BK396" s="232">
        <f>ROUND(I396*H396,2)</f>
        <v>0</v>
      </c>
      <c r="BL396" s="17" t="s">
        <v>133</v>
      </c>
      <c r="BM396" s="231" t="s">
        <v>568</v>
      </c>
    </row>
    <row r="397" s="2" customFormat="1" ht="16.5" customHeight="1">
      <c r="A397" s="38"/>
      <c r="B397" s="39"/>
      <c r="C397" s="256" t="s">
        <v>569</v>
      </c>
      <c r="D397" s="256" t="s">
        <v>329</v>
      </c>
      <c r="E397" s="257" t="s">
        <v>570</v>
      </c>
      <c r="F397" s="258" t="s">
        <v>571</v>
      </c>
      <c r="G397" s="259" t="s">
        <v>142</v>
      </c>
      <c r="H397" s="260">
        <v>2</v>
      </c>
      <c r="I397" s="261"/>
      <c r="J397" s="262">
        <f>ROUND(I397*H397,2)</f>
        <v>0</v>
      </c>
      <c r="K397" s="263"/>
      <c r="L397" s="264"/>
      <c r="M397" s="265" t="s">
        <v>1</v>
      </c>
      <c r="N397" s="266" t="s">
        <v>41</v>
      </c>
      <c r="O397" s="91"/>
      <c r="P397" s="229">
        <f>O397*H397</f>
        <v>0</v>
      </c>
      <c r="Q397" s="229">
        <v>0.0030000000000000001</v>
      </c>
      <c r="R397" s="229">
        <f>Q397*H397</f>
        <v>0.0060000000000000001</v>
      </c>
      <c r="S397" s="229">
        <v>0</v>
      </c>
      <c r="T397" s="230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31" t="s">
        <v>175</v>
      </c>
      <c r="AT397" s="231" t="s">
        <v>329</v>
      </c>
      <c r="AU397" s="231" t="s">
        <v>86</v>
      </c>
      <c r="AY397" s="17" t="s">
        <v>127</v>
      </c>
      <c r="BE397" s="232">
        <f>IF(N397="základní",J397,0)</f>
        <v>0</v>
      </c>
      <c r="BF397" s="232">
        <f>IF(N397="snížená",J397,0)</f>
        <v>0</v>
      </c>
      <c r="BG397" s="232">
        <f>IF(N397="zákl. přenesená",J397,0)</f>
        <v>0</v>
      </c>
      <c r="BH397" s="232">
        <f>IF(N397="sníž. přenesená",J397,0)</f>
        <v>0</v>
      </c>
      <c r="BI397" s="232">
        <f>IF(N397="nulová",J397,0)</f>
        <v>0</v>
      </c>
      <c r="BJ397" s="17" t="s">
        <v>84</v>
      </c>
      <c r="BK397" s="232">
        <f>ROUND(I397*H397,2)</f>
        <v>0</v>
      </c>
      <c r="BL397" s="17" t="s">
        <v>133</v>
      </c>
      <c r="BM397" s="231" t="s">
        <v>572</v>
      </c>
    </row>
    <row r="398" s="2" customFormat="1" ht="16.5" customHeight="1">
      <c r="A398" s="38"/>
      <c r="B398" s="39"/>
      <c r="C398" s="256" t="s">
        <v>573</v>
      </c>
      <c r="D398" s="256" t="s">
        <v>329</v>
      </c>
      <c r="E398" s="257" t="s">
        <v>574</v>
      </c>
      <c r="F398" s="258" t="s">
        <v>575</v>
      </c>
      <c r="G398" s="259" t="s">
        <v>142</v>
      </c>
      <c r="H398" s="260">
        <v>2</v>
      </c>
      <c r="I398" s="261"/>
      <c r="J398" s="262">
        <f>ROUND(I398*H398,2)</f>
        <v>0</v>
      </c>
      <c r="K398" s="263"/>
      <c r="L398" s="264"/>
      <c r="M398" s="265" t="s">
        <v>1</v>
      </c>
      <c r="N398" s="266" t="s">
        <v>41</v>
      </c>
      <c r="O398" s="91"/>
      <c r="P398" s="229">
        <f>O398*H398</f>
        <v>0</v>
      </c>
      <c r="Q398" s="229">
        <v>0.00010000000000000001</v>
      </c>
      <c r="R398" s="229">
        <f>Q398*H398</f>
        <v>0.00020000000000000001</v>
      </c>
      <c r="S398" s="229">
        <v>0</v>
      </c>
      <c r="T398" s="230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31" t="s">
        <v>175</v>
      </c>
      <c r="AT398" s="231" t="s">
        <v>329</v>
      </c>
      <c r="AU398" s="231" t="s">
        <v>86</v>
      </c>
      <c r="AY398" s="17" t="s">
        <v>127</v>
      </c>
      <c r="BE398" s="232">
        <f>IF(N398="základní",J398,0)</f>
        <v>0</v>
      </c>
      <c r="BF398" s="232">
        <f>IF(N398="snížená",J398,0)</f>
        <v>0</v>
      </c>
      <c r="BG398" s="232">
        <f>IF(N398="zákl. přenesená",J398,0)</f>
        <v>0</v>
      </c>
      <c r="BH398" s="232">
        <f>IF(N398="sníž. přenesená",J398,0)</f>
        <v>0</v>
      </c>
      <c r="BI398" s="232">
        <f>IF(N398="nulová",J398,0)</f>
        <v>0</v>
      </c>
      <c r="BJ398" s="17" t="s">
        <v>84</v>
      </c>
      <c r="BK398" s="232">
        <f>ROUND(I398*H398,2)</f>
        <v>0</v>
      </c>
      <c r="BL398" s="17" t="s">
        <v>133</v>
      </c>
      <c r="BM398" s="231" t="s">
        <v>576</v>
      </c>
    </row>
    <row r="399" s="2" customFormat="1" ht="24.15" customHeight="1">
      <c r="A399" s="38"/>
      <c r="B399" s="39"/>
      <c r="C399" s="219" t="s">
        <v>577</v>
      </c>
      <c r="D399" s="219" t="s">
        <v>129</v>
      </c>
      <c r="E399" s="220" t="s">
        <v>578</v>
      </c>
      <c r="F399" s="221" t="s">
        <v>579</v>
      </c>
      <c r="G399" s="222" t="s">
        <v>192</v>
      </c>
      <c r="H399" s="223">
        <v>518</v>
      </c>
      <c r="I399" s="224"/>
      <c r="J399" s="225">
        <f>ROUND(I399*H399,2)</f>
        <v>0</v>
      </c>
      <c r="K399" s="226"/>
      <c r="L399" s="44"/>
      <c r="M399" s="227" t="s">
        <v>1</v>
      </c>
      <c r="N399" s="228" t="s">
        <v>41</v>
      </c>
      <c r="O399" s="91"/>
      <c r="P399" s="229">
        <f>O399*H399</f>
        <v>0</v>
      </c>
      <c r="Q399" s="229">
        <v>0.00040000000000000002</v>
      </c>
      <c r="R399" s="229">
        <f>Q399*H399</f>
        <v>0.20720000000000002</v>
      </c>
      <c r="S399" s="229">
        <v>0</v>
      </c>
      <c r="T399" s="230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31" t="s">
        <v>133</v>
      </c>
      <c r="AT399" s="231" t="s">
        <v>129</v>
      </c>
      <c r="AU399" s="231" t="s">
        <v>86</v>
      </c>
      <c r="AY399" s="17" t="s">
        <v>127</v>
      </c>
      <c r="BE399" s="232">
        <f>IF(N399="základní",J399,0)</f>
        <v>0</v>
      </c>
      <c r="BF399" s="232">
        <f>IF(N399="snížená",J399,0)</f>
        <v>0</v>
      </c>
      <c r="BG399" s="232">
        <f>IF(N399="zákl. přenesená",J399,0)</f>
        <v>0</v>
      </c>
      <c r="BH399" s="232">
        <f>IF(N399="sníž. přenesená",J399,0)</f>
        <v>0</v>
      </c>
      <c r="BI399" s="232">
        <f>IF(N399="nulová",J399,0)</f>
        <v>0</v>
      </c>
      <c r="BJ399" s="17" t="s">
        <v>84</v>
      </c>
      <c r="BK399" s="232">
        <f>ROUND(I399*H399,2)</f>
        <v>0</v>
      </c>
      <c r="BL399" s="17" t="s">
        <v>133</v>
      </c>
      <c r="BM399" s="231" t="s">
        <v>580</v>
      </c>
    </row>
    <row r="400" s="13" customFormat="1">
      <c r="A400" s="13"/>
      <c r="B400" s="233"/>
      <c r="C400" s="234"/>
      <c r="D400" s="235" t="s">
        <v>135</v>
      </c>
      <c r="E400" s="236" t="s">
        <v>1</v>
      </c>
      <c r="F400" s="237" t="s">
        <v>365</v>
      </c>
      <c r="G400" s="234"/>
      <c r="H400" s="238">
        <v>518</v>
      </c>
      <c r="I400" s="239"/>
      <c r="J400" s="234"/>
      <c r="K400" s="234"/>
      <c r="L400" s="240"/>
      <c r="M400" s="241"/>
      <c r="N400" s="242"/>
      <c r="O400" s="242"/>
      <c r="P400" s="242"/>
      <c r="Q400" s="242"/>
      <c r="R400" s="242"/>
      <c r="S400" s="242"/>
      <c r="T400" s="24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4" t="s">
        <v>135</v>
      </c>
      <c r="AU400" s="244" t="s">
        <v>86</v>
      </c>
      <c r="AV400" s="13" t="s">
        <v>86</v>
      </c>
      <c r="AW400" s="13" t="s">
        <v>32</v>
      </c>
      <c r="AX400" s="13" t="s">
        <v>84</v>
      </c>
      <c r="AY400" s="244" t="s">
        <v>127</v>
      </c>
    </row>
    <row r="401" s="2" customFormat="1" ht="24.15" customHeight="1">
      <c r="A401" s="38"/>
      <c r="B401" s="39"/>
      <c r="C401" s="219" t="s">
        <v>581</v>
      </c>
      <c r="D401" s="219" t="s">
        <v>129</v>
      </c>
      <c r="E401" s="220" t="s">
        <v>582</v>
      </c>
      <c r="F401" s="221" t="s">
        <v>583</v>
      </c>
      <c r="G401" s="222" t="s">
        <v>132</v>
      </c>
      <c r="H401" s="223">
        <v>37</v>
      </c>
      <c r="I401" s="224"/>
      <c r="J401" s="225">
        <f>ROUND(I401*H401,2)</f>
        <v>0</v>
      </c>
      <c r="K401" s="226"/>
      <c r="L401" s="44"/>
      <c r="M401" s="227" t="s">
        <v>1</v>
      </c>
      <c r="N401" s="228" t="s">
        <v>41</v>
      </c>
      <c r="O401" s="91"/>
      <c r="P401" s="229">
        <f>O401*H401</f>
        <v>0</v>
      </c>
      <c r="Q401" s="229">
        <v>0.0016000000000000001</v>
      </c>
      <c r="R401" s="229">
        <f>Q401*H401</f>
        <v>0.059200000000000003</v>
      </c>
      <c r="S401" s="229">
        <v>0</v>
      </c>
      <c r="T401" s="230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31" t="s">
        <v>133</v>
      </c>
      <c r="AT401" s="231" t="s">
        <v>129</v>
      </c>
      <c r="AU401" s="231" t="s">
        <v>86</v>
      </c>
      <c r="AY401" s="17" t="s">
        <v>127</v>
      </c>
      <c r="BE401" s="232">
        <f>IF(N401="základní",J401,0)</f>
        <v>0</v>
      </c>
      <c r="BF401" s="232">
        <f>IF(N401="snížená",J401,0)</f>
        <v>0</v>
      </c>
      <c r="BG401" s="232">
        <f>IF(N401="zákl. přenesená",J401,0)</f>
        <v>0</v>
      </c>
      <c r="BH401" s="232">
        <f>IF(N401="sníž. přenesená",J401,0)</f>
        <v>0</v>
      </c>
      <c r="BI401" s="232">
        <f>IF(N401="nulová",J401,0)</f>
        <v>0</v>
      </c>
      <c r="BJ401" s="17" t="s">
        <v>84</v>
      </c>
      <c r="BK401" s="232">
        <f>ROUND(I401*H401,2)</f>
        <v>0</v>
      </c>
      <c r="BL401" s="17" t="s">
        <v>133</v>
      </c>
      <c r="BM401" s="231" t="s">
        <v>584</v>
      </c>
    </row>
    <row r="402" s="13" customFormat="1">
      <c r="A402" s="13"/>
      <c r="B402" s="233"/>
      <c r="C402" s="234"/>
      <c r="D402" s="235" t="s">
        <v>135</v>
      </c>
      <c r="E402" s="236" t="s">
        <v>1</v>
      </c>
      <c r="F402" s="237" t="s">
        <v>196</v>
      </c>
      <c r="G402" s="234"/>
      <c r="H402" s="238">
        <v>12</v>
      </c>
      <c r="I402" s="239"/>
      <c r="J402" s="234"/>
      <c r="K402" s="234"/>
      <c r="L402" s="240"/>
      <c r="M402" s="241"/>
      <c r="N402" s="242"/>
      <c r="O402" s="242"/>
      <c r="P402" s="242"/>
      <c r="Q402" s="242"/>
      <c r="R402" s="242"/>
      <c r="S402" s="242"/>
      <c r="T402" s="24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4" t="s">
        <v>135</v>
      </c>
      <c r="AU402" s="244" t="s">
        <v>86</v>
      </c>
      <c r="AV402" s="13" t="s">
        <v>86</v>
      </c>
      <c r="AW402" s="13" t="s">
        <v>32</v>
      </c>
      <c r="AX402" s="13" t="s">
        <v>76</v>
      </c>
      <c r="AY402" s="244" t="s">
        <v>127</v>
      </c>
    </row>
    <row r="403" s="13" customFormat="1">
      <c r="A403" s="13"/>
      <c r="B403" s="233"/>
      <c r="C403" s="234"/>
      <c r="D403" s="235" t="s">
        <v>135</v>
      </c>
      <c r="E403" s="236" t="s">
        <v>1</v>
      </c>
      <c r="F403" s="237" t="s">
        <v>585</v>
      </c>
      <c r="G403" s="234"/>
      <c r="H403" s="238">
        <v>25</v>
      </c>
      <c r="I403" s="239"/>
      <c r="J403" s="234"/>
      <c r="K403" s="234"/>
      <c r="L403" s="240"/>
      <c r="M403" s="241"/>
      <c r="N403" s="242"/>
      <c r="O403" s="242"/>
      <c r="P403" s="242"/>
      <c r="Q403" s="242"/>
      <c r="R403" s="242"/>
      <c r="S403" s="242"/>
      <c r="T403" s="24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4" t="s">
        <v>135</v>
      </c>
      <c r="AU403" s="244" t="s">
        <v>86</v>
      </c>
      <c r="AV403" s="13" t="s">
        <v>86</v>
      </c>
      <c r="AW403" s="13" t="s">
        <v>32</v>
      </c>
      <c r="AX403" s="13" t="s">
        <v>76</v>
      </c>
      <c r="AY403" s="244" t="s">
        <v>127</v>
      </c>
    </row>
    <row r="404" s="14" customFormat="1">
      <c r="A404" s="14"/>
      <c r="B404" s="245"/>
      <c r="C404" s="246"/>
      <c r="D404" s="235" t="s">
        <v>135</v>
      </c>
      <c r="E404" s="247" t="s">
        <v>1</v>
      </c>
      <c r="F404" s="248" t="s">
        <v>138</v>
      </c>
      <c r="G404" s="246"/>
      <c r="H404" s="249">
        <v>37</v>
      </c>
      <c r="I404" s="250"/>
      <c r="J404" s="246"/>
      <c r="K404" s="246"/>
      <c r="L404" s="251"/>
      <c r="M404" s="252"/>
      <c r="N404" s="253"/>
      <c r="O404" s="253"/>
      <c r="P404" s="253"/>
      <c r="Q404" s="253"/>
      <c r="R404" s="253"/>
      <c r="S404" s="253"/>
      <c r="T404" s="25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5" t="s">
        <v>135</v>
      </c>
      <c r="AU404" s="255" t="s">
        <v>86</v>
      </c>
      <c r="AV404" s="14" t="s">
        <v>133</v>
      </c>
      <c r="AW404" s="14" t="s">
        <v>32</v>
      </c>
      <c r="AX404" s="14" t="s">
        <v>84</v>
      </c>
      <c r="AY404" s="255" t="s">
        <v>127</v>
      </c>
    </row>
    <row r="405" s="2" customFormat="1" ht="16.5" customHeight="1">
      <c r="A405" s="38"/>
      <c r="B405" s="39"/>
      <c r="C405" s="219" t="s">
        <v>586</v>
      </c>
      <c r="D405" s="219" t="s">
        <v>129</v>
      </c>
      <c r="E405" s="220" t="s">
        <v>587</v>
      </c>
      <c r="F405" s="221" t="s">
        <v>588</v>
      </c>
      <c r="G405" s="222" t="s">
        <v>192</v>
      </c>
      <c r="H405" s="223">
        <v>518</v>
      </c>
      <c r="I405" s="224"/>
      <c r="J405" s="225">
        <f>ROUND(I405*H405,2)</f>
        <v>0</v>
      </c>
      <c r="K405" s="226"/>
      <c r="L405" s="44"/>
      <c r="M405" s="227" t="s">
        <v>1</v>
      </c>
      <c r="N405" s="228" t="s">
        <v>41</v>
      </c>
      <c r="O405" s="91"/>
      <c r="P405" s="229">
        <f>O405*H405</f>
        <v>0</v>
      </c>
      <c r="Q405" s="229">
        <v>0</v>
      </c>
      <c r="R405" s="229">
        <f>Q405*H405</f>
        <v>0</v>
      </c>
      <c r="S405" s="229">
        <v>0</v>
      </c>
      <c r="T405" s="230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31" t="s">
        <v>133</v>
      </c>
      <c r="AT405" s="231" t="s">
        <v>129</v>
      </c>
      <c r="AU405" s="231" t="s">
        <v>86</v>
      </c>
      <c r="AY405" s="17" t="s">
        <v>127</v>
      </c>
      <c r="BE405" s="232">
        <f>IF(N405="základní",J405,0)</f>
        <v>0</v>
      </c>
      <c r="BF405" s="232">
        <f>IF(N405="snížená",J405,0)</f>
        <v>0</v>
      </c>
      <c r="BG405" s="232">
        <f>IF(N405="zákl. přenesená",J405,0)</f>
        <v>0</v>
      </c>
      <c r="BH405" s="232">
        <f>IF(N405="sníž. přenesená",J405,0)</f>
        <v>0</v>
      </c>
      <c r="BI405" s="232">
        <f>IF(N405="nulová",J405,0)</f>
        <v>0</v>
      </c>
      <c r="BJ405" s="17" t="s">
        <v>84</v>
      </c>
      <c r="BK405" s="232">
        <f>ROUND(I405*H405,2)</f>
        <v>0</v>
      </c>
      <c r="BL405" s="17" t="s">
        <v>133</v>
      </c>
      <c r="BM405" s="231" t="s">
        <v>589</v>
      </c>
    </row>
    <row r="406" s="13" customFormat="1">
      <c r="A406" s="13"/>
      <c r="B406" s="233"/>
      <c r="C406" s="234"/>
      <c r="D406" s="235" t="s">
        <v>135</v>
      </c>
      <c r="E406" s="236" t="s">
        <v>1</v>
      </c>
      <c r="F406" s="237" t="s">
        <v>365</v>
      </c>
      <c r="G406" s="234"/>
      <c r="H406" s="238">
        <v>518</v>
      </c>
      <c r="I406" s="239"/>
      <c r="J406" s="234"/>
      <c r="K406" s="234"/>
      <c r="L406" s="240"/>
      <c r="M406" s="241"/>
      <c r="N406" s="242"/>
      <c r="O406" s="242"/>
      <c r="P406" s="242"/>
      <c r="Q406" s="242"/>
      <c r="R406" s="242"/>
      <c r="S406" s="242"/>
      <c r="T406" s="24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4" t="s">
        <v>135</v>
      </c>
      <c r="AU406" s="244" t="s">
        <v>86</v>
      </c>
      <c r="AV406" s="13" t="s">
        <v>86</v>
      </c>
      <c r="AW406" s="13" t="s">
        <v>32</v>
      </c>
      <c r="AX406" s="13" t="s">
        <v>84</v>
      </c>
      <c r="AY406" s="244" t="s">
        <v>127</v>
      </c>
    </row>
    <row r="407" s="2" customFormat="1" ht="33" customHeight="1">
      <c r="A407" s="38"/>
      <c r="B407" s="39"/>
      <c r="C407" s="219" t="s">
        <v>590</v>
      </c>
      <c r="D407" s="219" t="s">
        <v>129</v>
      </c>
      <c r="E407" s="220" t="s">
        <v>591</v>
      </c>
      <c r="F407" s="221" t="s">
        <v>592</v>
      </c>
      <c r="G407" s="222" t="s">
        <v>192</v>
      </c>
      <c r="H407" s="223">
        <v>401.85000000000002</v>
      </c>
      <c r="I407" s="224"/>
      <c r="J407" s="225">
        <f>ROUND(I407*H407,2)</f>
        <v>0</v>
      </c>
      <c r="K407" s="226"/>
      <c r="L407" s="44"/>
      <c r="M407" s="227" t="s">
        <v>1</v>
      </c>
      <c r="N407" s="228" t="s">
        <v>41</v>
      </c>
      <c r="O407" s="91"/>
      <c r="P407" s="229">
        <f>O407*H407</f>
        <v>0</v>
      </c>
      <c r="Q407" s="229">
        <v>0.11519</v>
      </c>
      <c r="R407" s="229">
        <f>Q407*H407</f>
        <v>46.289101500000001</v>
      </c>
      <c r="S407" s="229">
        <v>0</v>
      </c>
      <c r="T407" s="230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31" t="s">
        <v>133</v>
      </c>
      <c r="AT407" s="231" t="s">
        <v>129</v>
      </c>
      <c r="AU407" s="231" t="s">
        <v>86</v>
      </c>
      <c r="AY407" s="17" t="s">
        <v>127</v>
      </c>
      <c r="BE407" s="232">
        <f>IF(N407="základní",J407,0)</f>
        <v>0</v>
      </c>
      <c r="BF407" s="232">
        <f>IF(N407="snížená",J407,0)</f>
        <v>0</v>
      </c>
      <c r="BG407" s="232">
        <f>IF(N407="zákl. přenesená",J407,0)</f>
        <v>0</v>
      </c>
      <c r="BH407" s="232">
        <f>IF(N407="sníž. přenesená",J407,0)</f>
        <v>0</v>
      </c>
      <c r="BI407" s="232">
        <f>IF(N407="nulová",J407,0)</f>
        <v>0</v>
      </c>
      <c r="BJ407" s="17" t="s">
        <v>84</v>
      </c>
      <c r="BK407" s="232">
        <f>ROUND(I407*H407,2)</f>
        <v>0</v>
      </c>
      <c r="BL407" s="17" t="s">
        <v>133</v>
      </c>
      <c r="BM407" s="231" t="s">
        <v>593</v>
      </c>
    </row>
    <row r="408" s="13" customFormat="1">
      <c r="A408" s="13"/>
      <c r="B408" s="233"/>
      <c r="C408" s="234"/>
      <c r="D408" s="235" t="s">
        <v>135</v>
      </c>
      <c r="E408" s="236" t="s">
        <v>1</v>
      </c>
      <c r="F408" s="237" t="s">
        <v>594</v>
      </c>
      <c r="G408" s="234"/>
      <c r="H408" s="238">
        <v>401.85000000000002</v>
      </c>
      <c r="I408" s="239"/>
      <c r="J408" s="234"/>
      <c r="K408" s="234"/>
      <c r="L408" s="240"/>
      <c r="M408" s="241"/>
      <c r="N408" s="242"/>
      <c r="O408" s="242"/>
      <c r="P408" s="242"/>
      <c r="Q408" s="242"/>
      <c r="R408" s="242"/>
      <c r="S408" s="242"/>
      <c r="T408" s="24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4" t="s">
        <v>135</v>
      </c>
      <c r="AU408" s="244" t="s">
        <v>86</v>
      </c>
      <c r="AV408" s="13" t="s">
        <v>86</v>
      </c>
      <c r="AW408" s="13" t="s">
        <v>32</v>
      </c>
      <c r="AX408" s="13" t="s">
        <v>84</v>
      </c>
      <c r="AY408" s="244" t="s">
        <v>127</v>
      </c>
    </row>
    <row r="409" s="2" customFormat="1" ht="16.5" customHeight="1">
      <c r="A409" s="38"/>
      <c r="B409" s="39"/>
      <c r="C409" s="256" t="s">
        <v>595</v>
      </c>
      <c r="D409" s="256" t="s">
        <v>329</v>
      </c>
      <c r="E409" s="257" t="s">
        <v>596</v>
      </c>
      <c r="F409" s="258" t="s">
        <v>597</v>
      </c>
      <c r="G409" s="259" t="s">
        <v>192</v>
      </c>
      <c r="H409" s="260">
        <v>292.79300000000001</v>
      </c>
      <c r="I409" s="261"/>
      <c r="J409" s="262">
        <f>ROUND(I409*H409,2)</f>
        <v>0</v>
      </c>
      <c r="K409" s="263"/>
      <c r="L409" s="264"/>
      <c r="M409" s="265" t="s">
        <v>1</v>
      </c>
      <c r="N409" s="266" t="s">
        <v>41</v>
      </c>
      <c r="O409" s="91"/>
      <c r="P409" s="229">
        <f>O409*H409</f>
        <v>0</v>
      </c>
      <c r="Q409" s="229">
        <v>0.10199999999999999</v>
      </c>
      <c r="R409" s="229">
        <f>Q409*H409</f>
        <v>29.864885999999998</v>
      </c>
      <c r="S409" s="229">
        <v>0</v>
      </c>
      <c r="T409" s="230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31" t="s">
        <v>175</v>
      </c>
      <c r="AT409" s="231" t="s">
        <v>329</v>
      </c>
      <c r="AU409" s="231" t="s">
        <v>86</v>
      </c>
      <c r="AY409" s="17" t="s">
        <v>127</v>
      </c>
      <c r="BE409" s="232">
        <f>IF(N409="základní",J409,0)</f>
        <v>0</v>
      </c>
      <c r="BF409" s="232">
        <f>IF(N409="snížená",J409,0)</f>
        <v>0</v>
      </c>
      <c r="BG409" s="232">
        <f>IF(N409="zákl. přenesená",J409,0)</f>
        <v>0</v>
      </c>
      <c r="BH409" s="232">
        <f>IF(N409="sníž. přenesená",J409,0)</f>
        <v>0</v>
      </c>
      <c r="BI409" s="232">
        <f>IF(N409="nulová",J409,0)</f>
        <v>0</v>
      </c>
      <c r="BJ409" s="17" t="s">
        <v>84</v>
      </c>
      <c r="BK409" s="232">
        <f>ROUND(I409*H409,2)</f>
        <v>0</v>
      </c>
      <c r="BL409" s="17" t="s">
        <v>133</v>
      </c>
      <c r="BM409" s="231" t="s">
        <v>598</v>
      </c>
    </row>
    <row r="410" s="13" customFormat="1">
      <c r="A410" s="13"/>
      <c r="B410" s="233"/>
      <c r="C410" s="234"/>
      <c r="D410" s="235" t="s">
        <v>135</v>
      </c>
      <c r="E410" s="236" t="s">
        <v>1</v>
      </c>
      <c r="F410" s="237" t="s">
        <v>599</v>
      </c>
      <c r="G410" s="234"/>
      <c r="H410" s="238">
        <v>292.79300000000001</v>
      </c>
      <c r="I410" s="239"/>
      <c r="J410" s="234"/>
      <c r="K410" s="234"/>
      <c r="L410" s="240"/>
      <c r="M410" s="241"/>
      <c r="N410" s="242"/>
      <c r="O410" s="242"/>
      <c r="P410" s="242"/>
      <c r="Q410" s="242"/>
      <c r="R410" s="242"/>
      <c r="S410" s="242"/>
      <c r="T410" s="24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4" t="s">
        <v>135</v>
      </c>
      <c r="AU410" s="244" t="s">
        <v>86</v>
      </c>
      <c r="AV410" s="13" t="s">
        <v>86</v>
      </c>
      <c r="AW410" s="13" t="s">
        <v>32</v>
      </c>
      <c r="AX410" s="13" t="s">
        <v>84</v>
      </c>
      <c r="AY410" s="244" t="s">
        <v>127</v>
      </c>
    </row>
    <row r="411" s="2" customFormat="1" ht="24.15" customHeight="1">
      <c r="A411" s="38"/>
      <c r="B411" s="39"/>
      <c r="C411" s="256" t="s">
        <v>600</v>
      </c>
      <c r="D411" s="256" t="s">
        <v>329</v>
      </c>
      <c r="E411" s="257" t="s">
        <v>601</v>
      </c>
      <c r="F411" s="258" t="s">
        <v>602</v>
      </c>
      <c r="G411" s="259" t="s">
        <v>192</v>
      </c>
      <c r="H411" s="260">
        <v>113.40000000000001</v>
      </c>
      <c r="I411" s="261"/>
      <c r="J411" s="262">
        <f>ROUND(I411*H411,2)</f>
        <v>0</v>
      </c>
      <c r="K411" s="263"/>
      <c r="L411" s="264"/>
      <c r="M411" s="265" t="s">
        <v>1</v>
      </c>
      <c r="N411" s="266" t="s">
        <v>41</v>
      </c>
      <c r="O411" s="91"/>
      <c r="P411" s="229">
        <f>O411*H411</f>
        <v>0</v>
      </c>
      <c r="Q411" s="229">
        <v>0.048300000000000003</v>
      </c>
      <c r="R411" s="229">
        <f>Q411*H411</f>
        <v>5.4772200000000009</v>
      </c>
      <c r="S411" s="229">
        <v>0</v>
      </c>
      <c r="T411" s="230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31" t="s">
        <v>175</v>
      </c>
      <c r="AT411" s="231" t="s">
        <v>329</v>
      </c>
      <c r="AU411" s="231" t="s">
        <v>86</v>
      </c>
      <c r="AY411" s="17" t="s">
        <v>127</v>
      </c>
      <c r="BE411" s="232">
        <f>IF(N411="základní",J411,0)</f>
        <v>0</v>
      </c>
      <c r="BF411" s="232">
        <f>IF(N411="snížená",J411,0)</f>
        <v>0</v>
      </c>
      <c r="BG411" s="232">
        <f>IF(N411="zákl. přenesená",J411,0)</f>
        <v>0</v>
      </c>
      <c r="BH411" s="232">
        <f>IF(N411="sníž. přenesená",J411,0)</f>
        <v>0</v>
      </c>
      <c r="BI411" s="232">
        <f>IF(N411="nulová",J411,0)</f>
        <v>0</v>
      </c>
      <c r="BJ411" s="17" t="s">
        <v>84</v>
      </c>
      <c r="BK411" s="232">
        <f>ROUND(I411*H411,2)</f>
        <v>0</v>
      </c>
      <c r="BL411" s="17" t="s">
        <v>133</v>
      </c>
      <c r="BM411" s="231" t="s">
        <v>603</v>
      </c>
    </row>
    <row r="412" s="13" customFormat="1">
      <c r="A412" s="13"/>
      <c r="B412" s="233"/>
      <c r="C412" s="234"/>
      <c r="D412" s="235" t="s">
        <v>135</v>
      </c>
      <c r="E412" s="236" t="s">
        <v>1</v>
      </c>
      <c r="F412" s="237" t="s">
        <v>604</v>
      </c>
      <c r="G412" s="234"/>
      <c r="H412" s="238">
        <v>113.40000000000001</v>
      </c>
      <c r="I412" s="239"/>
      <c r="J412" s="234"/>
      <c r="K412" s="234"/>
      <c r="L412" s="240"/>
      <c r="M412" s="241"/>
      <c r="N412" s="242"/>
      <c r="O412" s="242"/>
      <c r="P412" s="242"/>
      <c r="Q412" s="242"/>
      <c r="R412" s="242"/>
      <c r="S412" s="242"/>
      <c r="T412" s="24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4" t="s">
        <v>135</v>
      </c>
      <c r="AU412" s="244" t="s">
        <v>86</v>
      </c>
      <c r="AV412" s="13" t="s">
        <v>86</v>
      </c>
      <c r="AW412" s="13" t="s">
        <v>32</v>
      </c>
      <c r="AX412" s="13" t="s">
        <v>84</v>
      </c>
      <c r="AY412" s="244" t="s">
        <v>127</v>
      </c>
    </row>
    <row r="413" s="2" customFormat="1" ht="24.15" customHeight="1">
      <c r="A413" s="38"/>
      <c r="B413" s="39"/>
      <c r="C413" s="256" t="s">
        <v>605</v>
      </c>
      <c r="D413" s="256" t="s">
        <v>329</v>
      </c>
      <c r="E413" s="257" t="s">
        <v>606</v>
      </c>
      <c r="F413" s="258" t="s">
        <v>607</v>
      </c>
      <c r="G413" s="259" t="s">
        <v>192</v>
      </c>
      <c r="H413" s="260">
        <v>15.75</v>
      </c>
      <c r="I413" s="261"/>
      <c r="J413" s="262">
        <f>ROUND(I413*H413,2)</f>
        <v>0</v>
      </c>
      <c r="K413" s="263"/>
      <c r="L413" s="264"/>
      <c r="M413" s="265" t="s">
        <v>1</v>
      </c>
      <c r="N413" s="266" t="s">
        <v>41</v>
      </c>
      <c r="O413" s="91"/>
      <c r="P413" s="229">
        <f>O413*H413</f>
        <v>0</v>
      </c>
      <c r="Q413" s="229">
        <v>0.065670000000000006</v>
      </c>
      <c r="R413" s="229">
        <f>Q413*H413</f>
        <v>1.0343025000000001</v>
      </c>
      <c r="S413" s="229">
        <v>0</v>
      </c>
      <c r="T413" s="230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31" t="s">
        <v>175</v>
      </c>
      <c r="AT413" s="231" t="s">
        <v>329</v>
      </c>
      <c r="AU413" s="231" t="s">
        <v>86</v>
      </c>
      <c r="AY413" s="17" t="s">
        <v>127</v>
      </c>
      <c r="BE413" s="232">
        <f>IF(N413="základní",J413,0)</f>
        <v>0</v>
      </c>
      <c r="BF413" s="232">
        <f>IF(N413="snížená",J413,0)</f>
        <v>0</v>
      </c>
      <c r="BG413" s="232">
        <f>IF(N413="zákl. přenesená",J413,0)</f>
        <v>0</v>
      </c>
      <c r="BH413" s="232">
        <f>IF(N413="sníž. přenesená",J413,0)</f>
        <v>0</v>
      </c>
      <c r="BI413" s="232">
        <f>IF(N413="nulová",J413,0)</f>
        <v>0</v>
      </c>
      <c r="BJ413" s="17" t="s">
        <v>84</v>
      </c>
      <c r="BK413" s="232">
        <f>ROUND(I413*H413,2)</f>
        <v>0</v>
      </c>
      <c r="BL413" s="17" t="s">
        <v>133</v>
      </c>
      <c r="BM413" s="231" t="s">
        <v>608</v>
      </c>
    </row>
    <row r="414" s="13" customFormat="1">
      <c r="A414" s="13"/>
      <c r="B414" s="233"/>
      <c r="C414" s="234"/>
      <c r="D414" s="235" t="s">
        <v>135</v>
      </c>
      <c r="E414" s="236" t="s">
        <v>1</v>
      </c>
      <c r="F414" s="237" t="s">
        <v>609</v>
      </c>
      <c r="G414" s="234"/>
      <c r="H414" s="238">
        <v>15.75</v>
      </c>
      <c r="I414" s="239"/>
      <c r="J414" s="234"/>
      <c r="K414" s="234"/>
      <c r="L414" s="240"/>
      <c r="M414" s="241"/>
      <c r="N414" s="242"/>
      <c r="O414" s="242"/>
      <c r="P414" s="242"/>
      <c r="Q414" s="242"/>
      <c r="R414" s="242"/>
      <c r="S414" s="242"/>
      <c r="T414" s="24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4" t="s">
        <v>135</v>
      </c>
      <c r="AU414" s="244" t="s">
        <v>86</v>
      </c>
      <c r="AV414" s="13" t="s">
        <v>86</v>
      </c>
      <c r="AW414" s="13" t="s">
        <v>32</v>
      </c>
      <c r="AX414" s="13" t="s">
        <v>84</v>
      </c>
      <c r="AY414" s="244" t="s">
        <v>127</v>
      </c>
    </row>
    <row r="415" s="2" customFormat="1" ht="24.15" customHeight="1">
      <c r="A415" s="38"/>
      <c r="B415" s="39"/>
      <c r="C415" s="219" t="s">
        <v>610</v>
      </c>
      <c r="D415" s="219" t="s">
        <v>129</v>
      </c>
      <c r="E415" s="220" t="s">
        <v>611</v>
      </c>
      <c r="F415" s="221" t="s">
        <v>612</v>
      </c>
      <c r="G415" s="222" t="s">
        <v>192</v>
      </c>
      <c r="H415" s="223">
        <v>351.85000000000002</v>
      </c>
      <c r="I415" s="224"/>
      <c r="J415" s="225">
        <f>ROUND(I415*H415,2)</f>
        <v>0</v>
      </c>
      <c r="K415" s="226"/>
      <c r="L415" s="44"/>
      <c r="M415" s="227" t="s">
        <v>1</v>
      </c>
      <c r="N415" s="228" t="s">
        <v>41</v>
      </c>
      <c r="O415" s="91"/>
      <c r="P415" s="229">
        <f>O415*H415</f>
        <v>0</v>
      </c>
      <c r="Q415" s="229">
        <v>0.085760000000000003</v>
      </c>
      <c r="R415" s="229">
        <f>Q415*H415</f>
        <v>30.174656000000002</v>
      </c>
      <c r="S415" s="229">
        <v>0</v>
      </c>
      <c r="T415" s="230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31" t="s">
        <v>133</v>
      </c>
      <c r="AT415" s="231" t="s">
        <v>129</v>
      </c>
      <c r="AU415" s="231" t="s">
        <v>86</v>
      </c>
      <c r="AY415" s="17" t="s">
        <v>127</v>
      </c>
      <c r="BE415" s="232">
        <f>IF(N415="základní",J415,0)</f>
        <v>0</v>
      </c>
      <c r="BF415" s="232">
        <f>IF(N415="snížená",J415,0)</f>
        <v>0</v>
      </c>
      <c r="BG415" s="232">
        <f>IF(N415="zákl. přenesená",J415,0)</f>
        <v>0</v>
      </c>
      <c r="BH415" s="232">
        <f>IF(N415="sníž. přenesená",J415,0)</f>
        <v>0</v>
      </c>
      <c r="BI415" s="232">
        <f>IF(N415="nulová",J415,0)</f>
        <v>0</v>
      </c>
      <c r="BJ415" s="17" t="s">
        <v>84</v>
      </c>
      <c r="BK415" s="232">
        <f>ROUND(I415*H415,2)</f>
        <v>0</v>
      </c>
      <c r="BL415" s="17" t="s">
        <v>133</v>
      </c>
      <c r="BM415" s="231" t="s">
        <v>613</v>
      </c>
    </row>
    <row r="416" s="13" customFormat="1">
      <c r="A416" s="13"/>
      <c r="B416" s="233"/>
      <c r="C416" s="234"/>
      <c r="D416" s="235" t="s">
        <v>135</v>
      </c>
      <c r="E416" s="236" t="s">
        <v>1</v>
      </c>
      <c r="F416" s="237" t="s">
        <v>614</v>
      </c>
      <c r="G416" s="234"/>
      <c r="H416" s="238">
        <v>351.85000000000002</v>
      </c>
      <c r="I416" s="239"/>
      <c r="J416" s="234"/>
      <c r="K416" s="234"/>
      <c r="L416" s="240"/>
      <c r="M416" s="241"/>
      <c r="N416" s="242"/>
      <c r="O416" s="242"/>
      <c r="P416" s="242"/>
      <c r="Q416" s="242"/>
      <c r="R416" s="242"/>
      <c r="S416" s="242"/>
      <c r="T416" s="24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4" t="s">
        <v>135</v>
      </c>
      <c r="AU416" s="244" t="s">
        <v>86</v>
      </c>
      <c r="AV416" s="13" t="s">
        <v>86</v>
      </c>
      <c r="AW416" s="13" t="s">
        <v>32</v>
      </c>
      <c r="AX416" s="13" t="s">
        <v>84</v>
      </c>
      <c r="AY416" s="244" t="s">
        <v>127</v>
      </c>
    </row>
    <row r="417" s="2" customFormat="1" ht="16.5" customHeight="1">
      <c r="A417" s="38"/>
      <c r="B417" s="39"/>
      <c r="C417" s="256" t="s">
        <v>615</v>
      </c>
      <c r="D417" s="256" t="s">
        <v>329</v>
      </c>
      <c r="E417" s="257" t="s">
        <v>616</v>
      </c>
      <c r="F417" s="258" t="s">
        <v>617</v>
      </c>
      <c r="G417" s="259" t="s">
        <v>142</v>
      </c>
      <c r="H417" s="260">
        <v>738.88499999999999</v>
      </c>
      <c r="I417" s="261"/>
      <c r="J417" s="262">
        <f>ROUND(I417*H417,2)</f>
        <v>0</v>
      </c>
      <c r="K417" s="263"/>
      <c r="L417" s="264"/>
      <c r="M417" s="265" t="s">
        <v>1</v>
      </c>
      <c r="N417" s="266" t="s">
        <v>41</v>
      </c>
      <c r="O417" s="91"/>
      <c r="P417" s="229">
        <f>O417*H417</f>
        <v>0</v>
      </c>
      <c r="Q417" s="229">
        <v>0.028000000000000001</v>
      </c>
      <c r="R417" s="229">
        <f>Q417*H417</f>
        <v>20.688780000000001</v>
      </c>
      <c r="S417" s="229">
        <v>0</v>
      </c>
      <c r="T417" s="230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31" t="s">
        <v>175</v>
      </c>
      <c r="AT417" s="231" t="s">
        <v>329</v>
      </c>
      <c r="AU417" s="231" t="s">
        <v>86</v>
      </c>
      <c r="AY417" s="17" t="s">
        <v>127</v>
      </c>
      <c r="BE417" s="232">
        <f>IF(N417="základní",J417,0)</f>
        <v>0</v>
      </c>
      <c r="BF417" s="232">
        <f>IF(N417="snížená",J417,0)</f>
        <v>0</v>
      </c>
      <c r="BG417" s="232">
        <f>IF(N417="zákl. přenesená",J417,0)</f>
        <v>0</v>
      </c>
      <c r="BH417" s="232">
        <f>IF(N417="sníž. přenesená",J417,0)</f>
        <v>0</v>
      </c>
      <c r="BI417" s="232">
        <f>IF(N417="nulová",J417,0)</f>
        <v>0</v>
      </c>
      <c r="BJ417" s="17" t="s">
        <v>84</v>
      </c>
      <c r="BK417" s="232">
        <f>ROUND(I417*H417,2)</f>
        <v>0</v>
      </c>
      <c r="BL417" s="17" t="s">
        <v>133</v>
      </c>
      <c r="BM417" s="231" t="s">
        <v>618</v>
      </c>
    </row>
    <row r="418" s="13" customFormat="1">
      <c r="A418" s="13"/>
      <c r="B418" s="233"/>
      <c r="C418" s="234"/>
      <c r="D418" s="235" t="s">
        <v>135</v>
      </c>
      <c r="E418" s="236" t="s">
        <v>1</v>
      </c>
      <c r="F418" s="237" t="s">
        <v>619</v>
      </c>
      <c r="G418" s="234"/>
      <c r="H418" s="238">
        <v>738.88499999999999</v>
      </c>
      <c r="I418" s="239"/>
      <c r="J418" s="234"/>
      <c r="K418" s="234"/>
      <c r="L418" s="240"/>
      <c r="M418" s="241"/>
      <c r="N418" s="242"/>
      <c r="O418" s="242"/>
      <c r="P418" s="242"/>
      <c r="Q418" s="242"/>
      <c r="R418" s="242"/>
      <c r="S418" s="242"/>
      <c r="T418" s="24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4" t="s">
        <v>135</v>
      </c>
      <c r="AU418" s="244" t="s">
        <v>86</v>
      </c>
      <c r="AV418" s="13" t="s">
        <v>86</v>
      </c>
      <c r="AW418" s="13" t="s">
        <v>32</v>
      </c>
      <c r="AX418" s="13" t="s">
        <v>84</v>
      </c>
      <c r="AY418" s="244" t="s">
        <v>127</v>
      </c>
    </row>
    <row r="419" s="2" customFormat="1" ht="33" customHeight="1">
      <c r="A419" s="38"/>
      <c r="B419" s="39"/>
      <c r="C419" s="219" t="s">
        <v>620</v>
      </c>
      <c r="D419" s="219" t="s">
        <v>129</v>
      </c>
      <c r="E419" s="220" t="s">
        <v>621</v>
      </c>
      <c r="F419" s="221" t="s">
        <v>622</v>
      </c>
      <c r="G419" s="222" t="s">
        <v>192</v>
      </c>
      <c r="H419" s="223">
        <v>748.54999999999995</v>
      </c>
      <c r="I419" s="224"/>
      <c r="J419" s="225">
        <f>ROUND(I419*H419,2)</f>
        <v>0</v>
      </c>
      <c r="K419" s="226"/>
      <c r="L419" s="44"/>
      <c r="M419" s="227" t="s">
        <v>1</v>
      </c>
      <c r="N419" s="228" t="s">
        <v>41</v>
      </c>
      <c r="O419" s="91"/>
      <c r="P419" s="229">
        <f>O419*H419</f>
        <v>0</v>
      </c>
      <c r="Q419" s="229">
        <v>0.1295</v>
      </c>
      <c r="R419" s="229">
        <f>Q419*H419</f>
        <v>96.937224999999998</v>
      </c>
      <c r="S419" s="229">
        <v>0</v>
      </c>
      <c r="T419" s="230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31" t="s">
        <v>133</v>
      </c>
      <c r="AT419" s="231" t="s">
        <v>129</v>
      </c>
      <c r="AU419" s="231" t="s">
        <v>86</v>
      </c>
      <c r="AY419" s="17" t="s">
        <v>127</v>
      </c>
      <c r="BE419" s="232">
        <f>IF(N419="základní",J419,0)</f>
        <v>0</v>
      </c>
      <c r="BF419" s="232">
        <f>IF(N419="snížená",J419,0)</f>
        <v>0</v>
      </c>
      <c r="BG419" s="232">
        <f>IF(N419="zákl. přenesená",J419,0)</f>
        <v>0</v>
      </c>
      <c r="BH419" s="232">
        <f>IF(N419="sníž. přenesená",J419,0)</f>
        <v>0</v>
      </c>
      <c r="BI419" s="232">
        <f>IF(N419="nulová",J419,0)</f>
        <v>0</v>
      </c>
      <c r="BJ419" s="17" t="s">
        <v>84</v>
      </c>
      <c r="BK419" s="232">
        <f>ROUND(I419*H419,2)</f>
        <v>0</v>
      </c>
      <c r="BL419" s="17" t="s">
        <v>133</v>
      </c>
      <c r="BM419" s="231" t="s">
        <v>623</v>
      </c>
    </row>
    <row r="420" s="13" customFormat="1">
      <c r="A420" s="13"/>
      <c r="B420" s="233"/>
      <c r="C420" s="234"/>
      <c r="D420" s="235" t="s">
        <v>135</v>
      </c>
      <c r="E420" s="236" t="s">
        <v>1</v>
      </c>
      <c r="F420" s="237" t="s">
        <v>624</v>
      </c>
      <c r="G420" s="234"/>
      <c r="H420" s="238">
        <v>211.5</v>
      </c>
      <c r="I420" s="239"/>
      <c r="J420" s="234"/>
      <c r="K420" s="234"/>
      <c r="L420" s="240"/>
      <c r="M420" s="241"/>
      <c r="N420" s="242"/>
      <c r="O420" s="242"/>
      <c r="P420" s="242"/>
      <c r="Q420" s="242"/>
      <c r="R420" s="242"/>
      <c r="S420" s="242"/>
      <c r="T420" s="24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4" t="s">
        <v>135</v>
      </c>
      <c r="AU420" s="244" t="s">
        <v>86</v>
      </c>
      <c r="AV420" s="13" t="s">
        <v>86</v>
      </c>
      <c r="AW420" s="13" t="s">
        <v>32</v>
      </c>
      <c r="AX420" s="13" t="s">
        <v>76</v>
      </c>
      <c r="AY420" s="244" t="s">
        <v>127</v>
      </c>
    </row>
    <row r="421" s="13" customFormat="1">
      <c r="A421" s="13"/>
      <c r="B421" s="233"/>
      <c r="C421" s="234"/>
      <c r="D421" s="235" t="s">
        <v>135</v>
      </c>
      <c r="E421" s="236" t="s">
        <v>1</v>
      </c>
      <c r="F421" s="237" t="s">
        <v>625</v>
      </c>
      <c r="G421" s="234"/>
      <c r="H421" s="238">
        <v>467.39999999999998</v>
      </c>
      <c r="I421" s="239"/>
      <c r="J421" s="234"/>
      <c r="K421" s="234"/>
      <c r="L421" s="240"/>
      <c r="M421" s="241"/>
      <c r="N421" s="242"/>
      <c r="O421" s="242"/>
      <c r="P421" s="242"/>
      <c r="Q421" s="242"/>
      <c r="R421" s="242"/>
      <c r="S421" s="242"/>
      <c r="T421" s="24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4" t="s">
        <v>135</v>
      </c>
      <c r="AU421" s="244" t="s">
        <v>86</v>
      </c>
      <c r="AV421" s="13" t="s">
        <v>86</v>
      </c>
      <c r="AW421" s="13" t="s">
        <v>32</v>
      </c>
      <c r="AX421" s="13" t="s">
        <v>76</v>
      </c>
      <c r="AY421" s="244" t="s">
        <v>127</v>
      </c>
    </row>
    <row r="422" s="13" customFormat="1">
      <c r="A422" s="13"/>
      <c r="B422" s="233"/>
      <c r="C422" s="234"/>
      <c r="D422" s="235" t="s">
        <v>135</v>
      </c>
      <c r="E422" s="236" t="s">
        <v>1</v>
      </c>
      <c r="F422" s="237" t="s">
        <v>626</v>
      </c>
      <c r="G422" s="234"/>
      <c r="H422" s="238">
        <v>69.650000000000006</v>
      </c>
      <c r="I422" s="239"/>
      <c r="J422" s="234"/>
      <c r="K422" s="234"/>
      <c r="L422" s="240"/>
      <c r="M422" s="241"/>
      <c r="N422" s="242"/>
      <c r="O422" s="242"/>
      <c r="P422" s="242"/>
      <c r="Q422" s="242"/>
      <c r="R422" s="242"/>
      <c r="S422" s="242"/>
      <c r="T422" s="24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4" t="s">
        <v>135</v>
      </c>
      <c r="AU422" s="244" t="s">
        <v>86</v>
      </c>
      <c r="AV422" s="13" t="s">
        <v>86</v>
      </c>
      <c r="AW422" s="13" t="s">
        <v>32</v>
      </c>
      <c r="AX422" s="13" t="s">
        <v>76</v>
      </c>
      <c r="AY422" s="244" t="s">
        <v>127</v>
      </c>
    </row>
    <row r="423" s="14" customFormat="1">
      <c r="A423" s="14"/>
      <c r="B423" s="245"/>
      <c r="C423" s="246"/>
      <c r="D423" s="235" t="s">
        <v>135</v>
      </c>
      <c r="E423" s="247" t="s">
        <v>1</v>
      </c>
      <c r="F423" s="248" t="s">
        <v>138</v>
      </c>
      <c r="G423" s="246"/>
      <c r="H423" s="249">
        <v>748.54999999999995</v>
      </c>
      <c r="I423" s="250"/>
      <c r="J423" s="246"/>
      <c r="K423" s="246"/>
      <c r="L423" s="251"/>
      <c r="M423" s="252"/>
      <c r="N423" s="253"/>
      <c r="O423" s="253"/>
      <c r="P423" s="253"/>
      <c r="Q423" s="253"/>
      <c r="R423" s="253"/>
      <c r="S423" s="253"/>
      <c r="T423" s="25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5" t="s">
        <v>135</v>
      </c>
      <c r="AU423" s="255" t="s">
        <v>86</v>
      </c>
      <c r="AV423" s="14" t="s">
        <v>133</v>
      </c>
      <c r="AW423" s="14" t="s">
        <v>32</v>
      </c>
      <c r="AX423" s="14" t="s">
        <v>84</v>
      </c>
      <c r="AY423" s="255" t="s">
        <v>127</v>
      </c>
    </row>
    <row r="424" s="2" customFormat="1" ht="16.5" customHeight="1">
      <c r="A424" s="38"/>
      <c r="B424" s="39"/>
      <c r="C424" s="256" t="s">
        <v>627</v>
      </c>
      <c r="D424" s="256" t="s">
        <v>329</v>
      </c>
      <c r="E424" s="257" t="s">
        <v>628</v>
      </c>
      <c r="F424" s="258" t="s">
        <v>629</v>
      </c>
      <c r="G424" s="259" t="s">
        <v>192</v>
      </c>
      <c r="H424" s="260">
        <v>785.97799999999995</v>
      </c>
      <c r="I424" s="261"/>
      <c r="J424" s="262">
        <f>ROUND(I424*H424,2)</f>
        <v>0</v>
      </c>
      <c r="K424" s="263"/>
      <c r="L424" s="264"/>
      <c r="M424" s="265" t="s">
        <v>1</v>
      </c>
      <c r="N424" s="266" t="s">
        <v>41</v>
      </c>
      <c r="O424" s="91"/>
      <c r="P424" s="229">
        <f>O424*H424</f>
        <v>0</v>
      </c>
      <c r="Q424" s="229">
        <v>0.056120000000000003</v>
      </c>
      <c r="R424" s="229">
        <f>Q424*H424</f>
        <v>44.109085360000002</v>
      </c>
      <c r="S424" s="229">
        <v>0</v>
      </c>
      <c r="T424" s="230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31" t="s">
        <v>175</v>
      </c>
      <c r="AT424" s="231" t="s">
        <v>329</v>
      </c>
      <c r="AU424" s="231" t="s">
        <v>86</v>
      </c>
      <c r="AY424" s="17" t="s">
        <v>127</v>
      </c>
      <c r="BE424" s="232">
        <f>IF(N424="základní",J424,0)</f>
        <v>0</v>
      </c>
      <c r="BF424" s="232">
        <f>IF(N424="snížená",J424,0)</f>
        <v>0</v>
      </c>
      <c r="BG424" s="232">
        <f>IF(N424="zákl. přenesená",J424,0)</f>
        <v>0</v>
      </c>
      <c r="BH424" s="232">
        <f>IF(N424="sníž. přenesená",J424,0)</f>
        <v>0</v>
      </c>
      <c r="BI424" s="232">
        <f>IF(N424="nulová",J424,0)</f>
        <v>0</v>
      </c>
      <c r="BJ424" s="17" t="s">
        <v>84</v>
      </c>
      <c r="BK424" s="232">
        <f>ROUND(I424*H424,2)</f>
        <v>0</v>
      </c>
      <c r="BL424" s="17" t="s">
        <v>133</v>
      </c>
      <c r="BM424" s="231" t="s">
        <v>630</v>
      </c>
    </row>
    <row r="425" s="13" customFormat="1">
      <c r="A425" s="13"/>
      <c r="B425" s="233"/>
      <c r="C425" s="234"/>
      <c r="D425" s="235" t="s">
        <v>135</v>
      </c>
      <c r="E425" s="236" t="s">
        <v>1</v>
      </c>
      <c r="F425" s="237" t="s">
        <v>631</v>
      </c>
      <c r="G425" s="234"/>
      <c r="H425" s="238">
        <v>785.97799999999995</v>
      </c>
      <c r="I425" s="239"/>
      <c r="J425" s="234"/>
      <c r="K425" s="234"/>
      <c r="L425" s="240"/>
      <c r="M425" s="241"/>
      <c r="N425" s="242"/>
      <c r="O425" s="242"/>
      <c r="P425" s="242"/>
      <c r="Q425" s="242"/>
      <c r="R425" s="242"/>
      <c r="S425" s="242"/>
      <c r="T425" s="24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4" t="s">
        <v>135</v>
      </c>
      <c r="AU425" s="244" t="s">
        <v>86</v>
      </c>
      <c r="AV425" s="13" t="s">
        <v>86</v>
      </c>
      <c r="AW425" s="13" t="s">
        <v>32</v>
      </c>
      <c r="AX425" s="13" t="s">
        <v>84</v>
      </c>
      <c r="AY425" s="244" t="s">
        <v>127</v>
      </c>
    </row>
    <row r="426" s="2" customFormat="1" ht="24.15" customHeight="1">
      <c r="A426" s="38"/>
      <c r="B426" s="39"/>
      <c r="C426" s="219" t="s">
        <v>632</v>
      </c>
      <c r="D426" s="219" t="s">
        <v>129</v>
      </c>
      <c r="E426" s="220" t="s">
        <v>633</v>
      </c>
      <c r="F426" s="221" t="s">
        <v>634</v>
      </c>
      <c r="G426" s="222" t="s">
        <v>192</v>
      </c>
      <c r="H426" s="223">
        <v>12.5</v>
      </c>
      <c r="I426" s="224"/>
      <c r="J426" s="225">
        <f>ROUND(I426*H426,2)</f>
        <v>0</v>
      </c>
      <c r="K426" s="226"/>
      <c r="L426" s="44"/>
      <c r="M426" s="227" t="s">
        <v>1</v>
      </c>
      <c r="N426" s="228" t="s">
        <v>41</v>
      </c>
      <c r="O426" s="91"/>
      <c r="P426" s="229">
        <f>O426*H426</f>
        <v>0</v>
      </c>
      <c r="Q426" s="229">
        <v>0</v>
      </c>
      <c r="R426" s="229">
        <f>Q426*H426</f>
        <v>0</v>
      </c>
      <c r="S426" s="229">
        <v>0</v>
      </c>
      <c r="T426" s="230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31" t="s">
        <v>133</v>
      </c>
      <c r="AT426" s="231" t="s">
        <v>129</v>
      </c>
      <c r="AU426" s="231" t="s">
        <v>86</v>
      </c>
      <c r="AY426" s="17" t="s">
        <v>127</v>
      </c>
      <c r="BE426" s="232">
        <f>IF(N426="základní",J426,0)</f>
        <v>0</v>
      </c>
      <c r="BF426" s="232">
        <f>IF(N426="snížená",J426,0)</f>
        <v>0</v>
      </c>
      <c r="BG426" s="232">
        <f>IF(N426="zákl. přenesená",J426,0)</f>
        <v>0</v>
      </c>
      <c r="BH426" s="232">
        <f>IF(N426="sníž. přenesená",J426,0)</f>
        <v>0</v>
      </c>
      <c r="BI426" s="232">
        <f>IF(N426="nulová",J426,0)</f>
        <v>0</v>
      </c>
      <c r="BJ426" s="17" t="s">
        <v>84</v>
      </c>
      <c r="BK426" s="232">
        <f>ROUND(I426*H426,2)</f>
        <v>0</v>
      </c>
      <c r="BL426" s="17" t="s">
        <v>133</v>
      </c>
      <c r="BM426" s="231" t="s">
        <v>635</v>
      </c>
    </row>
    <row r="427" s="2" customFormat="1" ht="24.15" customHeight="1">
      <c r="A427" s="38"/>
      <c r="B427" s="39"/>
      <c r="C427" s="219" t="s">
        <v>636</v>
      </c>
      <c r="D427" s="219" t="s">
        <v>129</v>
      </c>
      <c r="E427" s="220" t="s">
        <v>637</v>
      </c>
      <c r="F427" s="221" t="s">
        <v>638</v>
      </c>
      <c r="G427" s="222" t="s">
        <v>254</v>
      </c>
      <c r="H427" s="223">
        <v>124.648</v>
      </c>
      <c r="I427" s="224"/>
      <c r="J427" s="225">
        <f>ROUND(I427*H427,2)</f>
        <v>0</v>
      </c>
      <c r="K427" s="226"/>
      <c r="L427" s="44"/>
      <c r="M427" s="227" t="s">
        <v>1</v>
      </c>
      <c r="N427" s="228" t="s">
        <v>41</v>
      </c>
      <c r="O427" s="91"/>
      <c r="P427" s="229">
        <f>O427*H427</f>
        <v>0</v>
      </c>
      <c r="Q427" s="229">
        <v>2.2563399999999998</v>
      </c>
      <c r="R427" s="229">
        <f>Q427*H427</f>
        <v>281.24826831999997</v>
      </c>
      <c r="S427" s="229">
        <v>0</v>
      </c>
      <c r="T427" s="230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31" t="s">
        <v>133</v>
      </c>
      <c r="AT427" s="231" t="s">
        <v>129</v>
      </c>
      <c r="AU427" s="231" t="s">
        <v>86</v>
      </c>
      <c r="AY427" s="17" t="s">
        <v>127</v>
      </c>
      <c r="BE427" s="232">
        <f>IF(N427="základní",J427,0)</f>
        <v>0</v>
      </c>
      <c r="BF427" s="232">
        <f>IF(N427="snížená",J427,0)</f>
        <v>0</v>
      </c>
      <c r="BG427" s="232">
        <f>IF(N427="zákl. přenesená",J427,0)</f>
        <v>0</v>
      </c>
      <c r="BH427" s="232">
        <f>IF(N427="sníž. přenesená",J427,0)</f>
        <v>0</v>
      </c>
      <c r="BI427" s="232">
        <f>IF(N427="nulová",J427,0)</f>
        <v>0</v>
      </c>
      <c r="BJ427" s="17" t="s">
        <v>84</v>
      </c>
      <c r="BK427" s="232">
        <f>ROUND(I427*H427,2)</f>
        <v>0</v>
      </c>
      <c r="BL427" s="17" t="s">
        <v>133</v>
      </c>
      <c r="BM427" s="231" t="s">
        <v>639</v>
      </c>
    </row>
    <row r="428" s="13" customFormat="1">
      <c r="A428" s="13"/>
      <c r="B428" s="233"/>
      <c r="C428" s="234"/>
      <c r="D428" s="235" t="s">
        <v>135</v>
      </c>
      <c r="E428" s="236" t="s">
        <v>1</v>
      </c>
      <c r="F428" s="237" t="s">
        <v>640</v>
      </c>
      <c r="G428" s="234"/>
      <c r="H428" s="238">
        <v>36.167000000000002</v>
      </c>
      <c r="I428" s="239"/>
      <c r="J428" s="234"/>
      <c r="K428" s="234"/>
      <c r="L428" s="240"/>
      <c r="M428" s="241"/>
      <c r="N428" s="242"/>
      <c r="O428" s="242"/>
      <c r="P428" s="242"/>
      <c r="Q428" s="242"/>
      <c r="R428" s="242"/>
      <c r="S428" s="242"/>
      <c r="T428" s="24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4" t="s">
        <v>135</v>
      </c>
      <c r="AU428" s="244" t="s">
        <v>86</v>
      </c>
      <c r="AV428" s="13" t="s">
        <v>86</v>
      </c>
      <c r="AW428" s="13" t="s">
        <v>32</v>
      </c>
      <c r="AX428" s="13" t="s">
        <v>76</v>
      </c>
      <c r="AY428" s="244" t="s">
        <v>127</v>
      </c>
    </row>
    <row r="429" s="13" customFormat="1">
      <c r="A429" s="13"/>
      <c r="B429" s="233"/>
      <c r="C429" s="234"/>
      <c r="D429" s="235" t="s">
        <v>135</v>
      </c>
      <c r="E429" s="236" t="s">
        <v>1</v>
      </c>
      <c r="F429" s="237" t="s">
        <v>641</v>
      </c>
      <c r="G429" s="234"/>
      <c r="H429" s="238">
        <v>19.035</v>
      </c>
      <c r="I429" s="239"/>
      <c r="J429" s="234"/>
      <c r="K429" s="234"/>
      <c r="L429" s="240"/>
      <c r="M429" s="241"/>
      <c r="N429" s="242"/>
      <c r="O429" s="242"/>
      <c r="P429" s="242"/>
      <c r="Q429" s="242"/>
      <c r="R429" s="242"/>
      <c r="S429" s="242"/>
      <c r="T429" s="24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4" t="s">
        <v>135</v>
      </c>
      <c r="AU429" s="244" t="s">
        <v>86</v>
      </c>
      <c r="AV429" s="13" t="s">
        <v>86</v>
      </c>
      <c r="AW429" s="13" t="s">
        <v>32</v>
      </c>
      <c r="AX429" s="13" t="s">
        <v>76</v>
      </c>
      <c r="AY429" s="244" t="s">
        <v>127</v>
      </c>
    </row>
    <row r="430" s="13" customFormat="1">
      <c r="A430" s="13"/>
      <c r="B430" s="233"/>
      <c r="C430" s="234"/>
      <c r="D430" s="235" t="s">
        <v>135</v>
      </c>
      <c r="E430" s="236" t="s">
        <v>1</v>
      </c>
      <c r="F430" s="237" t="s">
        <v>642</v>
      </c>
      <c r="G430" s="234"/>
      <c r="H430" s="238">
        <v>42.066000000000002</v>
      </c>
      <c r="I430" s="239"/>
      <c r="J430" s="234"/>
      <c r="K430" s="234"/>
      <c r="L430" s="240"/>
      <c r="M430" s="241"/>
      <c r="N430" s="242"/>
      <c r="O430" s="242"/>
      <c r="P430" s="242"/>
      <c r="Q430" s="242"/>
      <c r="R430" s="242"/>
      <c r="S430" s="242"/>
      <c r="T430" s="24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4" t="s">
        <v>135</v>
      </c>
      <c r="AU430" s="244" t="s">
        <v>86</v>
      </c>
      <c r="AV430" s="13" t="s">
        <v>86</v>
      </c>
      <c r="AW430" s="13" t="s">
        <v>32</v>
      </c>
      <c r="AX430" s="13" t="s">
        <v>76</v>
      </c>
      <c r="AY430" s="244" t="s">
        <v>127</v>
      </c>
    </row>
    <row r="431" s="13" customFormat="1">
      <c r="A431" s="13"/>
      <c r="B431" s="233"/>
      <c r="C431" s="234"/>
      <c r="D431" s="235" t="s">
        <v>135</v>
      </c>
      <c r="E431" s="236" t="s">
        <v>1</v>
      </c>
      <c r="F431" s="237" t="s">
        <v>643</v>
      </c>
      <c r="G431" s="234"/>
      <c r="H431" s="238">
        <v>6.2690000000000001</v>
      </c>
      <c r="I431" s="239"/>
      <c r="J431" s="234"/>
      <c r="K431" s="234"/>
      <c r="L431" s="240"/>
      <c r="M431" s="241"/>
      <c r="N431" s="242"/>
      <c r="O431" s="242"/>
      <c r="P431" s="242"/>
      <c r="Q431" s="242"/>
      <c r="R431" s="242"/>
      <c r="S431" s="242"/>
      <c r="T431" s="24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4" t="s">
        <v>135</v>
      </c>
      <c r="AU431" s="244" t="s">
        <v>86</v>
      </c>
      <c r="AV431" s="13" t="s">
        <v>86</v>
      </c>
      <c r="AW431" s="13" t="s">
        <v>32</v>
      </c>
      <c r="AX431" s="13" t="s">
        <v>76</v>
      </c>
      <c r="AY431" s="244" t="s">
        <v>127</v>
      </c>
    </row>
    <row r="432" s="13" customFormat="1">
      <c r="A432" s="13"/>
      <c r="B432" s="233"/>
      <c r="C432" s="234"/>
      <c r="D432" s="235" t="s">
        <v>135</v>
      </c>
      <c r="E432" s="236" t="s">
        <v>1</v>
      </c>
      <c r="F432" s="237" t="s">
        <v>644</v>
      </c>
      <c r="G432" s="234"/>
      <c r="H432" s="238">
        <v>21.111000000000001</v>
      </c>
      <c r="I432" s="239"/>
      <c r="J432" s="234"/>
      <c r="K432" s="234"/>
      <c r="L432" s="240"/>
      <c r="M432" s="241"/>
      <c r="N432" s="242"/>
      <c r="O432" s="242"/>
      <c r="P432" s="242"/>
      <c r="Q432" s="242"/>
      <c r="R432" s="242"/>
      <c r="S432" s="242"/>
      <c r="T432" s="24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4" t="s">
        <v>135</v>
      </c>
      <c r="AU432" s="244" t="s">
        <v>86</v>
      </c>
      <c r="AV432" s="13" t="s">
        <v>86</v>
      </c>
      <c r="AW432" s="13" t="s">
        <v>32</v>
      </c>
      <c r="AX432" s="13" t="s">
        <v>76</v>
      </c>
      <c r="AY432" s="244" t="s">
        <v>127</v>
      </c>
    </row>
    <row r="433" s="14" customFormat="1">
      <c r="A433" s="14"/>
      <c r="B433" s="245"/>
      <c r="C433" s="246"/>
      <c r="D433" s="235" t="s">
        <v>135</v>
      </c>
      <c r="E433" s="247" t="s">
        <v>1</v>
      </c>
      <c r="F433" s="248" t="s">
        <v>138</v>
      </c>
      <c r="G433" s="246"/>
      <c r="H433" s="249">
        <v>124.64800000000001</v>
      </c>
      <c r="I433" s="250"/>
      <c r="J433" s="246"/>
      <c r="K433" s="246"/>
      <c r="L433" s="251"/>
      <c r="M433" s="252"/>
      <c r="N433" s="253"/>
      <c r="O433" s="253"/>
      <c r="P433" s="253"/>
      <c r="Q433" s="253"/>
      <c r="R433" s="253"/>
      <c r="S433" s="253"/>
      <c r="T433" s="25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5" t="s">
        <v>135</v>
      </c>
      <c r="AU433" s="255" t="s">
        <v>86</v>
      </c>
      <c r="AV433" s="14" t="s">
        <v>133</v>
      </c>
      <c r="AW433" s="14" t="s">
        <v>32</v>
      </c>
      <c r="AX433" s="14" t="s">
        <v>84</v>
      </c>
      <c r="AY433" s="255" t="s">
        <v>127</v>
      </c>
    </row>
    <row r="434" s="2" customFormat="1" ht="24.15" customHeight="1">
      <c r="A434" s="38"/>
      <c r="B434" s="39"/>
      <c r="C434" s="219" t="s">
        <v>645</v>
      </c>
      <c r="D434" s="219" t="s">
        <v>129</v>
      </c>
      <c r="E434" s="220" t="s">
        <v>646</v>
      </c>
      <c r="F434" s="221" t="s">
        <v>647</v>
      </c>
      <c r="G434" s="222" t="s">
        <v>192</v>
      </c>
      <c r="H434" s="223">
        <v>531.14999999999998</v>
      </c>
      <c r="I434" s="224"/>
      <c r="J434" s="225">
        <f>ROUND(I434*H434,2)</f>
        <v>0</v>
      </c>
      <c r="K434" s="226"/>
      <c r="L434" s="44"/>
      <c r="M434" s="227" t="s">
        <v>1</v>
      </c>
      <c r="N434" s="228" t="s">
        <v>41</v>
      </c>
      <c r="O434" s="91"/>
      <c r="P434" s="229">
        <f>O434*H434</f>
        <v>0</v>
      </c>
      <c r="Q434" s="229">
        <v>0</v>
      </c>
      <c r="R434" s="229">
        <f>Q434*H434</f>
        <v>0</v>
      </c>
      <c r="S434" s="229">
        <v>0</v>
      </c>
      <c r="T434" s="230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31" t="s">
        <v>133</v>
      </c>
      <c r="AT434" s="231" t="s">
        <v>129</v>
      </c>
      <c r="AU434" s="231" t="s">
        <v>86</v>
      </c>
      <c r="AY434" s="17" t="s">
        <v>127</v>
      </c>
      <c r="BE434" s="232">
        <f>IF(N434="základní",J434,0)</f>
        <v>0</v>
      </c>
      <c r="BF434" s="232">
        <f>IF(N434="snížená",J434,0)</f>
        <v>0</v>
      </c>
      <c r="BG434" s="232">
        <f>IF(N434="zákl. přenesená",J434,0)</f>
        <v>0</v>
      </c>
      <c r="BH434" s="232">
        <f>IF(N434="sníž. přenesená",J434,0)</f>
        <v>0</v>
      </c>
      <c r="BI434" s="232">
        <f>IF(N434="nulová",J434,0)</f>
        <v>0</v>
      </c>
      <c r="BJ434" s="17" t="s">
        <v>84</v>
      </c>
      <c r="BK434" s="232">
        <f>ROUND(I434*H434,2)</f>
        <v>0</v>
      </c>
      <c r="BL434" s="17" t="s">
        <v>133</v>
      </c>
      <c r="BM434" s="231" t="s">
        <v>648</v>
      </c>
    </row>
    <row r="435" s="13" customFormat="1">
      <c r="A435" s="13"/>
      <c r="B435" s="233"/>
      <c r="C435" s="234"/>
      <c r="D435" s="235" t="s">
        <v>135</v>
      </c>
      <c r="E435" s="236" t="s">
        <v>1</v>
      </c>
      <c r="F435" s="237" t="s">
        <v>187</v>
      </c>
      <c r="G435" s="234"/>
      <c r="H435" s="238">
        <v>518.64999999999998</v>
      </c>
      <c r="I435" s="239"/>
      <c r="J435" s="234"/>
      <c r="K435" s="234"/>
      <c r="L435" s="240"/>
      <c r="M435" s="241"/>
      <c r="N435" s="242"/>
      <c r="O435" s="242"/>
      <c r="P435" s="242"/>
      <c r="Q435" s="242"/>
      <c r="R435" s="242"/>
      <c r="S435" s="242"/>
      <c r="T435" s="24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4" t="s">
        <v>135</v>
      </c>
      <c r="AU435" s="244" t="s">
        <v>86</v>
      </c>
      <c r="AV435" s="13" t="s">
        <v>86</v>
      </c>
      <c r="AW435" s="13" t="s">
        <v>32</v>
      </c>
      <c r="AX435" s="13" t="s">
        <v>76</v>
      </c>
      <c r="AY435" s="244" t="s">
        <v>127</v>
      </c>
    </row>
    <row r="436" s="13" customFormat="1">
      <c r="A436" s="13"/>
      <c r="B436" s="233"/>
      <c r="C436" s="234"/>
      <c r="D436" s="235" t="s">
        <v>135</v>
      </c>
      <c r="E436" s="236" t="s">
        <v>1</v>
      </c>
      <c r="F436" s="237" t="s">
        <v>188</v>
      </c>
      <c r="G436" s="234"/>
      <c r="H436" s="238">
        <v>12.5</v>
      </c>
      <c r="I436" s="239"/>
      <c r="J436" s="234"/>
      <c r="K436" s="234"/>
      <c r="L436" s="240"/>
      <c r="M436" s="241"/>
      <c r="N436" s="242"/>
      <c r="O436" s="242"/>
      <c r="P436" s="242"/>
      <c r="Q436" s="242"/>
      <c r="R436" s="242"/>
      <c r="S436" s="242"/>
      <c r="T436" s="24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4" t="s">
        <v>135</v>
      </c>
      <c r="AU436" s="244" t="s">
        <v>86</v>
      </c>
      <c r="AV436" s="13" t="s">
        <v>86</v>
      </c>
      <c r="AW436" s="13" t="s">
        <v>32</v>
      </c>
      <c r="AX436" s="13" t="s">
        <v>76</v>
      </c>
      <c r="AY436" s="244" t="s">
        <v>127</v>
      </c>
    </row>
    <row r="437" s="14" customFormat="1">
      <c r="A437" s="14"/>
      <c r="B437" s="245"/>
      <c r="C437" s="246"/>
      <c r="D437" s="235" t="s">
        <v>135</v>
      </c>
      <c r="E437" s="247" t="s">
        <v>1</v>
      </c>
      <c r="F437" s="248" t="s">
        <v>138</v>
      </c>
      <c r="G437" s="246"/>
      <c r="H437" s="249">
        <v>531.14999999999998</v>
      </c>
      <c r="I437" s="250"/>
      <c r="J437" s="246"/>
      <c r="K437" s="246"/>
      <c r="L437" s="251"/>
      <c r="M437" s="252"/>
      <c r="N437" s="253"/>
      <c r="O437" s="253"/>
      <c r="P437" s="253"/>
      <c r="Q437" s="253"/>
      <c r="R437" s="253"/>
      <c r="S437" s="253"/>
      <c r="T437" s="25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5" t="s">
        <v>135</v>
      </c>
      <c r="AU437" s="255" t="s">
        <v>86</v>
      </c>
      <c r="AV437" s="14" t="s">
        <v>133</v>
      </c>
      <c r="AW437" s="14" t="s">
        <v>32</v>
      </c>
      <c r="AX437" s="14" t="s">
        <v>84</v>
      </c>
      <c r="AY437" s="255" t="s">
        <v>127</v>
      </c>
    </row>
    <row r="438" s="2" customFormat="1" ht="24.15" customHeight="1">
      <c r="A438" s="38"/>
      <c r="B438" s="39"/>
      <c r="C438" s="219" t="s">
        <v>649</v>
      </c>
      <c r="D438" s="219" t="s">
        <v>129</v>
      </c>
      <c r="E438" s="220" t="s">
        <v>650</v>
      </c>
      <c r="F438" s="221" t="s">
        <v>651</v>
      </c>
      <c r="G438" s="222" t="s">
        <v>192</v>
      </c>
      <c r="H438" s="223">
        <v>23.100000000000001</v>
      </c>
      <c r="I438" s="224"/>
      <c r="J438" s="225">
        <f>ROUND(I438*H438,2)</f>
        <v>0</v>
      </c>
      <c r="K438" s="226"/>
      <c r="L438" s="44"/>
      <c r="M438" s="227" t="s">
        <v>1</v>
      </c>
      <c r="N438" s="228" t="s">
        <v>41</v>
      </c>
      <c r="O438" s="91"/>
      <c r="P438" s="229">
        <f>O438*H438</f>
        <v>0</v>
      </c>
      <c r="Q438" s="229">
        <v>2.0000000000000002E-05</v>
      </c>
      <c r="R438" s="229">
        <f>Q438*H438</f>
        <v>0.00046200000000000006</v>
      </c>
      <c r="S438" s="229">
        <v>0</v>
      </c>
      <c r="T438" s="230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31" t="s">
        <v>133</v>
      </c>
      <c r="AT438" s="231" t="s">
        <v>129</v>
      </c>
      <c r="AU438" s="231" t="s">
        <v>86</v>
      </c>
      <c r="AY438" s="17" t="s">
        <v>127</v>
      </c>
      <c r="BE438" s="232">
        <f>IF(N438="základní",J438,0)</f>
        <v>0</v>
      </c>
      <c r="BF438" s="232">
        <f>IF(N438="snížená",J438,0)</f>
        <v>0</v>
      </c>
      <c r="BG438" s="232">
        <f>IF(N438="zákl. přenesená",J438,0)</f>
        <v>0</v>
      </c>
      <c r="BH438" s="232">
        <f>IF(N438="sníž. přenesená",J438,0)</f>
        <v>0</v>
      </c>
      <c r="BI438" s="232">
        <f>IF(N438="nulová",J438,0)</f>
        <v>0</v>
      </c>
      <c r="BJ438" s="17" t="s">
        <v>84</v>
      </c>
      <c r="BK438" s="232">
        <f>ROUND(I438*H438,2)</f>
        <v>0</v>
      </c>
      <c r="BL438" s="17" t="s">
        <v>133</v>
      </c>
      <c r="BM438" s="231" t="s">
        <v>652</v>
      </c>
    </row>
    <row r="439" s="13" customFormat="1">
      <c r="A439" s="13"/>
      <c r="B439" s="233"/>
      <c r="C439" s="234"/>
      <c r="D439" s="235" t="s">
        <v>135</v>
      </c>
      <c r="E439" s="236" t="s">
        <v>1</v>
      </c>
      <c r="F439" s="237" t="s">
        <v>653</v>
      </c>
      <c r="G439" s="234"/>
      <c r="H439" s="238">
        <v>23.100000000000001</v>
      </c>
      <c r="I439" s="239"/>
      <c r="J439" s="234"/>
      <c r="K439" s="234"/>
      <c r="L439" s="240"/>
      <c r="M439" s="241"/>
      <c r="N439" s="242"/>
      <c r="O439" s="242"/>
      <c r="P439" s="242"/>
      <c r="Q439" s="242"/>
      <c r="R439" s="242"/>
      <c r="S439" s="242"/>
      <c r="T439" s="24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4" t="s">
        <v>135</v>
      </c>
      <c r="AU439" s="244" t="s">
        <v>86</v>
      </c>
      <c r="AV439" s="13" t="s">
        <v>86</v>
      </c>
      <c r="AW439" s="13" t="s">
        <v>32</v>
      </c>
      <c r="AX439" s="13" t="s">
        <v>84</v>
      </c>
      <c r="AY439" s="244" t="s">
        <v>127</v>
      </c>
    </row>
    <row r="440" s="2" customFormat="1" ht="16.5" customHeight="1">
      <c r="A440" s="38"/>
      <c r="B440" s="39"/>
      <c r="C440" s="219" t="s">
        <v>654</v>
      </c>
      <c r="D440" s="219" t="s">
        <v>129</v>
      </c>
      <c r="E440" s="220" t="s">
        <v>655</v>
      </c>
      <c r="F440" s="221" t="s">
        <v>656</v>
      </c>
      <c r="G440" s="222" t="s">
        <v>132</v>
      </c>
      <c r="H440" s="223">
        <v>4321.1999999999998</v>
      </c>
      <c r="I440" s="224"/>
      <c r="J440" s="225">
        <f>ROUND(I440*H440,2)</f>
        <v>0</v>
      </c>
      <c r="K440" s="226"/>
      <c r="L440" s="44"/>
      <c r="M440" s="227" t="s">
        <v>1</v>
      </c>
      <c r="N440" s="228" t="s">
        <v>41</v>
      </c>
      <c r="O440" s="91"/>
      <c r="P440" s="229">
        <f>O440*H440</f>
        <v>0</v>
      </c>
      <c r="Q440" s="229">
        <v>0</v>
      </c>
      <c r="R440" s="229">
        <f>Q440*H440</f>
        <v>0</v>
      </c>
      <c r="S440" s="229">
        <v>0.01</v>
      </c>
      <c r="T440" s="230">
        <f>S440*H440</f>
        <v>43.211999999999996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31" t="s">
        <v>133</v>
      </c>
      <c r="AT440" s="231" t="s">
        <v>129</v>
      </c>
      <c r="AU440" s="231" t="s">
        <v>86</v>
      </c>
      <c r="AY440" s="17" t="s">
        <v>127</v>
      </c>
      <c r="BE440" s="232">
        <f>IF(N440="základní",J440,0)</f>
        <v>0</v>
      </c>
      <c r="BF440" s="232">
        <f>IF(N440="snížená",J440,0)</f>
        <v>0</v>
      </c>
      <c r="BG440" s="232">
        <f>IF(N440="zákl. přenesená",J440,0)</f>
        <v>0</v>
      </c>
      <c r="BH440" s="232">
        <f>IF(N440="sníž. přenesená",J440,0)</f>
        <v>0</v>
      </c>
      <c r="BI440" s="232">
        <f>IF(N440="nulová",J440,0)</f>
        <v>0</v>
      </c>
      <c r="BJ440" s="17" t="s">
        <v>84</v>
      </c>
      <c r="BK440" s="232">
        <f>ROUND(I440*H440,2)</f>
        <v>0</v>
      </c>
      <c r="BL440" s="17" t="s">
        <v>133</v>
      </c>
      <c r="BM440" s="231" t="s">
        <v>657</v>
      </c>
    </row>
    <row r="441" s="13" customFormat="1">
      <c r="A441" s="13"/>
      <c r="B441" s="233"/>
      <c r="C441" s="234"/>
      <c r="D441" s="235" t="s">
        <v>135</v>
      </c>
      <c r="E441" s="236" t="s">
        <v>1</v>
      </c>
      <c r="F441" s="237" t="s">
        <v>658</v>
      </c>
      <c r="G441" s="234"/>
      <c r="H441" s="238">
        <v>4321.1999999999998</v>
      </c>
      <c r="I441" s="239"/>
      <c r="J441" s="234"/>
      <c r="K441" s="234"/>
      <c r="L441" s="240"/>
      <c r="M441" s="241"/>
      <c r="N441" s="242"/>
      <c r="O441" s="242"/>
      <c r="P441" s="242"/>
      <c r="Q441" s="242"/>
      <c r="R441" s="242"/>
      <c r="S441" s="242"/>
      <c r="T441" s="24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4" t="s">
        <v>135</v>
      </c>
      <c r="AU441" s="244" t="s">
        <v>86</v>
      </c>
      <c r="AV441" s="13" t="s">
        <v>86</v>
      </c>
      <c r="AW441" s="13" t="s">
        <v>32</v>
      </c>
      <c r="AX441" s="13" t="s">
        <v>84</v>
      </c>
      <c r="AY441" s="244" t="s">
        <v>127</v>
      </c>
    </row>
    <row r="442" s="2" customFormat="1" ht="24.15" customHeight="1">
      <c r="A442" s="38"/>
      <c r="B442" s="39"/>
      <c r="C442" s="219" t="s">
        <v>659</v>
      </c>
      <c r="D442" s="219" t="s">
        <v>129</v>
      </c>
      <c r="E442" s="220" t="s">
        <v>660</v>
      </c>
      <c r="F442" s="221" t="s">
        <v>661</v>
      </c>
      <c r="G442" s="222" t="s">
        <v>132</v>
      </c>
      <c r="H442" s="223">
        <v>4321.1999999999998</v>
      </c>
      <c r="I442" s="224"/>
      <c r="J442" s="225">
        <f>ROUND(I442*H442,2)</f>
        <v>0</v>
      </c>
      <c r="K442" s="226"/>
      <c r="L442" s="44"/>
      <c r="M442" s="227" t="s">
        <v>1</v>
      </c>
      <c r="N442" s="228" t="s">
        <v>41</v>
      </c>
      <c r="O442" s="91"/>
      <c r="P442" s="229">
        <f>O442*H442</f>
        <v>0</v>
      </c>
      <c r="Q442" s="229">
        <v>0</v>
      </c>
      <c r="R442" s="229">
        <f>Q442*H442</f>
        <v>0</v>
      </c>
      <c r="S442" s="229">
        <v>0.02</v>
      </c>
      <c r="T442" s="230">
        <f>S442*H442</f>
        <v>86.423999999999992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31" t="s">
        <v>133</v>
      </c>
      <c r="AT442" s="231" t="s">
        <v>129</v>
      </c>
      <c r="AU442" s="231" t="s">
        <v>86</v>
      </c>
      <c r="AY442" s="17" t="s">
        <v>127</v>
      </c>
      <c r="BE442" s="232">
        <f>IF(N442="základní",J442,0)</f>
        <v>0</v>
      </c>
      <c r="BF442" s="232">
        <f>IF(N442="snížená",J442,0)</f>
        <v>0</v>
      </c>
      <c r="BG442" s="232">
        <f>IF(N442="zákl. přenesená",J442,0)</f>
        <v>0</v>
      </c>
      <c r="BH442" s="232">
        <f>IF(N442="sníž. přenesená",J442,0)</f>
        <v>0</v>
      </c>
      <c r="BI442" s="232">
        <f>IF(N442="nulová",J442,0)</f>
        <v>0</v>
      </c>
      <c r="BJ442" s="17" t="s">
        <v>84</v>
      </c>
      <c r="BK442" s="232">
        <f>ROUND(I442*H442,2)</f>
        <v>0</v>
      </c>
      <c r="BL442" s="17" t="s">
        <v>133</v>
      </c>
      <c r="BM442" s="231" t="s">
        <v>662</v>
      </c>
    </row>
    <row r="443" s="13" customFormat="1">
      <c r="A443" s="13"/>
      <c r="B443" s="233"/>
      <c r="C443" s="234"/>
      <c r="D443" s="235" t="s">
        <v>135</v>
      </c>
      <c r="E443" s="236" t="s">
        <v>1</v>
      </c>
      <c r="F443" s="237" t="s">
        <v>658</v>
      </c>
      <c r="G443" s="234"/>
      <c r="H443" s="238">
        <v>4321.1999999999998</v>
      </c>
      <c r="I443" s="239"/>
      <c r="J443" s="234"/>
      <c r="K443" s="234"/>
      <c r="L443" s="240"/>
      <c r="M443" s="241"/>
      <c r="N443" s="242"/>
      <c r="O443" s="242"/>
      <c r="P443" s="242"/>
      <c r="Q443" s="242"/>
      <c r="R443" s="242"/>
      <c r="S443" s="242"/>
      <c r="T443" s="24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4" t="s">
        <v>135</v>
      </c>
      <c r="AU443" s="244" t="s">
        <v>86</v>
      </c>
      <c r="AV443" s="13" t="s">
        <v>86</v>
      </c>
      <c r="AW443" s="13" t="s">
        <v>32</v>
      </c>
      <c r="AX443" s="13" t="s">
        <v>84</v>
      </c>
      <c r="AY443" s="244" t="s">
        <v>127</v>
      </c>
    </row>
    <row r="444" s="2" customFormat="1" ht="16.5" customHeight="1">
      <c r="A444" s="38"/>
      <c r="B444" s="39"/>
      <c r="C444" s="219" t="s">
        <v>663</v>
      </c>
      <c r="D444" s="219" t="s">
        <v>129</v>
      </c>
      <c r="E444" s="220" t="s">
        <v>664</v>
      </c>
      <c r="F444" s="221" t="s">
        <v>665</v>
      </c>
      <c r="G444" s="222" t="s">
        <v>254</v>
      </c>
      <c r="H444" s="223">
        <v>0.14399999999999999</v>
      </c>
      <c r="I444" s="224"/>
      <c r="J444" s="225">
        <f>ROUND(I444*H444,2)</f>
        <v>0</v>
      </c>
      <c r="K444" s="226"/>
      <c r="L444" s="44"/>
      <c r="M444" s="227" t="s">
        <v>1</v>
      </c>
      <c r="N444" s="228" t="s">
        <v>41</v>
      </c>
      <c r="O444" s="91"/>
      <c r="P444" s="229">
        <f>O444*H444</f>
        <v>0</v>
      </c>
      <c r="Q444" s="229">
        <v>0</v>
      </c>
      <c r="R444" s="229">
        <f>Q444*H444</f>
        <v>0</v>
      </c>
      <c r="S444" s="229">
        <v>2.3999999999999999</v>
      </c>
      <c r="T444" s="230">
        <f>S444*H444</f>
        <v>0.34559999999999996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31" t="s">
        <v>133</v>
      </c>
      <c r="AT444" s="231" t="s">
        <v>129</v>
      </c>
      <c r="AU444" s="231" t="s">
        <v>86</v>
      </c>
      <c r="AY444" s="17" t="s">
        <v>127</v>
      </c>
      <c r="BE444" s="232">
        <f>IF(N444="základní",J444,0)</f>
        <v>0</v>
      </c>
      <c r="BF444" s="232">
        <f>IF(N444="snížená",J444,0)</f>
        <v>0</v>
      </c>
      <c r="BG444" s="232">
        <f>IF(N444="zákl. přenesená",J444,0)</f>
        <v>0</v>
      </c>
      <c r="BH444" s="232">
        <f>IF(N444="sníž. přenesená",J444,0)</f>
        <v>0</v>
      </c>
      <c r="BI444" s="232">
        <f>IF(N444="nulová",J444,0)</f>
        <v>0</v>
      </c>
      <c r="BJ444" s="17" t="s">
        <v>84</v>
      </c>
      <c r="BK444" s="232">
        <f>ROUND(I444*H444,2)</f>
        <v>0</v>
      </c>
      <c r="BL444" s="17" t="s">
        <v>133</v>
      </c>
      <c r="BM444" s="231" t="s">
        <v>666</v>
      </c>
    </row>
    <row r="445" s="13" customFormat="1">
      <c r="A445" s="13"/>
      <c r="B445" s="233"/>
      <c r="C445" s="234"/>
      <c r="D445" s="235" t="s">
        <v>135</v>
      </c>
      <c r="E445" s="236" t="s">
        <v>1</v>
      </c>
      <c r="F445" s="237" t="s">
        <v>667</v>
      </c>
      <c r="G445" s="234"/>
      <c r="H445" s="238">
        <v>0.14399999999999999</v>
      </c>
      <c r="I445" s="239"/>
      <c r="J445" s="234"/>
      <c r="K445" s="234"/>
      <c r="L445" s="240"/>
      <c r="M445" s="241"/>
      <c r="N445" s="242"/>
      <c r="O445" s="242"/>
      <c r="P445" s="242"/>
      <c r="Q445" s="242"/>
      <c r="R445" s="242"/>
      <c r="S445" s="242"/>
      <c r="T445" s="24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4" t="s">
        <v>135</v>
      </c>
      <c r="AU445" s="244" t="s">
        <v>86</v>
      </c>
      <c r="AV445" s="13" t="s">
        <v>86</v>
      </c>
      <c r="AW445" s="13" t="s">
        <v>32</v>
      </c>
      <c r="AX445" s="13" t="s">
        <v>84</v>
      </c>
      <c r="AY445" s="244" t="s">
        <v>127</v>
      </c>
    </row>
    <row r="446" s="2" customFormat="1" ht="16.5" customHeight="1">
      <c r="A446" s="38"/>
      <c r="B446" s="39"/>
      <c r="C446" s="219" t="s">
        <v>668</v>
      </c>
      <c r="D446" s="219" t="s">
        <v>129</v>
      </c>
      <c r="E446" s="220" t="s">
        <v>669</v>
      </c>
      <c r="F446" s="221" t="s">
        <v>670</v>
      </c>
      <c r="G446" s="222" t="s">
        <v>254</v>
      </c>
      <c r="H446" s="223">
        <v>1.44</v>
      </c>
      <c r="I446" s="224"/>
      <c r="J446" s="225">
        <f>ROUND(I446*H446,2)</f>
        <v>0</v>
      </c>
      <c r="K446" s="226"/>
      <c r="L446" s="44"/>
      <c r="M446" s="227" t="s">
        <v>1</v>
      </c>
      <c r="N446" s="228" t="s">
        <v>41</v>
      </c>
      <c r="O446" s="91"/>
      <c r="P446" s="229">
        <f>O446*H446</f>
        <v>0</v>
      </c>
      <c r="Q446" s="229">
        <v>0</v>
      </c>
      <c r="R446" s="229">
        <f>Q446*H446</f>
        <v>0</v>
      </c>
      <c r="S446" s="229">
        <v>2.3999999999999999</v>
      </c>
      <c r="T446" s="230">
        <f>S446*H446</f>
        <v>3.456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31" t="s">
        <v>133</v>
      </c>
      <c r="AT446" s="231" t="s">
        <v>129</v>
      </c>
      <c r="AU446" s="231" t="s">
        <v>86</v>
      </c>
      <c r="AY446" s="17" t="s">
        <v>127</v>
      </c>
      <c r="BE446" s="232">
        <f>IF(N446="základní",J446,0)</f>
        <v>0</v>
      </c>
      <c r="BF446" s="232">
        <f>IF(N446="snížená",J446,0)</f>
        <v>0</v>
      </c>
      <c r="BG446" s="232">
        <f>IF(N446="zákl. přenesená",J446,0)</f>
        <v>0</v>
      </c>
      <c r="BH446" s="232">
        <f>IF(N446="sníž. přenesená",J446,0)</f>
        <v>0</v>
      </c>
      <c r="BI446" s="232">
        <f>IF(N446="nulová",J446,0)</f>
        <v>0</v>
      </c>
      <c r="BJ446" s="17" t="s">
        <v>84</v>
      </c>
      <c r="BK446" s="232">
        <f>ROUND(I446*H446,2)</f>
        <v>0</v>
      </c>
      <c r="BL446" s="17" t="s">
        <v>133</v>
      </c>
      <c r="BM446" s="231" t="s">
        <v>671</v>
      </c>
    </row>
    <row r="447" s="13" customFormat="1">
      <c r="A447" s="13"/>
      <c r="B447" s="233"/>
      <c r="C447" s="234"/>
      <c r="D447" s="235" t="s">
        <v>135</v>
      </c>
      <c r="E447" s="236" t="s">
        <v>1</v>
      </c>
      <c r="F447" s="237" t="s">
        <v>672</v>
      </c>
      <c r="G447" s="234"/>
      <c r="H447" s="238">
        <v>1.44</v>
      </c>
      <c r="I447" s="239"/>
      <c r="J447" s="234"/>
      <c r="K447" s="234"/>
      <c r="L447" s="240"/>
      <c r="M447" s="241"/>
      <c r="N447" s="242"/>
      <c r="O447" s="242"/>
      <c r="P447" s="242"/>
      <c r="Q447" s="242"/>
      <c r="R447" s="242"/>
      <c r="S447" s="242"/>
      <c r="T447" s="24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4" t="s">
        <v>135</v>
      </c>
      <c r="AU447" s="244" t="s">
        <v>86</v>
      </c>
      <c r="AV447" s="13" t="s">
        <v>86</v>
      </c>
      <c r="AW447" s="13" t="s">
        <v>32</v>
      </c>
      <c r="AX447" s="13" t="s">
        <v>84</v>
      </c>
      <c r="AY447" s="244" t="s">
        <v>127</v>
      </c>
    </row>
    <row r="448" s="2" customFormat="1" ht="24.15" customHeight="1">
      <c r="A448" s="38"/>
      <c r="B448" s="39"/>
      <c r="C448" s="219" t="s">
        <v>673</v>
      </c>
      <c r="D448" s="219" t="s">
        <v>129</v>
      </c>
      <c r="E448" s="220" t="s">
        <v>674</v>
      </c>
      <c r="F448" s="221" t="s">
        <v>675</v>
      </c>
      <c r="G448" s="222" t="s">
        <v>142</v>
      </c>
      <c r="H448" s="223">
        <v>2</v>
      </c>
      <c r="I448" s="224"/>
      <c r="J448" s="225">
        <f>ROUND(I448*H448,2)</f>
        <v>0</v>
      </c>
      <c r="K448" s="226"/>
      <c r="L448" s="44"/>
      <c r="M448" s="227" t="s">
        <v>1</v>
      </c>
      <c r="N448" s="228" t="s">
        <v>41</v>
      </c>
      <c r="O448" s="91"/>
      <c r="P448" s="229">
        <f>O448*H448</f>
        <v>0</v>
      </c>
      <c r="Q448" s="229">
        <v>0</v>
      </c>
      <c r="R448" s="229">
        <f>Q448*H448</f>
        <v>0</v>
      </c>
      <c r="S448" s="229">
        <v>0.0040000000000000001</v>
      </c>
      <c r="T448" s="230">
        <f>S448*H448</f>
        <v>0.0080000000000000002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31" t="s">
        <v>133</v>
      </c>
      <c r="AT448" s="231" t="s">
        <v>129</v>
      </c>
      <c r="AU448" s="231" t="s">
        <v>86</v>
      </c>
      <c r="AY448" s="17" t="s">
        <v>127</v>
      </c>
      <c r="BE448" s="232">
        <f>IF(N448="základní",J448,0)</f>
        <v>0</v>
      </c>
      <c r="BF448" s="232">
        <f>IF(N448="snížená",J448,0)</f>
        <v>0</v>
      </c>
      <c r="BG448" s="232">
        <f>IF(N448="zákl. přenesená",J448,0)</f>
        <v>0</v>
      </c>
      <c r="BH448" s="232">
        <f>IF(N448="sníž. přenesená",J448,0)</f>
        <v>0</v>
      </c>
      <c r="BI448" s="232">
        <f>IF(N448="nulová",J448,0)</f>
        <v>0</v>
      </c>
      <c r="BJ448" s="17" t="s">
        <v>84</v>
      </c>
      <c r="BK448" s="232">
        <f>ROUND(I448*H448,2)</f>
        <v>0</v>
      </c>
      <c r="BL448" s="17" t="s">
        <v>133</v>
      </c>
      <c r="BM448" s="231" t="s">
        <v>676</v>
      </c>
    </row>
    <row r="449" s="13" customFormat="1">
      <c r="A449" s="13"/>
      <c r="B449" s="233"/>
      <c r="C449" s="234"/>
      <c r="D449" s="235" t="s">
        <v>135</v>
      </c>
      <c r="E449" s="236" t="s">
        <v>1</v>
      </c>
      <c r="F449" s="237" t="s">
        <v>86</v>
      </c>
      <c r="G449" s="234"/>
      <c r="H449" s="238">
        <v>2</v>
      </c>
      <c r="I449" s="239"/>
      <c r="J449" s="234"/>
      <c r="K449" s="234"/>
      <c r="L449" s="240"/>
      <c r="M449" s="241"/>
      <c r="N449" s="242"/>
      <c r="O449" s="242"/>
      <c r="P449" s="242"/>
      <c r="Q449" s="242"/>
      <c r="R449" s="242"/>
      <c r="S449" s="242"/>
      <c r="T449" s="24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4" t="s">
        <v>135</v>
      </c>
      <c r="AU449" s="244" t="s">
        <v>86</v>
      </c>
      <c r="AV449" s="13" t="s">
        <v>86</v>
      </c>
      <c r="AW449" s="13" t="s">
        <v>32</v>
      </c>
      <c r="AX449" s="13" t="s">
        <v>84</v>
      </c>
      <c r="AY449" s="244" t="s">
        <v>127</v>
      </c>
    </row>
    <row r="450" s="2" customFormat="1" ht="24.15" customHeight="1">
      <c r="A450" s="38"/>
      <c r="B450" s="39"/>
      <c r="C450" s="219" t="s">
        <v>677</v>
      </c>
      <c r="D450" s="219" t="s">
        <v>129</v>
      </c>
      <c r="E450" s="220" t="s">
        <v>678</v>
      </c>
      <c r="F450" s="221" t="s">
        <v>679</v>
      </c>
      <c r="G450" s="222" t="s">
        <v>142</v>
      </c>
      <c r="H450" s="223">
        <v>2</v>
      </c>
      <c r="I450" s="224"/>
      <c r="J450" s="225">
        <f>ROUND(I450*H450,2)</f>
        <v>0</v>
      </c>
      <c r="K450" s="226"/>
      <c r="L450" s="44"/>
      <c r="M450" s="227" t="s">
        <v>1</v>
      </c>
      <c r="N450" s="228" t="s">
        <v>41</v>
      </c>
      <c r="O450" s="91"/>
      <c r="P450" s="229">
        <f>O450*H450</f>
        <v>0</v>
      </c>
      <c r="Q450" s="229">
        <v>0</v>
      </c>
      <c r="R450" s="229">
        <f>Q450*H450</f>
        <v>0</v>
      </c>
      <c r="S450" s="229">
        <v>0.0050000000000000001</v>
      </c>
      <c r="T450" s="230">
        <f>S450*H450</f>
        <v>0.01</v>
      </c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R450" s="231" t="s">
        <v>133</v>
      </c>
      <c r="AT450" s="231" t="s">
        <v>129</v>
      </c>
      <c r="AU450" s="231" t="s">
        <v>86</v>
      </c>
      <c r="AY450" s="17" t="s">
        <v>127</v>
      </c>
      <c r="BE450" s="232">
        <f>IF(N450="základní",J450,0)</f>
        <v>0</v>
      </c>
      <c r="BF450" s="232">
        <f>IF(N450="snížená",J450,0)</f>
        <v>0</v>
      </c>
      <c r="BG450" s="232">
        <f>IF(N450="zákl. přenesená",J450,0)</f>
        <v>0</v>
      </c>
      <c r="BH450" s="232">
        <f>IF(N450="sníž. přenesená",J450,0)</f>
        <v>0</v>
      </c>
      <c r="BI450" s="232">
        <f>IF(N450="nulová",J450,0)</f>
        <v>0</v>
      </c>
      <c r="BJ450" s="17" t="s">
        <v>84</v>
      </c>
      <c r="BK450" s="232">
        <f>ROUND(I450*H450,2)</f>
        <v>0</v>
      </c>
      <c r="BL450" s="17" t="s">
        <v>133</v>
      </c>
      <c r="BM450" s="231" t="s">
        <v>680</v>
      </c>
    </row>
    <row r="451" s="13" customFormat="1">
      <c r="A451" s="13"/>
      <c r="B451" s="233"/>
      <c r="C451" s="234"/>
      <c r="D451" s="235" t="s">
        <v>135</v>
      </c>
      <c r="E451" s="236" t="s">
        <v>1</v>
      </c>
      <c r="F451" s="237" t="s">
        <v>86</v>
      </c>
      <c r="G451" s="234"/>
      <c r="H451" s="238">
        <v>2</v>
      </c>
      <c r="I451" s="239"/>
      <c r="J451" s="234"/>
      <c r="K451" s="234"/>
      <c r="L451" s="240"/>
      <c r="M451" s="241"/>
      <c r="N451" s="242"/>
      <c r="O451" s="242"/>
      <c r="P451" s="242"/>
      <c r="Q451" s="242"/>
      <c r="R451" s="242"/>
      <c r="S451" s="242"/>
      <c r="T451" s="24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4" t="s">
        <v>135</v>
      </c>
      <c r="AU451" s="244" t="s">
        <v>86</v>
      </c>
      <c r="AV451" s="13" t="s">
        <v>86</v>
      </c>
      <c r="AW451" s="13" t="s">
        <v>32</v>
      </c>
      <c r="AX451" s="13" t="s">
        <v>84</v>
      </c>
      <c r="AY451" s="244" t="s">
        <v>127</v>
      </c>
    </row>
    <row r="452" s="2" customFormat="1" ht="24.15" customHeight="1">
      <c r="A452" s="38"/>
      <c r="B452" s="39"/>
      <c r="C452" s="219" t="s">
        <v>681</v>
      </c>
      <c r="D452" s="219" t="s">
        <v>129</v>
      </c>
      <c r="E452" s="220" t="s">
        <v>682</v>
      </c>
      <c r="F452" s="221" t="s">
        <v>683</v>
      </c>
      <c r="G452" s="222" t="s">
        <v>192</v>
      </c>
      <c r="H452" s="223">
        <v>20.16</v>
      </c>
      <c r="I452" s="224"/>
      <c r="J452" s="225">
        <f>ROUND(I452*H452,2)</f>
        <v>0</v>
      </c>
      <c r="K452" s="226"/>
      <c r="L452" s="44"/>
      <c r="M452" s="227" t="s">
        <v>1</v>
      </c>
      <c r="N452" s="228" t="s">
        <v>41</v>
      </c>
      <c r="O452" s="91"/>
      <c r="P452" s="229">
        <f>O452*H452</f>
        <v>0</v>
      </c>
      <c r="Q452" s="229">
        <v>0</v>
      </c>
      <c r="R452" s="229">
        <f>Q452*H452</f>
        <v>0</v>
      </c>
      <c r="S452" s="229">
        <v>0.34999999999999998</v>
      </c>
      <c r="T452" s="230">
        <f>S452*H452</f>
        <v>7.0559999999999992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31" t="s">
        <v>133</v>
      </c>
      <c r="AT452" s="231" t="s">
        <v>129</v>
      </c>
      <c r="AU452" s="231" t="s">
        <v>86</v>
      </c>
      <c r="AY452" s="17" t="s">
        <v>127</v>
      </c>
      <c r="BE452" s="232">
        <f>IF(N452="základní",J452,0)</f>
        <v>0</v>
      </c>
      <c r="BF452" s="232">
        <f>IF(N452="snížená",J452,0)</f>
        <v>0</v>
      </c>
      <c r="BG452" s="232">
        <f>IF(N452="zákl. přenesená",J452,0)</f>
        <v>0</v>
      </c>
      <c r="BH452" s="232">
        <f>IF(N452="sníž. přenesená",J452,0)</f>
        <v>0</v>
      </c>
      <c r="BI452" s="232">
        <f>IF(N452="nulová",J452,0)</f>
        <v>0</v>
      </c>
      <c r="BJ452" s="17" t="s">
        <v>84</v>
      </c>
      <c r="BK452" s="232">
        <f>ROUND(I452*H452,2)</f>
        <v>0</v>
      </c>
      <c r="BL452" s="17" t="s">
        <v>133</v>
      </c>
      <c r="BM452" s="231" t="s">
        <v>684</v>
      </c>
    </row>
    <row r="453" s="13" customFormat="1">
      <c r="A453" s="13"/>
      <c r="B453" s="233"/>
      <c r="C453" s="234"/>
      <c r="D453" s="235" t="s">
        <v>135</v>
      </c>
      <c r="E453" s="236" t="s">
        <v>1</v>
      </c>
      <c r="F453" s="237" t="s">
        <v>685</v>
      </c>
      <c r="G453" s="234"/>
      <c r="H453" s="238">
        <v>20.16</v>
      </c>
      <c r="I453" s="239"/>
      <c r="J453" s="234"/>
      <c r="K453" s="234"/>
      <c r="L453" s="240"/>
      <c r="M453" s="241"/>
      <c r="N453" s="242"/>
      <c r="O453" s="242"/>
      <c r="P453" s="242"/>
      <c r="Q453" s="242"/>
      <c r="R453" s="242"/>
      <c r="S453" s="242"/>
      <c r="T453" s="24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4" t="s">
        <v>135</v>
      </c>
      <c r="AU453" s="244" t="s">
        <v>86</v>
      </c>
      <c r="AV453" s="13" t="s">
        <v>86</v>
      </c>
      <c r="AW453" s="13" t="s">
        <v>32</v>
      </c>
      <c r="AX453" s="13" t="s">
        <v>84</v>
      </c>
      <c r="AY453" s="244" t="s">
        <v>127</v>
      </c>
    </row>
    <row r="454" s="2" customFormat="1" ht="33" customHeight="1">
      <c r="A454" s="38"/>
      <c r="B454" s="39"/>
      <c r="C454" s="219" t="s">
        <v>686</v>
      </c>
      <c r="D454" s="219" t="s">
        <v>129</v>
      </c>
      <c r="E454" s="220" t="s">
        <v>687</v>
      </c>
      <c r="F454" s="221" t="s">
        <v>688</v>
      </c>
      <c r="G454" s="222" t="s">
        <v>142</v>
      </c>
      <c r="H454" s="223">
        <v>20</v>
      </c>
      <c r="I454" s="224"/>
      <c r="J454" s="225">
        <f>ROUND(I454*H454,2)</f>
        <v>0</v>
      </c>
      <c r="K454" s="226"/>
      <c r="L454" s="44"/>
      <c r="M454" s="227" t="s">
        <v>1</v>
      </c>
      <c r="N454" s="228" t="s">
        <v>41</v>
      </c>
      <c r="O454" s="91"/>
      <c r="P454" s="229">
        <f>O454*H454</f>
        <v>0</v>
      </c>
      <c r="Q454" s="229">
        <v>0</v>
      </c>
      <c r="R454" s="229">
        <f>Q454*H454</f>
        <v>0</v>
      </c>
      <c r="S454" s="229">
        <v>0</v>
      </c>
      <c r="T454" s="230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31" t="s">
        <v>133</v>
      </c>
      <c r="AT454" s="231" t="s">
        <v>129</v>
      </c>
      <c r="AU454" s="231" t="s">
        <v>86</v>
      </c>
      <c r="AY454" s="17" t="s">
        <v>127</v>
      </c>
      <c r="BE454" s="232">
        <f>IF(N454="základní",J454,0)</f>
        <v>0</v>
      </c>
      <c r="BF454" s="232">
        <f>IF(N454="snížená",J454,0)</f>
        <v>0</v>
      </c>
      <c r="BG454" s="232">
        <f>IF(N454="zákl. přenesená",J454,0)</f>
        <v>0</v>
      </c>
      <c r="BH454" s="232">
        <f>IF(N454="sníž. přenesená",J454,0)</f>
        <v>0</v>
      </c>
      <c r="BI454" s="232">
        <f>IF(N454="nulová",J454,0)</f>
        <v>0</v>
      </c>
      <c r="BJ454" s="17" t="s">
        <v>84</v>
      </c>
      <c r="BK454" s="232">
        <f>ROUND(I454*H454,2)</f>
        <v>0</v>
      </c>
      <c r="BL454" s="17" t="s">
        <v>133</v>
      </c>
      <c r="BM454" s="231" t="s">
        <v>689</v>
      </c>
    </row>
    <row r="455" s="2" customFormat="1" ht="16.5" customHeight="1">
      <c r="A455" s="38"/>
      <c r="B455" s="39"/>
      <c r="C455" s="219" t="s">
        <v>690</v>
      </c>
      <c r="D455" s="219" t="s">
        <v>129</v>
      </c>
      <c r="E455" s="220" t="s">
        <v>691</v>
      </c>
      <c r="F455" s="221" t="s">
        <v>692</v>
      </c>
      <c r="G455" s="222" t="s">
        <v>192</v>
      </c>
      <c r="H455" s="223">
        <v>25</v>
      </c>
      <c r="I455" s="224"/>
      <c r="J455" s="225">
        <f>ROUND(I455*H455,2)</f>
        <v>0</v>
      </c>
      <c r="K455" s="226"/>
      <c r="L455" s="44"/>
      <c r="M455" s="227" t="s">
        <v>1</v>
      </c>
      <c r="N455" s="228" t="s">
        <v>41</v>
      </c>
      <c r="O455" s="91"/>
      <c r="P455" s="229">
        <f>O455*H455</f>
        <v>0</v>
      </c>
      <c r="Q455" s="229">
        <v>0</v>
      </c>
      <c r="R455" s="229">
        <f>Q455*H455</f>
        <v>0</v>
      </c>
      <c r="S455" s="229">
        <v>0</v>
      </c>
      <c r="T455" s="230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31" t="s">
        <v>133</v>
      </c>
      <c r="AT455" s="231" t="s">
        <v>129</v>
      </c>
      <c r="AU455" s="231" t="s">
        <v>86</v>
      </c>
      <c r="AY455" s="17" t="s">
        <v>127</v>
      </c>
      <c r="BE455" s="232">
        <f>IF(N455="základní",J455,0)</f>
        <v>0</v>
      </c>
      <c r="BF455" s="232">
        <f>IF(N455="snížená",J455,0)</f>
        <v>0</v>
      </c>
      <c r="BG455" s="232">
        <f>IF(N455="zákl. přenesená",J455,0)</f>
        <v>0</v>
      </c>
      <c r="BH455" s="232">
        <f>IF(N455="sníž. přenesená",J455,0)</f>
        <v>0</v>
      </c>
      <c r="BI455" s="232">
        <f>IF(N455="nulová",J455,0)</f>
        <v>0</v>
      </c>
      <c r="BJ455" s="17" t="s">
        <v>84</v>
      </c>
      <c r="BK455" s="232">
        <f>ROUND(I455*H455,2)</f>
        <v>0</v>
      </c>
      <c r="BL455" s="17" t="s">
        <v>133</v>
      </c>
      <c r="BM455" s="231" t="s">
        <v>693</v>
      </c>
    </row>
    <row r="456" s="13" customFormat="1">
      <c r="A456" s="13"/>
      <c r="B456" s="233"/>
      <c r="C456" s="234"/>
      <c r="D456" s="235" t="s">
        <v>135</v>
      </c>
      <c r="E456" s="236" t="s">
        <v>1</v>
      </c>
      <c r="F456" s="237" t="s">
        <v>258</v>
      </c>
      <c r="G456" s="234"/>
      <c r="H456" s="238">
        <v>25</v>
      </c>
      <c r="I456" s="239"/>
      <c r="J456" s="234"/>
      <c r="K456" s="234"/>
      <c r="L456" s="240"/>
      <c r="M456" s="241"/>
      <c r="N456" s="242"/>
      <c r="O456" s="242"/>
      <c r="P456" s="242"/>
      <c r="Q456" s="242"/>
      <c r="R456" s="242"/>
      <c r="S456" s="242"/>
      <c r="T456" s="24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4" t="s">
        <v>135</v>
      </c>
      <c r="AU456" s="244" t="s">
        <v>86</v>
      </c>
      <c r="AV456" s="13" t="s">
        <v>86</v>
      </c>
      <c r="AW456" s="13" t="s">
        <v>32</v>
      </c>
      <c r="AX456" s="13" t="s">
        <v>84</v>
      </c>
      <c r="AY456" s="244" t="s">
        <v>127</v>
      </c>
    </row>
    <row r="457" s="2" customFormat="1" ht="24.15" customHeight="1">
      <c r="A457" s="38"/>
      <c r="B457" s="39"/>
      <c r="C457" s="219" t="s">
        <v>694</v>
      </c>
      <c r="D457" s="219" t="s">
        <v>129</v>
      </c>
      <c r="E457" s="220" t="s">
        <v>695</v>
      </c>
      <c r="F457" s="221" t="s">
        <v>696</v>
      </c>
      <c r="G457" s="222" t="s">
        <v>142</v>
      </c>
      <c r="H457" s="223">
        <v>2</v>
      </c>
      <c r="I457" s="224"/>
      <c r="J457" s="225">
        <f>ROUND(I457*H457,2)</f>
        <v>0</v>
      </c>
      <c r="K457" s="226"/>
      <c r="L457" s="44"/>
      <c r="M457" s="227" t="s">
        <v>1</v>
      </c>
      <c r="N457" s="228" t="s">
        <v>41</v>
      </c>
      <c r="O457" s="91"/>
      <c r="P457" s="229">
        <f>O457*H457</f>
        <v>0</v>
      </c>
      <c r="Q457" s="229">
        <v>0</v>
      </c>
      <c r="R457" s="229">
        <f>Q457*H457</f>
        <v>0</v>
      </c>
      <c r="S457" s="229">
        <v>0</v>
      </c>
      <c r="T457" s="230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31" t="s">
        <v>133</v>
      </c>
      <c r="AT457" s="231" t="s">
        <v>129</v>
      </c>
      <c r="AU457" s="231" t="s">
        <v>86</v>
      </c>
      <c r="AY457" s="17" t="s">
        <v>127</v>
      </c>
      <c r="BE457" s="232">
        <f>IF(N457="základní",J457,0)</f>
        <v>0</v>
      </c>
      <c r="BF457" s="232">
        <f>IF(N457="snížená",J457,0)</f>
        <v>0</v>
      </c>
      <c r="BG457" s="232">
        <f>IF(N457="zákl. přenesená",J457,0)</f>
        <v>0</v>
      </c>
      <c r="BH457" s="232">
        <f>IF(N457="sníž. přenesená",J457,0)</f>
        <v>0</v>
      </c>
      <c r="BI457" s="232">
        <f>IF(N457="nulová",J457,0)</f>
        <v>0</v>
      </c>
      <c r="BJ457" s="17" t="s">
        <v>84</v>
      </c>
      <c r="BK457" s="232">
        <f>ROUND(I457*H457,2)</f>
        <v>0</v>
      </c>
      <c r="BL457" s="17" t="s">
        <v>133</v>
      </c>
      <c r="BM457" s="231" t="s">
        <v>697</v>
      </c>
    </row>
    <row r="458" s="2" customFormat="1" ht="24.15" customHeight="1">
      <c r="A458" s="38"/>
      <c r="B458" s="39"/>
      <c r="C458" s="219" t="s">
        <v>698</v>
      </c>
      <c r="D458" s="219" t="s">
        <v>129</v>
      </c>
      <c r="E458" s="220" t="s">
        <v>699</v>
      </c>
      <c r="F458" s="221" t="s">
        <v>700</v>
      </c>
      <c r="G458" s="222" t="s">
        <v>142</v>
      </c>
      <c r="H458" s="223">
        <v>4</v>
      </c>
      <c r="I458" s="224"/>
      <c r="J458" s="225">
        <f>ROUND(I458*H458,2)</f>
        <v>0</v>
      </c>
      <c r="K458" s="226"/>
      <c r="L458" s="44"/>
      <c r="M458" s="227" t="s">
        <v>1</v>
      </c>
      <c r="N458" s="228" t="s">
        <v>41</v>
      </c>
      <c r="O458" s="91"/>
      <c r="P458" s="229">
        <f>O458*H458</f>
        <v>0</v>
      </c>
      <c r="Q458" s="229">
        <v>0</v>
      </c>
      <c r="R458" s="229">
        <f>Q458*H458</f>
        <v>0</v>
      </c>
      <c r="S458" s="229">
        <v>0</v>
      </c>
      <c r="T458" s="230">
        <f>S458*H458</f>
        <v>0</v>
      </c>
      <c r="U458" s="38"/>
      <c r="V458" s="38"/>
      <c r="W458" s="38"/>
      <c r="X458" s="38"/>
      <c r="Y458" s="38"/>
      <c r="Z458" s="38"/>
      <c r="AA458" s="38"/>
      <c r="AB458" s="38"/>
      <c r="AC458" s="38"/>
      <c r="AD458" s="38"/>
      <c r="AE458" s="38"/>
      <c r="AR458" s="231" t="s">
        <v>133</v>
      </c>
      <c r="AT458" s="231" t="s">
        <v>129</v>
      </c>
      <c r="AU458" s="231" t="s">
        <v>86</v>
      </c>
      <c r="AY458" s="17" t="s">
        <v>127</v>
      </c>
      <c r="BE458" s="232">
        <f>IF(N458="základní",J458,0)</f>
        <v>0</v>
      </c>
      <c r="BF458" s="232">
        <f>IF(N458="snížená",J458,0)</f>
        <v>0</v>
      </c>
      <c r="BG458" s="232">
        <f>IF(N458="zákl. přenesená",J458,0)</f>
        <v>0</v>
      </c>
      <c r="BH458" s="232">
        <f>IF(N458="sníž. přenesená",J458,0)</f>
        <v>0</v>
      </c>
      <c r="BI458" s="232">
        <f>IF(N458="nulová",J458,0)</f>
        <v>0</v>
      </c>
      <c r="BJ458" s="17" t="s">
        <v>84</v>
      </c>
      <c r="BK458" s="232">
        <f>ROUND(I458*H458,2)</f>
        <v>0</v>
      </c>
      <c r="BL458" s="17" t="s">
        <v>133</v>
      </c>
      <c r="BM458" s="231" t="s">
        <v>701</v>
      </c>
    </row>
    <row r="459" s="2" customFormat="1" ht="24.15" customHeight="1">
      <c r="A459" s="38"/>
      <c r="B459" s="39"/>
      <c r="C459" s="219" t="s">
        <v>702</v>
      </c>
      <c r="D459" s="219" t="s">
        <v>129</v>
      </c>
      <c r="E459" s="220" t="s">
        <v>703</v>
      </c>
      <c r="F459" s="221" t="s">
        <v>704</v>
      </c>
      <c r="G459" s="222" t="s">
        <v>391</v>
      </c>
      <c r="H459" s="223">
        <v>1</v>
      </c>
      <c r="I459" s="224"/>
      <c r="J459" s="225">
        <f>ROUND(I459*H459,2)</f>
        <v>0</v>
      </c>
      <c r="K459" s="226"/>
      <c r="L459" s="44"/>
      <c r="M459" s="227" t="s">
        <v>1</v>
      </c>
      <c r="N459" s="228" t="s">
        <v>41</v>
      </c>
      <c r="O459" s="91"/>
      <c r="P459" s="229">
        <f>O459*H459</f>
        <v>0</v>
      </c>
      <c r="Q459" s="229">
        <v>0</v>
      </c>
      <c r="R459" s="229">
        <f>Q459*H459</f>
        <v>0</v>
      </c>
      <c r="S459" s="229">
        <v>0</v>
      </c>
      <c r="T459" s="230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31" t="s">
        <v>133</v>
      </c>
      <c r="AT459" s="231" t="s">
        <v>129</v>
      </c>
      <c r="AU459" s="231" t="s">
        <v>86</v>
      </c>
      <c r="AY459" s="17" t="s">
        <v>127</v>
      </c>
      <c r="BE459" s="232">
        <f>IF(N459="základní",J459,0)</f>
        <v>0</v>
      </c>
      <c r="BF459" s="232">
        <f>IF(N459="snížená",J459,0)</f>
        <v>0</v>
      </c>
      <c r="BG459" s="232">
        <f>IF(N459="zákl. přenesená",J459,0)</f>
        <v>0</v>
      </c>
      <c r="BH459" s="232">
        <f>IF(N459="sníž. přenesená",J459,0)</f>
        <v>0</v>
      </c>
      <c r="BI459" s="232">
        <f>IF(N459="nulová",J459,0)</f>
        <v>0</v>
      </c>
      <c r="BJ459" s="17" t="s">
        <v>84</v>
      </c>
      <c r="BK459" s="232">
        <f>ROUND(I459*H459,2)</f>
        <v>0</v>
      </c>
      <c r="BL459" s="17" t="s">
        <v>133</v>
      </c>
      <c r="BM459" s="231" t="s">
        <v>705</v>
      </c>
    </row>
    <row r="460" s="2" customFormat="1" ht="16.5" customHeight="1">
      <c r="A460" s="38"/>
      <c r="B460" s="39"/>
      <c r="C460" s="219" t="s">
        <v>706</v>
      </c>
      <c r="D460" s="219" t="s">
        <v>129</v>
      </c>
      <c r="E460" s="220" t="s">
        <v>707</v>
      </c>
      <c r="F460" s="221" t="s">
        <v>708</v>
      </c>
      <c r="G460" s="222" t="s">
        <v>391</v>
      </c>
      <c r="H460" s="223">
        <v>1</v>
      </c>
      <c r="I460" s="224"/>
      <c r="J460" s="225">
        <f>ROUND(I460*H460,2)</f>
        <v>0</v>
      </c>
      <c r="K460" s="226"/>
      <c r="L460" s="44"/>
      <c r="M460" s="227" t="s">
        <v>1</v>
      </c>
      <c r="N460" s="228" t="s">
        <v>41</v>
      </c>
      <c r="O460" s="91"/>
      <c r="P460" s="229">
        <f>O460*H460</f>
        <v>0</v>
      </c>
      <c r="Q460" s="229">
        <v>0</v>
      </c>
      <c r="R460" s="229">
        <f>Q460*H460</f>
        <v>0</v>
      </c>
      <c r="S460" s="229">
        <v>0</v>
      </c>
      <c r="T460" s="230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31" t="s">
        <v>133</v>
      </c>
      <c r="AT460" s="231" t="s">
        <v>129</v>
      </c>
      <c r="AU460" s="231" t="s">
        <v>86</v>
      </c>
      <c r="AY460" s="17" t="s">
        <v>127</v>
      </c>
      <c r="BE460" s="232">
        <f>IF(N460="základní",J460,0)</f>
        <v>0</v>
      </c>
      <c r="BF460" s="232">
        <f>IF(N460="snížená",J460,0)</f>
        <v>0</v>
      </c>
      <c r="BG460" s="232">
        <f>IF(N460="zákl. přenesená",J460,0)</f>
        <v>0</v>
      </c>
      <c r="BH460" s="232">
        <f>IF(N460="sníž. přenesená",J460,0)</f>
        <v>0</v>
      </c>
      <c r="BI460" s="232">
        <f>IF(N460="nulová",J460,0)</f>
        <v>0</v>
      </c>
      <c r="BJ460" s="17" t="s">
        <v>84</v>
      </c>
      <c r="BK460" s="232">
        <f>ROUND(I460*H460,2)</f>
        <v>0</v>
      </c>
      <c r="BL460" s="17" t="s">
        <v>133</v>
      </c>
      <c r="BM460" s="231" t="s">
        <v>709</v>
      </c>
    </row>
    <row r="461" s="13" customFormat="1">
      <c r="A461" s="13"/>
      <c r="B461" s="233"/>
      <c r="C461" s="234"/>
      <c r="D461" s="235" t="s">
        <v>135</v>
      </c>
      <c r="E461" s="236" t="s">
        <v>1</v>
      </c>
      <c r="F461" s="237" t="s">
        <v>84</v>
      </c>
      <c r="G461" s="234"/>
      <c r="H461" s="238">
        <v>1</v>
      </c>
      <c r="I461" s="239"/>
      <c r="J461" s="234"/>
      <c r="K461" s="234"/>
      <c r="L461" s="240"/>
      <c r="M461" s="241"/>
      <c r="N461" s="242"/>
      <c r="O461" s="242"/>
      <c r="P461" s="242"/>
      <c r="Q461" s="242"/>
      <c r="R461" s="242"/>
      <c r="S461" s="242"/>
      <c r="T461" s="24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4" t="s">
        <v>135</v>
      </c>
      <c r="AU461" s="244" t="s">
        <v>86</v>
      </c>
      <c r="AV461" s="13" t="s">
        <v>86</v>
      </c>
      <c r="AW461" s="13" t="s">
        <v>32</v>
      </c>
      <c r="AX461" s="13" t="s">
        <v>84</v>
      </c>
      <c r="AY461" s="244" t="s">
        <v>127</v>
      </c>
    </row>
    <row r="462" s="2" customFormat="1" ht="24.15" customHeight="1">
      <c r="A462" s="38"/>
      <c r="B462" s="39"/>
      <c r="C462" s="219" t="s">
        <v>710</v>
      </c>
      <c r="D462" s="219" t="s">
        <v>129</v>
      </c>
      <c r="E462" s="220" t="s">
        <v>711</v>
      </c>
      <c r="F462" s="221" t="s">
        <v>712</v>
      </c>
      <c r="G462" s="222" t="s">
        <v>391</v>
      </c>
      <c r="H462" s="223">
        <v>1</v>
      </c>
      <c r="I462" s="224"/>
      <c r="J462" s="225">
        <f>ROUND(I462*H462,2)</f>
        <v>0</v>
      </c>
      <c r="K462" s="226"/>
      <c r="L462" s="44"/>
      <c r="M462" s="227" t="s">
        <v>1</v>
      </c>
      <c r="N462" s="228" t="s">
        <v>41</v>
      </c>
      <c r="O462" s="91"/>
      <c r="P462" s="229">
        <f>O462*H462</f>
        <v>0</v>
      </c>
      <c r="Q462" s="229">
        <v>0</v>
      </c>
      <c r="R462" s="229">
        <f>Q462*H462</f>
        <v>0</v>
      </c>
      <c r="S462" s="229">
        <v>0</v>
      </c>
      <c r="T462" s="230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31" t="s">
        <v>133</v>
      </c>
      <c r="AT462" s="231" t="s">
        <v>129</v>
      </c>
      <c r="AU462" s="231" t="s">
        <v>86</v>
      </c>
      <c r="AY462" s="17" t="s">
        <v>127</v>
      </c>
      <c r="BE462" s="232">
        <f>IF(N462="základní",J462,0)</f>
        <v>0</v>
      </c>
      <c r="BF462" s="232">
        <f>IF(N462="snížená",J462,0)</f>
        <v>0</v>
      </c>
      <c r="BG462" s="232">
        <f>IF(N462="zákl. přenesená",J462,0)</f>
        <v>0</v>
      </c>
      <c r="BH462" s="232">
        <f>IF(N462="sníž. přenesená",J462,0)</f>
        <v>0</v>
      </c>
      <c r="BI462" s="232">
        <f>IF(N462="nulová",J462,0)</f>
        <v>0</v>
      </c>
      <c r="BJ462" s="17" t="s">
        <v>84</v>
      </c>
      <c r="BK462" s="232">
        <f>ROUND(I462*H462,2)</f>
        <v>0</v>
      </c>
      <c r="BL462" s="17" t="s">
        <v>133</v>
      </c>
      <c r="BM462" s="231" t="s">
        <v>713</v>
      </c>
    </row>
    <row r="463" s="2" customFormat="1" ht="24.15" customHeight="1">
      <c r="A463" s="38"/>
      <c r="B463" s="39"/>
      <c r="C463" s="219" t="s">
        <v>714</v>
      </c>
      <c r="D463" s="219" t="s">
        <v>129</v>
      </c>
      <c r="E463" s="220" t="s">
        <v>715</v>
      </c>
      <c r="F463" s="221" t="s">
        <v>716</v>
      </c>
      <c r="G463" s="222" t="s">
        <v>142</v>
      </c>
      <c r="H463" s="223">
        <v>2</v>
      </c>
      <c r="I463" s="224"/>
      <c r="J463" s="225">
        <f>ROUND(I463*H463,2)</f>
        <v>0</v>
      </c>
      <c r="K463" s="226"/>
      <c r="L463" s="44"/>
      <c r="M463" s="227" t="s">
        <v>1</v>
      </c>
      <c r="N463" s="228" t="s">
        <v>41</v>
      </c>
      <c r="O463" s="91"/>
      <c r="P463" s="229">
        <f>O463*H463</f>
        <v>0</v>
      </c>
      <c r="Q463" s="229">
        <v>0</v>
      </c>
      <c r="R463" s="229">
        <f>Q463*H463</f>
        <v>0</v>
      </c>
      <c r="S463" s="229">
        <v>0</v>
      </c>
      <c r="T463" s="230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31" t="s">
        <v>133</v>
      </c>
      <c r="AT463" s="231" t="s">
        <v>129</v>
      </c>
      <c r="AU463" s="231" t="s">
        <v>86</v>
      </c>
      <c r="AY463" s="17" t="s">
        <v>127</v>
      </c>
      <c r="BE463" s="232">
        <f>IF(N463="základní",J463,0)</f>
        <v>0</v>
      </c>
      <c r="BF463" s="232">
        <f>IF(N463="snížená",J463,0)</f>
        <v>0</v>
      </c>
      <c r="BG463" s="232">
        <f>IF(N463="zákl. přenesená",J463,0)</f>
        <v>0</v>
      </c>
      <c r="BH463" s="232">
        <f>IF(N463="sníž. přenesená",J463,0)</f>
        <v>0</v>
      </c>
      <c r="BI463" s="232">
        <f>IF(N463="nulová",J463,0)</f>
        <v>0</v>
      </c>
      <c r="BJ463" s="17" t="s">
        <v>84</v>
      </c>
      <c r="BK463" s="232">
        <f>ROUND(I463*H463,2)</f>
        <v>0</v>
      </c>
      <c r="BL463" s="17" t="s">
        <v>133</v>
      </c>
      <c r="BM463" s="231" t="s">
        <v>717</v>
      </c>
    </row>
    <row r="464" s="12" customFormat="1" ht="22.8" customHeight="1">
      <c r="A464" s="12"/>
      <c r="B464" s="203"/>
      <c r="C464" s="204"/>
      <c r="D464" s="205" t="s">
        <v>75</v>
      </c>
      <c r="E464" s="217" t="s">
        <v>718</v>
      </c>
      <c r="F464" s="217" t="s">
        <v>719</v>
      </c>
      <c r="G464" s="204"/>
      <c r="H464" s="204"/>
      <c r="I464" s="207"/>
      <c r="J464" s="218">
        <f>BK464</f>
        <v>0</v>
      </c>
      <c r="K464" s="204"/>
      <c r="L464" s="209"/>
      <c r="M464" s="210"/>
      <c r="N464" s="211"/>
      <c r="O464" s="211"/>
      <c r="P464" s="212">
        <f>SUM(P465:P475)</f>
        <v>0</v>
      </c>
      <c r="Q464" s="211"/>
      <c r="R464" s="212">
        <f>SUM(R465:R475)</f>
        <v>0</v>
      </c>
      <c r="S464" s="211"/>
      <c r="T464" s="213">
        <f>SUM(T465:T475)</f>
        <v>0</v>
      </c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R464" s="214" t="s">
        <v>84</v>
      </c>
      <c r="AT464" s="215" t="s">
        <v>75</v>
      </c>
      <c r="AU464" s="215" t="s">
        <v>84</v>
      </c>
      <c r="AY464" s="214" t="s">
        <v>127</v>
      </c>
      <c r="BK464" s="216">
        <f>SUM(BK465:BK475)</f>
        <v>0</v>
      </c>
    </row>
    <row r="465" s="2" customFormat="1" ht="21.75" customHeight="1">
      <c r="A465" s="38"/>
      <c r="B465" s="39"/>
      <c r="C465" s="219" t="s">
        <v>720</v>
      </c>
      <c r="D465" s="219" t="s">
        <v>129</v>
      </c>
      <c r="E465" s="220" t="s">
        <v>721</v>
      </c>
      <c r="F465" s="221" t="s">
        <v>722</v>
      </c>
      <c r="G465" s="222" t="s">
        <v>332</v>
      </c>
      <c r="H465" s="223">
        <v>364.41500000000002</v>
      </c>
      <c r="I465" s="224"/>
      <c r="J465" s="225">
        <f>ROUND(I465*H465,2)</f>
        <v>0</v>
      </c>
      <c r="K465" s="226"/>
      <c r="L465" s="44"/>
      <c r="M465" s="227" t="s">
        <v>1</v>
      </c>
      <c r="N465" s="228" t="s">
        <v>41</v>
      </c>
      <c r="O465" s="91"/>
      <c r="P465" s="229">
        <f>O465*H465</f>
        <v>0</v>
      </c>
      <c r="Q465" s="229">
        <v>0</v>
      </c>
      <c r="R465" s="229">
        <f>Q465*H465</f>
        <v>0</v>
      </c>
      <c r="S465" s="229">
        <v>0</v>
      </c>
      <c r="T465" s="230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31" t="s">
        <v>133</v>
      </c>
      <c r="AT465" s="231" t="s">
        <v>129</v>
      </c>
      <c r="AU465" s="231" t="s">
        <v>86</v>
      </c>
      <c r="AY465" s="17" t="s">
        <v>127</v>
      </c>
      <c r="BE465" s="232">
        <f>IF(N465="základní",J465,0)</f>
        <v>0</v>
      </c>
      <c r="BF465" s="232">
        <f>IF(N465="snížená",J465,0)</f>
        <v>0</v>
      </c>
      <c r="BG465" s="232">
        <f>IF(N465="zákl. přenesená",J465,0)</f>
        <v>0</v>
      </c>
      <c r="BH465" s="232">
        <f>IF(N465="sníž. přenesená",J465,0)</f>
        <v>0</v>
      </c>
      <c r="BI465" s="232">
        <f>IF(N465="nulová",J465,0)</f>
        <v>0</v>
      </c>
      <c r="BJ465" s="17" t="s">
        <v>84</v>
      </c>
      <c r="BK465" s="232">
        <f>ROUND(I465*H465,2)</f>
        <v>0</v>
      </c>
      <c r="BL465" s="17" t="s">
        <v>133</v>
      </c>
      <c r="BM465" s="231" t="s">
        <v>723</v>
      </c>
    </row>
    <row r="466" s="13" customFormat="1">
      <c r="A466" s="13"/>
      <c r="B466" s="233"/>
      <c r="C466" s="234"/>
      <c r="D466" s="235" t="s">
        <v>135</v>
      </c>
      <c r="E466" s="236" t="s">
        <v>1</v>
      </c>
      <c r="F466" s="237" t="s">
        <v>724</v>
      </c>
      <c r="G466" s="234"/>
      <c r="H466" s="238">
        <v>364.41500000000002</v>
      </c>
      <c r="I466" s="239"/>
      <c r="J466" s="234"/>
      <c r="K466" s="234"/>
      <c r="L466" s="240"/>
      <c r="M466" s="241"/>
      <c r="N466" s="242"/>
      <c r="O466" s="242"/>
      <c r="P466" s="242"/>
      <c r="Q466" s="242"/>
      <c r="R466" s="242"/>
      <c r="S466" s="242"/>
      <c r="T466" s="24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4" t="s">
        <v>135</v>
      </c>
      <c r="AU466" s="244" t="s">
        <v>86</v>
      </c>
      <c r="AV466" s="13" t="s">
        <v>86</v>
      </c>
      <c r="AW466" s="13" t="s">
        <v>32</v>
      </c>
      <c r="AX466" s="13" t="s">
        <v>84</v>
      </c>
      <c r="AY466" s="244" t="s">
        <v>127</v>
      </c>
    </row>
    <row r="467" s="2" customFormat="1" ht="24.15" customHeight="1">
      <c r="A467" s="38"/>
      <c r="B467" s="39"/>
      <c r="C467" s="219" t="s">
        <v>725</v>
      </c>
      <c r="D467" s="219" t="s">
        <v>129</v>
      </c>
      <c r="E467" s="220" t="s">
        <v>726</v>
      </c>
      <c r="F467" s="221" t="s">
        <v>727</v>
      </c>
      <c r="G467" s="222" t="s">
        <v>332</v>
      </c>
      <c r="H467" s="223">
        <v>5101.8100000000004</v>
      </c>
      <c r="I467" s="224"/>
      <c r="J467" s="225">
        <f>ROUND(I467*H467,2)</f>
        <v>0</v>
      </c>
      <c r="K467" s="226"/>
      <c r="L467" s="44"/>
      <c r="M467" s="227" t="s">
        <v>1</v>
      </c>
      <c r="N467" s="228" t="s">
        <v>41</v>
      </c>
      <c r="O467" s="91"/>
      <c r="P467" s="229">
        <f>O467*H467</f>
        <v>0</v>
      </c>
      <c r="Q467" s="229">
        <v>0</v>
      </c>
      <c r="R467" s="229">
        <f>Q467*H467</f>
        <v>0</v>
      </c>
      <c r="S467" s="229">
        <v>0</v>
      </c>
      <c r="T467" s="230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31" t="s">
        <v>133</v>
      </c>
      <c r="AT467" s="231" t="s">
        <v>129</v>
      </c>
      <c r="AU467" s="231" t="s">
        <v>86</v>
      </c>
      <c r="AY467" s="17" t="s">
        <v>127</v>
      </c>
      <c r="BE467" s="232">
        <f>IF(N467="základní",J467,0)</f>
        <v>0</v>
      </c>
      <c r="BF467" s="232">
        <f>IF(N467="snížená",J467,0)</f>
        <v>0</v>
      </c>
      <c r="BG467" s="232">
        <f>IF(N467="zákl. přenesená",J467,0)</f>
        <v>0</v>
      </c>
      <c r="BH467" s="232">
        <f>IF(N467="sníž. přenesená",J467,0)</f>
        <v>0</v>
      </c>
      <c r="BI467" s="232">
        <f>IF(N467="nulová",J467,0)</f>
        <v>0</v>
      </c>
      <c r="BJ467" s="17" t="s">
        <v>84</v>
      </c>
      <c r="BK467" s="232">
        <f>ROUND(I467*H467,2)</f>
        <v>0</v>
      </c>
      <c r="BL467" s="17" t="s">
        <v>133</v>
      </c>
      <c r="BM467" s="231" t="s">
        <v>728</v>
      </c>
    </row>
    <row r="468" s="13" customFormat="1">
      <c r="A468" s="13"/>
      <c r="B468" s="233"/>
      <c r="C468" s="234"/>
      <c r="D468" s="235" t="s">
        <v>135</v>
      </c>
      <c r="E468" s="236" t="s">
        <v>1</v>
      </c>
      <c r="F468" s="237" t="s">
        <v>729</v>
      </c>
      <c r="G468" s="234"/>
      <c r="H468" s="238">
        <v>5101.8100000000004</v>
      </c>
      <c r="I468" s="239"/>
      <c r="J468" s="234"/>
      <c r="K468" s="234"/>
      <c r="L468" s="240"/>
      <c r="M468" s="241"/>
      <c r="N468" s="242"/>
      <c r="O468" s="242"/>
      <c r="P468" s="242"/>
      <c r="Q468" s="242"/>
      <c r="R468" s="242"/>
      <c r="S468" s="242"/>
      <c r="T468" s="24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4" t="s">
        <v>135</v>
      </c>
      <c r="AU468" s="244" t="s">
        <v>86</v>
      </c>
      <c r="AV468" s="13" t="s">
        <v>86</v>
      </c>
      <c r="AW468" s="13" t="s">
        <v>32</v>
      </c>
      <c r="AX468" s="13" t="s">
        <v>84</v>
      </c>
      <c r="AY468" s="244" t="s">
        <v>127</v>
      </c>
    </row>
    <row r="469" s="2" customFormat="1" ht="37.8" customHeight="1">
      <c r="A469" s="38"/>
      <c r="B469" s="39"/>
      <c r="C469" s="219" t="s">
        <v>730</v>
      </c>
      <c r="D469" s="219" t="s">
        <v>129</v>
      </c>
      <c r="E469" s="220" t="s">
        <v>731</v>
      </c>
      <c r="F469" s="221" t="s">
        <v>732</v>
      </c>
      <c r="G469" s="222" t="s">
        <v>332</v>
      </c>
      <c r="H469" s="223">
        <v>62.950000000000003</v>
      </c>
      <c r="I469" s="224"/>
      <c r="J469" s="225">
        <f>ROUND(I469*H469,2)</f>
        <v>0</v>
      </c>
      <c r="K469" s="226"/>
      <c r="L469" s="44"/>
      <c r="M469" s="227" t="s">
        <v>1</v>
      </c>
      <c r="N469" s="228" t="s">
        <v>41</v>
      </c>
      <c r="O469" s="91"/>
      <c r="P469" s="229">
        <f>O469*H469</f>
        <v>0</v>
      </c>
      <c r="Q469" s="229">
        <v>0</v>
      </c>
      <c r="R469" s="229">
        <f>Q469*H469</f>
        <v>0</v>
      </c>
      <c r="S469" s="229">
        <v>0</v>
      </c>
      <c r="T469" s="230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31" t="s">
        <v>133</v>
      </c>
      <c r="AT469" s="231" t="s">
        <v>129</v>
      </c>
      <c r="AU469" s="231" t="s">
        <v>86</v>
      </c>
      <c r="AY469" s="17" t="s">
        <v>127</v>
      </c>
      <c r="BE469" s="232">
        <f>IF(N469="základní",J469,0)</f>
        <v>0</v>
      </c>
      <c r="BF469" s="232">
        <f>IF(N469="snížená",J469,0)</f>
        <v>0</v>
      </c>
      <c r="BG469" s="232">
        <f>IF(N469="zákl. přenesená",J469,0)</f>
        <v>0</v>
      </c>
      <c r="BH469" s="232">
        <f>IF(N469="sníž. přenesená",J469,0)</f>
        <v>0</v>
      </c>
      <c r="BI469" s="232">
        <f>IF(N469="nulová",J469,0)</f>
        <v>0</v>
      </c>
      <c r="BJ469" s="17" t="s">
        <v>84</v>
      </c>
      <c r="BK469" s="232">
        <f>ROUND(I469*H469,2)</f>
        <v>0</v>
      </c>
      <c r="BL469" s="17" t="s">
        <v>133</v>
      </c>
      <c r="BM469" s="231" t="s">
        <v>733</v>
      </c>
    </row>
    <row r="470" s="13" customFormat="1">
      <c r="A470" s="13"/>
      <c r="B470" s="233"/>
      <c r="C470" s="234"/>
      <c r="D470" s="235" t="s">
        <v>135</v>
      </c>
      <c r="E470" s="236" t="s">
        <v>1</v>
      </c>
      <c r="F470" s="237" t="s">
        <v>734</v>
      </c>
      <c r="G470" s="234"/>
      <c r="H470" s="238">
        <v>62.950000000000003</v>
      </c>
      <c r="I470" s="239"/>
      <c r="J470" s="234"/>
      <c r="K470" s="234"/>
      <c r="L470" s="240"/>
      <c r="M470" s="241"/>
      <c r="N470" s="242"/>
      <c r="O470" s="242"/>
      <c r="P470" s="242"/>
      <c r="Q470" s="242"/>
      <c r="R470" s="242"/>
      <c r="S470" s="242"/>
      <c r="T470" s="24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44" t="s">
        <v>135</v>
      </c>
      <c r="AU470" s="244" t="s">
        <v>86</v>
      </c>
      <c r="AV470" s="13" t="s">
        <v>86</v>
      </c>
      <c r="AW470" s="13" t="s">
        <v>32</v>
      </c>
      <c r="AX470" s="13" t="s">
        <v>84</v>
      </c>
      <c r="AY470" s="244" t="s">
        <v>127</v>
      </c>
    </row>
    <row r="471" s="2" customFormat="1" ht="33" customHeight="1">
      <c r="A471" s="38"/>
      <c r="B471" s="39"/>
      <c r="C471" s="219" t="s">
        <v>735</v>
      </c>
      <c r="D471" s="219" t="s">
        <v>129</v>
      </c>
      <c r="E471" s="220" t="s">
        <v>736</v>
      </c>
      <c r="F471" s="221" t="s">
        <v>737</v>
      </c>
      <c r="G471" s="222" t="s">
        <v>332</v>
      </c>
      <c r="H471" s="223">
        <v>62.503999999999998</v>
      </c>
      <c r="I471" s="224"/>
      <c r="J471" s="225">
        <f>ROUND(I471*H471,2)</f>
        <v>0</v>
      </c>
      <c r="K471" s="226"/>
      <c r="L471" s="44"/>
      <c r="M471" s="227" t="s">
        <v>1</v>
      </c>
      <c r="N471" s="228" t="s">
        <v>41</v>
      </c>
      <c r="O471" s="91"/>
      <c r="P471" s="229">
        <f>O471*H471</f>
        <v>0</v>
      </c>
      <c r="Q471" s="229">
        <v>0</v>
      </c>
      <c r="R471" s="229">
        <f>Q471*H471</f>
        <v>0</v>
      </c>
      <c r="S471" s="229">
        <v>0</v>
      </c>
      <c r="T471" s="230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31" t="s">
        <v>133</v>
      </c>
      <c r="AT471" s="231" t="s">
        <v>129</v>
      </c>
      <c r="AU471" s="231" t="s">
        <v>86</v>
      </c>
      <c r="AY471" s="17" t="s">
        <v>127</v>
      </c>
      <c r="BE471" s="232">
        <f>IF(N471="základní",J471,0)</f>
        <v>0</v>
      </c>
      <c r="BF471" s="232">
        <f>IF(N471="snížená",J471,0)</f>
        <v>0</v>
      </c>
      <c r="BG471" s="232">
        <f>IF(N471="zákl. přenesená",J471,0)</f>
        <v>0</v>
      </c>
      <c r="BH471" s="232">
        <f>IF(N471="sníž. přenesená",J471,0)</f>
        <v>0</v>
      </c>
      <c r="BI471" s="232">
        <f>IF(N471="nulová",J471,0)</f>
        <v>0</v>
      </c>
      <c r="BJ471" s="17" t="s">
        <v>84</v>
      </c>
      <c r="BK471" s="232">
        <f>ROUND(I471*H471,2)</f>
        <v>0</v>
      </c>
      <c r="BL471" s="17" t="s">
        <v>133</v>
      </c>
      <c r="BM471" s="231" t="s">
        <v>738</v>
      </c>
    </row>
    <row r="472" s="2" customFormat="1" ht="24.15" customHeight="1">
      <c r="A472" s="38"/>
      <c r="B472" s="39"/>
      <c r="C472" s="219" t="s">
        <v>739</v>
      </c>
      <c r="D472" s="219" t="s">
        <v>129</v>
      </c>
      <c r="E472" s="220" t="s">
        <v>740</v>
      </c>
      <c r="F472" s="221" t="s">
        <v>741</v>
      </c>
      <c r="G472" s="222" t="s">
        <v>332</v>
      </c>
      <c r="H472" s="223">
        <v>109.33</v>
      </c>
      <c r="I472" s="224"/>
      <c r="J472" s="225">
        <f>ROUND(I472*H472,2)</f>
        <v>0</v>
      </c>
      <c r="K472" s="226"/>
      <c r="L472" s="44"/>
      <c r="M472" s="227" t="s">
        <v>1</v>
      </c>
      <c r="N472" s="228" t="s">
        <v>41</v>
      </c>
      <c r="O472" s="91"/>
      <c r="P472" s="229">
        <f>O472*H472</f>
        <v>0</v>
      </c>
      <c r="Q472" s="229">
        <v>0</v>
      </c>
      <c r="R472" s="229">
        <f>Q472*H472</f>
        <v>0</v>
      </c>
      <c r="S472" s="229">
        <v>0</v>
      </c>
      <c r="T472" s="230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31" t="s">
        <v>133</v>
      </c>
      <c r="AT472" s="231" t="s">
        <v>129</v>
      </c>
      <c r="AU472" s="231" t="s">
        <v>86</v>
      </c>
      <c r="AY472" s="17" t="s">
        <v>127</v>
      </c>
      <c r="BE472" s="232">
        <f>IF(N472="základní",J472,0)</f>
        <v>0</v>
      </c>
      <c r="BF472" s="232">
        <f>IF(N472="snížená",J472,0)</f>
        <v>0</v>
      </c>
      <c r="BG472" s="232">
        <f>IF(N472="zákl. přenesená",J472,0)</f>
        <v>0</v>
      </c>
      <c r="BH472" s="232">
        <f>IF(N472="sníž. přenesená",J472,0)</f>
        <v>0</v>
      </c>
      <c r="BI472" s="232">
        <f>IF(N472="nulová",J472,0)</f>
        <v>0</v>
      </c>
      <c r="BJ472" s="17" t="s">
        <v>84</v>
      </c>
      <c r="BK472" s="232">
        <f>ROUND(I472*H472,2)</f>
        <v>0</v>
      </c>
      <c r="BL472" s="17" t="s">
        <v>133</v>
      </c>
      <c r="BM472" s="231" t="s">
        <v>742</v>
      </c>
    </row>
    <row r="473" s="13" customFormat="1">
      <c r="A473" s="13"/>
      <c r="B473" s="233"/>
      <c r="C473" s="234"/>
      <c r="D473" s="235" t="s">
        <v>135</v>
      </c>
      <c r="E473" s="236" t="s">
        <v>1</v>
      </c>
      <c r="F473" s="237" t="s">
        <v>743</v>
      </c>
      <c r="G473" s="234"/>
      <c r="H473" s="238">
        <v>109.33</v>
      </c>
      <c r="I473" s="239"/>
      <c r="J473" s="234"/>
      <c r="K473" s="234"/>
      <c r="L473" s="240"/>
      <c r="M473" s="241"/>
      <c r="N473" s="242"/>
      <c r="O473" s="242"/>
      <c r="P473" s="242"/>
      <c r="Q473" s="242"/>
      <c r="R473" s="242"/>
      <c r="S473" s="242"/>
      <c r="T473" s="24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4" t="s">
        <v>135</v>
      </c>
      <c r="AU473" s="244" t="s">
        <v>86</v>
      </c>
      <c r="AV473" s="13" t="s">
        <v>86</v>
      </c>
      <c r="AW473" s="13" t="s">
        <v>32</v>
      </c>
      <c r="AX473" s="13" t="s">
        <v>84</v>
      </c>
      <c r="AY473" s="244" t="s">
        <v>127</v>
      </c>
    </row>
    <row r="474" s="2" customFormat="1" ht="37.8" customHeight="1">
      <c r="A474" s="38"/>
      <c r="B474" s="39"/>
      <c r="C474" s="219" t="s">
        <v>744</v>
      </c>
      <c r="D474" s="219" t="s">
        <v>129</v>
      </c>
      <c r="E474" s="220" t="s">
        <v>745</v>
      </c>
      <c r="F474" s="221" t="s">
        <v>746</v>
      </c>
      <c r="G474" s="222" t="s">
        <v>332</v>
      </c>
      <c r="H474" s="223">
        <v>132.43000000000001</v>
      </c>
      <c r="I474" s="224"/>
      <c r="J474" s="225">
        <f>ROUND(I474*H474,2)</f>
        <v>0</v>
      </c>
      <c r="K474" s="226"/>
      <c r="L474" s="44"/>
      <c r="M474" s="227" t="s">
        <v>1</v>
      </c>
      <c r="N474" s="228" t="s">
        <v>41</v>
      </c>
      <c r="O474" s="91"/>
      <c r="P474" s="229">
        <f>O474*H474</f>
        <v>0</v>
      </c>
      <c r="Q474" s="229">
        <v>0</v>
      </c>
      <c r="R474" s="229">
        <f>Q474*H474</f>
        <v>0</v>
      </c>
      <c r="S474" s="229">
        <v>0</v>
      </c>
      <c r="T474" s="230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31" t="s">
        <v>133</v>
      </c>
      <c r="AT474" s="231" t="s">
        <v>129</v>
      </c>
      <c r="AU474" s="231" t="s">
        <v>86</v>
      </c>
      <c r="AY474" s="17" t="s">
        <v>127</v>
      </c>
      <c r="BE474" s="232">
        <f>IF(N474="základní",J474,0)</f>
        <v>0</v>
      </c>
      <c r="BF474" s="232">
        <f>IF(N474="snížená",J474,0)</f>
        <v>0</v>
      </c>
      <c r="BG474" s="232">
        <f>IF(N474="zákl. přenesená",J474,0)</f>
        <v>0</v>
      </c>
      <c r="BH474" s="232">
        <f>IF(N474="sníž. přenesená",J474,0)</f>
        <v>0</v>
      </c>
      <c r="BI474" s="232">
        <f>IF(N474="nulová",J474,0)</f>
        <v>0</v>
      </c>
      <c r="BJ474" s="17" t="s">
        <v>84</v>
      </c>
      <c r="BK474" s="232">
        <f>ROUND(I474*H474,2)</f>
        <v>0</v>
      </c>
      <c r="BL474" s="17" t="s">
        <v>133</v>
      </c>
      <c r="BM474" s="231" t="s">
        <v>747</v>
      </c>
    </row>
    <row r="475" s="13" customFormat="1">
      <c r="A475" s="13"/>
      <c r="B475" s="233"/>
      <c r="C475" s="234"/>
      <c r="D475" s="235" t="s">
        <v>135</v>
      </c>
      <c r="E475" s="236" t="s">
        <v>1</v>
      </c>
      <c r="F475" s="237" t="s">
        <v>748</v>
      </c>
      <c r="G475" s="234"/>
      <c r="H475" s="238">
        <v>132.43000000000001</v>
      </c>
      <c r="I475" s="239"/>
      <c r="J475" s="234"/>
      <c r="K475" s="234"/>
      <c r="L475" s="240"/>
      <c r="M475" s="241"/>
      <c r="N475" s="242"/>
      <c r="O475" s="242"/>
      <c r="P475" s="242"/>
      <c r="Q475" s="242"/>
      <c r="R475" s="242"/>
      <c r="S475" s="242"/>
      <c r="T475" s="24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4" t="s">
        <v>135</v>
      </c>
      <c r="AU475" s="244" t="s">
        <v>86</v>
      </c>
      <c r="AV475" s="13" t="s">
        <v>86</v>
      </c>
      <c r="AW475" s="13" t="s">
        <v>32</v>
      </c>
      <c r="AX475" s="13" t="s">
        <v>84</v>
      </c>
      <c r="AY475" s="244" t="s">
        <v>127</v>
      </c>
    </row>
    <row r="476" s="12" customFormat="1" ht="22.8" customHeight="1">
      <c r="A476" s="12"/>
      <c r="B476" s="203"/>
      <c r="C476" s="204"/>
      <c r="D476" s="205" t="s">
        <v>75</v>
      </c>
      <c r="E476" s="217" t="s">
        <v>749</v>
      </c>
      <c r="F476" s="217" t="s">
        <v>750</v>
      </c>
      <c r="G476" s="204"/>
      <c r="H476" s="204"/>
      <c r="I476" s="207"/>
      <c r="J476" s="218">
        <f>BK476</f>
        <v>0</v>
      </c>
      <c r="K476" s="204"/>
      <c r="L476" s="209"/>
      <c r="M476" s="210"/>
      <c r="N476" s="211"/>
      <c r="O476" s="211"/>
      <c r="P476" s="212">
        <f>SUM(P477:P478)</f>
        <v>0</v>
      </c>
      <c r="Q476" s="211"/>
      <c r="R476" s="212">
        <f>SUM(R477:R478)</f>
        <v>0</v>
      </c>
      <c r="S476" s="211"/>
      <c r="T476" s="213">
        <f>SUM(T477:T478)</f>
        <v>0</v>
      </c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R476" s="214" t="s">
        <v>84</v>
      </c>
      <c r="AT476" s="215" t="s">
        <v>75</v>
      </c>
      <c r="AU476" s="215" t="s">
        <v>84</v>
      </c>
      <c r="AY476" s="214" t="s">
        <v>127</v>
      </c>
      <c r="BK476" s="216">
        <f>SUM(BK477:BK478)</f>
        <v>0</v>
      </c>
    </row>
    <row r="477" s="2" customFormat="1" ht="33" customHeight="1">
      <c r="A477" s="38"/>
      <c r="B477" s="39"/>
      <c r="C477" s="219" t="s">
        <v>751</v>
      </c>
      <c r="D477" s="219" t="s">
        <v>129</v>
      </c>
      <c r="E477" s="220" t="s">
        <v>752</v>
      </c>
      <c r="F477" s="221" t="s">
        <v>753</v>
      </c>
      <c r="G477" s="222" t="s">
        <v>332</v>
      </c>
      <c r="H477" s="223">
        <v>1079.3699999999999</v>
      </c>
      <c r="I477" s="224"/>
      <c r="J477" s="225">
        <f>ROUND(I477*H477,2)</f>
        <v>0</v>
      </c>
      <c r="K477" s="226"/>
      <c r="L477" s="44"/>
      <c r="M477" s="227" t="s">
        <v>1</v>
      </c>
      <c r="N477" s="228" t="s">
        <v>41</v>
      </c>
      <c r="O477" s="91"/>
      <c r="P477" s="229">
        <f>O477*H477</f>
        <v>0</v>
      </c>
      <c r="Q477" s="229">
        <v>0</v>
      </c>
      <c r="R477" s="229">
        <f>Q477*H477</f>
        <v>0</v>
      </c>
      <c r="S477" s="229">
        <v>0</v>
      </c>
      <c r="T477" s="230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31" t="s">
        <v>133</v>
      </c>
      <c r="AT477" s="231" t="s">
        <v>129</v>
      </c>
      <c r="AU477" s="231" t="s">
        <v>86</v>
      </c>
      <c r="AY477" s="17" t="s">
        <v>127</v>
      </c>
      <c r="BE477" s="232">
        <f>IF(N477="základní",J477,0)</f>
        <v>0</v>
      </c>
      <c r="BF477" s="232">
        <f>IF(N477="snížená",J477,0)</f>
        <v>0</v>
      </c>
      <c r="BG477" s="232">
        <f>IF(N477="zákl. přenesená",J477,0)</f>
        <v>0</v>
      </c>
      <c r="BH477" s="232">
        <f>IF(N477="sníž. přenesená",J477,0)</f>
        <v>0</v>
      </c>
      <c r="BI477" s="232">
        <f>IF(N477="nulová",J477,0)</f>
        <v>0</v>
      </c>
      <c r="BJ477" s="17" t="s">
        <v>84</v>
      </c>
      <c r="BK477" s="232">
        <f>ROUND(I477*H477,2)</f>
        <v>0</v>
      </c>
      <c r="BL477" s="17" t="s">
        <v>133</v>
      </c>
      <c r="BM477" s="231" t="s">
        <v>754</v>
      </c>
    </row>
    <row r="478" s="2" customFormat="1" ht="33" customHeight="1">
      <c r="A478" s="38"/>
      <c r="B478" s="39"/>
      <c r="C478" s="219" t="s">
        <v>755</v>
      </c>
      <c r="D478" s="219" t="s">
        <v>129</v>
      </c>
      <c r="E478" s="220" t="s">
        <v>756</v>
      </c>
      <c r="F478" s="221" t="s">
        <v>757</v>
      </c>
      <c r="G478" s="222" t="s">
        <v>332</v>
      </c>
      <c r="H478" s="223">
        <v>1079.3699999999999</v>
      </c>
      <c r="I478" s="224"/>
      <c r="J478" s="225">
        <f>ROUND(I478*H478,2)</f>
        <v>0</v>
      </c>
      <c r="K478" s="226"/>
      <c r="L478" s="44"/>
      <c r="M478" s="227" t="s">
        <v>1</v>
      </c>
      <c r="N478" s="228" t="s">
        <v>41</v>
      </c>
      <c r="O478" s="91"/>
      <c r="P478" s="229">
        <f>O478*H478</f>
        <v>0</v>
      </c>
      <c r="Q478" s="229">
        <v>0</v>
      </c>
      <c r="R478" s="229">
        <f>Q478*H478</f>
        <v>0</v>
      </c>
      <c r="S478" s="229">
        <v>0</v>
      </c>
      <c r="T478" s="230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31" t="s">
        <v>133</v>
      </c>
      <c r="AT478" s="231" t="s">
        <v>129</v>
      </c>
      <c r="AU478" s="231" t="s">
        <v>86</v>
      </c>
      <c r="AY478" s="17" t="s">
        <v>127</v>
      </c>
      <c r="BE478" s="232">
        <f>IF(N478="základní",J478,0)</f>
        <v>0</v>
      </c>
      <c r="BF478" s="232">
        <f>IF(N478="snížená",J478,0)</f>
        <v>0</v>
      </c>
      <c r="BG478" s="232">
        <f>IF(N478="zákl. přenesená",J478,0)</f>
        <v>0</v>
      </c>
      <c r="BH478" s="232">
        <f>IF(N478="sníž. přenesená",J478,0)</f>
        <v>0</v>
      </c>
      <c r="BI478" s="232">
        <f>IF(N478="nulová",J478,0)</f>
        <v>0</v>
      </c>
      <c r="BJ478" s="17" t="s">
        <v>84</v>
      </c>
      <c r="BK478" s="232">
        <f>ROUND(I478*H478,2)</f>
        <v>0</v>
      </c>
      <c r="BL478" s="17" t="s">
        <v>133</v>
      </c>
      <c r="BM478" s="231" t="s">
        <v>758</v>
      </c>
    </row>
    <row r="479" s="12" customFormat="1" ht="25.92" customHeight="1">
      <c r="A479" s="12"/>
      <c r="B479" s="203"/>
      <c r="C479" s="204"/>
      <c r="D479" s="205" t="s">
        <v>75</v>
      </c>
      <c r="E479" s="206" t="s">
        <v>759</v>
      </c>
      <c r="F479" s="206" t="s">
        <v>760</v>
      </c>
      <c r="G479" s="204"/>
      <c r="H479" s="204"/>
      <c r="I479" s="207"/>
      <c r="J479" s="208">
        <f>BK479</f>
        <v>0</v>
      </c>
      <c r="K479" s="204"/>
      <c r="L479" s="209"/>
      <c r="M479" s="210"/>
      <c r="N479" s="211"/>
      <c r="O479" s="211"/>
      <c r="P479" s="212">
        <f>P480+P487+P494+P496+P498</f>
        <v>0</v>
      </c>
      <c r="Q479" s="211"/>
      <c r="R479" s="212">
        <f>R480+R487+R494+R496+R498</f>
        <v>0</v>
      </c>
      <c r="S479" s="211"/>
      <c r="T479" s="213">
        <f>T480+T487+T494+T496+T498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14" t="s">
        <v>161</v>
      </c>
      <c r="AT479" s="215" t="s">
        <v>75</v>
      </c>
      <c r="AU479" s="215" t="s">
        <v>76</v>
      </c>
      <c r="AY479" s="214" t="s">
        <v>127</v>
      </c>
      <c r="BK479" s="216">
        <f>BK480+BK487+BK494+BK496+BK498</f>
        <v>0</v>
      </c>
    </row>
    <row r="480" s="12" customFormat="1" ht="22.8" customHeight="1">
      <c r="A480" s="12"/>
      <c r="B480" s="203"/>
      <c r="C480" s="204"/>
      <c r="D480" s="205" t="s">
        <v>75</v>
      </c>
      <c r="E480" s="217" t="s">
        <v>761</v>
      </c>
      <c r="F480" s="217" t="s">
        <v>762</v>
      </c>
      <c r="G480" s="204"/>
      <c r="H480" s="204"/>
      <c r="I480" s="207"/>
      <c r="J480" s="218">
        <f>BK480</f>
        <v>0</v>
      </c>
      <c r="K480" s="204"/>
      <c r="L480" s="209"/>
      <c r="M480" s="210"/>
      <c r="N480" s="211"/>
      <c r="O480" s="211"/>
      <c r="P480" s="212">
        <f>SUM(P481:P486)</f>
        <v>0</v>
      </c>
      <c r="Q480" s="211"/>
      <c r="R480" s="212">
        <f>SUM(R481:R486)</f>
        <v>0</v>
      </c>
      <c r="S480" s="211"/>
      <c r="T480" s="213">
        <f>SUM(T481:T486)</f>
        <v>0</v>
      </c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R480" s="214" t="s">
        <v>161</v>
      </c>
      <c r="AT480" s="215" t="s">
        <v>75</v>
      </c>
      <c r="AU480" s="215" t="s">
        <v>84</v>
      </c>
      <c r="AY480" s="214" t="s">
        <v>127</v>
      </c>
      <c r="BK480" s="216">
        <f>SUM(BK481:BK486)</f>
        <v>0</v>
      </c>
    </row>
    <row r="481" s="2" customFormat="1" ht="16.5" customHeight="1">
      <c r="A481" s="38"/>
      <c r="B481" s="39"/>
      <c r="C481" s="219" t="s">
        <v>763</v>
      </c>
      <c r="D481" s="219" t="s">
        <v>129</v>
      </c>
      <c r="E481" s="220" t="s">
        <v>764</v>
      </c>
      <c r="F481" s="221" t="s">
        <v>765</v>
      </c>
      <c r="G481" s="222" t="s">
        <v>766</v>
      </c>
      <c r="H481" s="223">
        <v>1</v>
      </c>
      <c r="I481" s="224"/>
      <c r="J481" s="225">
        <f>ROUND(I481*H481,2)</f>
        <v>0</v>
      </c>
      <c r="K481" s="226"/>
      <c r="L481" s="44"/>
      <c r="M481" s="227" t="s">
        <v>1</v>
      </c>
      <c r="N481" s="228" t="s">
        <v>41</v>
      </c>
      <c r="O481" s="91"/>
      <c r="P481" s="229">
        <f>O481*H481</f>
        <v>0</v>
      </c>
      <c r="Q481" s="229">
        <v>0</v>
      </c>
      <c r="R481" s="229">
        <f>Q481*H481</f>
        <v>0</v>
      </c>
      <c r="S481" s="229">
        <v>0</v>
      </c>
      <c r="T481" s="230">
        <f>S481*H481</f>
        <v>0</v>
      </c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R481" s="231" t="s">
        <v>767</v>
      </c>
      <c r="AT481" s="231" t="s">
        <v>129</v>
      </c>
      <c r="AU481" s="231" t="s">
        <v>86</v>
      </c>
      <c r="AY481" s="17" t="s">
        <v>127</v>
      </c>
      <c r="BE481" s="232">
        <f>IF(N481="základní",J481,0)</f>
        <v>0</v>
      </c>
      <c r="BF481" s="232">
        <f>IF(N481="snížená",J481,0)</f>
        <v>0</v>
      </c>
      <c r="BG481" s="232">
        <f>IF(N481="zákl. přenesená",J481,0)</f>
        <v>0</v>
      </c>
      <c r="BH481" s="232">
        <f>IF(N481="sníž. přenesená",J481,0)</f>
        <v>0</v>
      </c>
      <c r="BI481" s="232">
        <f>IF(N481="nulová",J481,0)</f>
        <v>0</v>
      </c>
      <c r="BJ481" s="17" t="s">
        <v>84</v>
      </c>
      <c r="BK481" s="232">
        <f>ROUND(I481*H481,2)</f>
        <v>0</v>
      </c>
      <c r="BL481" s="17" t="s">
        <v>767</v>
      </c>
      <c r="BM481" s="231" t="s">
        <v>768</v>
      </c>
    </row>
    <row r="482" s="2" customFormat="1" ht="16.5" customHeight="1">
      <c r="A482" s="38"/>
      <c r="B482" s="39"/>
      <c r="C482" s="219" t="s">
        <v>769</v>
      </c>
      <c r="D482" s="219" t="s">
        <v>129</v>
      </c>
      <c r="E482" s="220" t="s">
        <v>770</v>
      </c>
      <c r="F482" s="221" t="s">
        <v>771</v>
      </c>
      <c r="G482" s="222" t="s">
        <v>766</v>
      </c>
      <c r="H482" s="223">
        <v>1</v>
      </c>
      <c r="I482" s="224"/>
      <c r="J482" s="225">
        <f>ROUND(I482*H482,2)</f>
        <v>0</v>
      </c>
      <c r="K482" s="226"/>
      <c r="L482" s="44"/>
      <c r="M482" s="227" t="s">
        <v>1</v>
      </c>
      <c r="N482" s="228" t="s">
        <v>41</v>
      </c>
      <c r="O482" s="91"/>
      <c r="P482" s="229">
        <f>O482*H482</f>
        <v>0</v>
      </c>
      <c r="Q482" s="229">
        <v>0</v>
      </c>
      <c r="R482" s="229">
        <f>Q482*H482</f>
        <v>0</v>
      </c>
      <c r="S482" s="229">
        <v>0</v>
      </c>
      <c r="T482" s="230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31" t="s">
        <v>767</v>
      </c>
      <c r="AT482" s="231" t="s">
        <v>129</v>
      </c>
      <c r="AU482" s="231" t="s">
        <v>86</v>
      </c>
      <c r="AY482" s="17" t="s">
        <v>127</v>
      </c>
      <c r="BE482" s="232">
        <f>IF(N482="základní",J482,0)</f>
        <v>0</v>
      </c>
      <c r="BF482" s="232">
        <f>IF(N482="snížená",J482,0)</f>
        <v>0</v>
      </c>
      <c r="BG482" s="232">
        <f>IF(N482="zákl. přenesená",J482,0)</f>
        <v>0</v>
      </c>
      <c r="BH482" s="232">
        <f>IF(N482="sníž. přenesená",J482,0)</f>
        <v>0</v>
      </c>
      <c r="BI482" s="232">
        <f>IF(N482="nulová",J482,0)</f>
        <v>0</v>
      </c>
      <c r="BJ482" s="17" t="s">
        <v>84</v>
      </c>
      <c r="BK482" s="232">
        <f>ROUND(I482*H482,2)</f>
        <v>0</v>
      </c>
      <c r="BL482" s="17" t="s">
        <v>767</v>
      </c>
      <c r="BM482" s="231" t="s">
        <v>772</v>
      </c>
    </row>
    <row r="483" s="2" customFormat="1" ht="16.5" customHeight="1">
      <c r="A483" s="38"/>
      <c r="B483" s="39"/>
      <c r="C483" s="219" t="s">
        <v>773</v>
      </c>
      <c r="D483" s="219" t="s">
        <v>129</v>
      </c>
      <c r="E483" s="220" t="s">
        <v>774</v>
      </c>
      <c r="F483" s="221" t="s">
        <v>775</v>
      </c>
      <c r="G483" s="222" t="s">
        <v>766</v>
      </c>
      <c r="H483" s="223">
        <v>1</v>
      </c>
      <c r="I483" s="224"/>
      <c r="J483" s="225">
        <f>ROUND(I483*H483,2)</f>
        <v>0</v>
      </c>
      <c r="K483" s="226"/>
      <c r="L483" s="44"/>
      <c r="M483" s="227" t="s">
        <v>1</v>
      </c>
      <c r="N483" s="228" t="s">
        <v>41</v>
      </c>
      <c r="O483" s="91"/>
      <c r="P483" s="229">
        <f>O483*H483</f>
        <v>0</v>
      </c>
      <c r="Q483" s="229">
        <v>0</v>
      </c>
      <c r="R483" s="229">
        <f>Q483*H483</f>
        <v>0</v>
      </c>
      <c r="S483" s="229">
        <v>0</v>
      </c>
      <c r="T483" s="230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31" t="s">
        <v>767</v>
      </c>
      <c r="AT483" s="231" t="s">
        <v>129</v>
      </c>
      <c r="AU483" s="231" t="s">
        <v>86</v>
      </c>
      <c r="AY483" s="17" t="s">
        <v>127</v>
      </c>
      <c r="BE483" s="232">
        <f>IF(N483="základní",J483,0)</f>
        <v>0</v>
      </c>
      <c r="BF483" s="232">
        <f>IF(N483="snížená",J483,0)</f>
        <v>0</v>
      </c>
      <c r="BG483" s="232">
        <f>IF(N483="zákl. přenesená",J483,0)</f>
        <v>0</v>
      </c>
      <c r="BH483" s="232">
        <f>IF(N483="sníž. přenesená",J483,0)</f>
        <v>0</v>
      </c>
      <c r="BI483" s="232">
        <f>IF(N483="nulová",J483,0)</f>
        <v>0</v>
      </c>
      <c r="BJ483" s="17" t="s">
        <v>84</v>
      </c>
      <c r="BK483" s="232">
        <f>ROUND(I483*H483,2)</f>
        <v>0</v>
      </c>
      <c r="BL483" s="17" t="s">
        <v>767</v>
      </c>
      <c r="BM483" s="231" t="s">
        <v>776</v>
      </c>
    </row>
    <row r="484" s="2" customFormat="1" ht="16.5" customHeight="1">
      <c r="A484" s="38"/>
      <c r="B484" s="39"/>
      <c r="C484" s="219" t="s">
        <v>777</v>
      </c>
      <c r="D484" s="219" t="s">
        <v>129</v>
      </c>
      <c r="E484" s="220" t="s">
        <v>778</v>
      </c>
      <c r="F484" s="221" t="s">
        <v>779</v>
      </c>
      <c r="G484" s="222" t="s">
        <v>766</v>
      </c>
      <c r="H484" s="223">
        <v>1</v>
      </c>
      <c r="I484" s="224"/>
      <c r="J484" s="225">
        <f>ROUND(I484*H484,2)</f>
        <v>0</v>
      </c>
      <c r="K484" s="226"/>
      <c r="L484" s="44"/>
      <c r="M484" s="227" t="s">
        <v>1</v>
      </c>
      <c r="N484" s="228" t="s">
        <v>41</v>
      </c>
      <c r="O484" s="91"/>
      <c r="P484" s="229">
        <f>O484*H484</f>
        <v>0</v>
      </c>
      <c r="Q484" s="229">
        <v>0</v>
      </c>
      <c r="R484" s="229">
        <f>Q484*H484</f>
        <v>0</v>
      </c>
      <c r="S484" s="229">
        <v>0</v>
      </c>
      <c r="T484" s="230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31" t="s">
        <v>767</v>
      </c>
      <c r="AT484" s="231" t="s">
        <v>129</v>
      </c>
      <c r="AU484" s="231" t="s">
        <v>86</v>
      </c>
      <c r="AY484" s="17" t="s">
        <v>127</v>
      </c>
      <c r="BE484" s="232">
        <f>IF(N484="základní",J484,0)</f>
        <v>0</v>
      </c>
      <c r="BF484" s="232">
        <f>IF(N484="snížená",J484,0)</f>
        <v>0</v>
      </c>
      <c r="BG484" s="232">
        <f>IF(N484="zákl. přenesená",J484,0)</f>
        <v>0</v>
      </c>
      <c r="BH484" s="232">
        <f>IF(N484="sníž. přenesená",J484,0)</f>
        <v>0</v>
      </c>
      <c r="BI484" s="232">
        <f>IF(N484="nulová",J484,0)</f>
        <v>0</v>
      </c>
      <c r="BJ484" s="17" t="s">
        <v>84</v>
      </c>
      <c r="BK484" s="232">
        <f>ROUND(I484*H484,2)</f>
        <v>0</v>
      </c>
      <c r="BL484" s="17" t="s">
        <v>767</v>
      </c>
      <c r="BM484" s="231" t="s">
        <v>780</v>
      </c>
    </row>
    <row r="485" s="2" customFormat="1" ht="16.5" customHeight="1">
      <c r="A485" s="38"/>
      <c r="B485" s="39"/>
      <c r="C485" s="219" t="s">
        <v>781</v>
      </c>
      <c r="D485" s="219" t="s">
        <v>129</v>
      </c>
      <c r="E485" s="220" t="s">
        <v>782</v>
      </c>
      <c r="F485" s="221" t="s">
        <v>783</v>
      </c>
      <c r="G485" s="222" t="s">
        <v>766</v>
      </c>
      <c r="H485" s="223">
        <v>1</v>
      </c>
      <c r="I485" s="224"/>
      <c r="J485" s="225">
        <f>ROUND(I485*H485,2)</f>
        <v>0</v>
      </c>
      <c r="K485" s="226"/>
      <c r="L485" s="44"/>
      <c r="M485" s="227" t="s">
        <v>1</v>
      </c>
      <c r="N485" s="228" t="s">
        <v>41</v>
      </c>
      <c r="O485" s="91"/>
      <c r="P485" s="229">
        <f>O485*H485</f>
        <v>0</v>
      </c>
      <c r="Q485" s="229">
        <v>0</v>
      </c>
      <c r="R485" s="229">
        <f>Q485*H485</f>
        <v>0</v>
      </c>
      <c r="S485" s="229">
        <v>0</v>
      </c>
      <c r="T485" s="230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31" t="s">
        <v>767</v>
      </c>
      <c r="AT485" s="231" t="s">
        <v>129</v>
      </c>
      <c r="AU485" s="231" t="s">
        <v>86</v>
      </c>
      <c r="AY485" s="17" t="s">
        <v>127</v>
      </c>
      <c r="BE485" s="232">
        <f>IF(N485="základní",J485,0)</f>
        <v>0</v>
      </c>
      <c r="BF485" s="232">
        <f>IF(N485="snížená",J485,0)</f>
        <v>0</v>
      </c>
      <c r="BG485" s="232">
        <f>IF(N485="zákl. přenesená",J485,0)</f>
        <v>0</v>
      </c>
      <c r="BH485" s="232">
        <f>IF(N485="sníž. přenesená",J485,0)</f>
        <v>0</v>
      </c>
      <c r="BI485" s="232">
        <f>IF(N485="nulová",J485,0)</f>
        <v>0</v>
      </c>
      <c r="BJ485" s="17" t="s">
        <v>84</v>
      </c>
      <c r="BK485" s="232">
        <f>ROUND(I485*H485,2)</f>
        <v>0</v>
      </c>
      <c r="BL485" s="17" t="s">
        <v>767</v>
      </c>
      <c r="BM485" s="231" t="s">
        <v>784</v>
      </c>
    </row>
    <row r="486" s="2" customFormat="1" ht="16.5" customHeight="1">
      <c r="A486" s="38"/>
      <c r="B486" s="39"/>
      <c r="C486" s="219" t="s">
        <v>785</v>
      </c>
      <c r="D486" s="219" t="s">
        <v>129</v>
      </c>
      <c r="E486" s="220" t="s">
        <v>786</v>
      </c>
      <c r="F486" s="221" t="s">
        <v>787</v>
      </c>
      <c r="G486" s="222" t="s">
        <v>766</v>
      </c>
      <c r="H486" s="223">
        <v>1</v>
      </c>
      <c r="I486" s="224"/>
      <c r="J486" s="225">
        <f>ROUND(I486*H486,2)</f>
        <v>0</v>
      </c>
      <c r="K486" s="226"/>
      <c r="L486" s="44"/>
      <c r="M486" s="227" t="s">
        <v>1</v>
      </c>
      <c r="N486" s="228" t="s">
        <v>41</v>
      </c>
      <c r="O486" s="91"/>
      <c r="P486" s="229">
        <f>O486*H486</f>
        <v>0</v>
      </c>
      <c r="Q486" s="229">
        <v>0</v>
      </c>
      <c r="R486" s="229">
        <f>Q486*H486</f>
        <v>0</v>
      </c>
      <c r="S486" s="229">
        <v>0</v>
      </c>
      <c r="T486" s="230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31" t="s">
        <v>767</v>
      </c>
      <c r="AT486" s="231" t="s">
        <v>129</v>
      </c>
      <c r="AU486" s="231" t="s">
        <v>86</v>
      </c>
      <c r="AY486" s="17" t="s">
        <v>127</v>
      </c>
      <c r="BE486" s="232">
        <f>IF(N486="základní",J486,0)</f>
        <v>0</v>
      </c>
      <c r="BF486" s="232">
        <f>IF(N486="snížená",J486,0)</f>
        <v>0</v>
      </c>
      <c r="BG486" s="232">
        <f>IF(N486="zákl. přenesená",J486,0)</f>
        <v>0</v>
      </c>
      <c r="BH486" s="232">
        <f>IF(N486="sníž. přenesená",J486,0)</f>
        <v>0</v>
      </c>
      <c r="BI486" s="232">
        <f>IF(N486="nulová",J486,0)</f>
        <v>0</v>
      </c>
      <c r="BJ486" s="17" t="s">
        <v>84</v>
      </c>
      <c r="BK486" s="232">
        <f>ROUND(I486*H486,2)</f>
        <v>0</v>
      </c>
      <c r="BL486" s="17" t="s">
        <v>767</v>
      </c>
      <c r="BM486" s="231" t="s">
        <v>788</v>
      </c>
    </row>
    <row r="487" s="12" customFormat="1" ht="22.8" customHeight="1">
      <c r="A487" s="12"/>
      <c r="B487" s="203"/>
      <c r="C487" s="204"/>
      <c r="D487" s="205" t="s">
        <v>75</v>
      </c>
      <c r="E487" s="217" t="s">
        <v>789</v>
      </c>
      <c r="F487" s="217" t="s">
        <v>790</v>
      </c>
      <c r="G487" s="204"/>
      <c r="H487" s="204"/>
      <c r="I487" s="207"/>
      <c r="J487" s="218">
        <f>BK487</f>
        <v>0</v>
      </c>
      <c r="K487" s="204"/>
      <c r="L487" s="209"/>
      <c r="M487" s="210"/>
      <c r="N487" s="211"/>
      <c r="O487" s="211"/>
      <c r="P487" s="212">
        <f>SUM(P488:P493)</f>
        <v>0</v>
      </c>
      <c r="Q487" s="211"/>
      <c r="R487" s="212">
        <f>SUM(R488:R493)</f>
        <v>0</v>
      </c>
      <c r="S487" s="211"/>
      <c r="T487" s="213">
        <f>SUM(T488:T493)</f>
        <v>0</v>
      </c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R487" s="214" t="s">
        <v>161</v>
      </c>
      <c r="AT487" s="215" t="s">
        <v>75</v>
      </c>
      <c r="AU487" s="215" t="s">
        <v>84</v>
      </c>
      <c r="AY487" s="214" t="s">
        <v>127</v>
      </c>
      <c r="BK487" s="216">
        <f>SUM(BK488:BK493)</f>
        <v>0</v>
      </c>
    </row>
    <row r="488" s="2" customFormat="1" ht="16.5" customHeight="1">
      <c r="A488" s="38"/>
      <c r="B488" s="39"/>
      <c r="C488" s="219" t="s">
        <v>791</v>
      </c>
      <c r="D488" s="219" t="s">
        <v>129</v>
      </c>
      <c r="E488" s="220" t="s">
        <v>792</v>
      </c>
      <c r="F488" s="221" t="s">
        <v>793</v>
      </c>
      <c r="G488" s="222" t="s">
        <v>766</v>
      </c>
      <c r="H488" s="223">
        <v>1</v>
      </c>
      <c r="I488" s="224"/>
      <c r="J488" s="225">
        <f>ROUND(I488*H488,2)</f>
        <v>0</v>
      </c>
      <c r="K488" s="226"/>
      <c r="L488" s="44"/>
      <c r="M488" s="227" t="s">
        <v>1</v>
      </c>
      <c r="N488" s="228" t="s">
        <v>41</v>
      </c>
      <c r="O488" s="91"/>
      <c r="P488" s="229">
        <f>O488*H488</f>
        <v>0</v>
      </c>
      <c r="Q488" s="229">
        <v>0</v>
      </c>
      <c r="R488" s="229">
        <f>Q488*H488</f>
        <v>0</v>
      </c>
      <c r="S488" s="229">
        <v>0</v>
      </c>
      <c r="T488" s="230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31" t="s">
        <v>767</v>
      </c>
      <c r="AT488" s="231" t="s">
        <v>129</v>
      </c>
      <c r="AU488" s="231" t="s">
        <v>86</v>
      </c>
      <c r="AY488" s="17" t="s">
        <v>127</v>
      </c>
      <c r="BE488" s="232">
        <f>IF(N488="základní",J488,0)</f>
        <v>0</v>
      </c>
      <c r="BF488" s="232">
        <f>IF(N488="snížená",J488,0)</f>
        <v>0</v>
      </c>
      <c r="BG488" s="232">
        <f>IF(N488="zákl. přenesená",J488,0)</f>
        <v>0</v>
      </c>
      <c r="BH488" s="232">
        <f>IF(N488="sníž. přenesená",J488,0)</f>
        <v>0</v>
      </c>
      <c r="BI488" s="232">
        <f>IF(N488="nulová",J488,0)</f>
        <v>0</v>
      </c>
      <c r="BJ488" s="17" t="s">
        <v>84</v>
      </c>
      <c r="BK488" s="232">
        <f>ROUND(I488*H488,2)</f>
        <v>0</v>
      </c>
      <c r="BL488" s="17" t="s">
        <v>767</v>
      </c>
      <c r="BM488" s="231" t="s">
        <v>794</v>
      </c>
    </row>
    <row r="489" s="2" customFormat="1" ht="16.5" customHeight="1">
      <c r="A489" s="38"/>
      <c r="B489" s="39"/>
      <c r="C489" s="219" t="s">
        <v>795</v>
      </c>
      <c r="D489" s="219" t="s">
        <v>129</v>
      </c>
      <c r="E489" s="220" t="s">
        <v>796</v>
      </c>
      <c r="F489" s="221" t="s">
        <v>797</v>
      </c>
      <c r="G489" s="222" t="s">
        <v>766</v>
      </c>
      <c r="H489" s="223">
        <v>1</v>
      </c>
      <c r="I489" s="224"/>
      <c r="J489" s="225">
        <f>ROUND(I489*H489,2)</f>
        <v>0</v>
      </c>
      <c r="K489" s="226"/>
      <c r="L489" s="44"/>
      <c r="M489" s="227" t="s">
        <v>1</v>
      </c>
      <c r="N489" s="228" t="s">
        <v>41</v>
      </c>
      <c r="O489" s="91"/>
      <c r="P489" s="229">
        <f>O489*H489</f>
        <v>0</v>
      </c>
      <c r="Q489" s="229">
        <v>0</v>
      </c>
      <c r="R489" s="229">
        <f>Q489*H489</f>
        <v>0</v>
      </c>
      <c r="S489" s="229">
        <v>0</v>
      </c>
      <c r="T489" s="230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31" t="s">
        <v>767</v>
      </c>
      <c r="AT489" s="231" t="s">
        <v>129</v>
      </c>
      <c r="AU489" s="231" t="s">
        <v>86</v>
      </c>
      <c r="AY489" s="17" t="s">
        <v>127</v>
      </c>
      <c r="BE489" s="232">
        <f>IF(N489="základní",J489,0)</f>
        <v>0</v>
      </c>
      <c r="BF489" s="232">
        <f>IF(N489="snížená",J489,0)</f>
        <v>0</v>
      </c>
      <c r="BG489" s="232">
        <f>IF(N489="zákl. přenesená",J489,0)</f>
        <v>0</v>
      </c>
      <c r="BH489" s="232">
        <f>IF(N489="sníž. přenesená",J489,0)</f>
        <v>0</v>
      </c>
      <c r="BI489" s="232">
        <f>IF(N489="nulová",J489,0)</f>
        <v>0</v>
      </c>
      <c r="BJ489" s="17" t="s">
        <v>84</v>
      </c>
      <c r="BK489" s="232">
        <f>ROUND(I489*H489,2)</f>
        <v>0</v>
      </c>
      <c r="BL489" s="17" t="s">
        <v>767</v>
      </c>
      <c r="BM489" s="231" t="s">
        <v>798</v>
      </c>
    </row>
    <row r="490" s="2" customFormat="1" ht="16.5" customHeight="1">
      <c r="A490" s="38"/>
      <c r="B490" s="39"/>
      <c r="C490" s="219" t="s">
        <v>799</v>
      </c>
      <c r="D490" s="219" t="s">
        <v>129</v>
      </c>
      <c r="E490" s="220" t="s">
        <v>800</v>
      </c>
      <c r="F490" s="221" t="s">
        <v>801</v>
      </c>
      <c r="G490" s="222" t="s">
        <v>766</v>
      </c>
      <c r="H490" s="223">
        <v>1</v>
      </c>
      <c r="I490" s="224"/>
      <c r="J490" s="225">
        <f>ROUND(I490*H490,2)</f>
        <v>0</v>
      </c>
      <c r="K490" s="226"/>
      <c r="L490" s="44"/>
      <c r="M490" s="227" t="s">
        <v>1</v>
      </c>
      <c r="N490" s="228" t="s">
        <v>41</v>
      </c>
      <c r="O490" s="91"/>
      <c r="P490" s="229">
        <f>O490*H490</f>
        <v>0</v>
      </c>
      <c r="Q490" s="229">
        <v>0</v>
      </c>
      <c r="R490" s="229">
        <f>Q490*H490</f>
        <v>0</v>
      </c>
      <c r="S490" s="229">
        <v>0</v>
      </c>
      <c r="T490" s="230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31" t="s">
        <v>767</v>
      </c>
      <c r="AT490" s="231" t="s">
        <v>129</v>
      </c>
      <c r="AU490" s="231" t="s">
        <v>86</v>
      </c>
      <c r="AY490" s="17" t="s">
        <v>127</v>
      </c>
      <c r="BE490" s="232">
        <f>IF(N490="základní",J490,0)</f>
        <v>0</v>
      </c>
      <c r="BF490" s="232">
        <f>IF(N490="snížená",J490,0)</f>
        <v>0</v>
      </c>
      <c r="BG490" s="232">
        <f>IF(N490="zákl. přenesená",J490,0)</f>
        <v>0</v>
      </c>
      <c r="BH490" s="232">
        <f>IF(N490="sníž. přenesená",J490,0)</f>
        <v>0</v>
      </c>
      <c r="BI490" s="232">
        <f>IF(N490="nulová",J490,0)</f>
        <v>0</v>
      </c>
      <c r="BJ490" s="17" t="s">
        <v>84</v>
      </c>
      <c r="BK490" s="232">
        <f>ROUND(I490*H490,2)</f>
        <v>0</v>
      </c>
      <c r="BL490" s="17" t="s">
        <v>767</v>
      </c>
      <c r="BM490" s="231" t="s">
        <v>802</v>
      </c>
    </row>
    <row r="491" s="2" customFormat="1" ht="16.5" customHeight="1">
      <c r="A491" s="38"/>
      <c r="B491" s="39"/>
      <c r="C491" s="219" t="s">
        <v>803</v>
      </c>
      <c r="D491" s="219" t="s">
        <v>129</v>
      </c>
      <c r="E491" s="220" t="s">
        <v>804</v>
      </c>
      <c r="F491" s="221" t="s">
        <v>805</v>
      </c>
      <c r="G491" s="222" t="s">
        <v>766</v>
      </c>
      <c r="H491" s="223">
        <v>1</v>
      </c>
      <c r="I491" s="224"/>
      <c r="J491" s="225">
        <f>ROUND(I491*H491,2)</f>
        <v>0</v>
      </c>
      <c r="K491" s="226"/>
      <c r="L491" s="44"/>
      <c r="M491" s="227" t="s">
        <v>1</v>
      </c>
      <c r="N491" s="228" t="s">
        <v>41</v>
      </c>
      <c r="O491" s="91"/>
      <c r="P491" s="229">
        <f>O491*H491</f>
        <v>0</v>
      </c>
      <c r="Q491" s="229">
        <v>0</v>
      </c>
      <c r="R491" s="229">
        <f>Q491*H491</f>
        <v>0</v>
      </c>
      <c r="S491" s="229">
        <v>0</v>
      </c>
      <c r="T491" s="230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31" t="s">
        <v>767</v>
      </c>
      <c r="AT491" s="231" t="s">
        <v>129</v>
      </c>
      <c r="AU491" s="231" t="s">
        <v>86</v>
      </c>
      <c r="AY491" s="17" t="s">
        <v>127</v>
      </c>
      <c r="BE491" s="232">
        <f>IF(N491="základní",J491,0)</f>
        <v>0</v>
      </c>
      <c r="BF491" s="232">
        <f>IF(N491="snížená",J491,0)</f>
        <v>0</v>
      </c>
      <c r="BG491" s="232">
        <f>IF(N491="zákl. přenesená",J491,0)</f>
        <v>0</v>
      </c>
      <c r="BH491" s="232">
        <f>IF(N491="sníž. přenesená",J491,0)</f>
        <v>0</v>
      </c>
      <c r="BI491" s="232">
        <f>IF(N491="nulová",J491,0)</f>
        <v>0</v>
      </c>
      <c r="BJ491" s="17" t="s">
        <v>84</v>
      </c>
      <c r="BK491" s="232">
        <f>ROUND(I491*H491,2)</f>
        <v>0</v>
      </c>
      <c r="BL491" s="17" t="s">
        <v>767</v>
      </c>
      <c r="BM491" s="231" t="s">
        <v>806</v>
      </c>
    </row>
    <row r="492" s="2" customFormat="1" ht="16.5" customHeight="1">
      <c r="A492" s="38"/>
      <c r="B492" s="39"/>
      <c r="C492" s="219" t="s">
        <v>807</v>
      </c>
      <c r="D492" s="219" t="s">
        <v>129</v>
      </c>
      <c r="E492" s="220" t="s">
        <v>808</v>
      </c>
      <c r="F492" s="221" t="s">
        <v>809</v>
      </c>
      <c r="G492" s="222" t="s">
        <v>766</v>
      </c>
      <c r="H492" s="223">
        <v>1</v>
      </c>
      <c r="I492" s="224"/>
      <c r="J492" s="225">
        <f>ROUND(I492*H492,2)</f>
        <v>0</v>
      </c>
      <c r="K492" s="226"/>
      <c r="L492" s="44"/>
      <c r="M492" s="227" t="s">
        <v>1</v>
      </c>
      <c r="N492" s="228" t="s">
        <v>41</v>
      </c>
      <c r="O492" s="91"/>
      <c r="P492" s="229">
        <f>O492*H492</f>
        <v>0</v>
      </c>
      <c r="Q492" s="229">
        <v>0</v>
      </c>
      <c r="R492" s="229">
        <f>Q492*H492</f>
        <v>0</v>
      </c>
      <c r="S492" s="229">
        <v>0</v>
      </c>
      <c r="T492" s="230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31" t="s">
        <v>767</v>
      </c>
      <c r="AT492" s="231" t="s">
        <v>129</v>
      </c>
      <c r="AU492" s="231" t="s">
        <v>86</v>
      </c>
      <c r="AY492" s="17" t="s">
        <v>127</v>
      </c>
      <c r="BE492" s="232">
        <f>IF(N492="základní",J492,0)</f>
        <v>0</v>
      </c>
      <c r="BF492" s="232">
        <f>IF(N492="snížená",J492,0)</f>
        <v>0</v>
      </c>
      <c r="BG492" s="232">
        <f>IF(N492="zákl. přenesená",J492,0)</f>
        <v>0</v>
      </c>
      <c r="BH492" s="232">
        <f>IF(N492="sníž. přenesená",J492,0)</f>
        <v>0</v>
      </c>
      <c r="BI492" s="232">
        <f>IF(N492="nulová",J492,0)</f>
        <v>0</v>
      </c>
      <c r="BJ492" s="17" t="s">
        <v>84</v>
      </c>
      <c r="BK492" s="232">
        <f>ROUND(I492*H492,2)</f>
        <v>0</v>
      </c>
      <c r="BL492" s="17" t="s">
        <v>767</v>
      </c>
      <c r="BM492" s="231" t="s">
        <v>810</v>
      </c>
    </row>
    <row r="493" s="2" customFormat="1" ht="16.5" customHeight="1">
      <c r="A493" s="38"/>
      <c r="B493" s="39"/>
      <c r="C493" s="219" t="s">
        <v>811</v>
      </c>
      <c r="D493" s="219" t="s">
        <v>129</v>
      </c>
      <c r="E493" s="220" t="s">
        <v>812</v>
      </c>
      <c r="F493" s="221" t="s">
        <v>813</v>
      </c>
      <c r="G493" s="222" t="s">
        <v>766</v>
      </c>
      <c r="H493" s="223">
        <v>1</v>
      </c>
      <c r="I493" s="224"/>
      <c r="J493" s="225">
        <f>ROUND(I493*H493,2)</f>
        <v>0</v>
      </c>
      <c r="K493" s="226"/>
      <c r="L493" s="44"/>
      <c r="M493" s="227" t="s">
        <v>1</v>
      </c>
      <c r="N493" s="228" t="s">
        <v>41</v>
      </c>
      <c r="O493" s="91"/>
      <c r="P493" s="229">
        <f>O493*H493</f>
        <v>0</v>
      </c>
      <c r="Q493" s="229">
        <v>0</v>
      </c>
      <c r="R493" s="229">
        <f>Q493*H493</f>
        <v>0</v>
      </c>
      <c r="S493" s="229">
        <v>0</v>
      </c>
      <c r="T493" s="230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31" t="s">
        <v>767</v>
      </c>
      <c r="AT493" s="231" t="s">
        <v>129</v>
      </c>
      <c r="AU493" s="231" t="s">
        <v>86</v>
      </c>
      <c r="AY493" s="17" t="s">
        <v>127</v>
      </c>
      <c r="BE493" s="232">
        <f>IF(N493="základní",J493,0)</f>
        <v>0</v>
      </c>
      <c r="BF493" s="232">
        <f>IF(N493="snížená",J493,0)</f>
        <v>0</v>
      </c>
      <c r="BG493" s="232">
        <f>IF(N493="zákl. přenesená",J493,0)</f>
        <v>0</v>
      </c>
      <c r="BH493" s="232">
        <f>IF(N493="sníž. přenesená",J493,0)</f>
        <v>0</v>
      </c>
      <c r="BI493" s="232">
        <f>IF(N493="nulová",J493,0)</f>
        <v>0</v>
      </c>
      <c r="BJ493" s="17" t="s">
        <v>84</v>
      </c>
      <c r="BK493" s="232">
        <f>ROUND(I493*H493,2)</f>
        <v>0</v>
      </c>
      <c r="BL493" s="17" t="s">
        <v>767</v>
      </c>
      <c r="BM493" s="231" t="s">
        <v>814</v>
      </c>
    </row>
    <row r="494" s="12" customFormat="1" ht="22.8" customHeight="1">
      <c r="A494" s="12"/>
      <c r="B494" s="203"/>
      <c r="C494" s="204"/>
      <c r="D494" s="205" t="s">
        <v>75</v>
      </c>
      <c r="E494" s="217" t="s">
        <v>815</v>
      </c>
      <c r="F494" s="217" t="s">
        <v>816</v>
      </c>
      <c r="G494" s="204"/>
      <c r="H494" s="204"/>
      <c r="I494" s="207"/>
      <c r="J494" s="218">
        <f>BK494</f>
        <v>0</v>
      </c>
      <c r="K494" s="204"/>
      <c r="L494" s="209"/>
      <c r="M494" s="210"/>
      <c r="N494" s="211"/>
      <c r="O494" s="211"/>
      <c r="P494" s="212">
        <f>P495</f>
        <v>0</v>
      </c>
      <c r="Q494" s="211"/>
      <c r="R494" s="212">
        <f>R495</f>
        <v>0</v>
      </c>
      <c r="S494" s="211"/>
      <c r="T494" s="213">
        <f>T495</f>
        <v>0</v>
      </c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R494" s="214" t="s">
        <v>161</v>
      </c>
      <c r="AT494" s="215" t="s">
        <v>75</v>
      </c>
      <c r="AU494" s="215" t="s">
        <v>84</v>
      </c>
      <c r="AY494" s="214" t="s">
        <v>127</v>
      </c>
      <c r="BK494" s="216">
        <f>BK495</f>
        <v>0</v>
      </c>
    </row>
    <row r="495" s="2" customFormat="1" ht="16.5" customHeight="1">
      <c r="A495" s="38"/>
      <c r="B495" s="39"/>
      <c r="C495" s="219" t="s">
        <v>817</v>
      </c>
      <c r="D495" s="219" t="s">
        <v>129</v>
      </c>
      <c r="E495" s="220" t="s">
        <v>818</v>
      </c>
      <c r="F495" s="221" t="s">
        <v>819</v>
      </c>
      <c r="G495" s="222" t="s">
        <v>766</v>
      </c>
      <c r="H495" s="223">
        <v>1</v>
      </c>
      <c r="I495" s="224"/>
      <c r="J495" s="225">
        <f>ROUND(I495*H495,2)</f>
        <v>0</v>
      </c>
      <c r="K495" s="226"/>
      <c r="L495" s="44"/>
      <c r="M495" s="227" t="s">
        <v>1</v>
      </c>
      <c r="N495" s="228" t="s">
        <v>41</v>
      </c>
      <c r="O495" s="91"/>
      <c r="P495" s="229">
        <f>O495*H495</f>
        <v>0</v>
      </c>
      <c r="Q495" s="229">
        <v>0</v>
      </c>
      <c r="R495" s="229">
        <f>Q495*H495</f>
        <v>0</v>
      </c>
      <c r="S495" s="229">
        <v>0</v>
      </c>
      <c r="T495" s="230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31" t="s">
        <v>767</v>
      </c>
      <c r="AT495" s="231" t="s">
        <v>129</v>
      </c>
      <c r="AU495" s="231" t="s">
        <v>86</v>
      </c>
      <c r="AY495" s="17" t="s">
        <v>127</v>
      </c>
      <c r="BE495" s="232">
        <f>IF(N495="základní",J495,0)</f>
        <v>0</v>
      </c>
      <c r="BF495" s="232">
        <f>IF(N495="snížená",J495,0)</f>
        <v>0</v>
      </c>
      <c r="BG495" s="232">
        <f>IF(N495="zákl. přenesená",J495,0)</f>
        <v>0</v>
      </c>
      <c r="BH495" s="232">
        <f>IF(N495="sníž. přenesená",J495,0)</f>
        <v>0</v>
      </c>
      <c r="BI495" s="232">
        <f>IF(N495="nulová",J495,0)</f>
        <v>0</v>
      </c>
      <c r="BJ495" s="17" t="s">
        <v>84</v>
      </c>
      <c r="BK495" s="232">
        <f>ROUND(I495*H495,2)</f>
        <v>0</v>
      </c>
      <c r="BL495" s="17" t="s">
        <v>767</v>
      </c>
      <c r="BM495" s="231" t="s">
        <v>820</v>
      </c>
    </row>
    <row r="496" s="12" customFormat="1" ht="22.8" customHeight="1">
      <c r="A496" s="12"/>
      <c r="B496" s="203"/>
      <c r="C496" s="204"/>
      <c r="D496" s="205" t="s">
        <v>75</v>
      </c>
      <c r="E496" s="217" t="s">
        <v>821</v>
      </c>
      <c r="F496" s="217" t="s">
        <v>822</v>
      </c>
      <c r="G496" s="204"/>
      <c r="H496" s="204"/>
      <c r="I496" s="207"/>
      <c r="J496" s="218">
        <f>BK496</f>
        <v>0</v>
      </c>
      <c r="K496" s="204"/>
      <c r="L496" s="209"/>
      <c r="M496" s="210"/>
      <c r="N496" s="211"/>
      <c r="O496" s="211"/>
      <c r="P496" s="212">
        <f>P497</f>
        <v>0</v>
      </c>
      <c r="Q496" s="211"/>
      <c r="R496" s="212">
        <f>R497</f>
        <v>0</v>
      </c>
      <c r="S496" s="211"/>
      <c r="T496" s="213">
        <f>T497</f>
        <v>0</v>
      </c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R496" s="214" t="s">
        <v>161</v>
      </c>
      <c r="AT496" s="215" t="s">
        <v>75</v>
      </c>
      <c r="AU496" s="215" t="s">
        <v>84</v>
      </c>
      <c r="AY496" s="214" t="s">
        <v>127</v>
      </c>
      <c r="BK496" s="216">
        <f>BK497</f>
        <v>0</v>
      </c>
    </row>
    <row r="497" s="2" customFormat="1" ht="16.5" customHeight="1">
      <c r="A497" s="38"/>
      <c r="B497" s="39"/>
      <c r="C497" s="219" t="s">
        <v>823</v>
      </c>
      <c r="D497" s="219" t="s">
        <v>129</v>
      </c>
      <c r="E497" s="220" t="s">
        <v>824</v>
      </c>
      <c r="F497" s="221" t="s">
        <v>825</v>
      </c>
      <c r="G497" s="222" t="s">
        <v>766</v>
      </c>
      <c r="H497" s="223">
        <v>1</v>
      </c>
      <c r="I497" s="224"/>
      <c r="J497" s="225">
        <f>ROUND(I497*H497,2)</f>
        <v>0</v>
      </c>
      <c r="K497" s="226"/>
      <c r="L497" s="44"/>
      <c r="M497" s="227" t="s">
        <v>1</v>
      </c>
      <c r="N497" s="228" t="s">
        <v>41</v>
      </c>
      <c r="O497" s="91"/>
      <c r="P497" s="229">
        <f>O497*H497</f>
        <v>0</v>
      </c>
      <c r="Q497" s="229">
        <v>0</v>
      </c>
      <c r="R497" s="229">
        <f>Q497*H497</f>
        <v>0</v>
      </c>
      <c r="S497" s="229">
        <v>0</v>
      </c>
      <c r="T497" s="230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31" t="s">
        <v>767</v>
      </c>
      <c r="AT497" s="231" t="s">
        <v>129</v>
      </c>
      <c r="AU497" s="231" t="s">
        <v>86</v>
      </c>
      <c r="AY497" s="17" t="s">
        <v>127</v>
      </c>
      <c r="BE497" s="232">
        <f>IF(N497="základní",J497,0)</f>
        <v>0</v>
      </c>
      <c r="BF497" s="232">
        <f>IF(N497="snížená",J497,0)</f>
        <v>0</v>
      </c>
      <c r="BG497" s="232">
        <f>IF(N497="zákl. přenesená",J497,0)</f>
        <v>0</v>
      </c>
      <c r="BH497" s="232">
        <f>IF(N497="sníž. přenesená",J497,0)</f>
        <v>0</v>
      </c>
      <c r="BI497" s="232">
        <f>IF(N497="nulová",J497,0)</f>
        <v>0</v>
      </c>
      <c r="BJ497" s="17" t="s">
        <v>84</v>
      </c>
      <c r="BK497" s="232">
        <f>ROUND(I497*H497,2)</f>
        <v>0</v>
      </c>
      <c r="BL497" s="17" t="s">
        <v>767</v>
      </c>
      <c r="BM497" s="231" t="s">
        <v>826</v>
      </c>
    </row>
    <row r="498" s="12" customFormat="1" ht="22.8" customHeight="1">
      <c r="A498" s="12"/>
      <c r="B498" s="203"/>
      <c r="C498" s="204"/>
      <c r="D498" s="205" t="s">
        <v>75</v>
      </c>
      <c r="E498" s="217" t="s">
        <v>827</v>
      </c>
      <c r="F498" s="217" t="s">
        <v>828</v>
      </c>
      <c r="G498" s="204"/>
      <c r="H498" s="204"/>
      <c r="I498" s="207"/>
      <c r="J498" s="218">
        <f>BK498</f>
        <v>0</v>
      </c>
      <c r="K498" s="204"/>
      <c r="L498" s="209"/>
      <c r="M498" s="210"/>
      <c r="N498" s="211"/>
      <c r="O498" s="211"/>
      <c r="P498" s="212">
        <f>P499</f>
        <v>0</v>
      </c>
      <c r="Q498" s="211"/>
      <c r="R498" s="212">
        <f>R499</f>
        <v>0</v>
      </c>
      <c r="S498" s="211"/>
      <c r="T498" s="213">
        <f>T499</f>
        <v>0</v>
      </c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R498" s="214" t="s">
        <v>161</v>
      </c>
      <c r="AT498" s="215" t="s">
        <v>75</v>
      </c>
      <c r="AU498" s="215" t="s">
        <v>84</v>
      </c>
      <c r="AY498" s="214" t="s">
        <v>127</v>
      </c>
      <c r="BK498" s="216">
        <f>BK499</f>
        <v>0</v>
      </c>
    </row>
    <row r="499" s="2" customFormat="1" ht="16.5" customHeight="1">
      <c r="A499" s="38"/>
      <c r="B499" s="39"/>
      <c r="C499" s="219" t="s">
        <v>829</v>
      </c>
      <c r="D499" s="219" t="s">
        <v>129</v>
      </c>
      <c r="E499" s="220" t="s">
        <v>830</v>
      </c>
      <c r="F499" s="221" t="s">
        <v>831</v>
      </c>
      <c r="G499" s="222" t="s">
        <v>142</v>
      </c>
      <c r="H499" s="223">
        <v>5</v>
      </c>
      <c r="I499" s="224"/>
      <c r="J499" s="225">
        <f>ROUND(I499*H499,2)</f>
        <v>0</v>
      </c>
      <c r="K499" s="226"/>
      <c r="L499" s="44"/>
      <c r="M499" s="278" t="s">
        <v>1</v>
      </c>
      <c r="N499" s="279" t="s">
        <v>41</v>
      </c>
      <c r="O499" s="280"/>
      <c r="P499" s="281">
        <f>O499*H499</f>
        <v>0</v>
      </c>
      <c r="Q499" s="281">
        <v>0</v>
      </c>
      <c r="R499" s="281">
        <f>Q499*H499</f>
        <v>0</v>
      </c>
      <c r="S499" s="281">
        <v>0</v>
      </c>
      <c r="T499" s="282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31" t="s">
        <v>767</v>
      </c>
      <c r="AT499" s="231" t="s">
        <v>129</v>
      </c>
      <c r="AU499" s="231" t="s">
        <v>86</v>
      </c>
      <c r="AY499" s="17" t="s">
        <v>127</v>
      </c>
      <c r="BE499" s="232">
        <f>IF(N499="základní",J499,0)</f>
        <v>0</v>
      </c>
      <c r="BF499" s="232">
        <f>IF(N499="snížená",J499,0)</f>
        <v>0</v>
      </c>
      <c r="BG499" s="232">
        <f>IF(N499="zákl. přenesená",J499,0)</f>
        <v>0</v>
      </c>
      <c r="BH499" s="232">
        <f>IF(N499="sníž. přenesená",J499,0)</f>
        <v>0</v>
      </c>
      <c r="BI499" s="232">
        <f>IF(N499="nulová",J499,0)</f>
        <v>0</v>
      </c>
      <c r="BJ499" s="17" t="s">
        <v>84</v>
      </c>
      <c r="BK499" s="232">
        <f>ROUND(I499*H499,2)</f>
        <v>0</v>
      </c>
      <c r="BL499" s="17" t="s">
        <v>767</v>
      </c>
      <c r="BM499" s="231" t="s">
        <v>832</v>
      </c>
    </row>
    <row r="500" s="2" customFormat="1" ht="6.96" customHeight="1">
      <c r="A500" s="38"/>
      <c r="B500" s="66"/>
      <c r="C500" s="67"/>
      <c r="D500" s="67"/>
      <c r="E500" s="67"/>
      <c r="F500" s="67"/>
      <c r="G500" s="67"/>
      <c r="H500" s="67"/>
      <c r="I500" s="67"/>
      <c r="J500" s="67"/>
      <c r="K500" s="67"/>
      <c r="L500" s="44"/>
      <c r="M500" s="38"/>
      <c r="O500" s="38"/>
      <c r="P500" s="38"/>
      <c r="Q500" s="38"/>
      <c r="R500" s="38"/>
      <c r="S500" s="38"/>
      <c r="T500" s="38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</row>
  </sheetData>
  <sheetProtection sheet="1" autoFilter="0" formatColumns="0" formatRows="0" objects="1" scenarios="1" spinCount="100000" saltValue="5C2BAUcdcctM/wXQWREILw2t5yFdvhtFNLBdfjPX3JlC+i6p2T4GCjFHkE6CV7FPqw3NE8kQqnnq1CkU9QfooQ==" hashValue="ouGOcKS3OtM7WTVWajwskfKL9Y3Dmzy+UEpf39p0ARRxIPeBfzdGdeEAPxd4IBwanXD28C+2SM5YsnX2z0xarg==" algorithmName="SHA-512" password="CC35"/>
  <autoFilter ref="C129:K499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Kanalizace a chodník Skřečoň - 2. etapa-rev1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833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16. 3. 2023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ROUND((SUM(BE129:BE378)),  2)</f>
        <v>0</v>
      </c>
      <c r="G33" s="38"/>
      <c r="H33" s="38"/>
      <c r="I33" s="155">
        <v>0.20999999999999999</v>
      </c>
      <c r="J33" s="154">
        <f>ROUND(((SUM(BE129:BE378))*I33),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ROUND((SUM(BF129:BF378)),  2)</f>
        <v>0</v>
      </c>
      <c r="G34" s="38"/>
      <c r="H34" s="38"/>
      <c r="I34" s="155">
        <v>0.14999999999999999</v>
      </c>
      <c r="J34" s="154">
        <f>ROUND(((SUM(BF129:BF378))*I34),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ROUND((SUM(BG129:BG378)),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ROUND((SUM(BH129:BH378)),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ROUND((SUM(BI129:BI378)),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Kanalizace a chodník Skřečoň - 2. etapa-rev1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201 - Splašková kanalizace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Bohumín</v>
      </c>
      <c r="G89" s="40"/>
      <c r="H89" s="40"/>
      <c r="I89" s="32" t="s">
        <v>22</v>
      </c>
      <c r="J89" s="79" t="str">
        <f>IF(J12="","",J12)</f>
        <v>16. 3. 2023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Bohumín</v>
      </c>
      <c r="G91" s="40"/>
      <c r="H91" s="40"/>
      <c r="I91" s="32" t="s">
        <v>30</v>
      </c>
      <c r="J91" s="36" t="str">
        <f>E21</f>
        <v>ŠNAPKA SLUŽBY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Ing. Ivan Šnapka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98</v>
      </c>
      <c r="E97" s="182"/>
      <c r="F97" s="182"/>
      <c r="G97" s="182"/>
      <c r="H97" s="182"/>
      <c r="I97" s="182"/>
      <c r="J97" s="183">
        <f>J130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99</v>
      </c>
      <c r="E98" s="188"/>
      <c r="F98" s="188"/>
      <c r="G98" s="188"/>
      <c r="H98" s="188"/>
      <c r="I98" s="188"/>
      <c r="J98" s="189">
        <f>J131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834</v>
      </c>
      <c r="E99" s="188"/>
      <c r="F99" s="188"/>
      <c r="G99" s="188"/>
      <c r="H99" s="188"/>
      <c r="I99" s="188"/>
      <c r="J99" s="189">
        <f>J254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101</v>
      </c>
      <c r="E100" s="188"/>
      <c r="F100" s="188"/>
      <c r="G100" s="188"/>
      <c r="H100" s="188"/>
      <c r="I100" s="188"/>
      <c r="J100" s="189">
        <f>J261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102</v>
      </c>
      <c r="E101" s="188"/>
      <c r="F101" s="188"/>
      <c r="G101" s="188"/>
      <c r="H101" s="188"/>
      <c r="I101" s="188"/>
      <c r="J101" s="189">
        <f>J272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103</v>
      </c>
      <c r="E102" s="188"/>
      <c r="F102" s="188"/>
      <c r="G102" s="188"/>
      <c r="H102" s="188"/>
      <c r="I102" s="188"/>
      <c r="J102" s="189">
        <f>J331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104</v>
      </c>
      <c r="E103" s="188"/>
      <c r="F103" s="188"/>
      <c r="G103" s="188"/>
      <c r="H103" s="188"/>
      <c r="I103" s="188"/>
      <c r="J103" s="189">
        <f>J347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105</v>
      </c>
      <c r="E104" s="188"/>
      <c r="F104" s="188"/>
      <c r="G104" s="188"/>
      <c r="H104" s="188"/>
      <c r="I104" s="188"/>
      <c r="J104" s="189">
        <f>J358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9"/>
      <c r="C105" s="180"/>
      <c r="D105" s="181" t="s">
        <v>106</v>
      </c>
      <c r="E105" s="182"/>
      <c r="F105" s="182"/>
      <c r="G105" s="182"/>
      <c r="H105" s="182"/>
      <c r="I105" s="182"/>
      <c r="J105" s="183">
        <f>J361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5"/>
      <c r="C106" s="186"/>
      <c r="D106" s="187" t="s">
        <v>107</v>
      </c>
      <c r="E106" s="188"/>
      <c r="F106" s="188"/>
      <c r="G106" s="188"/>
      <c r="H106" s="188"/>
      <c r="I106" s="188"/>
      <c r="J106" s="189">
        <f>J362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108</v>
      </c>
      <c r="E107" s="188"/>
      <c r="F107" s="188"/>
      <c r="G107" s="188"/>
      <c r="H107" s="188"/>
      <c r="I107" s="188"/>
      <c r="J107" s="189">
        <f>J369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109</v>
      </c>
      <c r="E108" s="188"/>
      <c r="F108" s="188"/>
      <c r="G108" s="188"/>
      <c r="H108" s="188"/>
      <c r="I108" s="188"/>
      <c r="J108" s="189">
        <f>J375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110</v>
      </c>
      <c r="E109" s="188"/>
      <c r="F109" s="188"/>
      <c r="G109" s="188"/>
      <c r="H109" s="188"/>
      <c r="I109" s="188"/>
      <c r="J109" s="189">
        <f>J377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112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74" t="str">
        <f>E7</f>
        <v>Kanalizace a chodník Skřečoň - 2. etapa-rev1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91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SO 201 - Splašková kanalizace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>Bohumín</v>
      </c>
      <c r="G123" s="40"/>
      <c r="H123" s="40"/>
      <c r="I123" s="32" t="s">
        <v>22</v>
      </c>
      <c r="J123" s="79" t="str">
        <f>IF(J12="","",J12)</f>
        <v>16. 3. 2023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5.65" customHeight="1">
      <c r="A125" s="38"/>
      <c r="B125" s="39"/>
      <c r="C125" s="32" t="s">
        <v>24</v>
      </c>
      <c r="D125" s="40"/>
      <c r="E125" s="40"/>
      <c r="F125" s="27" t="str">
        <f>E15</f>
        <v>Město Bohumín</v>
      </c>
      <c r="G125" s="40"/>
      <c r="H125" s="40"/>
      <c r="I125" s="32" t="s">
        <v>30</v>
      </c>
      <c r="J125" s="36" t="str">
        <f>E21</f>
        <v>ŠNAPKA SLUŽBY s.r.o.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IF(E18="","",E18)</f>
        <v>Vyplň údaj</v>
      </c>
      <c r="G126" s="40"/>
      <c r="H126" s="40"/>
      <c r="I126" s="32" t="s">
        <v>33</v>
      </c>
      <c r="J126" s="36" t="str">
        <f>E24</f>
        <v>Ing. Ivan Šnapka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91"/>
      <c r="B128" s="192"/>
      <c r="C128" s="193" t="s">
        <v>113</v>
      </c>
      <c r="D128" s="194" t="s">
        <v>61</v>
      </c>
      <c r="E128" s="194" t="s">
        <v>57</v>
      </c>
      <c r="F128" s="194" t="s">
        <v>58</v>
      </c>
      <c r="G128" s="194" t="s">
        <v>114</v>
      </c>
      <c r="H128" s="194" t="s">
        <v>115</v>
      </c>
      <c r="I128" s="194" t="s">
        <v>116</v>
      </c>
      <c r="J128" s="195" t="s">
        <v>95</v>
      </c>
      <c r="K128" s="196" t="s">
        <v>117</v>
      </c>
      <c r="L128" s="197"/>
      <c r="M128" s="100" t="s">
        <v>1</v>
      </c>
      <c r="N128" s="101" t="s">
        <v>40</v>
      </c>
      <c r="O128" s="101" t="s">
        <v>118</v>
      </c>
      <c r="P128" s="101" t="s">
        <v>119</v>
      </c>
      <c r="Q128" s="101" t="s">
        <v>120</v>
      </c>
      <c r="R128" s="101" t="s">
        <v>121</v>
      </c>
      <c r="S128" s="101" t="s">
        <v>122</v>
      </c>
      <c r="T128" s="102" t="s">
        <v>123</v>
      </c>
      <c r="U128" s="191"/>
      <c r="V128" s="191"/>
      <c r="W128" s="191"/>
      <c r="X128" s="191"/>
      <c r="Y128" s="191"/>
      <c r="Z128" s="191"/>
      <c r="AA128" s="191"/>
      <c r="AB128" s="191"/>
      <c r="AC128" s="191"/>
      <c r="AD128" s="191"/>
      <c r="AE128" s="191"/>
    </row>
    <row r="129" s="2" customFormat="1" ht="22.8" customHeight="1">
      <c r="A129" s="38"/>
      <c r="B129" s="39"/>
      <c r="C129" s="107" t="s">
        <v>124</v>
      </c>
      <c r="D129" s="40"/>
      <c r="E129" s="40"/>
      <c r="F129" s="40"/>
      <c r="G129" s="40"/>
      <c r="H129" s="40"/>
      <c r="I129" s="40"/>
      <c r="J129" s="198">
        <f>BK129</f>
        <v>0</v>
      </c>
      <c r="K129" s="40"/>
      <c r="L129" s="44"/>
      <c r="M129" s="103"/>
      <c r="N129" s="199"/>
      <c r="O129" s="104"/>
      <c r="P129" s="200">
        <f>P130+P361</f>
        <v>0</v>
      </c>
      <c r="Q129" s="104"/>
      <c r="R129" s="200">
        <f>R130+R361</f>
        <v>3557.0422912199997</v>
      </c>
      <c r="S129" s="104"/>
      <c r="T129" s="201">
        <f>T130+T361</f>
        <v>848.67776400000002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75</v>
      </c>
      <c r="AU129" s="17" t="s">
        <v>97</v>
      </c>
      <c r="BK129" s="202">
        <f>BK130+BK361</f>
        <v>0</v>
      </c>
    </row>
    <row r="130" s="12" customFormat="1" ht="25.92" customHeight="1">
      <c r="A130" s="12"/>
      <c r="B130" s="203"/>
      <c r="C130" s="204"/>
      <c r="D130" s="205" t="s">
        <v>75</v>
      </c>
      <c r="E130" s="206" t="s">
        <v>125</v>
      </c>
      <c r="F130" s="206" t="s">
        <v>126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P131+P254+P261+P272+P331+P347+P358</f>
        <v>0</v>
      </c>
      <c r="Q130" s="211"/>
      <c r="R130" s="212">
        <f>R131+R254+R261+R272+R331+R347+R358</f>
        <v>3557.0422912199997</v>
      </c>
      <c r="S130" s="211"/>
      <c r="T130" s="213">
        <f>T131+T254+T261+T272+T331+T347+T358</f>
        <v>848.67776400000002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84</v>
      </c>
      <c r="AT130" s="215" t="s">
        <v>75</v>
      </c>
      <c r="AU130" s="215" t="s">
        <v>76</v>
      </c>
      <c r="AY130" s="214" t="s">
        <v>127</v>
      </c>
      <c r="BK130" s="216">
        <f>BK131+BK254+BK261+BK272+BK331+BK347+BK358</f>
        <v>0</v>
      </c>
    </row>
    <row r="131" s="12" customFormat="1" ht="22.8" customHeight="1">
      <c r="A131" s="12"/>
      <c r="B131" s="203"/>
      <c r="C131" s="204"/>
      <c r="D131" s="205" t="s">
        <v>75</v>
      </c>
      <c r="E131" s="217" t="s">
        <v>84</v>
      </c>
      <c r="F131" s="217" t="s">
        <v>128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SUM(P132:P253)</f>
        <v>0</v>
      </c>
      <c r="Q131" s="211"/>
      <c r="R131" s="212">
        <f>SUM(R132:R253)</f>
        <v>3502.2509241799999</v>
      </c>
      <c r="S131" s="211"/>
      <c r="T131" s="213">
        <f>SUM(T132:T253)</f>
        <v>608.67776400000002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84</v>
      </c>
      <c r="AT131" s="215" t="s">
        <v>75</v>
      </c>
      <c r="AU131" s="215" t="s">
        <v>84</v>
      </c>
      <c r="AY131" s="214" t="s">
        <v>127</v>
      </c>
      <c r="BK131" s="216">
        <f>SUM(BK132:BK253)</f>
        <v>0</v>
      </c>
    </row>
    <row r="132" s="2" customFormat="1" ht="24.15" customHeight="1">
      <c r="A132" s="38"/>
      <c r="B132" s="39"/>
      <c r="C132" s="219" t="s">
        <v>84</v>
      </c>
      <c r="D132" s="219" t="s">
        <v>129</v>
      </c>
      <c r="E132" s="220" t="s">
        <v>835</v>
      </c>
      <c r="F132" s="221" t="s">
        <v>836</v>
      </c>
      <c r="G132" s="222" t="s">
        <v>132</v>
      </c>
      <c r="H132" s="223">
        <v>358.64400000000001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41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0.44</v>
      </c>
      <c r="T132" s="230">
        <f>S132*H132</f>
        <v>157.80336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133</v>
      </c>
      <c r="AT132" s="231" t="s">
        <v>129</v>
      </c>
      <c r="AU132" s="231" t="s">
        <v>86</v>
      </c>
      <c r="AY132" s="17" t="s">
        <v>127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84</v>
      </c>
      <c r="BK132" s="232">
        <f>ROUND(I132*H132,2)</f>
        <v>0</v>
      </c>
      <c r="BL132" s="17" t="s">
        <v>133</v>
      </c>
      <c r="BM132" s="231" t="s">
        <v>837</v>
      </c>
    </row>
    <row r="133" s="13" customFormat="1">
      <c r="A133" s="13"/>
      <c r="B133" s="233"/>
      <c r="C133" s="234"/>
      <c r="D133" s="235" t="s">
        <v>135</v>
      </c>
      <c r="E133" s="236" t="s">
        <v>1</v>
      </c>
      <c r="F133" s="237" t="s">
        <v>838</v>
      </c>
      <c r="G133" s="234"/>
      <c r="H133" s="238">
        <v>358.64400000000001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135</v>
      </c>
      <c r="AU133" s="244" t="s">
        <v>86</v>
      </c>
      <c r="AV133" s="13" t="s">
        <v>86</v>
      </c>
      <c r="AW133" s="13" t="s">
        <v>32</v>
      </c>
      <c r="AX133" s="13" t="s">
        <v>84</v>
      </c>
      <c r="AY133" s="244" t="s">
        <v>127</v>
      </c>
    </row>
    <row r="134" s="2" customFormat="1" ht="33" customHeight="1">
      <c r="A134" s="38"/>
      <c r="B134" s="39"/>
      <c r="C134" s="219" t="s">
        <v>86</v>
      </c>
      <c r="D134" s="219" t="s">
        <v>129</v>
      </c>
      <c r="E134" s="220" t="s">
        <v>839</v>
      </c>
      <c r="F134" s="221" t="s">
        <v>840</v>
      </c>
      <c r="G134" s="222" t="s">
        <v>132</v>
      </c>
      <c r="H134" s="223">
        <v>186.22499999999999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41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0.62</v>
      </c>
      <c r="T134" s="230">
        <f>S134*H134</f>
        <v>115.45949999999999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133</v>
      </c>
      <c r="AT134" s="231" t="s">
        <v>129</v>
      </c>
      <c r="AU134" s="231" t="s">
        <v>86</v>
      </c>
      <c r="AY134" s="17" t="s">
        <v>127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84</v>
      </c>
      <c r="BK134" s="232">
        <f>ROUND(I134*H134,2)</f>
        <v>0</v>
      </c>
      <c r="BL134" s="17" t="s">
        <v>133</v>
      </c>
      <c r="BM134" s="231" t="s">
        <v>841</v>
      </c>
    </row>
    <row r="135" s="13" customFormat="1">
      <c r="A135" s="13"/>
      <c r="B135" s="233"/>
      <c r="C135" s="234"/>
      <c r="D135" s="235" t="s">
        <v>135</v>
      </c>
      <c r="E135" s="236" t="s">
        <v>1</v>
      </c>
      <c r="F135" s="237" t="s">
        <v>842</v>
      </c>
      <c r="G135" s="234"/>
      <c r="H135" s="238">
        <v>186.22499999999999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135</v>
      </c>
      <c r="AU135" s="244" t="s">
        <v>86</v>
      </c>
      <c r="AV135" s="13" t="s">
        <v>86</v>
      </c>
      <c r="AW135" s="13" t="s">
        <v>32</v>
      </c>
      <c r="AX135" s="13" t="s">
        <v>84</v>
      </c>
      <c r="AY135" s="244" t="s">
        <v>127</v>
      </c>
    </row>
    <row r="136" s="2" customFormat="1" ht="24.15" customHeight="1">
      <c r="A136" s="38"/>
      <c r="B136" s="39"/>
      <c r="C136" s="219" t="s">
        <v>151</v>
      </c>
      <c r="D136" s="219" t="s">
        <v>129</v>
      </c>
      <c r="E136" s="220" t="s">
        <v>843</v>
      </c>
      <c r="F136" s="221" t="s">
        <v>844</v>
      </c>
      <c r="G136" s="222" t="s">
        <v>132</v>
      </c>
      <c r="H136" s="223">
        <v>358.64400000000001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41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0.316</v>
      </c>
      <c r="T136" s="230">
        <f>S136*H136</f>
        <v>113.33150400000001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133</v>
      </c>
      <c r="AT136" s="231" t="s">
        <v>129</v>
      </c>
      <c r="AU136" s="231" t="s">
        <v>86</v>
      </c>
      <c r="AY136" s="17" t="s">
        <v>127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84</v>
      </c>
      <c r="BK136" s="232">
        <f>ROUND(I136*H136,2)</f>
        <v>0</v>
      </c>
      <c r="BL136" s="17" t="s">
        <v>133</v>
      </c>
      <c r="BM136" s="231" t="s">
        <v>845</v>
      </c>
    </row>
    <row r="137" s="13" customFormat="1">
      <c r="A137" s="13"/>
      <c r="B137" s="233"/>
      <c r="C137" s="234"/>
      <c r="D137" s="235" t="s">
        <v>135</v>
      </c>
      <c r="E137" s="236" t="s">
        <v>1</v>
      </c>
      <c r="F137" s="237" t="s">
        <v>838</v>
      </c>
      <c r="G137" s="234"/>
      <c r="H137" s="238">
        <v>358.64400000000001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135</v>
      </c>
      <c r="AU137" s="244" t="s">
        <v>86</v>
      </c>
      <c r="AV137" s="13" t="s">
        <v>86</v>
      </c>
      <c r="AW137" s="13" t="s">
        <v>32</v>
      </c>
      <c r="AX137" s="13" t="s">
        <v>84</v>
      </c>
      <c r="AY137" s="244" t="s">
        <v>127</v>
      </c>
    </row>
    <row r="138" s="2" customFormat="1" ht="33" customHeight="1">
      <c r="A138" s="38"/>
      <c r="B138" s="39"/>
      <c r="C138" s="219" t="s">
        <v>615</v>
      </c>
      <c r="D138" s="219" t="s">
        <v>129</v>
      </c>
      <c r="E138" s="220" t="s">
        <v>846</v>
      </c>
      <c r="F138" s="221" t="s">
        <v>847</v>
      </c>
      <c r="G138" s="222" t="s">
        <v>132</v>
      </c>
      <c r="H138" s="223">
        <v>965.58000000000004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41</v>
      </c>
      <c r="O138" s="91"/>
      <c r="P138" s="229">
        <f>O138*H138</f>
        <v>0</v>
      </c>
      <c r="Q138" s="229">
        <v>9.0000000000000006E-05</v>
      </c>
      <c r="R138" s="229">
        <f>Q138*H138</f>
        <v>0.086902200000000013</v>
      </c>
      <c r="S138" s="229">
        <v>0.23000000000000001</v>
      </c>
      <c r="T138" s="230">
        <f>S138*H138</f>
        <v>222.08340000000001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133</v>
      </c>
      <c r="AT138" s="231" t="s">
        <v>129</v>
      </c>
      <c r="AU138" s="231" t="s">
        <v>86</v>
      </c>
      <c r="AY138" s="17" t="s">
        <v>127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84</v>
      </c>
      <c r="BK138" s="232">
        <f>ROUND(I138*H138,2)</f>
        <v>0</v>
      </c>
      <c r="BL138" s="17" t="s">
        <v>133</v>
      </c>
      <c r="BM138" s="231" t="s">
        <v>848</v>
      </c>
    </row>
    <row r="139" s="13" customFormat="1">
      <c r="A139" s="13"/>
      <c r="B139" s="233"/>
      <c r="C139" s="234"/>
      <c r="D139" s="235" t="s">
        <v>135</v>
      </c>
      <c r="E139" s="236" t="s">
        <v>1</v>
      </c>
      <c r="F139" s="237" t="s">
        <v>849</v>
      </c>
      <c r="G139" s="234"/>
      <c r="H139" s="238">
        <v>965.58000000000004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135</v>
      </c>
      <c r="AU139" s="244" t="s">
        <v>86</v>
      </c>
      <c r="AV139" s="13" t="s">
        <v>86</v>
      </c>
      <c r="AW139" s="13" t="s">
        <v>32</v>
      </c>
      <c r="AX139" s="13" t="s">
        <v>84</v>
      </c>
      <c r="AY139" s="244" t="s">
        <v>127</v>
      </c>
    </row>
    <row r="140" s="2" customFormat="1" ht="16.5" customHeight="1">
      <c r="A140" s="38"/>
      <c r="B140" s="39"/>
      <c r="C140" s="219" t="s">
        <v>133</v>
      </c>
      <c r="D140" s="219" t="s">
        <v>129</v>
      </c>
      <c r="E140" s="220" t="s">
        <v>197</v>
      </c>
      <c r="F140" s="221" t="s">
        <v>198</v>
      </c>
      <c r="G140" s="222" t="s">
        <v>192</v>
      </c>
      <c r="H140" s="223">
        <v>60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41</v>
      </c>
      <c r="O140" s="91"/>
      <c r="P140" s="229">
        <f>O140*H140</f>
        <v>0</v>
      </c>
      <c r="Q140" s="229">
        <v>0.0071900000000000002</v>
      </c>
      <c r="R140" s="229">
        <f>Q140*H140</f>
        <v>0.43140000000000001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133</v>
      </c>
      <c r="AT140" s="231" t="s">
        <v>129</v>
      </c>
      <c r="AU140" s="231" t="s">
        <v>86</v>
      </c>
      <c r="AY140" s="17" t="s">
        <v>127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84</v>
      </c>
      <c r="BK140" s="232">
        <f>ROUND(I140*H140,2)</f>
        <v>0</v>
      </c>
      <c r="BL140" s="17" t="s">
        <v>133</v>
      </c>
      <c r="BM140" s="231" t="s">
        <v>850</v>
      </c>
    </row>
    <row r="141" s="13" customFormat="1">
      <c r="A141" s="13"/>
      <c r="B141" s="233"/>
      <c r="C141" s="234"/>
      <c r="D141" s="235" t="s">
        <v>135</v>
      </c>
      <c r="E141" s="236" t="s">
        <v>1</v>
      </c>
      <c r="F141" s="237" t="s">
        <v>851</v>
      </c>
      <c r="G141" s="234"/>
      <c r="H141" s="238">
        <v>60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135</v>
      </c>
      <c r="AU141" s="244" t="s">
        <v>86</v>
      </c>
      <c r="AV141" s="13" t="s">
        <v>86</v>
      </c>
      <c r="AW141" s="13" t="s">
        <v>32</v>
      </c>
      <c r="AX141" s="13" t="s">
        <v>84</v>
      </c>
      <c r="AY141" s="244" t="s">
        <v>127</v>
      </c>
    </row>
    <row r="142" s="2" customFormat="1" ht="24.15" customHeight="1">
      <c r="A142" s="38"/>
      <c r="B142" s="39"/>
      <c r="C142" s="219" t="s">
        <v>161</v>
      </c>
      <c r="D142" s="219" t="s">
        <v>129</v>
      </c>
      <c r="E142" s="220" t="s">
        <v>202</v>
      </c>
      <c r="F142" s="221" t="s">
        <v>203</v>
      </c>
      <c r="G142" s="222" t="s">
        <v>204</v>
      </c>
      <c r="H142" s="223">
        <v>180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41</v>
      </c>
      <c r="O142" s="91"/>
      <c r="P142" s="229">
        <f>O142*H142</f>
        <v>0</v>
      </c>
      <c r="Q142" s="229">
        <v>3.0000000000000001E-05</v>
      </c>
      <c r="R142" s="229">
        <f>Q142*H142</f>
        <v>0.0054000000000000003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133</v>
      </c>
      <c r="AT142" s="231" t="s">
        <v>129</v>
      </c>
      <c r="AU142" s="231" t="s">
        <v>86</v>
      </c>
      <c r="AY142" s="17" t="s">
        <v>127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84</v>
      </c>
      <c r="BK142" s="232">
        <f>ROUND(I142*H142,2)</f>
        <v>0</v>
      </c>
      <c r="BL142" s="17" t="s">
        <v>133</v>
      </c>
      <c r="BM142" s="231" t="s">
        <v>852</v>
      </c>
    </row>
    <row r="143" s="13" customFormat="1">
      <c r="A143" s="13"/>
      <c r="B143" s="233"/>
      <c r="C143" s="234"/>
      <c r="D143" s="235" t="s">
        <v>135</v>
      </c>
      <c r="E143" s="236" t="s">
        <v>1</v>
      </c>
      <c r="F143" s="237" t="s">
        <v>853</v>
      </c>
      <c r="G143" s="234"/>
      <c r="H143" s="238">
        <v>180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135</v>
      </c>
      <c r="AU143" s="244" t="s">
        <v>86</v>
      </c>
      <c r="AV143" s="13" t="s">
        <v>86</v>
      </c>
      <c r="AW143" s="13" t="s">
        <v>32</v>
      </c>
      <c r="AX143" s="13" t="s">
        <v>84</v>
      </c>
      <c r="AY143" s="244" t="s">
        <v>127</v>
      </c>
    </row>
    <row r="144" s="2" customFormat="1" ht="24.15" customHeight="1">
      <c r="A144" s="38"/>
      <c r="B144" s="39"/>
      <c r="C144" s="219" t="s">
        <v>165</v>
      </c>
      <c r="D144" s="219" t="s">
        <v>129</v>
      </c>
      <c r="E144" s="220" t="s">
        <v>208</v>
      </c>
      <c r="F144" s="221" t="s">
        <v>209</v>
      </c>
      <c r="G144" s="222" t="s">
        <v>210</v>
      </c>
      <c r="H144" s="223">
        <v>90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41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133</v>
      </c>
      <c r="AT144" s="231" t="s">
        <v>129</v>
      </c>
      <c r="AU144" s="231" t="s">
        <v>86</v>
      </c>
      <c r="AY144" s="17" t="s">
        <v>127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84</v>
      </c>
      <c r="BK144" s="232">
        <f>ROUND(I144*H144,2)</f>
        <v>0</v>
      </c>
      <c r="BL144" s="17" t="s">
        <v>133</v>
      </c>
      <c r="BM144" s="231" t="s">
        <v>854</v>
      </c>
    </row>
    <row r="145" s="13" customFormat="1">
      <c r="A145" s="13"/>
      <c r="B145" s="233"/>
      <c r="C145" s="234"/>
      <c r="D145" s="235" t="s">
        <v>135</v>
      </c>
      <c r="E145" s="236" t="s">
        <v>1</v>
      </c>
      <c r="F145" s="237" t="s">
        <v>855</v>
      </c>
      <c r="G145" s="234"/>
      <c r="H145" s="238">
        <v>90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135</v>
      </c>
      <c r="AU145" s="244" t="s">
        <v>86</v>
      </c>
      <c r="AV145" s="13" t="s">
        <v>86</v>
      </c>
      <c r="AW145" s="13" t="s">
        <v>32</v>
      </c>
      <c r="AX145" s="13" t="s">
        <v>84</v>
      </c>
      <c r="AY145" s="244" t="s">
        <v>127</v>
      </c>
    </row>
    <row r="146" s="2" customFormat="1" ht="24.15" customHeight="1">
      <c r="A146" s="38"/>
      <c r="B146" s="39"/>
      <c r="C146" s="219" t="s">
        <v>170</v>
      </c>
      <c r="D146" s="219" t="s">
        <v>129</v>
      </c>
      <c r="E146" s="220" t="s">
        <v>213</v>
      </c>
      <c r="F146" s="221" t="s">
        <v>214</v>
      </c>
      <c r="G146" s="222" t="s">
        <v>142</v>
      </c>
      <c r="H146" s="223">
        <v>15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41</v>
      </c>
      <c r="O146" s="91"/>
      <c r="P146" s="229">
        <f>O146*H146</f>
        <v>0</v>
      </c>
      <c r="Q146" s="229">
        <v>0.00064999999999999997</v>
      </c>
      <c r="R146" s="229">
        <f>Q146*H146</f>
        <v>0.00975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133</v>
      </c>
      <c r="AT146" s="231" t="s">
        <v>129</v>
      </c>
      <c r="AU146" s="231" t="s">
        <v>86</v>
      </c>
      <c r="AY146" s="17" t="s">
        <v>127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84</v>
      </c>
      <c r="BK146" s="232">
        <f>ROUND(I146*H146,2)</f>
        <v>0</v>
      </c>
      <c r="BL146" s="17" t="s">
        <v>133</v>
      </c>
      <c r="BM146" s="231" t="s">
        <v>856</v>
      </c>
    </row>
    <row r="147" s="13" customFormat="1">
      <c r="A147" s="13"/>
      <c r="B147" s="233"/>
      <c r="C147" s="234"/>
      <c r="D147" s="235" t="s">
        <v>135</v>
      </c>
      <c r="E147" s="236" t="s">
        <v>1</v>
      </c>
      <c r="F147" s="237" t="s">
        <v>8</v>
      </c>
      <c r="G147" s="234"/>
      <c r="H147" s="238">
        <v>15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135</v>
      </c>
      <c r="AU147" s="244" t="s">
        <v>86</v>
      </c>
      <c r="AV147" s="13" t="s">
        <v>86</v>
      </c>
      <c r="AW147" s="13" t="s">
        <v>32</v>
      </c>
      <c r="AX147" s="13" t="s">
        <v>84</v>
      </c>
      <c r="AY147" s="244" t="s">
        <v>127</v>
      </c>
    </row>
    <row r="148" s="2" customFormat="1" ht="24.15" customHeight="1">
      <c r="A148" s="38"/>
      <c r="B148" s="39"/>
      <c r="C148" s="219" t="s">
        <v>175</v>
      </c>
      <c r="D148" s="219" t="s">
        <v>129</v>
      </c>
      <c r="E148" s="220" t="s">
        <v>217</v>
      </c>
      <c r="F148" s="221" t="s">
        <v>218</v>
      </c>
      <c r="G148" s="222" t="s">
        <v>142</v>
      </c>
      <c r="H148" s="223">
        <v>15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41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133</v>
      </c>
      <c r="AT148" s="231" t="s">
        <v>129</v>
      </c>
      <c r="AU148" s="231" t="s">
        <v>86</v>
      </c>
      <c r="AY148" s="17" t="s">
        <v>127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84</v>
      </c>
      <c r="BK148" s="232">
        <f>ROUND(I148*H148,2)</f>
        <v>0</v>
      </c>
      <c r="BL148" s="17" t="s">
        <v>133</v>
      </c>
      <c r="BM148" s="231" t="s">
        <v>857</v>
      </c>
    </row>
    <row r="149" s="13" customFormat="1">
      <c r="A149" s="13"/>
      <c r="B149" s="233"/>
      <c r="C149" s="234"/>
      <c r="D149" s="235" t="s">
        <v>135</v>
      </c>
      <c r="E149" s="236" t="s">
        <v>1</v>
      </c>
      <c r="F149" s="237" t="s">
        <v>8</v>
      </c>
      <c r="G149" s="234"/>
      <c r="H149" s="238">
        <v>15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135</v>
      </c>
      <c r="AU149" s="244" t="s">
        <v>86</v>
      </c>
      <c r="AV149" s="13" t="s">
        <v>86</v>
      </c>
      <c r="AW149" s="13" t="s">
        <v>32</v>
      </c>
      <c r="AX149" s="13" t="s">
        <v>84</v>
      </c>
      <c r="AY149" s="244" t="s">
        <v>127</v>
      </c>
    </row>
    <row r="150" s="2" customFormat="1" ht="24.15" customHeight="1">
      <c r="A150" s="38"/>
      <c r="B150" s="39"/>
      <c r="C150" s="219" t="s">
        <v>179</v>
      </c>
      <c r="D150" s="219" t="s">
        <v>129</v>
      </c>
      <c r="E150" s="220" t="s">
        <v>221</v>
      </c>
      <c r="F150" s="221" t="s">
        <v>222</v>
      </c>
      <c r="G150" s="222" t="s">
        <v>132</v>
      </c>
      <c r="H150" s="223">
        <v>60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41</v>
      </c>
      <c r="O150" s="91"/>
      <c r="P150" s="229">
        <f>O150*H150</f>
        <v>0</v>
      </c>
      <c r="Q150" s="229">
        <v>0.00064000000000000005</v>
      </c>
      <c r="R150" s="229">
        <f>Q150*H150</f>
        <v>0.038400000000000004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133</v>
      </c>
      <c r="AT150" s="231" t="s">
        <v>129</v>
      </c>
      <c r="AU150" s="231" t="s">
        <v>86</v>
      </c>
      <c r="AY150" s="17" t="s">
        <v>127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84</v>
      </c>
      <c r="BK150" s="232">
        <f>ROUND(I150*H150,2)</f>
        <v>0</v>
      </c>
      <c r="BL150" s="17" t="s">
        <v>133</v>
      </c>
      <c r="BM150" s="231" t="s">
        <v>858</v>
      </c>
    </row>
    <row r="151" s="13" customFormat="1">
      <c r="A151" s="13"/>
      <c r="B151" s="233"/>
      <c r="C151" s="234"/>
      <c r="D151" s="235" t="s">
        <v>135</v>
      </c>
      <c r="E151" s="236" t="s">
        <v>1</v>
      </c>
      <c r="F151" s="237" t="s">
        <v>859</v>
      </c>
      <c r="G151" s="234"/>
      <c r="H151" s="238">
        <v>60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135</v>
      </c>
      <c r="AU151" s="244" t="s">
        <v>86</v>
      </c>
      <c r="AV151" s="13" t="s">
        <v>86</v>
      </c>
      <c r="AW151" s="13" t="s">
        <v>32</v>
      </c>
      <c r="AX151" s="13" t="s">
        <v>84</v>
      </c>
      <c r="AY151" s="244" t="s">
        <v>127</v>
      </c>
    </row>
    <row r="152" s="2" customFormat="1" ht="24.15" customHeight="1">
      <c r="A152" s="38"/>
      <c r="B152" s="39"/>
      <c r="C152" s="219" t="s">
        <v>183</v>
      </c>
      <c r="D152" s="219" t="s">
        <v>129</v>
      </c>
      <c r="E152" s="220" t="s">
        <v>226</v>
      </c>
      <c r="F152" s="221" t="s">
        <v>227</v>
      </c>
      <c r="G152" s="222" t="s">
        <v>132</v>
      </c>
      <c r="H152" s="223">
        <v>60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41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133</v>
      </c>
      <c r="AT152" s="231" t="s">
        <v>129</v>
      </c>
      <c r="AU152" s="231" t="s">
        <v>86</v>
      </c>
      <c r="AY152" s="17" t="s">
        <v>127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84</v>
      </c>
      <c r="BK152" s="232">
        <f>ROUND(I152*H152,2)</f>
        <v>0</v>
      </c>
      <c r="BL152" s="17" t="s">
        <v>133</v>
      </c>
      <c r="BM152" s="231" t="s">
        <v>860</v>
      </c>
    </row>
    <row r="153" s="13" customFormat="1">
      <c r="A153" s="13"/>
      <c r="B153" s="233"/>
      <c r="C153" s="234"/>
      <c r="D153" s="235" t="s">
        <v>135</v>
      </c>
      <c r="E153" s="236" t="s">
        <v>1</v>
      </c>
      <c r="F153" s="237" t="s">
        <v>859</v>
      </c>
      <c r="G153" s="234"/>
      <c r="H153" s="238">
        <v>60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135</v>
      </c>
      <c r="AU153" s="244" t="s">
        <v>86</v>
      </c>
      <c r="AV153" s="13" t="s">
        <v>86</v>
      </c>
      <c r="AW153" s="13" t="s">
        <v>32</v>
      </c>
      <c r="AX153" s="13" t="s">
        <v>84</v>
      </c>
      <c r="AY153" s="244" t="s">
        <v>127</v>
      </c>
    </row>
    <row r="154" s="2" customFormat="1" ht="24.15" customHeight="1">
      <c r="A154" s="38"/>
      <c r="B154" s="39"/>
      <c r="C154" s="219" t="s">
        <v>189</v>
      </c>
      <c r="D154" s="219" t="s">
        <v>129</v>
      </c>
      <c r="E154" s="220" t="s">
        <v>230</v>
      </c>
      <c r="F154" s="221" t="s">
        <v>231</v>
      </c>
      <c r="G154" s="222" t="s">
        <v>192</v>
      </c>
      <c r="H154" s="223">
        <v>106.989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41</v>
      </c>
      <c r="O154" s="91"/>
      <c r="P154" s="229">
        <f>O154*H154</f>
        <v>0</v>
      </c>
      <c r="Q154" s="229">
        <v>0.00010000000000000001</v>
      </c>
      <c r="R154" s="229">
        <f>Q154*H154</f>
        <v>0.010698900000000001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133</v>
      </c>
      <c r="AT154" s="231" t="s">
        <v>129</v>
      </c>
      <c r="AU154" s="231" t="s">
        <v>86</v>
      </c>
      <c r="AY154" s="17" t="s">
        <v>127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84</v>
      </c>
      <c r="BK154" s="232">
        <f>ROUND(I154*H154,2)</f>
        <v>0</v>
      </c>
      <c r="BL154" s="17" t="s">
        <v>133</v>
      </c>
      <c r="BM154" s="231" t="s">
        <v>861</v>
      </c>
    </row>
    <row r="155" s="13" customFormat="1">
      <c r="A155" s="13"/>
      <c r="B155" s="233"/>
      <c r="C155" s="234"/>
      <c r="D155" s="235" t="s">
        <v>135</v>
      </c>
      <c r="E155" s="236" t="s">
        <v>1</v>
      </c>
      <c r="F155" s="237" t="s">
        <v>862</v>
      </c>
      <c r="G155" s="234"/>
      <c r="H155" s="238">
        <v>64.013999999999996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135</v>
      </c>
      <c r="AU155" s="244" t="s">
        <v>86</v>
      </c>
      <c r="AV155" s="13" t="s">
        <v>86</v>
      </c>
      <c r="AW155" s="13" t="s">
        <v>32</v>
      </c>
      <c r="AX155" s="13" t="s">
        <v>76</v>
      </c>
      <c r="AY155" s="244" t="s">
        <v>127</v>
      </c>
    </row>
    <row r="156" s="13" customFormat="1">
      <c r="A156" s="13"/>
      <c r="B156" s="233"/>
      <c r="C156" s="234"/>
      <c r="D156" s="235" t="s">
        <v>135</v>
      </c>
      <c r="E156" s="236" t="s">
        <v>1</v>
      </c>
      <c r="F156" s="237" t="s">
        <v>863</v>
      </c>
      <c r="G156" s="234"/>
      <c r="H156" s="238">
        <v>42.975000000000001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135</v>
      </c>
      <c r="AU156" s="244" t="s">
        <v>86</v>
      </c>
      <c r="AV156" s="13" t="s">
        <v>86</v>
      </c>
      <c r="AW156" s="13" t="s">
        <v>32</v>
      </c>
      <c r="AX156" s="13" t="s">
        <v>76</v>
      </c>
      <c r="AY156" s="244" t="s">
        <v>127</v>
      </c>
    </row>
    <row r="157" s="14" customFormat="1">
      <c r="A157" s="14"/>
      <c r="B157" s="245"/>
      <c r="C157" s="246"/>
      <c r="D157" s="235" t="s">
        <v>135</v>
      </c>
      <c r="E157" s="247" t="s">
        <v>1</v>
      </c>
      <c r="F157" s="248" t="s">
        <v>138</v>
      </c>
      <c r="G157" s="246"/>
      <c r="H157" s="249">
        <v>106.989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135</v>
      </c>
      <c r="AU157" s="255" t="s">
        <v>86</v>
      </c>
      <c r="AV157" s="14" t="s">
        <v>133</v>
      </c>
      <c r="AW157" s="14" t="s">
        <v>32</v>
      </c>
      <c r="AX157" s="14" t="s">
        <v>84</v>
      </c>
      <c r="AY157" s="255" t="s">
        <v>127</v>
      </c>
    </row>
    <row r="158" s="2" customFormat="1" ht="24.15" customHeight="1">
      <c r="A158" s="38"/>
      <c r="B158" s="39"/>
      <c r="C158" s="219" t="s">
        <v>196</v>
      </c>
      <c r="D158" s="219" t="s">
        <v>129</v>
      </c>
      <c r="E158" s="220" t="s">
        <v>235</v>
      </c>
      <c r="F158" s="221" t="s">
        <v>236</v>
      </c>
      <c r="G158" s="222" t="s">
        <v>192</v>
      </c>
      <c r="H158" s="223">
        <v>106.989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41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133</v>
      </c>
      <c r="AT158" s="231" t="s">
        <v>129</v>
      </c>
      <c r="AU158" s="231" t="s">
        <v>86</v>
      </c>
      <c r="AY158" s="17" t="s">
        <v>127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84</v>
      </c>
      <c r="BK158" s="232">
        <f>ROUND(I158*H158,2)</f>
        <v>0</v>
      </c>
      <c r="BL158" s="17" t="s">
        <v>133</v>
      </c>
      <c r="BM158" s="231" t="s">
        <v>864</v>
      </c>
    </row>
    <row r="159" s="13" customFormat="1">
      <c r="A159" s="13"/>
      <c r="B159" s="233"/>
      <c r="C159" s="234"/>
      <c r="D159" s="235" t="s">
        <v>135</v>
      </c>
      <c r="E159" s="236" t="s">
        <v>1</v>
      </c>
      <c r="F159" s="237" t="s">
        <v>862</v>
      </c>
      <c r="G159" s="234"/>
      <c r="H159" s="238">
        <v>64.013999999999996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135</v>
      </c>
      <c r="AU159" s="244" t="s">
        <v>86</v>
      </c>
      <c r="AV159" s="13" t="s">
        <v>86</v>
      </c>
      <c r="AW159" s="13" t="s">
        <v>32</v>
      </c>
      <c r="AX159" s="13" t="s">
        <v>76</v>
      </c>
      <c r="AY159" s="244" t="s">
        <v>127</v>
      </c>
    </row>
    <row r="160" s="13" customFormat="1">
      <c r="A160" s="13"/>
      <c r="B160" s="233"/>
      <c r="C160" s="234"/>
      <c r="D160" s="235" t="s">
        <v>135</v>
      </c>
      <c r="E160" s="236" t="s">
        <v>1</v>
      </c>
      <c r="F160" s="237" t="s">
        <v>863</v>
      </c>
      <c r="G160" s="234"/>
      <c r="H160" s="238">
        <v>42.975000000000001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135</v>
      </c>
      <c r="AU160" s="244" t="s">
        <v>86</v>
      </c>
      <c r="AV160" s="13" t="s">
        <v>86</v>
      </c>
      <c r="AW160" s="13" t="s">
        <v>32</v>
      </c>
      <c r="AX160" s="13" t="s">
        <v>76</v>
      </c>
      <c r="AY160" s="244" t="s">
        <v>127</v>
      </c>
    </row>
    <row r="161" s="14" customFormat="1">
      <c r="A161" s="14"/>
      <c r="B161" s="245"/>
      <c r="C161" s="246"/>
      <c r="D161" s="235" t="s">
        <v>135</v>
      </c>
      <c r="E161" s="247" t="s">
        <v>1</v>
      </c>
      <c r="F161" s="248" t="s">
        <v>138</v>
      </c>
      <c r="G161" s="246"/>
      <c r="H161" s="249">
        <v>106.989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135</v>
      </c>
      <c r="AU161" s="255" t="s">
        <v>86</v>
      </c>
      <c r="AV161" s="14" t="s">
        <v>133</v>
      </c>
      <c r="AW161" s="14" t="s">
        <v>32</v>
      </c>
      <c r="AX161" s="14" t="s">
        <v>84</v>
      </c>
      <c r="AY161" s="255" t="s">
        <v>127</v>
      </c>
    </row>
    <row r="162" s="2" customFormat="1" ht="24.15" customHeight="1">
      <c r="A162" s="38"/>
      <c r="B162" s="39"/>
      <c r="C162" s="219" t="s">
        <v>201</v>
      </c>
      <c r="D162" s="219" t="s">
        <v>129</v>
      </c>
      <c r="E162" s="220" t="s">
        <v>238</v>
      </c>
      <c r="F162" s="221" t="s">
        <v>239</v>
      </c>
      <c r="G162" s="222" t="s">
        <v>192</v>
      </c>
      <c r="H162" s="223">
        <v>45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41</v>
      </c>
      <c r="O162" s="91"/>
      <c r="P162" s="229">
        <f>O162*H162</f>
        <v>0</v>
      </c>
      <c r="Q162" s="229">
        <v>0.00046999999999999999</v>
      </c>
      <c r="R162" s="229">
        <f>Q162*H162</f>
        <v>0.021149999999999999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133</v>
      </c>
      <c r="AT162" s="231" t="s">
        <v>129</v>
      </c>
      <c r="AU162" s="231" t="s">
        <v>86</v>
      </c>
      <c r="AY162" s="17" t="s">
        <v>127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84</v>
      </c>
      <c r="BK162" s="232">
        <f>ROUND(I162*H162,2)</f>
        <v>0</v>
      </c>
      <c r="BL162" s="17" t="s">
        <v>133</v>
      </c>
      <c r="BM162" s="231" t="s">
        <v>865</v>
      </c>
    </row>
    <row r="163" s="13" customFormat="1">
      <c r="A163" s="13"/>
      <c r="B163" s="233"/>
      <c r="C163" s="234"/>
      <c r="D163" s="235" t="s">
        <v>135</v>
      </c>
      <c r="E163" s="236" t="s">
        <v>1</v>
      </c>
      <c r="F163" s="237" t="s">
        <v>866</v>
      </c>
      <c r="G163" s="234"/>
      <c r="H163" s="238">
        <v>45</v>
      </c>
      <c r="I163" s="239"/>
      <c r="J163" s="234"/>
      <c r="K163" s="234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135</v>
      </c>
      <c r="AU163" s="244" t="s">
        <v>86</v>
      </c>
      <c r="AV163" s="13" t="s">
        <v>86</v>
      </c>
      <c r="AW163" s="13" t="s">
        <v>32</v>
      </c>
      <c r="AX163" s="13" t="s">
        <v>84</v>
      </c>
      <c r="AY163" s="244" t="s">
        <v>127</v>
      </c>
    </row>
    <row r="164" s="2" customFormat="1" ht="24.15" customHeight="1">
      <c r="A164" s="38"/>
      <c r="B164" s="39"/>
      <c r="C164" s="219" t="s">
        <v>207</v>
      </c>
      <c r="D164" s="219" t="s">
        <v>129</v>
      </c>
      <c r="E164" s="220" t="s">
        <v>243</v>
      </c>
      <c r="F164" s="221" t="s">
        <v>244</v>
      </c>
      <c r="G164" s="222" t="s">
        <v>192</v>
      </c>
      <c r="H164" s="223">
        <v>45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41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133</v>
      </c>
      <c r="AT164" s="231" t="s">
        <v>129</v>
      </c>
      <c r="AU164" s="231" t="s">
        <v>86</v>
      </c>
      <c r="AY164" s="17" t="s">
        <v>127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84</v>
      </c>
      <c r="BK164" s="232">
        <f>ROUND(I164*H164,2)</f>
        <v>0</v>
      </c>
      <c r="BL164" s="17" t="s">
        <v>133</v>
      </c>
      <c r="BM164" s="231" t="s">
        <v>867</v>
      </c>
    </row>
    <row r="165" s="13" customFormat="1">
      <c r="A165" s="13"/>
      <c r="B165" s="233"/>
      <c r="C165" s="234"/>
      <c r="D165" s="235" t="s">
        <v>135</v>
      </c>
      <c r="E165" s="236" t="s">
        <v>1</v>
      </c>
      <c r="F165" s="237" t="s">
        <v>866</v>
      </c>
      <c r="G165" s="234"/>
      <c r="H165" s="238">
        <v>45</v>
      </c>
      <c r="I165" s="239"/>
      <c r="J165" s="234"/>
      <c r="K165" s="234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135</v>
      </c>
      <c r="AU165" s="244" t="s">
        <v>86</v>
      </c>
      <c r="AV165" s="13" t="s">
        <v>86</v>
      </c>
      <c r="AW165" s="13" t="s">
        <v>32</v>
      </c>
      <c r="AX165" s="13" t="s">
        <v>84</v>
      </c>
      <c r="AY165" s="244" t="s">
        <v>127</v>
      </c>
    </row>
    <row r="166" s="2" customFormat="1" ht="33" customHeight="1">
      <c r="A166" s="38"/>
      <c r="B166" s="39"/>
      <c r="C166" s="219" t="s">
        <v>8</v>
      </c>
      <c r="D166" s="219" t="s">
        <v>129</v>
      </c>
      <c r="E166" s="220" t="s">
        <v>868</v>
      </c>
      <c r="F166" s="221" t="s">
        <v>869</v>
      </c>
      <c r="G166" s="222" t="s">
        <v>254</v>
      </c>
      <c r="H166" s="223">
        <v>232.804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41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133</v>
      </c>
      <c r="AT166" s="231" t="s">
        <v>129</v>
      </c>
      <c r="AU166" s="231" t="s">
        <v>86</v>
      </c>
      <c r="AY166" s="17" t="s">
        <v>127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84</v>
      </c>
      <c r="BK166" s="232">
        <f>ROUND(I166*H166,2)</f>
        <v>0</v>
      </c>
      <c r="BL166" s="17" t="s">
        <v>133</v>
      </c>
      <c r="BM166" s="231" t="s">
        <v>870</v>
      </c>
    </row>
    <row r="167" s="13" customFormat="1">
      <c r="A167" s="13"/>
      <c r="B167" s="233"/>
      <c r="C167" s="234"/>
      <c r="D167" s="235" t="s">
        <v>135</v>
      </c>
      <c r="E167" s="236" t="s">
        <v>1</v>
      </c>
      <c r="F167" s="237" t="s">
        <v>871</v>
      </c>
      <c r="G167" s="234"/>
      <c r="H167" s="238">
        <v>232.804</v>
      </c>
      <c r="I167" s="239"/>
      <c r="J167" s="234"/>
      <c r="K167" s="234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135</v>
      </c>
      <c r="AU167" s="244" t="s">
        <v>86</v>
      </c>
      <c r="AV167" s="13" t="s">
        <v>86</v>
      </c>
      <c r="AW167" s="13" t="s">
        <v>32</v>
      </c>
      <c r="AX167" s="13" t="s">
        <v>84</v>
      </c>
      <c r="AY167" s="244" t="s">
        <v>127</v>
      </c>
    </row>
    <row r="168" s="2" customFormat="1" ht="33" customHeight="1">
      <c r="A168" s="38"/>
      <c r="B168" s="39"/>
      <c r="C168" s="219" t="s">
        <v>526</v>
      </c>
      <c r="D168" s="219" t="s">
        <v>129</v>
      </c>
      <c r="E168" s="220" t="s">
        <v>872</v>
      </c>
      <c r="F168" s="221" t="s">
        <v>873</v>
      </c>
      <c r="G168" s="222" t="s">
        <v>254</v>
      </c>
      <c r="H168" s="223">
        <v>57.299999999999997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41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133</v>
      </c>
      <c r="AT168" s="231" t="s">
        <v>129</v>
      </c>
      <c r="AU168" s="231" t="s">
        <v>86</v>
      </c>
      <c r="AY168" s="17" t="s">
        <v>127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84</v>
      </c>
      <c r="BK168" s="232">
        <f>ROUND(I168*H168,2)</f>
        <v>0</v>
      </c>
      <c r="BL168" s="17" t="s">
        <v>133</v>
      </c>
      <c r="BM168" s="231" t="s">
        <v>874</v>
      </c>
    </row>
    <row r="169" s="13" customFormat="1">
      <c r="A169" s="13"/>
      <c r="B169" s="233"/>
      <c r="C169" s="234"/>
      <c r="D169" s="235" t="s">
        <v>135</v>
      </c>
      <c r="E169" s="236" t="s">
        <v>1</v>
      </c>
      <c r="F169" s="237" t="s">
        <v>875</v>
      </c>
      <c r="G169" s="234"/>
      <c r="H169" s="238">
        <v>22.199999999999999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135</v>
      </c>
      <c r="AU169" s="244" t="s">
        <v>86</v>
      </c>
      <c r="AV169" s="13" t="s">
        <v>86</v>
      </c>
      <c r="AW169" s="13" t="s">
        <v>32</v>
      </c>
      <c r="AX169" s="13" t="s">
        <v>76</v>
      </c>
      <c r="AY169" s="244" t="s">
        <v>127</v>
      </c>
    </row>
    <row r="170" s="13" customFormat="1">
      <c r="A170" s="13"/>
      <c r="B170" s="233"/>
      <c r="C170" s="234"/>
      <c r="D170" s="235" t="s">
        <v>135</v>
      </c>
      <c r="E170" s="236" t="s">
        <v>1</v>
      </c>
      <c r="F170" s="237" t="s">
        <v>876</v>
      </c>
      <c r="G170" s="234"/>
      <c r="H170" s="238">
        <v>35.100000000000001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135</v>
      </c>
      <c r="AU170" s="244" t="s">
        <v>86</v>
      </c>
      <c r="AV170" s="13" t="s">
        <v>86</v>
      </c>
      <c r="AW170" s="13" t="s">
        <v>32</v>
      </c>
      <c r="AX170" s="13" t="s">
        <v>76</v>
      </c>
      <c r="AY170" s="244" t="s">
        <v>127</v>
      </c>
    </row>
    <row r="171" s="14" customFormat="1">
      <c r="A171" s="14"/>
      <c r="B171" s="245"/>
      <c r="C171" s="246"/>
      <c r="D171" s="235" t="s">
        <v>135</v>
      </c>
      <c r="E171" s="247" t="s">
        <v>1</v>
      </c>
      <c r="F171" s="248" t="s">
        <v>138</v>
      </c>
      <c r="G171" s="246"/>
      <c r="H171" s="249">
        <v>57.299999999999997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135</v>
      </c>
      <c r="AU171" s="255" t="s">
        <v>86</v>
      </c>
      <c r="AV171" s="14" t="s">
        <v>133</v>
      </c>
      <c r="AW171" s="14" t="s">
        <v>32</v>
      </c>
      <c r="AX171" s="14" t="s">
        <v>84</v>
      </c>
      <c r="AY171" s="255" t="s">
        <v>127</v>
      </c>
    </row>
    <row r="172" s="2" customFormat="1" ht="33" customHeight="1">
      <c r="A172" s="38"/>
      <c r="B172" s="39"/>
      <c r="C172" s="219" t="s">
        <v>220</v>
      </c>
      <c r="D172" s="219" t="s">
        <v>129</v>
      </c>
      <c r="E172" s="220" t="s">
        <v>277</v>
      </c>
      <c r="F172" s="221" t="s">
        <v>278</v>
      </c>
      <c r="G172" s="222" t="s">
        <v>254</v>
      </c>
      <c r="H172" s="223">
        <v>106.782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41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133</v>
      </c>
      <c r="AT172" s="231" t="s">
        <v>129</v>
      </c>
      <c r="AU172" s="231" t="s">
        <v>86</v>
      </c>
      <c r="AY172" s="17" t="s">
        <v>127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84</v>
      </c>
      <c r="BK172" s="232">
        <f>ROUND(I172*H172,2)</f>
        <v>0</v>
      </c>
      <c r="BL172" s="17" t="s">
        <v>133</v>
      </c>
      <c r="BM172" s="231" t="s">
        <v>877</v>
      </c>
    </row>
    <row r="173" s="13" customFormat="1">
      <c r="A173" s="13"/>
      <c r="B173" s="233"/>
      <c r="C173" s="234"/>
      <c r="D173" s="235" t="s">
        <v>135</v>
      </c>
      <c r="E173" s="236" t="s">
        <v>1</v>
      </c>
      <c r="F173" s="237" t="s">
        <v>878</v>
      </c>
      <c r="G173" s="234"/>
      <c r="H173" s="238">
        <v>33.479999999999997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135</v>
      </c>
      <c r="AU173" s="244" t="s">
        <v>86</v>
      </c>
      <c r="AV173" s="13" t="s">
        <v>86</v>
      </c>
      <c r="AW173" s="13" t="s">
        <v>32</v>
      </c>
      <c r="AX173" s="13" t="s">
        <v>76</v>
      </c>
      <c r="AY173" s="244" t="s">
        <v>127</v>
      </c>
    </row>
    <row r="174" s="13" customFormat="1">
      <c r="A174" s="13"/>
      <c r="B174" s="233"/>
      <c r="C174" s="234"/>
      <c r="D174" s="235" t="s">
        <v>135</v>
      </c>
      <c r="E174" s="236" t="s">
        <v>1</v>
      </c>
      <c r="F174" s="237" t="s">
        <v>879</v>
      </c>
      <c r="G174" s="234"/>
      <c r="H174" s="238">
        <v>73.302000000000007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135</v>
      </c>
      <c r="AU174" s="244" t="s">
        <v>86</v>
      </c>
      <c r="AV174" s="13" t="s">
        <v>86</v>
      </c>
      <c r="AW174" s="13" t="s">
        <v>32</v>
      </c>
      <c r="AX174" s="13" t="s">
        <v>76</v>
      </c>
      <c r="AY174" s="244" t="s">
        <v>127</v>
      </c>
    </row>
    <row r="175" s="14" customFormat="1">
      <c r="A175" s="14"/>
      <c r="B175" s="245"/>
      <c r="C175" s="246"/>
      <c r="D175" s="235" t="s">
        <v>135</v>
      </c>
      <c r="E175" s="247" t="s">
        <v>1</v>
      </c>
      <c r="F175" s="248" t="s">
        <v>138</v>
      </c>
      <c r="G175" s="246"/>
      <c r="H175" s="249">
        <v>106.78200000000001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135</v>
      </c>
      <c r="AU175" s="255" t="s">
        <v>86</v>
      </c>
      <c r="AV175" s="14" t="s">
        <v>133</v>
      </c>
      <c r="AW175" s="14" t="s">
        <v>32</v>
      </c>
      <c r="AX175" s="14" t="s">
        <v>84</v>
      </c>
      <c r="AY175" s="255" t="s">
        <v>127</v>
      </c>
    </row>
    <row r="176" s="2" customFormat="1" ht="33" customHeight="1">
      <c r="A176" s="38"/>
      <c r="B176" s="39"/>
      <c r="C176" s="219" t="s">
        <v>225</v>
      </c>
      <c r="D176" s="219" t="s">
        <v>129</v>
      </c>
      <c r="E176" s="220" t="s">
        <v>880</v>
      </c>
      <c r="F176" s="221" t="s">
        <v>881</v>
      </c>
      <c r="G176" s="222" t="s">
        <v>254</v>
      </c>
      <c r="H176" s="223">
        <v>2046.4179999999999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41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133</v>
      </c>
      <c r="AT176" s="231" t="s">
        <v>129</v>
      </c>
      <c r="AU176" s="231" t="s">
        <v>86</v>
      </c>
      <c r="AY176" s="17" t="s">
        <v>127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84</v>
      </c>
      <c r="BK176" s="232">
        <f>ROUND(I176*H176,2)</f>
        <v>0</v>
      </c>
      <c r="BL176" s="17" t="s">
        <v>133</v>
      </c>
      <c r="BM176" s="231" t="s">
        <v>882</v>
      </c>
    </row>
    <row r="177" s="13" customFormat="1">
      <c r="A177" s="13"/>
      <c r="B177" s="233"/>
      <c r="C177" s="234"/>
      <c r="D177" s="235" t="s">
        <v>135</v>
      </c>
      <c r="E177" s="236" t="s">
        <v>1</v>
      </c>
      <c r="F177" s="237" t="s">
        <v>883</v>
      </c>
      <c r="G177" s="234"/>
      <c r="H177" s="238">
        <v>663.49099999999999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135</v>
      </c>
      <c r="AU177" s="244" t="s">
        <v>86</v>
      </c>
      <c r="AV177" s="13" t="s">
        <v>86</v>
      </c>
      <c r="AW177" s="13" t="s">
        <v>32</v>
      </c>
      <c r="AX177" s="13" t="s">
        <v>76</v>
      </c>
      <c r="AY177" s="244" t="s">
        <v>127</v>
      </c>
    </row>
    <row r="178" s="13" customFormat="1">
      <c r="A178" s="13"/>
      <c r="B178" s="233"/>
      <c r="C178" s="234"/>
      <c r="D178" s="235" t="s">
        <v>135</v>
      </c>
      <c r="E178" s="236" t="s">
        <v>1</v>
      </c>
      <c r="F178" s="237" t="s">
        <v>884</v>
      </c>
      <c r="G178" s="234"/>
      <c r="H178" s="238">
        <v>464.37599999999998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135</v>
      </c>
      <c r="AU178" s="244" t="s">
        <v>86</v>
      </c>
      <c r="AV178" s="13" t="s">
        <v>86</v>
      </c>
      <c r="AW178" s="13" t="s">
        <v>32</v>
      </c>
      <c r="AX178" s="13" t="s">
        <v>76</v>
      </c>
      <c r="AY178" s="244" t="s">
        <v>127</v>
      </c>
    </row>
    <row r="179" s="13" customFormat="1">
      <c r="A179" s="13"/>
      <c r="B179" s="233"/>
      <c r="C179" s="234"/>
      <c r="D179" s="235" t="s">
        <v>135</v>
      </c>
      <c r="E179" s="236" t="s">
        <v>1</v>
      </c>
      <c r="F179" s="237" t="s">
        <v>885</v>
      </c>
      <c r="G179" s="234"/>
      <c r="H179" s="238">
        <v>213.161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135</v>
      </c>
      <c r="AU179" s="244" t="s">
        <v>86</v>
      </c>
      <c r="AV179" s="13" t="s">
        <v>86</v>
      </c>
      <c r="AW179" s="13" t="s">
        <v>32</v>
      </c>
      <c r="AX179" s="13" t="s">
        <v>76</v>
      </c>
      <c r="AY179" s="244" t="s">
        <v>127</v>
      </c>
    </row>
    <row r="180" s="13" customFormat="1">
      <c r="A180" s="13"/>
      <c r="B180" s="233"/>
      <c r="C180" s="234"/>
      <c r="D180" s="235" t="s">
        <v>135</v>
      </c>
      <c r="E180" s="236" t="s">
        <v>1</v>
      </c>
      <c r="F180" s="237" t="s">
        <v>886</v>
      </c>
      <c r="G180" s="234"/>
      <c r="H180" s="238">
        <v>705.38999999999999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135</v>
      </c>
      <c r="AU180" s="244" t="s">
        <v>86</v>
      </c>
      <c r="AV180" s="13" t="s">
        <v>86</v>
      </c>
      <c r="AW180" s="13" t="s">
        <v>32</v>
      </c>
      <c r="AX180" s="13" t="s">
        <v>76</v>
      </c>
      <c r="AY180" s="244" t="s">
        <v>127</v>
      </c>
    </row>
    <row r="181" s="14" customFormat="1">
      <c r="A181" s="14"/>
      <c r="B181" s="245"/>
      <c r="C181" s="246"/>
      <c r="D181" s="235" t="s">
        <v>135</v>
      </c>
      <c r="E181" s="247" t="s">
        <v>1</v>
      </c>
      <c r="F181" s="248" t="s">
        <v>138</v>
      </c>
      <c r="G181" s="246"/>
      <c r="H181" s="249">
        <v>2046.4180000000001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135</v>
      </c>
      <c r="AU181" s="255" t="s">
        <v>86</v>
      </c>
      <c r="AV181" s="14" t="s">
        <v>133</v>
      </c>
      <c r="AW181" s="14" t="s">
        <v>32</v>
      </c>
      <c r="AX181" s="14" t="s">
        <v>84</v>
      </c>
      <c r="AY181" s="255" t="s">
        <v>127</v>
      </c>
    </row>
    <row r="182" s="2" customFormat="1" ht="44.25" customHeight="1">
      <c r="A182" s="38"/>
      <c r="B182" s="39"/>
      <c r="C182" s="219" t="s">
        <v>229</v>
      </c>
      <c r="D182" s="219" t="s">
        <v>129</v>
      </c>
      <c r="E182" s="220" t="s">
        <v>887</v>
      </c>
      <c r="F182" s="221" t="s">
        <v>888</v>
      </c>
      <c r="G182" s="222" t="s">
        <v>192</v>
      </c>
      <c r="H182" s="223">
        <v>21.199999999999999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41</v>
      </c>
      <c r="O182" s="91"/>
      <c r="P182" s="229">
        <f>O182*H182</f>
        <v>0</v>
      </c>
      <c r="Q182" s="229">
        <v>0.0070000000000000001</v>
      </c>
      <c r="R182" s="229">
        <f>Q182*H182</f>
        <v>0.1484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133</v>
      </c>
      <c r="AT182" s="231" t="s">
        <v>129</v>
      </c>
      <c r="AU182" s="231" t="s">
        <v>86</v>
      </c>
      <c r="AY182" s="17" t="s">
        <v>127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84</v>
      </c>
      <c r="BK182" s="232">
        <f>ROUND(I182*H182,2)</f>
        <v>0</v>
      </c>
      <c r="BL182" s="17" t="s">
        <v>133</v>
      </c>
      <c r="BM182" s="231" t="s">
        <v>889</v>
      </c>
    </row>
    <row r="183" s="13" customFormat="1">
      <c r="A183" s="13"/>
      <c r="B183" s="233"/>
      <c r="C183" s="234"/>
      <c r="D183" s="235" t="s">
        <v>135</v>
      </c>
      <c r="E183" s="236" t="s">
        <v>1</v>
      </c>
      <c r="F183" s="237" t="s">
        <v>890</v>
      </c>
      <c r="G183" s="234"/>
      <c r="H183" s="238">
        <v>21.199999999999999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135</v>
      </c>
      <c r="AU183" s="244" t="s">
        <v>86</v>
      </c>
      <c r="AV183" s="13" t="s">
        <v>86</v>
      </c>
      <c r="AW183" s="13" t="s">
        <v>32</v>
      </c>
      <c r="AX183" s="13" t="s">
        <v>84</v>
      </c>
      <c r="AY183" s="244" t="s">
        <v>127</v>
      </c>
    </row>
    <row r="184" s="2" customFormat="1" ht="21.75" customHeight="1">
      <c r="A184" s="38"/>
      <c r="B184" s="39"/>
      <c r="C184" s="256" t="s">
        <v>234</v>
      </c>
      <c r="D184" s="256" t="s">
        <v>329</v>
      </c>
      <c r="E184" s="257" t="s">
        <v>891</v>
      </c>
      <c r="F184" s="258" t="s">
        <v>892</v>
      </c>
      <c r="G184" s="259" t="s">
        <v>192</v>
      </c>
      <c r="H184" s="260">
        <v>21.199999999999999</v>
      </c>
      <c r="I184" s="261"/>
      <c r="J184" s="262">
        <f>ROUND(I184*H184,2)</f>
        <v>0</v>
      </c>
      <c r="K184" s="263"/>
      <c r="L184" s="264"/>
      <c r="M184" s="265" t="s">
        <v>1</v>
      </c>
      <c r="N184" s="266" t="s">
        <v>41</v>
      </c>
      <c r="O184" s="91"/>
      <c r="P184" s="229">
        <f>O184*H184</f>
        <v>0</v>
      </c>
      <c r="Q184" s="229">
        <v>0.0087500000000000008</v>
      </c>
      <c r="R184" s="229">
        <f>Q184*H184</f>
        <v>0.1855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175</v>
      </c>
      <c r="AT184" s="231" t="s">
        <v>329</v>
      </c>
      <c r="AU184" s="231" t="s">
        <v>86</v>
      </c>
      <c r="AY184" s="17" t="s">
        <v>127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84</v>
      </c>
      <c r="BK184" s="232">
        <f>ROUND(I184*H184,2)</f>
        <v>0</v>
      </c>
      <c r="BL184" s="17" t="s">
        <v>133</v>
      </c>
      <c r="BM184" s="231" t="s">
        <v>893</v>
      </c>
    </row>
    <row r="185" s="2" customFormat="1" ht="44.25" customHeight="1">
      <c r="A185" s="38"/>
      <c r="B185" s="39"/>
      <c r="C185" s="219" t="s">
        <v>7</v>
      </c>
      <c r="D185" s="219" t="s">
        <v>129</v>
      </c>
      <c r="E185" s="220" t="s">
        <v>894</v>
      </c>
      <c r="F185" s="221" t="s">
        <v>895</v>
      </c>
      <c r="G185" s="222" t="s">
        <v>192</v>
      </c>
      <c r="H185" s="223">
        <v>12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41</v>
      </c>
      <c r="O185" s="91"/>
      <c r="P185" s="229">
        <f>O185*H185</f>
        <v>0</v>
      </c>
      <c r="Q185" s="229">
        <v>0.017000000000000001</v>
      </c>
      <c r="R185" s="229">
        <f>Q185*H185</f>
        <v>0.20400000000000002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133</v>
      </c>
      <c r="AT185" s="231" t="s">
        <v>129</v>
      </c>
      <c r="AU185" s="231" t="s">
        <v>86</v>
      </c>
      <c r="AY185" s="17" t="s">
        <v>127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84</v>
      </c>
      <c r="BK185" s="232">
        <f>ROUND(I185*H185,2)</f>
        <v>0</v>
      </c>
      <c r="BL185" s="17" t="s">
        <v>133</v>
      </c>
      <c r="BM185" s="231" t="s">
        <v>896</v>
      </c>
    </row>
    <row r="186" s="13" customFormat="1">
      <c r="A186" s="13"/>
      <c r="B186" s="233"/>
      <c r="C186" s="234"/>
      <c r="D186" s="235" t="s">
        <v>135</v>
      </c>
      <c r="E186" s="236" t="s">
        <v>1</v>
      </c>
      <c r="F186" s="237" t="s">
        <v>196</v>
      </c>
      <c r="G186" s="234"/>
      <c r="H186" s="238">
        <v>12</v>
      </c>
      <c r="I186" s="239"/>
      <c r="J186" s="234"/>
      <c r="K186" s="234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135</v>
      </c>
      <c r="AU186" s="244" t="s">
        <v>86</v>
      </c>
      <c r="AV186" s="13" t="s">
        <v>86</v>
      </c>
      <c r="AW186" s="13" t="s">
        <v>32</v>
      </c>
      <c r="AX186" s="13" t="s">
        <v>84</v>
      </c>
      <c r="AY186" s="244" t="s">
        <v>127</v>
      </c>
    </row>
    <row r="187" s="2" customFormat="1" ht="21.75" customHeight="1">
      <c r="A187" s="38"/>
      <c r="B187" s="39"/>
      <c r="C187" s="256" t="s">
        <v>242</v>
      </c>
      <c r="D187" s="256" t="s">
        <v>329</v>
      </c>
      <c r="E187" s="257" t="s">
        <v>897</v>
      </c>
      <c r="F187" s="258" t="s">
        <v>898</v>
      </c>
      <c r="G187" s="259" t="s">
        <v>192</v>
      </c>
      <c r="H187" s="260">
        <v>12</v>
      </c>
      <c r="I187" s="261"/>
      <c r="J187" s="262">
        <f>ROUND(I187*H187,2)</f>
        <v>0</v>
      </c>
      <c r="K187" s="263"/>
      <c r="L187" s="264"/>
      <c r="M187" s="265" t="s">
        <v>1</v>
      </c>
      <c r="N187" s="266" t="s">
        <v>41</v>
      </c>
      <c r="O187" s="91"/>
      <c r="P187" s="229">
        <f>O187*H187</f>
        <v>0</v>
      </c>
      <c r="Q187" s="229">
        <v>0.01306</v>
      </c>
      <c r="R187" s="229">
        <f>Q187*H187</f>
        <v>0.15672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175</v>
      </c>
      <c r="AT187" s="231" t="s">
        <v>329</v>
      </c>
      <c r="AU187" s="231" t="s">
        <v>86</v>
      </c>
      <c r="AY187" s="17" t="s">
        <v>127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84</v>
      </c>
      <c r="BK187" s="232">
        <f>ROUND(I187*H187,2)</f>
        <v>0</v>
      </c>
      <c r="BL187" s="17" t="s">
        <v>133</v>
      </c>
      <c r="BM187" s="231" t="s">
        <v>899</v>
      </c>
    </row>
    <row r="188" s="2" customFormat="1" ht="21.75" customHeight="1">
      <c r="A188" s="38"/>
      <c r="B188" s="39"/>
      <c r="C188" s="219" t="s">
        <v>246</v>
      </c>
      <c r="D188" s="219" t="s">
        <v>129</v>
      </c>
      <c r="E188" s="220" t="s">
        <v>900</v>
      </c>
      <c r="F188" s="221" t="s">
        <v>901</v>
      </c>
      <c r="G188" s="222" t="s">
        <v>132</v>
      </c>
      <c r="H188" s="223">
        <v>3148.337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41</v>
      </c>
      <c r="O188" s="91"/>
      <c r="P188" s="229">
        <f>O188*H188</f>
        <v>0</v>
      </c>
      <c r="Q188" s="229">
        <v>0.00084000000000000003</v>
      </c>
      <c r="R188" s="229">
        <f>Q188*H188</f>
        <v>2.64460308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133</v>
      </c>
      <c r="AT188" s="231" t="s">
        <v>129</v>
      </c>
      <c r="AU188" s="231" t="s">
        <v>86</v>
      </c>
      <c r="AY188" s="17" t="s">
        <v>127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84</v>
      </c>
      <c r="BK188" s="232">
        <f>ROUND(I188*H188,2)</f>
        <v>0</v>
      </c>
      <c r="BL188" s="17" t="s">
        <v>133</v>
      </c>
      <c r="BM188" s="231" t="s">
        <v>902</v>
      </c>
    </row>
    <row r="189" s="13" customFormat="1">
      <c r="A189" s="13"/>
      <c r="B189" s="233"/>
      <c r="C189" s="234"/>
      <c r="D189" s="235" t="s">
        <v>135</v>
      </c>
      <c r="E189" s="236" t="s">
        <v>1</v>
      </c>
      <c r="F189" s="237" t="s">
        <v>903</v>
      </c>
      <c r="G189" s="234"/>
      <c r="H189" s="238">
        <v>1020.756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135</v>
      </c>
      <c r="AU189" s="244" t="s">
        <v>86</v>
      </c>
      <c r="AV189" s="13" t="s">
        <v>86</v>
      </c>
      <c r="AW189" s="13" t="s">
        <v>32</v>
      </c>
      <c r="AX189" s="13" t="s">
        <v>76</v>
      </c>
      <c r="AY189" s="244" t="s">
        <v>127</v>
      </c>
    </row>
    <row r="190" s="13" customFormat="1">
      <c r="A190" s="13"/>
      <c r="B190" s="233"/>
      <c r="C190" s="234"/>
      <c r="D190" s="235" t="s">
        <v>135</v>
      </c>
      <c r="E190" s="236" t="s">
        <v>1</v>
      </c>
      <c r="F190" s="237" t="s">
        <v>904</v>
      </c>
      <c r="G190" s="234"/>
      <c r="H190" s="238">
        <v>714.42499999999995</v>
      </c>
      <c r="I190" s="239"/>
      <c r="J190" s="234"/>
      <c r="K190" s="234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135</v>
      </c>
      <c r="AU190" s="244" t="s">
        <v>86</v>
      </c>
      <c r="AV190" s="13" t="s">
        <v>86</v>
      </c>
      <c r="AW190" s="13" t="s">
        <v>32</v>
      </c>
      <c r="AX190" s="13" t="s">
        <v>76</v>
      </c>
      <c r="AY190" s="244" t="s">
        <v>127</v>
      </c>
    </row>
    <row r="191" s="13" customFormat="1">
      <c r="A191" s="13"/>
      <c r="B191" s="233"/>
      <c r="C191" s="234"/>
      <c r="D191" s="235" t="s">
        <v>135</v>
      </c>
      <c r="E191" s="236" t="s">
        <v>1</v>
      </c>
      <c r="F191" s="237" t="s">
        <v>905</v>
      </c>
      <c r="G191" s="234"/>
      <c r="H191" s="238">
        <v>327.94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135</v>
      </c>
      <c r="AU191" s="244" t="s">
        <v>86</v>
      </c>
      <c r="AV191" s="13" t="s">
        <v>86</v>
      </c>
      <c r="AW191" s="13" t="s">
        <v>32</v>
      </c>
      <c r="AX191" s="13" t="s">
        <v>76</v>
      </c>
      <c r="AY191" s="244" t="s">
        <v>127</v>
      </c>
    </row>
    <row r="192" s="13" customFormat="1">
      <c r="A192" s="13"/>
      <c r="B192" s="233"/>
      <c r="C192" s="234"/>
      <c r="D192" s="235" t="s">
        <v>135</v>
      </c>
      <c r="E192" s="236" t="s">
        <v>1</v>
      </c>
      <c r="F192" s="237" t="s">
        <v>906</v>
      </c>
      <c r="G192" s="234"/>
      <c r="H192" s="238">
        <v>1085.2159999999999</v>
      </c>
      <c r="I192" s="239"/>
      <c r="J192" s="234"/>
      <c r="K192" s="234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135</v>
      </c>
      <c r="AU192" s="244" t="s">
        <v>86</v>
      </c>
      <c r="AV192" s="13" t="s">
        <v>86</v>
      </c>
      <c r="AW192" s="13" t="s">
        <v>32</v>
      </c>
      <c r="AX192" s="13" t="s">
        <v>76</v>
      </c>
      <c r="AY192" s="244" t="s">
        <v>127</v>
      </c>
    </row>
    <row r="193" s="14" customFormat="1">
      <c r="A193" s="14"/>
      <c r="B193" s="245"/>
      <c r="C193" s="246"/>
      <c r="D193" s="235" t="s">
        <v>135</v>
      </c>
      <c r="E193" s="247" t="s">
        <v>1</v>
      </c>
      <c r="F193" s="248" t="s">
        <v>138</v>
      </c>
      <c r="G193" s="246"/>
      <c r="H193" s="249">
        <v>3148.337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135</v>
      </c>
      <c r="AU193" s="255" t="s">
        <v>86</v>
      </c>
      <c r="AV193" s="14" t="s">
        <v>133</v>
      </c>
      <c r="AW193" s="14" t="s">
        <v>32</v>
      </c>
      <c r="AX193" s="14" t="s">
        <v>84</v>
      </c>
      <c r="AY193" s="255" t="s">
        <v>127</v>
      </c>
    </row>
    <row r="194" s="2" customFormat="1" ht="24.15" customHeight="1">
      <c r="A194" s="38"/>
      <c r="B194" s="39"/>
      <c r="C194" s="219" t="s">
        <v>251</v>
      </c>
      <c r="D194" s="219" t="s">
        <v>129</v>
      </c>
      <c r="E194" s="220" t="s">
        <v>907</v>
      </c>
      <c r="F194" s="221" t="s">
        <v>908</v>
      </c>
      <c r="G194" s="222" t="s">
        <v>132</v>
      </c>
      <c r="H194" s="223">
        <v>3148.337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41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133</v>
      </c>
      <c r="AT194" s="231" t="s">
        <v>129</v>
      </c>
      <c r="AU194" s="231" t="s">
        <v>86</v>
      </c>
      <c r="AY194" s="17" t="s">
        <v>127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84</v>
      </c>
      <c r="BK194" s="232">
        <f>ROUND(I194*H194,2)</f>
        <v>0</v>
      </c>
      <c r="BL194" s="17" t="s">
        <v>133</v>
      </c>
      <c r="BM194" s="231" t="s">
        <v>909</v>
      </c>
    </row>
    <row r="195" s="13" customFormat="1">
      <c r="A195" s="13"/>
      <c r="B195" s="233"/>
      <c r="C195" s="234"/>
      <c r="D195" s="235" t="s">
        <v>135</v>
      </c>
      <c r="E195" s="236" t="s">
        <v>1</v>
      </c>
      <c r="F195" s="237" t="s">
        <v>903</v>
      </c>
      <c r="G195" s="234"/>
      <c r="H195" s="238">
        <v>1020.756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135</v>
      </c>
      <c r="AU195" s="244" t="s">
        <v>86</v>
      </c>
      <c r="AV195" s="13" t="s">
        <v>86</v>
      </c>
      <c r="AW195" s="13" t="s">
        <v>32</v>
      </c>
      <c r="AX195" s="13" t="s">
        <v>76</v>
      </c>
      <c r="AY195" s="244" t="s">
        <v>127</v>
      </c>
    </row>
    <row r="196" s="13" customFormat="1">
      <c r="A196" s="13"/>
      <c r="B196" s="233"/>
      <c r="C196" s="234"/>
      <c r="D196" s="235" t="s">
        <v>135</v>
      </c>
      <c r="E196" s="236" t="s">
        <v>1</v>
      </c>
      <c r="F196" s="237" t="s">
        <v>904</v>
      </c>
      <c r="G196" s="234"/>
      <c r="H196" s="238">
        <v>714.42499999999995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135</v>
      </c>
      <c r="AU196" s="244" t="s">
        <v>86</v>
      </c>
      <c r="AV196" s="13" t="s">
        <v>86</v>
      </c>
      <c r="AW196" s="13" t="s">
        <v>32</v>
      </c>
      <c r="AX196" s="13" t="s">
        <v>76</v>
      </c>
      <c r="AY196" s="244" t="s">
        <v>127</v>
      </c>
    </row>
    <row r="197" s="13" customFormat="1">
      <c r="A197" s="13"/>
      <c r="B197" s="233"/>
      <c r="C197" s="234"/>
      <c r="D197" s="235" t="s">
        <v>135</v>
      </c>
      <c r="E197" s="236" t="s">
        <v>1</v>
      </c>
      <c r="F197" s="237" t="s">
        <v>905</v>
      </c>
      <c r="G197" s="234"/>
      <c r="H197" s="238">
        <v>327.94</v>
      </c>
      <c r="I197" s="239"/>
      <c r="J197" s="234"/>
      <c r="K197" s="234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135</v>
      </c>
      <c r="AU197" s="244" t="s">
        <v>86</v>
      </c>
      <c r="AV197" s="13" t="s">
        <v>86</v>
      </c>
      <c r="AW197" s="13" t="s">
        <v>32</v>
      </c>
      <c r="AX197" s="13" t="s">
        <v>76</v>
      </c>
      <c r="AY197" s="244" t="s">
        <v>127</v>
      </c>
    </row>
    <row r="198" s="13" customFormat="1">
      <c r="A198" s="13"/>
      <c r="B198" s="233"/>
      <c r="C198" s="234"/>
      <c r="D198" s="235" t="s">
        <v>135</v>
      </c>
      <c r="E198" s="236" t="s">
        <v>1</v>
      </c>
      <c r="F198" s="237" t="s">
        <v>906</v>
      </c>
      <c r="G198" s="234"/>
      <c r="H198" s="238">
        <v>1085.2159999999999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135</v>
      </c>
      <c r="AU198" s="244" t="s">
        <v>86</v>
      </c>
      <c r="AV198" s="13" t="s">
        <v>86</v>
      </c>
      <c r="AW198" s="13" t="s">
        <v>32</v>
      </c>
      <c r="AX198" s="13" t="s">
        <v>76</v>
      </c>
      <c r="AY198" s="244" t="s">
        <v>127</v>
      </c>
    </row>
    <row r="199" s="14" customFormat="1">
      <c r="A199" s="14"/>
      <c r="B199" s="245"/>
      <c r="C199" s="246"/>
      <c r="D199" s="235" t="s">
        <v>135</v>
      </c>
      <c r="E199" s="247" t="s">
        <v>1</v>
      </c>
      <c r="F199" s="248" t="s">
        <v>138</v>
      </c>
      <c r="G199" s="246"/>
      <c r="H199" s="249">
        <v>3148.337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135</v>
      </c>
      <c r="AU199" s="255" t="s">
        <v>86</v>
      </c>
      <c r="AV199" s="14" t="s">
        <v>133</v>
      </c>
      <c r="AW199" s="14" t="s">
        <v>32</v>
      </c>
      <c r="AX199" s="14" t="s">
        <v>84</v>
      </c>
      <c r="AY199" s="255" t="s">
        <v>127</v>
      </c>
    </row>
    <row r="200" s="2" customFormat="1" ht="37.8" customHeight="1">
      <c r="A200" s="38"/>
      <c r="B200" s="39"/>
      <c r="C200" s="219" t="s">
        <v>586</v>
      </c>
      <c r="D200" s="219" t="s">
        <v>129</v>
      </c>
      <c r="E200" s="220" t="s">
        <v>292</v>
      </c>
      <c r="F200" s="221" t="s">
        <v>293</v>
      </c>
      <c r="G200" s="222" t="s">
        <v>254</v>
      </c>
      <c r="H200" s="223">
        <v>2679.4679999999998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41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133</v>
      </c>
      <c r="AT200" s="231" t="s">
        <v>129</v>
      </c>
      <c r="AU200" s="231" t="s">
        <v>86</v>
      </c>
      <c r="AY200" s="17" t="s">
        <v>127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84</v>
      </c>
      <c r="BK200" s="232">
        <f>ROUND(I200*H200,2)</f>
        <v>0</v>
      </c>
      <c r="BL200" s="17" t="s">
        <v>133</v>
      </c>
      <c r="BM200" s="231" t="s">
        <v>910</v>
      </c>
    </row>
    <row r="201" s="13" customFormat="1">
      <c r="A201" s="13"/>
      <c r="B201" s="233"/>
      <c r="C201" s="234"/>
      <c r="D201" s="235" t="s">
        <v>135</v>
      </c>
      <c r="E201" s="236" t="s">
        <v>1</v>
      </c>
      <c r="F201" s="237" t="s">
        <v>911</v>
      </c>
      <c r="G201" s="234"/>
      <c r="H201" s="238">
        <v>107.593</v>
      </c>
      <c r="I201" s="239"/>
      <c r="J201" s="234"/>
      <c r="K201" s="234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135</v>
      </c>
      <c r="AU201" s="244" t="s">
        <v>86</v>
      </c>
      <c r="AV201" s="13" t="s">
        <v>86</v>
      </c>
      <c r="AW201" s="13" t="s">
        <v>32</v>
      </c>
      <c r="AX201" s="13" t="s">
        <v>76</v>
      </c>
      <c r="AY201" s="244" t="s">
        <v>127</v>
      </c>
    </row>
    <row r="202" s="13" customFormat="1">
      <c r="A202" s="13"/>
      <c r="B202" s="233"/>
      <c r="C202" s="234"/>
      <c r="D202" s="235" t="s">
        <v>135</v>
      </c>
      <c r="E202" s="236" t="s">
        <v>1</v>
      </c>
      <c r="F202" s="237" t="s">
        <v>912</v>
      </c>
      <c r="G202" s="234"/>
      <c r="H202" s="238">
        <v>83.801000000000002</v>
      </c>
      <c r="I202" s="239"/>
      <c r="J202" s="234"/>
      <c r="K202" s="234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135</v>
      </c>
      <c r="AU202" s="244" t="s">
        <v>86</v>
      </c>
      <c r="AV202" s="13" t="s">
        <v>86</v>
      </c>
      <c r="AW202" s="13" t="s">
        <v>32</v>
      </c>
      <c r="AX202" s="13" t="s">
        <v>76</v>
      </c>
      <c r="AY202" s="244" t="s">
        <v>127</v>
      </c>
    </row>
    <row r="203" s="13" customFormat="1">
      <c r="A203" s="13"/>
      <c r="B203" s="233"/>
      <c r="C203" s="234"/>
      <c r="D203" s="235" t="s">
        <v>135</v>
      </c>
      <c r="E203" s="236" t="s">
        <v>1</v>
      </c>
      <c r="F203" s="237" t="s">
        <v>913</v>
      </c>
      <c r="G203" s="234"/>
      <c r="H203" s="238">
        <v>277.57400000000001</v>
      </c>
      <c r="I203" s="239"/>
      <c r="J203" s="234"/>
      <c r="K203" s="234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135</v>
      </c>
      <c r="AU203" s="244" t="s">
        <v>86</v>
      </c>
      <c r="AV203" s="13" t="s">
        <v>86</v>
      </c>
      <c r="AW203" s="13" t="s">
        <v>32</v>
      </c>
      <c r="AX203" s="13" t="s">
        <v>76</v>
      </c>
      <c r="AY203" s="244" t="s">
        <v>127</v>
      </c>
    </row>
    <row r="204" s="13" customFormat="1">
      <c r="A204" s="13"/>
      <c r="B204" s="233"/>
      <c r="C204" s="234"/>
      <c r="D204" s="235" t="s">
        <v>135</v>
      </c>
      <c r="E204" s="236" t="s">
        <v>1</v>
      </c>
      <c r="F204" s="237" t="s">
        <v>875</v>
      </c>
      <c r="G204" s="234"/>
      <c r="H204" s="238">
        <v>22.199999999999999</v>
      </c>
      <c r="I204" s="239"/>
      <c r="J204" s="234"/>
      <c r="K204" s="234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135</v>
      </c>
      <c r="AU204" s="244" t="s">
        <v>86</v>
      </c>
      <c r="AV204" s="13" t="s">
        <v>86</v>
      </c>
      <c r="AW204" s="13" t="s">
        <v>32</v>
      </c>
      <c r="AX204" s="13" t="s">
        <v>76</v>
      </c>
      <c r="AY204" s="244" t="s">
        <v>127</v>
      </c>
    </row>
    <row r="205" s="13" customFormat="1">
      <c r="A205" s="13"/>
      <c r="B205" s="233"/>
      <c r="C205" s="234"/>
      <c r="D205" s="235" t="s">
        <v>135</v>
      </c>
      <c r="E205" s="236" t="s">
        <v>1</v>
      </c>
      <c r="F205" s="237" t="s">
        <v>876</v>
      </c>
      <c r="G205" s="234"/>
      <c r="H205" s="238">
        <v>35.100000000000001</v>
      </c>
      <c r="I205" s="239"/>
      <c r="J205" s="234"/>
      <c r="K205" s="234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135</v>
      </c>
      <c r="AU205" s="244" t="s">
        <v>86</v>
      </c>
      <c r="AV205" s="13" t="s">
        <v>86</v>
      </c>
      <c r="AW205" s="13" t="s">
        <v>32</v>
      </c>
      <c r="AX205" s="13" t="s">
        <v>76</v>
      </c>
      <c r="AY205" s="244" t="s">
        <v>127</v>
      </c>
    </row>
    <row r="206" s="13" customFormat="1">
      <c r="A206" s="13"/>
      <c r="B206" s="233"/>
      <c r="C206" s="234"/>
      <c r="D206" s="235" t="s">
        <v>135</v>
      </c>
      <c r="E206" s="236" t="s">
        <v>1</v>
      </c>
      <c r="F206" s="237" t="s">
        <v>878</v>
      </c>
      <c r="G206" s="234"/>
      <c r="H206" s="238">
        <v>33.479999999999997</v>
      </c>
      <c r="I206" s="239"/>
      <c r="J206" s="234"/>
      <c r="K206" s="234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135</v>
      </c>
      <c r="AU206" s="244" t="s">
        <v>86</v>
      </c>
      <c r="AV206" s="13" t="s">
        <v>86</v>
      </c>
      <c r="AW206" s="13" t="s">
        <v>32</v>
      </c>
      <c r="AX206" s="13" t="s">
        <v>76</v>
      </c>
      <c r="AY206" s="244" t="s">
        <v>127</v>
      </c>
    </row>
    <row r="207" s="13" customFormat="1">
      <c r="A207" s="13"/>
      <c r="B207" s="233"/>
      <c r="C207" s="234"/>
      <c r="D207" s="235" t="s">
        <v>135</v>
      </c>
      <c r="E207" s="236" t="s">
        <v>1</v>
      </c>
      <c r="F207" s="237" t="s">
        <v>879</v>
      </c>
      <c r="G207" s="234"/>
      <c r="H207" s="238">
        <v>73.302000000000007</v>
      </c>
      <c r="I207" s="239"/>
      <c r="J207" s="234"/>
      <c r="K207" s="234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135</v>
      </c>
      <c r="AU207" s="244" t="s">
        <v>86</v>
      </c>
      <c r="AV207" s="13" t="s">
        <v>86</v>
      </c>
      <c r="AW207" s="13" t="s">
        <v>32</v>
      </c>
      <c r="AX207" s="13" t="s">
        <v>76</v>
      </c>
      <c r="AY207" s="244" t="s">
        <v>127</v>
      </c>
    </row>
    <row r="208" s="13" customFormat="1">
      <c r="A208" s="13"/>
      <c r="B208" s="233"/>
      <c r="C208" s="234"/>
      <c r="D208" s="235" t="s">
        <v>135</v>
      </c>
      <c r="E208" s="236" t="s">
        <v>1</v>
      </c>
      <c r="F208" s="237" t="s">
        <v>883</v>
      </c>
      <c r="G208" s="234"/>
      <c r="H208" s="238">
        <v>663.49099999999999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135</v>
      </c>
      <c r="AU208" s="244" t="s">
        <v>86</v>
      </c>
      <c r="AV208" s="13" t="s">
        <v>86</v>
      </c>
      <c r="AW208" s="13" t="s">
        <v>32</v>
      </c>
      <c r="AX208" s="13" t="s">
        <v>76</v>
      </c>
      <c r="AY208" s="244" t="s">
        <v>127</v>
      </c>
    </row>
    <row r="209" s="13" customFormat="1">
      <c r="A209" s="13"/>
      <c r="B209" s="233"/>
      <c r="C209" s="234"/>
      <c r="D209" s="235" t="s">
        <v>135</v>
      </c>
      <c r="E209" s="236" t="s">
        <v>1</v>
      </c>
      <c r="F209" s="237" t="s">
        <v>884</v>
      </c>
      <c r="G209" s="234"/>
      <c r="H209" s="238">
        <v>464.37599999999998</v>
      </c>
      <c r="I209" s="239"/>
      <c r="J209" s="234"/>
      <c r="K209" s="234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135</v>
      </c>
      <c r="AU209" s="244" t="s">
        <v>86</v>
      </c>
      <c r="AV209" s="13" t="s">
        <v>86</v>
      </c>
      <c r="AW209" s="13" t="s">
        <v>32</v>
      </c>
      <c r="AX209" s="13" t="s">
        <v>76</v>
      </c>
      <c r="AY209" s="244" t="s">
        <v>127</v>
      </c>
    </row>
    <row r="210" s="13" customFormat="1">
      <c r="A210" s="13"/>
      <c r="B210" s="233"/>
      <c r="C210" s="234"/>
      <c r="D210" s="235" t="s">
        <v>135</v>
      </c>
      <c r="E210" s="236" t="s">
        <v>1</v>
      </c>
      <c r="F210" s="237" t="s">
        <v>885</v>
      </c>
      <c r="G210" s="234"/>
      <c r="H210" s="238">
        <v>213.161</v>
      </c>
      <c r="I210" s="239"/>
      <c r="J210" s="234"/>
      <c r="K210" s="234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135</v>
      </c>
      <c r="AU210" s="244" t="s">
        <v>86</v>
      </c>
      <c r="AV210" s="13" t="s">
        <v>86</v>
      </c>
      <c r="AW210" s="13" t="s">
        <v>32</v>
      </c>
      <c r="AX210" s="13" t="s">
        <v>76</v>
      </c>
      <c r="AY210" s="244" t="s">
        <v>127</v>
      </c>
    </row>
    <row r="211" s="13" customFormat="1">
      <c r="A211" s="13"/>
      <c r="B211" s="233"/>
      <c r="C211" s="234"/>
      <c r="D211" s="235" t="s">
        <v>135</v>
      </c>
      <c r="E211" s="236" t="s">
        <v>1</v>
      </c>
      <c r="F211" s="237" t="s">
        <v>886</v>
      </c>
      <c r="G211" s="234"/>
      <c r="H211" s="238">
        <v>705.38999999999999</v>
      </c>
      <c r="I211" s="239"/>
      <c r="J211" s="234"/>
      <c r="K211" s="234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135</v>
      </c>
      <c r="AU211" s="244" t="s">
        <v>86</v>
      </c>
      <c r="AV211" s="13" t="s">
        <v>86</v>
      </c>
      <c r="AW211" s="13" t="s">
        <v>32</v>
      </c>
      <c r="AX211" s="13" t="s">
        <v>76</v>
      </c>
      <c r="AY211" s="244" t="s">
        <v>127</v>
      </c>
    </row>
    <row r="212" s="14" customFormat="1">
      <c r="A212" s="14"/>
      <c r="B212" s="245"/>
      <c r="C212" s="246"/>
      <c r="D212" s="235" t="s">
        <v>135</v>
      </c>
      <c r="E212" s="247" t="s">
        <v>1</v>
      </c>
      <c r="F212" s="248" t="s">
        <v>138</v>
      </c>
      <c r="G212" s="246"/>
      <c r="H212" s="249">
        <v>2679.4680000000003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135</v>
      </c>
      <c r="AU212" s="255" t="s">
        <v>86</v>
      </c>
      <c r="AV212" s="14" t="s">
        <v>133</v>
      </c>
      <c r="AW212" s="14" t="s">
        <v>32</v>
      </c>
      <c r="AX212" s="14" t="s">
        <v>84</v>
      </c>
      <c r="AY212" s="255" t="s">
        <v>127</v>
      </c>
    </row>
    <row r="213" s="2" customFormat="1" ht="37.8" customHeight="1">
      <c r="A213" s="38"/>
      <c r="B213" s="39"/>
      <c r="C213" s="219" t="s">
        <v>663</v>
      </c>
      <c r="D213" s="219" t="s">
        <v>129</v>
      </c>
      <c r="E213" s="220" t="s">
        <v>292</v>
      </c>
      <c r="F213" s="221" t="s">
        <v>293</v>
      </c>
      <c r="G213" s="222" t="s">
        <v>254</v>
      </c>
      <c r="H213" s="223">
        <v>20.591999999999999</v>
      </c>
      <c r="I213" s="224"/>
      <c r="J213" s="225">
        <f>ROUND(I213*H213,2)</f>
        <v>0</v>
      </c>
      <c r="K213" s="226"/>
      <c r="L213" s="44"/>
      <c r="M213" s="227" t="s">
        <v>1</v>
      </c>
      <c r="N213" s="228" t="s">
        <v>41</v>
      </c>
      <c r="O213" s="91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1" t="s">
        <v>133</v>
      </c>
      <c r="AT213" s="231" t="s">
        <v>129</v>
      </c>
      <c r="AU213" s="231" t="s">
        <v>86</v>
      </c>
      <c r="AY213" s="17" t="s">
        <v>127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7" t="s">
        <v>84</v>
      </c>
      <c r="BK213" s="232">
        <f>ROUND(I213*H213,2)</f>
        <v>0</v>
      </c>
      <c r="BL213" s="17" t="s">
        <v>133</v>
      </c>
      <c r="BM213" s="231" t="s">
        <v>914</v>
      </c>
    </row>
    <row r="214" s="13" customFormat="1">
      <c r="A214" s="13"/>
      <c r="B214" s="233"/>
      <c r="C214" s="234"/>
      <c r="D214" s="235" t="s">
        <v>135</v>
      </c>
      <c r="E214" s="236" t="s">
        <v>1</v>
      </c>
      <c r="F214" s="237" t="s">
        <v>915</v>
      </c>
      <c r="G214" s="234"/>
      <c r="H214" s="238">
        <v>20.591999999999999</v>
      </c>
      <c r="I214" s="239"/>
      <c r="J214" s="234"/>
      <c r="K214" s="234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135</v>
      </c>
      <c r="AU214" s="244" t="s">
        <v>86</v>
      </c>
      <c r="AV214" s="13" t="s">
        <v>86</v>
      </c>
      <c r="AW214" s="13" t="s">
        <v>32</v>
      </c>
      <c r="AX214" s="13" t="s">
        <v>76</v>
      </c>
      <c r="AY214" s="244" t="s">
        <v>127</v>
      </c>
    </row>
    <row r="215" s="14" customFormat="1">
      <c r="A215" s="14"/>
      <c r="B215" s="245"/>
      <c r="C215" s="246"/>
      <c r="D215" s="235" t="s">
        <v>135</v>
      </c>
      <c r="E215" s="247" t="s">
        <v>1</v>
      </c>
      <c r="F215" s="248" t="s">
        <v>138</v>
      </c>
      <c r="G215" s="246"/>
      <c r="H215" s="249">
        <v>20.591999999999999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135</v>
      </c>
      <c r="AU215" s="255" t="s">
        <v>86</v>
      </c>
      <c r="AV215" s="14" t="s">
        <v>133</v>
      </c>
      <c r="AW215" s="14" t="s">
        <v>32</v>
      </c>
      <c r="AX215" s="14" t="s">
        <v>84</v>
      </c>
      <c r="AY215" s="255" t="s">
        <v>127</v>
      </c>
    </row>
    <row r="216" s="2" customFormat="1" ht="24.15" customHeight="1">
      <c r="A216" s="38"/>
      <c r="B216" s="39"/>
      <c r="C216" s="219" t="s">
        <v>605</v>
      </c>
      <c r="D216" s="219" t="s">
        <v>129</v>
      </c>
      <c r="E216" s="220" t="s">
        <v>916</v>
      </c>
      <c r="F216" s="221" t="s">
        <v>917</v>
      </c>
      <c r="G216" s="222" t="s">
        <v>254</v>
      </c>
      <c r="H216" s="223">
        <v>20.591999999999999</v>
      </c>
      <c r="I216" s="224"/>
      <c r="J216" s="225">
        <f>ROUND(I216*H216,2)</f>
        <v>0</v>
      </c>
      <c r="K216" s="226"/>
      <c r="L216" s="44"/>
      <c r="M216" s="227" t="s">
        <v>1</v>
      </c>
      <c r="N216" s="228" t="s">
        <v>41</v>
      </c>
      <c r="O216" s="91"/>
      <c r="P216" s="229">
        <f>O216*H216</f>
        <v>0</v>
      </c>
      <c r="Q216" s="229">
        <v>0</v>
      </c>
      <c r="R216" s="229">
        <f>Q216*H216</f>
        <v>0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133</v>
      </c>
      <c r="AT216" s="231" t="s">
        <v>129</v>
      </c>
      <c r="AU216" s="231" t="s">
        <v>86</v>
      </c>
      <c r="AY216" s="17" t="s">
        <v>127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84</v>
      </c>
      <c r="BK216" s="232">
        <f>ROUND(I216*H216,2)</f>
        <v>0</v>
      </c>
      <c r="BL216" s="17" t="s">
        <v>133</v>
      </c>
      <c r="BM216" s="231" t="s">
        <v>918</v>
      </c>
    </row>
    <row r="217" s="13" customFormat="1">
      <c r="A217" s="13"/>
      <c r="B217" s="233"/>
      <c r="C217" s="234"/>
      <c r="D217" s="235" t="s">
        <v>135</v>
      </c>
      <c r="E217" s="236" t="s">
        <v>1</v>
      </c>
      <c r="F217" s="237" t="s">
        <v>915</v>
      </c>
      <c r="G217" s="234"/>
      <c r="H217" s="238">
        <v>20.591999999999999</v>
      </c>
      <c r="I217" s="239"/>
      <c r="J217" s="234"/>
      <c r="K217" s="234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135</v>
      </c>
      <c r="AU217" s="244" t="s">
        <v>86</v>
      </c>
      <c r="AV217" s="13" t="s">
        <v>86</v>
      </c>
      <c r="AW217" s="13" t="s">
        <v>32</v>
      </c>
      <c r="AX217" s="13" t="s">
        <v>76</v>
      </c>
      <c r="AY217" s="244" t="s">
        <v>127</v>
      </c>
    </row>
    <row r="218" s="14" customFormat="1">
      <c r="A218" s="14"/>
      <c r="B218" s="245"/>
      <c r="C218" s="246"/>
      <c r="D218" s="235" t="s">
        <v>135</v>
      </c>
      <c r="E218" s="247" t="s">
        <v>1</v>
      </c>
      <c r="F218" s="248" t="s">
        <v>138</v>
      </c>
      <c r="G218" s="246"/>
      <c r="H218" s="249">
        <v>20.591999999999999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5" t="s">
        <v>135</v>
      </c>
      <c r="AU218" s="255" t="s">
        <v>86</v>
      </c>
      <c r="AV218" s="14" t="s">
        <v>133</v>
      </c>
      <c r="AW218" s="14" t="s">
        <v>32</v>
      </c>
      <c r="AX218" s="14" t="s">
        <v>84</v>
      </c>
      <c r="AY218" s="255" t="s">
        <v>127</v>
      </c>
    </row>
    <row r="219" s="2" customFormat="1" ht="16.5" customHeight="1">
      <c r="A219" s="38"/>
      <c r="B219" s="39"/>
      <c r="C219" s="219" t="s">
        <v>265</v>
      </c>
      <c r="D219" s="219" t="s">
        <v>129</v>
      </c>
      <c r="E219" s="220" t="s">
        <v>312</v>
      </c>
      <c r="F219" s="221" t="s">
        <v>313</v>
      </c>
      <c r="G219" s="222" t="s">
        <v>254</v>
      </c>
      <c r="H219" s="223">
        <v>2679.4679999999998</v>
      </c>
      <c r="I219" s="224"/>
      <c r="J219" s="225">
        <f>ROUND(I219*H219,2)</f>
        <v>0</v>
      </c>
      <c r="K219" s="226"/>
      <c r="L219" s="44"/>
      <c r="M219" s="227" t="s">
        <v>1</v>
      </c>
      <c r="N219" s="228" t="s">
        <v>41</v>
      </c>
      <c r="O219" s="91"/>
      <c r="P219" s="229">
        <f>O219*H219</f>
        <v>0</v>
      </c>
      <c r="Q219" s="229">
        <v>0</v>
      </c>
      <c r="R219" s="229">
        <f>Q219*H219</f>
        <v>0</v>
      </c>
      <c r="S219" s="229">
        <v>0</v>
      </c>
      <c r="T219" s="230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1" t="s">
        <v>133</v>
      </c>
      <c r="AT219" s="231" t="s">
        <v>129</v>
      </c>
      <c r="AU219" s="231" t="s">
        <v>86</v>
      </c>
      <c r="AY219" s="17" t="s">
        <v>127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17" t="s">
        <v>84</v>
      </c>
      <c r="BK219" s="232">
        <f>ROUND(I219*H219,2)</f>
        <v>0</v>
      </c>
      <c r="BL219" s="17" t="s">
        <v>133</v>
      </c>
      <c r="BM219" s="231" t="s">
        <v>919</v>
      </c>
    </row>
    <row r="220" s="13" customFormat="1">
      <c r="A220" s="13"/>
      <c r="B220" s="233"/>
      <c r="C220" s="234"/>
      <c r="D220" s="235" t="s">
        <v>135</v>
      </c>
      <c r="E220" s="236" t="s">
        <v>1</v>
      </c>
      <c r="F220" s="237" t="s">
        <v>911</v>
      </c>
      <c r="G220" s="234"/>
      <c r="H220" s="238">
        <v>107.593</v>
      </c>
      <c r="I220" s="239"/>
      <c r="J220" s="234"/>
      <c r="K220" s="234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135</v>
      </c>
      <c r="AU220" s="244" t="s">
        <v>86</v>
      </c>
      <c r="AV220" s="13" t="s">
        <v>86</v>
      </c>
      <c r="AW220" s="13" t="s">
        <v>32</v>
      </c>
      <c r="AX220" s="13" t="s">
        <v>76</v>
      </c>
      <c r="AY220" s="244" t="s">
        <v>127</v>
      </c>
    </row>
    <row r="221" s="13" customFormat="1">
      <c r="A221" s="13"/>
      <c r="B221" s="233"/>
      <c r="C221" s="234"/>
      <c r="D221" s="235" t="s">
        <v>135</v>
      </c>
      <c r="E221" s="236" t="s">
        <v>1</v>
      </c>
      <c r="F221" s="237" t="s">
        <v>912</v>
      </c>
      <c r="G221" s="234"/>
      <c r="H221" s="238">
        <v>83.801000000000002</v>
      </c>
      <c r="I221" s="239"/>
      <c r="J221" s="234"/>
      <c r="K221" s="234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135</v>
      </c>
      <c r="AU221" s="244" t="s">
        <v>86</v>
      </c>
      <c r="AV221" s="13" t="s">
        <v>86</v>
      </c>
      <c r="AW221" s="13" t="s">
        <v>32</v>
      </c>
      <c r="AX221" s="13" t="s">
        <v>76</v>
      </c>
      <c r="AY221" s="244" t="s">
        <v>127</v>
      </c>
    </row>
    <row r="222" s="13" customFormat="1">
      <c r="A222" s="13"/>
      <c r="B222" s="233"/>
      <c r="C222" s="234"/>
      <c r="D222" s="235" t="s">
        <v>135</v>
      </c>
      <c r="E222" s="236" t="s">
        <v>1</v>
      </c>
      <c r="F222" s="237" t="s">
        <v>913</v>
      </c>
      <c r="G222" s="234"/>
      <c r="H222" s="238">
        <v>277.57400000000001</v>
      </c>
      <c r="I222" s="239"/>
      <c r="J222" s="234"/>
      <c r="K222" s="234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135</v>
      </c>
      <c r="AU222" s="244" t="s">
        <v>86</v>
      </c>
      <c r="AV222" s="13" t="s">
        <v>86</v>
      </c>
      <c r="AW222" s="13" t="s">
        <v>32</v>
      </c>
      <c r="AX222" s="13" t="s">
        <v>76</v>
      </c>
      <c r="AY222" s="244" t="s">
        <v>127</v>
      </c>
    </row>
    <row r="223" s="13" customFormat="1">
      <c r="A223" s="13"/>
      <c r="B223" s="233"/>
      <c r="C223" s="234"/>
      <c r="D223" s="235" t="s">
        <v>135</v>
      </c>
      <c r="E223" s="236" t="s">
        <v>1</v>
      </c>
      <c r="F223" s="237" t="s">
        <v>875</v>
      </c>
      <c r="G223" s="234"/>
      <c r="H223" s="238">
        <v>22.199999999999999</v>
      </c>
      <c r="I223" s="239"/>
      <c r="J223" s="234"/>
      <c r="K223" s="234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135</v>
      </c>
      <c r="AU223" s="244" t="s">
        <v>86</v>
      </c>
      <c r="AV223" s="13" t="s">
        <v>86</v>
      </c>
      <c r="AW223" s="13" t="s">
        <v>32</v>
      </c>
      <c r="AX223" s="13" t="s">
        <v>76</v>
      </c>
      <c r="AY223" s="244" t="s">
        <v>127</v>
      </c>
    </row>
    <row r="224" s="13" customFormat="1">
      <c r="A224" s="13"/>
      <c r="B224" s="233"/>
      <c r="C224" s="234"/>
      <c r="D224" s="235" t="s">
        <v>135</v>
      </c>
      <c r="E224" s="236" t="s">
        <v>1</v>
      </c>
      <c r="F224" s="237" t="s">
        <v>876</v>
      </c>
      <c r="G224" s="234"/>
      <c r="H224" s="238">
        <v>35.100000000000001</v>
      </c>
      <c r="I224" s="239"/>
      <c r="J224" s="234"/>
      <c r="K224" s="234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135</v>
      </c>
      <c r="AU224" s="244" t="s">
        <v>86</v>
      </c>
      <c r="AV224" s="13" t="s">
        <v>86</v>
      </c>
      <c r="AW224" s="13" t="s">
        <v>32</v>
      </c>
      <c r="AX224" s="13" t="s">
        <v>76</v>
      </c>
      <c r="AY224" s="244" t="s">
        <v>127</v>
      </c>
    </row>
    <row r="225" s="13" customFormat="1">
      <c r="A225" s="13"/>
      <c r="B225" s="233"/>
      <c r="C225" s="234"/>
      <c r="D225" s="235" t="s">
        <v>135</v>
      </c>
      <c r="E225" s="236" t="s">
        <v>1</v>
      </c>
      <c r="F225" s="237" t="s">
        <v>878</v>
      </c>
      <c r="G225" s="234"/>
      <c r="H225" s="238">
        <v>33.479999999999997</v>
      </c>
      <c r="I225" s="239"/>
      <c r="J225" s="234"/>
      <c r="K225" s="234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135</v>
      </c>
      <c r="AU225" s="244" t="s">
        <v>86</v>
      </c>
      <c r="AV225" s="13" t="s">
        <v>86</v>
      </c>
      <c r="AW225" s="13" t="s">
        <v>32</v>
      </c>
      <c r="AX225" s="13" t="s">
        <v>76</v>
      </c>
      <c r="AY225" s="244" t="s">
        <v>127</v>
      </c>
    </row>
    <row r="226" s="13" customFormat="1">
      <c r="A226" s="13"/>
      <c r="B226" s="233"/>
      <c r="C226" s="234"/>
      <c r="D226" s="235" t="s">
        <v>135</v>
      </c>
      <c r="E226" s="236" t="s">
        <v>1</v>
      </c>
      <c r="F226" s="237" t="s">
        <v>879</v>
      </c>
      <c r="G226" s="234"/>
      <c r="H226" s="238">
        <v>73.302000000000007</v>
      </c>
      <c r="I226" s="239"/>
      <c r="J226" s="234"/>
      <c r="K226" s="234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135</v>
      </c>
      <c r="AU226" s="244" t="s">
        <v>86</v>
      </c>
      <c r="AV226" s="13" t="s">
        <v>86</v>
      </c>
      <c r="AW226" s="13" t="s">
        <v>32</v>
      </c>
      <c r="AX226" s="13" t="s">
        <v>76</v>
      </c>
      <c r="AY226" s="244" t="s">
        <v>127</v>
      </c>
    </row>
    <row r="227" s="13" customFormat="1">
      <c r="A227" s="13"/>
      <c r="B227" s="233"/>
      <c r="C227" s="234"/>
      <c r="D227" s="235" t="s">
        <v>135</v>
      </c>
      <c r="E227" s="236" t="s">
        <v>1</v>
      </c>
      <c r="F227" s="237" t="s">
        <v>883</v>
      </c>
      <c r="G227" s="234"/>
      <c r="H227" s="238">
        <v>663.49099999999999</v>
      </c>
      <c r="I227" s="239"/>
      <c r="J227" s="234"/>
      <c r="K227" s="234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135</v>
      </c>
      <c r="AU227" s="244" t="s">
        <v>86</v>
      </c>
      <c r="AV227" s="13" t="s">
        <v>86</v>
      </c>
      <c r="AW227" s="13" t="s">
        <v>32</v>
      </c>
      <c r="AX227" s="13" t="s">
        <v>76</v>
      </c>
      <c r="AY227" s="244" t="s">
        <v>127</v>
      </c>
    </row>
    <row r="228" s="13" customFormat="1">
      <c r="A228" s="13"/>
      <c r="B228" s="233"/>
      <c r="C228" s="234"/>
      <c r="D228" s="235" t="s">
        <v>135</v>
      </c>
      <c r="E228" s="236" t="s">
        <v>1</v>
      </c>
      <c r="F228" s="237" t="s">
        <v>884</v>
      </c>
      <c r="G228" s="234"/>
      <c r="H228" s="238">
        <v>464.37599999999998</v>
      </c>
      <c r="I228" s="239"/>
      <c r="J228" s="234"/>
      <c r="K228" s="234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135</v>
      </c>
      <c r="AU228" s="244" t="s">
        <v>86</v>
      </c>
      <c r="AV228" s="13" t="s">
        <v>86</v>
      </c>
      <c r="AW228" s="13" t="s">
        <v>32</v>
      </c>
      <c r="AX228" s="13" t="s">
        <v>76</v>
      </c>
      <c r="AY228" s="244" t="s">
        <v>127</v>
      </c>
    </row>
    <row r="229" s="13" customFormat="1">
      <c r="A229" s="13"/>
      <c r="B229" s="233"/>
      <c r="C229" s="234"/>
      <c r="D229" s="235" t="s">
        <v>135</v>
      </c>
      <c r="E229" s="236" t="s">
        <v>1</v>
      </c>
      <c r="F229" s="237" t="s">
        <v>885</v>
      </c>
      <c r="G229" s="234"/>
      <c r="H229" s="238">
        <v>213.161</v>
      </c>
      <c r="I229" s="239"/>
      <c r="J229" s="234"/>
      <c r="K229" s="234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135</v>
      </c>
      <c r="AU229" s="244" t="s">
        <v>86</v>
      </c>
      <c r="AV229" s="13" t="s">
        <v>86</v>
      </c>
      <c r="AW229" s="13" t="s">
        <v>32</v>
      </c>
      <c r="AX229" s="13" t="s">
        <v>76</v>
      </c>
      <c r="AY229" s="244" t="s">
        <v>127</v>
      </c>
    </row>
    <row r="230" s="13" customFormat="1">
      <c r="A230" s="13"/>
      <c r="B230" s="233"/>
      <c r="C230" s="234"/>
      <c r="D230" s="235" t="s">
        <v>135</v>
      </c>
      <c r="E230" s="236" t="s">
        <v>1</v>
      </c>
      <c r="F230" s="237" t="s">
        <v>886</v>
      </c>
      <c r="G230" s="234"/>
      <c r="H230" s="238">
        <v>705.38999999999999</v>
      </c>
      <c r="I230" s="239"/>
      <c r="J230" s="234"/>
      <c r="K230" s="234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135</v>
      </c>
      <c r="AU230" s="244" t="s">
        <v>86</v>
      </c>
      <c r="AV230" s="13" t="s">
        <v>86</v>
      </c>
      <c r="AW230" s="13" t="s">
        <v>32</v>
      </c>
      <c r="AX230" s="13" t="s">
        <v>76</v>
      </c>
      <c r="AY230" s="244" t="s">
        <v>127</v>
      </c>
    </row>
    <row r="231" s="14" customFormat="1">
      <c r="A231" s="14"/>
      <c r="B231" s="245"/>
      <c r="C231" s="246"/>
      <c r="D231" s="235" t="s">
        <v>135</v>
      </c>
      <c r="E231" s="247" t="s">
        <v>1</v>
      </c>
      <c r="F231" s="248" t="s">
        <v>138</v>
      </c>
      <c r="G231" s="246"/>
      <c r="H231" s="249">
        <v>2679.4680000000003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135</v>
      </c>
      <c r="AU231" s="255" t="s">
        <v>86</v>
      </c>
      <c r="AV231" s="14" t="s">
        <v>133</v>
      </c>
      <c r="AW231" s="14" t="s">
        <v>32</v>
      </c>
      <c r="AX231" s="14" t="s">
        <v>84</v>
      </c>
      <c r="AY231" s="255" t="s">
        <v>127</v>
      </c>
    </row>
    <row r="232" s="2" customFormat="1" ht="24.15" customHeight="1">
      <c r="A232" s="38"/>
      <c r="B232" s="39"/>
      <c r="C232" s="219" t="s">
        <v>920</v>
      </c>
      <c r="D232" s="219" t="s">
        <v>129</v>
      </c>
      <c r="E232" s="220" t="s">
        <v>320</v>
      </c>
      <c r="F232" s="221" t="s">
        <v>321</v>
      </c>
      <c r="G232" s="222" t="s">
        <v>254</v>
      </c>
      <c r="H232" s="223">
        <v>20.591999999999999</v>
      </c>
      <c r="I232" s="224"/>
      <c r="J232" s="225">
        <f>ROUND(I232*H232,2)</f>
        <v>0</v>
      </c>
      <c r="K232" s="226"/>
      <c r="L232" s="44"/>
      <c r="M232" s="227" t="s">
        <v>1</v>
      </c>
      <c r="N232" s="228" t="s">
        <v>41</v>
      </c>
      <c r="O232" s="91"/>
      <c r="P232" s="229">
        <f>O232*H232</f>
        <v>0</v>
      </c>
      <c r="Q232" s="229">
        <v>0</v>
      </c>
      <c r="R232" s="229">
        <f>Q232*H232</f>
        <v>0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133</v>
      </c>
      <c r="AT232" s="231" t="s">
        <v>129</v>
      </c>
      <c r="AU232" s="231" t="s">
        <v>86</v>
      </c>
      <c r="AY232" s="17" t="s">
        <v>127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84</v>
      </c>
      <c r="BK232" s="232">
        <f>ROUND(I232*H232,2)</f>
        <v>0</v>
      </c>
      <c r="BL232" s="17" t="s">
        <v>133</v>
      </c>
      <c r="BM232" s="231" t="s">
        <v>921</v>
      </c>
    </row>
    <row r="233" s="13" customFormat="1">
      <c r="A233" s="13"/>
      <c r="B233" s="233"/>
      <c r="C233" s="234"/>
      <c r="D233" s="235" t="s">
        <v>135</v>
      </c>
      <c r="E233" s="236" t="s">
        <v>1</v>
      </c>
      <c r="F233" s="237" t="s">
        <v>915</v>
      </c>
      <c r="G233" s="234"/>
      <c r="H233" s="238">
        <v>20.591999999999999</v>
      </c>
      <c r="I233" s="239"/>
      <c r="J233" s="234"/>
      <c r="K233" s="234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135</v>
      </c>
      <c r="AU233" s="244" t="s">
        <v>86</v>
      </c>
      <c r="AV233" s="13" t="s">
        <v>86</v>
      </c>
      <c r="AW233" s="13" t="s">
        <v>32</v>
      </c>
      <c r="AX233" s="13" t="s">
        <v>84</v>
      </c>
      <c r="AY233" s="244" t="s">
        <v>127</v>
      </c>
    </row>
    <row r="234" s="2" customFormat="1" ht="24.15" customHeight="1">
      <c r="A234" s="38"/>
      <c r="B234" s="39"/>
      <c r="C234" s="219" t="s">
        <v>144</v>
      </c>
      <c r="D234" s="219" t="s">
        <v>129</v>
      </c>
      <c r="E234" s="220" t="s">
        <v>320</v>
      </c>
      <c r="F234" s="221" t="s">
        <v>321</v>
      </c>
      <c r="G234" s="222" t="s">
        <v>254</v>
      </c>
      <c r="H234" s="223">
        <v>1328.587</v>
      </c>
      <c r="I234" s="224"/>
      <c r="J234" s="225">
        <f>ROUND(I234*H234,2)</f>
        <v>0</v>
      </c>
      <c r="K234" s="226"/>
      <c r="L234" s="44"/>
      <c r="M234" s="227" t="s">
        <v>1</v>
      </c>
      <c r="N234" s="228" t="s">
        <v>41</v>
      </c>
      <c r="O234" s="91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133</v>
      </c>
      <c r="AT234" s="231" t="s">
        <v>129</v>
      </c>
      <c r="AU234" s="231" t="s">
        <v>86</v>
      </c>
      <c r="AY234" s="17" t="s">
        <v>127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7" t="s">
        <v>84</v>
      </c>
      <c r="BK234" s="232">
        <f>ROUND(I234*H234,2)</f>
        <v>0</v>
      </c>
      <c r="BL234" s="17" t="s">
        <v>133</v>
      </c>
      <c r="BM234" s="231" t="s">
        <v>922</v>
      </c>
    </row>
    <row r="235" s="13" customFormat="1">
      <c r="A235" s="13"/>
      <c r="B235" s="233"/>
      <c r="C235" s="234"/>
      <c r="D235" s="235" t="s">
        <v>135</v>
      </c>
      <c r="E235" s="236" t="s">
        <v>1</v>
      </c>
      <c r="F235" s="237" t="s">
        <v>923</v>
      </c>
      <c r="G235" s="234"/>
      <c r="H235" s="238">
        <v>26.969999999999999</v>
      </c>
      <c r="I235" s="239"/>
      <c r="J235" s="234"/>
      <c r="K235" s="234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135</v>
      </c>
      <c r="AU235" s="244" t="s">
        <v>86</v>
      </c>
      <c r="AV235" s="13" t="s">
        <v>86</v>
      </c>
      <c r="AW235" s="13" t="s">
        <v>32</v>
      </c>
      <c r="AX235" s="13" t="s">
        <v>76</v>
      </c>
      <c r="AY235" s="244" t="s">
        <v>127</v>
      </c>
    </row>
    <row r="236" s="13" customFormat="1">
      <c r="A236" s="13"/>
      <c r="B236" s="233"/>
      <c r="C236" s="234"/>
      <c r="D236" s="235" t="s">
        <v>135</v>
      </c>
      <c r="E236" s="236" t="s">
        <v>1</v>
      </c>
      <c r="F236" s="237" t="s">
        <v>924</v>
      </c>
      <c r="G236" s="234"/>
      <c r="H236" s="238">
        <v>55.941000000000002</v>
      </c>
      <c r="I236" s="239"/>
      <c r="J236" s="234"/>
      <c r="K236" s="234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135</v>
      </c>
      <c r="AU236" s="244" t="s">
        <v>86</v>
      </c>
      <c r="AV236" s="13" t="s">
        <v>86</v>
      </c>
      <c r="AW236" s="13" t="s">
        <v>32</v>
      </c>
      <c r="AX236" s="13" t="s">
        <v>76</v>
      </c>
      <c r="AY236" s="244" t="s">
        <v>127</v>
      </c>
    </row>
    <row r="237" s="13" customFormat="1">
      <c r="A237" s="13"/>
      <c r="B237" s="233"/>
      <c r="C237" s="234"/>
      <c r="D237" s="235" t="s">
        <v>135</v>
      </c>
      <c r="E237" s="236" t="s">
        <v>1</v>
      </c>
      <c r="F237" s="237" t="s">
        <v>925</v>
      </c>
      <c r="G237" s="234"/>
      <c r="H237" s="238">
        <v>319.00299999999999</v>
      </c>
      <c r="I237" s="239"/>
      <c r="J237" s="234"/>
      <c r="K237" s="234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135</v>
      </c>
      <c r="AU237" s="244" t="s">
        <v>86</v>
      </c>
      <c r="AV237" s="13" t="s">
        <v>86</v>
      </c>
      <c r="AW237" s="13" t="s">
        <v>32</v>
      </c>
      <c r="AX237" s="13" t="s">
        <v>76</v>
      </c>
      <c r="AY237" s="244" t="s">
        <v>127</v>
      </c>
    </row>
    <row r="238" s="13" customFormat="1">
      <c r="A238" s="13"/>
      <c r="B238" s="233"/>
      <c r="C238" s="234"/>
      <c r="D238" s="235" t="s">
        <v>135</v>
      </c>
      <c r="E238" s="236" t="s">
        <v>1</v>
      </c>
      <c r="F238" s="237" t="s">
        <v>926</v>
      </c>
      <c r="G238" s="234"/>
      <c r="H238" s="238">
        <v>271.82999999999998</v>
      </c>
      <c r="I238" s="239"/>
      <c r="J238" s="234"/>
      <c r="K238" s="234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135</v>
      </c>
      <c r="AU238" s="244" t="s">
        <v>86</v>
      </c>
      <c r="AV238" s="13" t="s">
        <v>86</v>
      </c>
      <c r="AW238" s="13" t="s">
        <v>32</v>
      </c>
      <c r="AX238" s="13" t="s">
        <v>76</v>
      </c>
      <c r="AY238" s="244" t="s">
        <v>127</v>
      </c>
    </row>
    <row r="239" s="13" customFormat="1">
      <c r="A239" s="13"/>
      <c r="B239" s="233"/>
      <c r="C239" s="234"/>
      <c r="D239" s="235" t="s">
        <v>135</v>
      </c>
      <c r="E239" s="236" t="s">
        <v>1</v>
      </c>
      <c r="F239" s="237" t="s">
        <v>927</v>
      </c>
      <c r="G239" s="234"/>
      <c r="H239" s="238">
        <v>173.89500000000001</v>
      </c>
      <c r="I239" s="239"/>
      <c r="J239" s="234"/>
      <c r="K239" s="234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135</v>
      </c>
      <c r="AU239" s="244" t="s">
        <v>86</v>
      </c>
      <c r="AV239" s="13" t="s">
        <v>86</v>
      </c>
      <c r="AW239" s="13" t="s">
        <v>32</v>
      </c>
      <c r="AX239" s="13" t="s">
        <v>76</v>
      </c>
      <c r="AY239" s="244" t="s">
        <v>127</v>
      </c>
    </row>
    <row r="240" s="13" customFormat="1">
      <c r="A240" s="13"/>
      <c r="B240" s="233"/>
      <c r="C240" s="234"/>
      <c r="D240" s="235" t="s">
        <v>135</v>
      </c>
      <c r="E240" s="236" t="s">
        <v>1</v>
      </c>
      <c r="F240" s="237" t="s">
        <v>928</v>
      </c>
      <c r="G240" s="234"/>
      <c r="H240" s="238">
        <v>480.94799999999998</v>
      </c>
      <c r="I240" s="239"/>
      <c r="J240" s="234"/>
      <c r="K240" s="234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135</v>
      </c>
      <c r="AU240" s="244" t="s">
        <v>86</v>
      </c>
      <c r="AV240" s="13" t="s">
        <v>86</v>
      </c>
      <c r="AW240" s="13" t="s">
        <v>32</v>
      </c>
      <c r="AX240" s="13" t="s">
        <v>76</v>
      </c>
      <c r="AY240" s="244" t="s">
        <v>127</v>
      </c>
    </row>
    <row r="241" s="14" customFormat="1">
      <c r="A241" s="14"/>
      <c r="B241" s="245"/>
      <c r="C241" s="246"/>
      <c r="D241" s="235" t="s">
        <v>135</v>
      </c>
      <c r="E241" s="247" t="s">
        <v>1</v>
      </c>
      <c r="F241" s="248" t="s">
        <v>138</v>
      </c>
      <c r="G241" s="246"/>
      <c r="H241" s="249">
        <v>1328.587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135</v>
      </c>
      <c r="AU241" s="255" t="s">
        <v>86</v>
      </c>
      <c r="AV241" s="14" t="s">
        <v>133</v>
      </c>
      <c r="AW241" s="14" t="s">
        <v>32</v>
      </c>
      <c r="AX241" s="14" t="s">
        <v>84</v>
      </c>
      <c r="AY241" s="255" t="s">
        <v>127</v>
      </c>
    </row>
    <row r="242" s="2" customFormat="1" ht="16.5" customHeight="1">
      <c r="A242" s="38"/>
      <c r="B242" s="39"/>
      <c r="C242" s="256" t="s">
        <v>929</v>
      </c>
      <c r="D242" s="256" t="s">
        <v>329</v>
      </c>
      <c r="E242" s="257" t="s">
        <v>930</v>
      </c>
      <c r="F242" s="258" t="s">
        <v>931</v>
      </c>
      <c r="G242" s="259" t="s">
        <v>332</v>
      </c>
      <c r="H242" s="260">
        <v>2391.4569999999999</v>
      </c>
      <c r="I242" s="261"/>
      <c r="J242" s="262">
        <f>ROUND(I242*H242,2)</f>
        <v>0</v>
      </c>
      <c r="K242" s="263"/>
      <c r="L242" s="264"/>
      <c r="M242" s="265" t="s">
        <v>1</v>
      </c>
      <c r="N242" s="266" t="s">
        <v>41</v>
      </c>
      <c r="O242" s="91"/>
      <c r="P242" s="229">
        <f>O242*H242</f>
        <v>0</v>
      </c>
      <c r="Q242" s="229">
        <v>1</v>
      </c>
      <c r="R242" s="229">
        <f>Q242*H242</f>
        <v>2391.4569999999999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175</v>
      </c>
      <c r="AT242" s="231" t="s">
        <v>329</v>
      </c>
      <c r="AU242" s="231" t="s">
        <v>86</v>
      </c>
      <c r="AY242" s="17" t="s">
        <v>127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7" t="s">
        <v>84</v>
      </c>
      <c r="BK242" s="232">
        <f>ROUND(I242*H242,2)</f>
        <v>0</v>
      </c>
      <c r="BL242" s="17" t="s">
        <v>133</v>
      </c>
      <c r="BM242" s="231" t="s">
        <v>932</v>
      </c>
    </row>
    <row r="243" s="13" customFormat="1">
      <c r="A243" s="13"/>
      <c r="B243" s="233"/>
      <c r="C243" s="234"/>
      <c r="D243" s="235" t="s">
        <v>135</v>
      </c>
      <c r="E243" s="236" t="s">
        <v>1</v>
      </c>
      <c r="F243" s="237" t="s">
        <v>933</v>
      </c>
      <c r="G243" s="234"/>
      <c r="H243" s="238">
        <v>2391.4569999999999</v>
      </c>
      <c r="I243" s="239"/>
      <c r="J243" s="234"/>
      <c r="K243" s="234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135</v>
      </c>
      <c r="AU243" s="244" t="s">
        <v>86</v>
      </c>
      <c r="AV243" s="13" t="s">
        <v>86</v>
      </c>
      <c r="AW243" s="13" t="s">
        <v>32</v>
      </c>
      <c r="AX243" s="13" t="s">
        <v>84</v>
      </c>
      <c r="AY243" s="244" t="s">
        <v>127</v>
      </c>
    </row>
    <row r="244" s="2" customFormat="1" ht="24.15" customHeight="1">
      <c r="A244" s="38"/>
      <c r="B244" s="39"/>
      <c r="C244" s="219" t="s">
        <v>934</v>
      </c>
      <c r="D244" s="219" t="s">
        <v>129</v>
      </c>
      <c r="E244" s="220" t="s">
        <v>323</v>
      </c>
      <c r="F244" s="221" t="s">
        <v>324</v>
      </c>
      <c r="G244" s="222" t="s">
        <v>254</v>
      </c>
      <c r="H244" s="223">
        <v>614.91700000000003</v>
      </c>
      <c r="I244" s="224"/>
      <c r="J244" s="225">
        <f>ROUND(I244*H244,2)</f>
        <v>0</v>
      </c>
      <c r="K244" s="226"/>
      <c r="L244" s="44"/>
      <c r="M244" s="227" t="s">
        <v>1</v>
      </c>
      <c r="N244" s="228" t="s">
        <v>41</v>
      </c>
      <c r="O244" s="91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1" t="s">
        <v>133</v>
      </c>
      <c r="AT244" s="231" t="s">
        <v>129</v>
      </c>
      <c r="AU244" s="231" t="s">
        <v>86</v>
      </c>
      <c r="AY244" s="17" t="s">
        <v>127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7" t="s">
        <v>84</v>
      </c>
      <c r="BK244" s="232">
        <f>ROUND(I244*H244,2)</f>
        <v>0</v>
      </c>
      <c r="BL244" s="17" t="s">
        <v>133</v>
      </c>
      <c r="BM244" s="231" t="s">
        <v>935</v>
      </c>
    </row>
    <row r="245" s="13" customFormat="1">
      <c r="A245" s="13"/>
      <c r="B245" s="233"/>
      <c r="C245" s="234"/>
      <c r="D245" s="235" t="s">
        <v>135</v>
      </c>
      <c r="E245" s="236" t="s">
        <v>1</v>
      </c>
      <c r="F245" s="237" t="s">
        <v>936</v>
      </c>
      <c r="G245" s="234"/>
      <c r="H245" s="238">
        <v>9.6189999999999998</v>
      </c>
      <c r="I245" s="239"/>
      <c r="J245" s="234"/>
      <c r="K245" s="234"/>
      <c r="L245" s="240"/>
      <c r="M245" s="241"/>
      <c r="N245" s="242"/>
      <c r="O245" s="242"/>
      <c r="P245" s="242"/>
      <c r="Q245" s="242"/>
      <c r="R245" s="242"/>
      <c r="S245" s="242"/>
      <c r="T245" s="24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4" t="s">
        <v>135</v>
      </c>
      <c r="AU245" s="244" t="s">
        <v>86</v>
      </c>
      <c r="AV245" s="13" t="s">
        <v>86</v>
      </c>
      <c r="AW245" s="13" t="s">
        <v>32</v>
      </c>
      <c r="AX245" s="13" t="s">
        <v>76</v>
      </c>
      <c r="AY245" s="244" t="s">
        <v>127</v>
      </c>
    </row>
    <row r="246" s="13" customFormat="1">
      <c r="A246" s="13"/>
      <c r="B246" s="233"/>
      <c r="C246" s="234"/>
      <c r="D246" s="235" t="s">
        <v>135</v>
      </c>
      <c r="E246" s="236" t="s">
        <v>1</v>
      </c>
      <c r="F246" s="237" t="s">
        <v>937</v>
      </c>
      <c r="G246" s="234"/>
      <c r="H246" s="238">
        <v>20.082999999999998</v>
      </c>
      <c r="I246" s="239"/>
      <c r="J246" s="234"/>
      <c r="K246" s="234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135</v>
      </c>
      <c r="AU246" s="244" t="s">
        <v>86</v>
      </c>
      <c r="AV246" s="13" t="s">
        <v>86</v>
      </c>
      <c r="AW246" s="13" t="s">
        <v>32</v>
      </c>
      <c r="AX246" s="13" t="s">
        <v>76</v>
      </c>
      <c r="AY246" s="244" t="s">
        <v>127</v>
      </c>
    </row>
    <row r="247" s="13" customFormat="1">
      <c r="A247" s="13"/>
      <c r="B247" s="233"/>
      <c r="C247" s="234"/>
      <c r="D247" s="235" t="s">
        <v>135</v>
      </c>
      <c r="E247" s="236" t="s">
        <v>1</v>
      </c>
      <c r="F247" s="237" t="s">
        <v>938</v>
      </c>
      <c r="G247" s="234"/>
      <c r="H247" s="238">
        <v>171.77000000000001</v>
      </c>
      <c r="I247" s="239"/>
      <c r="J247" s="234"/>
      <c r="K247" s="234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135</v>
      </c>
      <c r="AU247" s="244" t="s">
        <v>86</v>
      </c>
      <c r="AV247" s="13" t="s">
        <v>86</v>
      </c>
      <c r="AW247" s="13" t="s">
        <v>32</v>
      </c>
      <c r="AX247" s="13" t="s">
        <v>76</v>
      </c>
      <c r="AY247" s="244" t="s">
        <v>127</v>
      </c>
    </row>
    <row r="248" s="13" customFormat="1">
      <c r="A248" s="13"/>
      <c r="B248" s="233"/>
      <c r="C248" s="234"/>
      <c r="D248" s="235" t="s">
        <v>135</v>
      </c>
      <c r="E248" s="236" t="s">
        <v>1</v>
      </c>
      <c r="F248" s="237" t="s">
        <v>939</v>
      </c>
      <c r="G248" s="234"/>
      <c r="H248" s="238">
        <v>137.738</v>
      </c>
      <c r="I248" s="239"/>
      <c r="J248" s="234"/>
      <c r="K248" s="234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135</v>
      </c>
      <c r="AU248" s="244" t="s">
        <v>86</v>
      </c>
      <c r="AV248" s="13" t="s">
        <v>86</v>
      </c>
      <c r="AW248" s="13" t="s">
        <v>32</v>
      </c>
      <c r="AX248" s="13" t="s">
        <v>76</v>
      </c>
      <c r="AY248" s="244" t="s">
        <v>127</v>
      </c>
    </row>
    <row r="249" s="13" customFormat="1">
      <c r="A249" s="13"/>
      <c r="B249" s="233"/>
      <c r="C249" s="234"/>
      <c r="D249" s="235" t="s">
        <v>135</v>
      </c>
      <c r="E249" s="236" t="s">
        <v>1</v>
      </c>
      <c r="F249" s="237" t="s">
        <v>940</v>
      </c>
      <c r="G249" s="234"/>
      <c r="H249" s="238">
        <v>68.688999999999993</v>
      </c>
      <c r="I249" s="239"/>
      <c r="J249" s="234"/>
      <c r="K249" s="234"/>
      <c r="L249" s="240"/>
      <c r="M249" s="241"/>
      <c r="N249" s="242"/>
      <c r="O249" s="242"/>
      <c r="P249" s="242"/>
      <c r="Q249" s="242"/>
      <c r="R249" s="242"/>
      <c r="S249" s="242"/>
      <c r="T249" s="24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4" t="s">
        <v>135</v>
      </c>
      <c r="AU249" s="244" t="s">
        <v>86</v>
      </c>
      <c r="AV249" s="13" t="s">
        <v>86</v>
      </c>
      <c r="AW249" s="13" t="s">
        <v>32</v>
      </c>
      <c r="AX249" s="13" t="s">
        <v>76</v>
      </c>
      <c r="AY249" s="244" t="s">
        <v>127</v>
      </c>
    </row>
    <row r="250" s="13" customFormat="1">
      <c r="A250" s="13"/>
      <c r="B250" s="233"/>
      <c r="C250" s="234"/>
      <c r="D250" s="235" t="s">
        <v>135</v>
      </c>
      <c r="E250" s="236" t="s">
        <v>1</v>
      </c>
      <c r="F250" s="237" t="s">
        <v>941</v>
      </c>
      <c r="G250" s="234"/>
      <c r="H250" s="238">
        <v>207.018</v>
      </c>
      <c r="I250" s="239"/>
      <c r="J250" s="234"/>
      <c r="K250" s="234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135</v>
      </c>
      <c r="AU250" s="244" t="s">
        <v>86</v>
      </c>
      <c r="AV250" s="13" t="s">
        <v>86</v>
      </c>
      <c r="AW250" s="13" t="s">
        <v>32</v>
      </c>
      <c r="AX250" s="13" t="s">
        <v>76</v>
      </c>
      <c r="AY250" s="244" t="s">
        <v>127</v>
      </c>
    </row>
    <row r="251" s="14" customFormat="1">
      <c r="A251" s="14"/>
      <c r="B251" s="245"/>
      <c r="C251" s="246"/>
      <c r="D251" s="235" t="s">
        <v>135</v>
      </c>
      <c r="E251" s="247" t="s">
        <v>1</v>
      </c>
      <c r="F251" s="248" t="s">
        <v>138</v>
      </c>
      <c r="G251" s="246"/>
      <c r="H251" s="249">
        <v>614.91700000000003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135</v>
      </c>
      <c r="AU251" s="255" t="s">
        <v>86</v>
      </c>
      <c r="AV251" s="14" t="s">
        <v>133</v>
      </c>
      <c r="AW251" s="14" t="s">
        <v>32</v>
      </c>
      <c r="AX251" s="14" t="s">
        <v>84</v>
      </c>
      <c r="AY251" s="255" t="s">
        <v>127</v>
      </c>
    </row>
    <row r="252" s="2" customFormat="1" ht="16.5" customHeight="1">
      <c r="A252" s="38"/>
      <c r="B252" s="39"/>
      <c r="C252" s="256" t="s">
        <v>942</v>
      </c>
      <c r="D252" s="256" t="s">
        <v>329</v>
      </c>
      <c r="E252" s="257" t="s">
        <v>330</v>
      </c>
      <c r="F252" s="258" t="s">
        <v>331</v>
      </c>
      <c r="G252" s="259" t="s">
        <v>332</v>
      </c>
      <c r="H252" s="260">
        <v>1106.8510000000001</v>
      </c>
      <c r="I252" s="261"/>
      <c r="J252" s="262">
        <f>ROUND(I252*H252,2)</f>
        <v>0</v>
      </c>
      <c r="K252" s="263"/>
      <c r="L252" s="264"/>
      <c r="M252" s="265" t="s">
        <v>1</v>
      </c>
      <c r="N252" s="266" t="s">
        <v>41</v>
      </c>
      <c r="O252" s="91"/>
      <c r="P252" s="229">
        <f>O252*H252</f>
        <v>0</v>
      </c>
      <c r="Q252" s="229">
        <v>1</v>
      </c>
      <c r="R252" s="229">
        <f>Q252*H252</f>
        <v>1106.8510000000001</v>
      </c>
      <c r="S252" s="229">
        <v>0</v>
      </c>
      <c r="T252" s="230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1" t="s">
        <v>175</v>
      </c>
      <c r="AT252" s="231" t="s">
        <v>329</v>
      </c>
      <c r="AU252" s="231" t="s">
        <v>86</v>
      </c>
      <c r="AY252" s="17" t="s">
        <v>127</v>
      </c>
      <c r="BE252" s="232">
        <f>IF(N252="základní",J252,0)</f>
        <v>0</v>
      </c>
      <c r="BF252" s="232">
        <f>IF(N252="snížená",J252,0)</f>
        <v>0</v>
      </c>
      <c r="BG252" s="232">
        <f>IF(N252="zákl. přenesená",J252,0)</f>
        <v>0</v>
      </c>
      <c r="BH252" s="232">
        <f>IF(N252="sníž. přenesená",J252,0)</f>
        <v>0</v>
      </c>
      <c r="BI252" s="232">
        <f>IF(N252="nulová",J252,0)</f>
        <v>0</v>
      </c>
      <c r="BJ252" s="17" t="s">
        <v>84</v>
      </c>
      <c r="BK252" s="232">
        <f>ROUND(I252*H252,2)</f>
        <v>0</v>
      </c>
      <c r="BL252" s="17" t="s">
        <v>133</v>
      </c>
      <c r="BM252" s="231" t="s">
        <v>943</v>
      </c>
    </row>
    <row r="253" s="13" customFormat="1">
      <c r="A253" s="13"/>
      <c r="B253" s="233"/>
      <c r="C253" s="234"/>
      <c r="D253" s="235" t="s">
        <v>135</v>
      </c>
      <c r="E253" s="236" t="s">
        <v>1</v>
      </c>
      <c r="F253" s="237" t="s">
        <v>944</v>
      </c>
      <c r="G253" s="234"/>
      <c r="H253" s="238">
        <v>1106.8510000000001</v>
      </c>
      <c r="I253" s="239"/>
      <c r="J253" s="234"/>
      <c r="K253" s="234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135</v>
      </c>
      <c r="AU253" s="244" t="s">
        <v>86</v>
      </c>
      <c r="AV253" s="13" t="s">
        <v>86</v>
      </c>
      <c r="AW253" s="13" t="s">
        <v>32</v>
      </c>
      <c r="AX253" s="13" t="s">
        <v>84</v>
      </c>
      <c r="AY253" s="244" t="s">
        <v>127</v>
      </c>
    </row>
    <row r="254" s="12" customFormat="1" ht="22.8" customHeight="1">
      <c r="A254" s="12"/>
      <c r="B254" s="203"/>
      <c r="C254" s="204"/>
      <c r="D254" s="205" t="s">
        <v>75</v>
      </c>
      <c r="E254" s="217" t="s">
        <v>133</v>
      </c>
      <c r="F254" s="217" t="s">
        <v>945</v>
      </c>
      <c r="G254" s="204"/>
      <c r="H254" s="204"/>
      <c r="I254" s="207"/>
      <c r="J254" s="218">
        <f>BK254</f>
        <v>0</v>
      </c>
      <c r="K254" s="204"/>
      <c r="L254" s="209"/>
      <c r="M254" s="210"/>
      <c r="N254" s="211"/>
      <c r="O254" s="211"/>
      <c r="P254" s="212">
        <f>SUM(P255:P260)</f>
        <v>0</v>
      </c>
      <c r="Q254" s="211"/>
      <c r="R254" s="212">
        <f>SUM(R255:R260)</f>
        <v>0</v>
      </c>
      <c r="S254" s="211"/>
      <c r="T254" s="213">
        <f>SUM(T255:T260)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4" t="s">
        <v>84</v>
      </c>
      <c r="AT254" s="215" t="s">
        <v>75</v>
      </c>
      <c r="AU254" s="215" t="s">
        <v>84</v>
      </c>
      <c r="AY254" s="214" t="s">
        <v>127</v>
      </c>
      <c r="BK254" s="216">
        <f>SUM(BK255:BK260)</f>
        <v>0</v>
      </c>
    </row>
    <row r="255" s="2" customFormat="1" ht="16.5" customHeight="1">
      <c r="A255" s="38"/>
      <c r="B255" s="39"/>
      <c r="C255" s="219" t="s">
        <v>946</v>
      </c>
      <c r="D255" s="219" t="s">
        <v>129</v>
      </c>
      <c r="E255" s="220" t="s">
        <v>947</v>
      </c>
      <c r="F255" s="221" t="s">
        <v>948</v>
      </c>
      <c r="G255" s="222" t="s">
        <v>254</v>
      </c>
      <c r="H255" s="223">
        <v>4.3559999999999999</v>
      </c>
      <c r="I255" s="224"/>
      <c r="J255" s="225">
        <f>ROUND(I255*H255,2)</f>
        <v>0</v>
      </c>
      <c r="K255" s="226"/>
      <c r="L255" s="44"/>
      <c r="M255" s="227" t="s">
        <v>1</v>
      </c>
      <c r="N255" s="228" t="s">
        <v>41</v>
      </c>
      <c r="O255" s="91"/>
      <c r="P255" s="229">
        <f>O255*H255</f>
        <v>0</v>
      </c>
      <c r="Q255" s="229">
        <v>0</v>
      </c>
      <c r="R255" s="229">
        <f>Q255*H255</f>
        <v>0</v>
      </c>
      <c r="S255" s="229">
        <v>0</v>
      </c>
      <c r="T255" s="23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1" t="s">
        <v>133</v>
      </c>
      <c r="AT255" s="231" t="s">
        <v>129</v>
      </c>
      <c r="AU255" s="231" t="s">
        <v>86</v>
      </c>
      <c r="AY255" s="17" t="s">
        <v>127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7" t="s">
        <v>84</v>
      </c>
      <c r="BK255" s="232">
        <f>ROUND(I255*H255,2)</f>
        <v>0</v>
      </c>
      <c r="BL255" s="17" t="s">
        <v>133</v>
      </c>
      <c r="BM255" s="231" t="s">
        <v>949</v>
      </c>
    </row>
    <row r="256" s="13" customFormat="1">
      <c r="A256" s="13"/>
      <c r="B256" s="233"/>
      <c r="C256" s="234"/>
      <c r="D256" s="235" t="s">
        <v>135</v>
      </c>
      <c r="E256" s="236" t="s">
        <v>1</v>
      </c>
      <c r="F256" s="237" t="s">
        <v>950</v>
      </c>
      <c r="G256" s="234"/>
      <c r="H256" s="238">
        <v>3.8879999999999999</v>
      </c>
      <c r="I256" s="239"/>
      <c r="J256" s="234"/>
      <c r="K256" s="234"/>
      <c r="L256" s="240"/>
      <c r="M256" s="241"/>
      <c r="N256" s="242"/>
      <c r="O256" s="242"/>
      <c r="P256" s="242"/>
      <c r="Q256" s="242"/>
      <c r="R256" s="242"/>
      <c r="S256" s="242"/>
      <c r="T256" s="24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4" t="s">
        <v>135</v>
      </c>
      <c r="AU256" s="244" t="s">
        <v>86</v>
      </c>
      <c r="AV256" s="13" t="s">
        <v>86</v>
      </c>
      <c r="AW256" s="13" t="s">
        <v>32</v>
      </c>
      <c r="AX256" s="13" t="s">
        <v>76</v>
      </c>
      <c r="AY256" s="244" t="s">
        <v>127</v>
      </c>
    </row>
    <row r="257" s="13" customFormat="1">
      <c r="A257" s="13"/>
      <c r="B257" s="233"/>
      <c r="C257" s="234"/>
      <c r="D257" s="235" t="s">
        <v>135</v>
      </c>
      <c r="E257" s="236" t="s">
        <v>1</v>
      </c>
      <c r="F257" s="237" t="s">
        <v>951</v>
      </c>
      <c r="G257" s="234"/>
      <c r="H257" s="238">
        <v>0.46800000000000003</v>
      </c>
      <c r="I257" s="239"/>
      <c r="J257" s="234"/>
      <c r="K257" s="234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135</v>
      </c>
      <c r="AU257" s="244" t="s">
        <v>86</v>
      </c>
      <c r="AV257" s="13" t="s">
        <v>86</v>
      </c>
      <c r="AW257" s="13" t="s">
        <v>32</v>
      </c>
      <c r="AX257" s="13" t="s">
        <v>76</v>
      </c>
      <c r="AY257" s="244" t="s">
        <v>127</v>
      </c>
    </row>
    <row r="258" s="14" customFormat="1">
      <c r="A258" s="14"/>
      <c r="B258" s="245"/>
      <c r="C258" s="246"/>
      <c r="D258" s="235" t="s">
        <v>135</v>
      </c>
      <c r="E258" s="247" t="s">
        <v>1</v>
      </c>
      <c r="F258" s="248" t="s">
        <v>138</v>
      </c>
      <c r="G258" s="246"/>
      <c r="H258" s="249">
        <v>4.3559999999999999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135</v>
      </c>
      <c r="AU258" s="255" t="s">
        <v>86</v>
      </c>
      <c r="AV258" s="14" t="s">
        <v>133</v>
      </c>
      <c r="AW258" s="14" t="s">
        <v>32</v>
      </c>
      <c r="AX258" s="14" t="s">
        <v>84</v>
      </c>
      <c r="AY258" s="255" t="s">
        <v>127</v>
      </c>
    </row>
    <row r="259" s="2" customFormat="1" ht="24.15" customHeight="1">
      <c r="A259" s="38"/>
      <c r="B259" s="39"/>
      <c r="C259" s="219" t="s">
        <v>952</v>
      </c>
      <c r="D259" s="219" t="s">
        <v>129</v>
      </c>
      <c r="E259" s="220" t="s">
        <v>953</v>
      </c>
      <c r="F259" s="221" t="s">
        <v>954</v>
      </c>
      <c r="G259" s="222" t="s">
        <v>254</v>
      </c>
      <c r="H259" s="223">
        <v>3.8879999999999999</v>
      </c>
      <c r="I259" s="224"/>
      <c r="J259" s="225">
        <f>ROUND(I259*H259,2)</f>
        <v>0</v>
      </c>
      <c r="K259" s="226"/>
      <c r="L259" s="44"/>
      <c r="M259" s="227" t="s">
        <v>1</v>
      </c>
      <c r="N259" s="228" t="s">
        <v>41</v>
      </c>
      <c r="O259" s="91"/>
      <c r="P259" s="229">
        <f>O259*H259</f>
        <v>0</v>
      </c>
      <c r="Q259" s="229">
        <v>0</v>
      </c>
      <c r="R259" s="229">
        <f>Q259*H259</f>
        <v>0</v>
      </c>
      <c r="S259" s="229">
        <v>0</v>
      </c>
      <c r="T259" s="23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1" t="s">
        <v>133</v>
      </c>
      <c r="AT259" s="231" t="s">
        <v>129</v>
      </c>
      <c r="AU259" s="231" t="s">
        <v>86</v>
      </c>
      <c r="AY259" s="17" t="s">
        <v>127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7" t="s">
        <v>84</v>
      </c>
      <c r="BK259" s="232">
        <f>ROUND(I259*H259,2)</f>
        <v>0</v>
      </c>
      <c r="BL259" s="17" t="s">
        <v>133</v>
      </c>
      <c r="BM259" s="231" t="s">
        <v>955</v>
      </c>
    </row>
    <row r="260" s="13" customFormat="1">
      <c r="A260" s="13"/>
      <c r="B260" s="233"/>
      <c r="C260" s="234"/>
      <c r="D260" s="235" t="s">
        <v>135</v>
      </c>
      <c r="E260" s="236" t="s">
        <v>1</v>
      </c>
      <c r="F260" s="237" t="s">
        <v>950</v>
      </c>
      <c r="G260" s="234"/>
      <c r="H260" s="238">
        <v>3.8879999999999999</v>
      </c>
      <c r="I260" s="239"/>
      <c r="J260" s="234"/>
      <c r="K260" s="234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135</v>
      </c>
      <c r="AU260" s="244" t="s">
        <v>86</v>
      </c>
      <c r="AV260" s="13" t="s">
        <v>86</v>
      </c>
      <c r="AW260" s="13" t="s">
        <v>32</v>
      </c>
      <c r="AX260" s="13" t="s">
        <v>84</v>
      </c>
      <c r="AY260" s="244" t="s">
        <v>127</v>
      </c>
    </row>
    <row r="261" s="12" customFormat="1" ht="22.8" customHeight="1">
      <c r="A261" s="12"/>
      <c r="B261" s="203"/>
      <c r="C261" s="204"/>
      <c r="D261" s="205" t="s">
        <v>75</v>
      </c>
      <c r="E261" s="217" t="s">
        <v>161</v>
      </c>
      <c r="F261" s="217" t="s">
        <v>393</v>
      </c>
      <c r="G261" s="204"/>
      <c r="H261" s="204"/>
      <c r="I261" s="207"/>
      <c r="J261" s="218">
        <f>BK261</f>
        <v>0</v>
      </c>
      <c r="K261" s="204"/>
      <c r="L261" s="209"/>
      <c r="M261" s="210"/>
      <c r="N261" s="211"/>
      <c r="O261" s="211"/>
      <c r="P261" s="212">
        <f>SUM(P262:P271)</f>
        <v>0</v>
      </c>
      <c r="Q261" s="211"/>
      <c r="R261" s="212">
        <f>SUM(R262:R271)</f>
        <v>0</v>
      </c>
      <c r="S261" s="211"/>
      <c r="T261" s="213">
        <f>SUM(T262:T271)</f>
        <v>0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4" t="s">
        <v>84</v>
      </c>
      <c r="AT261" s="215" t="s">
        <v>75</v>
      </c>
      <c r="AU261" s="215" t="s">
        <v>84</v>
      </c>
      <c r="AY261" s="214" t="s">
        <v>127</v>
      </c>
      <c r="BK261" s="216">
        <f>SUM(BK262:BK271)</f>
        <v>0</v>
      </c>
    </row>
    <row r="262" s="2" customFormat="1" ht="16.5" customHeight="1">
      <c r="A262" s="38"/>
      <c r="B262" s="39"/>
      <c r="C262" s="219" t="s">
        <v>956</v>
      </c>
      <c r="D262" s="219" t="s">
        <v>129</v>
      </c>
      <c r="E262" s="220" t="s">
        <v>957</v>
      </c>
      <c r="F262" s="221" t="s">
        <v>958</v>
      </c>
      <c r="G262" s="222" t="s">
        <v>132</v>
      </c>
      <c r="H262" s="223">
        <v>358.64400000000001</v>
      </c>
      <c r="I262" s="224"/>
      <c r="J262" s="225">
        <f>ROUND(I262*H262,2)</f>
        <v>0</v>
      </c>
      <c r="K262" s="226"/>
      <c r="L262" s="44"/>
      <c r="M262" s="227" t="s">
        <v>1</v>
      </c>
      <c r="N262" s="228" t="s">
        <v>41</v>
      </c>
      <c r="O262" s="91"/>
      <c r="P262" s="229">
        <f>O262*H262</f>
        <v>0</v>
      </c>
      <c r="Q262" s="229">
        <v>0</v>
      </c>
      <c r="R262" s="229">
        <f>Q262*H262</f>
        <v>0</v>
      </c>
      <c r="S262" s="229">
        <v>0</v>
      </c>
      <c r="T262" s="23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133</v>
      </c>
      <c r="AT262" s="231" t="s">
        <v>129</v>
      </c>
      <c r="AU262" s="231" t="s">
        <v>86</v>
      </c>
      <c r="AY262" s="17" t="s">
        <v>127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84</v>
      </c>
      <c r="BK262" s="232">
        <f>ROUND(I262*H262,2)</f>
        <v>0</v>
      </c>
      <c r="BL262" s="17" t="s">
        <v>133</v>
      </c>
      <c r="BM262" s="231" t="s">
        <v>959</v>
      </c>
    </row>
    <row r="263" s="13" customFormat="1">
      <c r="A263" s="13"/>
      <c r="B263" s="233"/>
      <c r="C263" s="234"/>
      <c r="D263" s="235" t="s">
        <v>135</v>
      </c>
      <c r="E263" s="236" t="s">
        <v>1</v>
      </c>
      <c r="F263" s="237" t="s">
        <v>838</v>
      </c>
      <c r="G263" s="234"/>
      <c r="H263" s="238">
        <v>358.64400000000001</v>
      </c>
      <c r="I263" s="239"/>
      <c r="J263" s="234"/>
      <c r="K263" s="234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135</v>
      </c>
      <c r="AU263" s="244" t="s">
        <v>86</v>
      </c>
      <c r="AV263" s="13" t="s">
        <v>86</v>
      </c>
      <c r="AW263" s="13" t="s">
        <v>32</v>
      </c>
      <c r="AX263" s="13" t="s">
        <v>84</v>
      </c>
      <c r="AY263" s="244" t="s">
        <v>127</v>
      </c>
    </row>
    <row r="264" s="2" customFormat="1" ht="21.75" customHeight="1">
      <c r="A264" s="38"/>
      <c r="B264" s="39"/>
      <c r="C264" s="219" t="s">
        <v>302</v>
      </c>
      <c r="D264" s="219" t="s">
        <v>129</v>
      </c>
      <c r="E264" s="220" t="s">
        <v>960</v>
      </c>
      <c r="F264" s="221" t="s">
        <v>961</v>
      </c>
      <c r="G264" s="222" t="s">
        <v>132</v>
      </c>
      <c r="H264" s="223">
        <v>358.64400000000001</v>
      </c>
      <c r="I264" s="224"/>
      <c r="J264" s="225">
        <f>ROUND(I264*H264,2)</f>
        <v>0</v>
      </c>
      <c r="K264" s="226"/>
      <c r="L264" s="44"/>
      <c r="M264" s="227" t="s">
        <v>1</v>
      </c>
      <c r="N264" s="228" t="s">
        <v>41</v>
      </c>
      <c r="O264" s="91"/>
      <c r="P264" s="229">
        <f>O264*H264</f>
        <v>0</v>
      </c>
      <c r="Q264" s="229">
        <v>0</v>
      </c>
      <c r="R264" s="229">
        <f>Q264*H264</f>
        <v>0</v>
      </c>
      <c r="S264" s="229">
        <v>0</v>
      </c>
      <c r="T264" s="230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1" t="s">
        <v>133</v>
      </c>
      <c r="AT264" s="231" t="s">
        <v>129</v>
      </c>
      <c r="AU264" s="231" t="s">
        <v>86</v>
      </c>
      <c r="AY264" s="17" t="s">
        <v>127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7" t="s">
        <v>84</v>
      </c>
      <c r="BK264" s="232">
        <f>ROUND(I264*H264,2)</f>
        <v>0</v>
      </c>
      <c r="BL264" s="17" t="s">
        <v>133</v>
      </c>
      <c r="BM264" s="231" t="s">
        <v>962</v>
      </c>
    </row>
    <row r="265" s="13" customFormat="1">
      <c r="A265" s="13"/>
      <c r="B265" s="233"/>
      <c r="C265" s="234"/>
      <c r="D265" s="235" t="s">
        <v>135</v>
      </c>
      <c r="E265" s="236" t="s">
        <v>1</v>
      </c>
      <c r="F265" s="237" t="s">
        <v>838</v>
      </c>
      <c r="G265" s="234"/>
      <c r="H265" s="238">
        <v>358.64400000000001</v>
      </c>
      <c r="I265" s="239"/>
      <c r="J265" s="234"/>
      <c r="K265" s="234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135</v>
      </c>
      <c r="AU265" s="244" t="s">
        <v>86</v>
      </c>
      <c r="AV265" s="13" t="s">
        <v>86</v>
      </c>
      <c r="AW265" s="13" t="s">
        <v>32</v>
      </c>
      <c r="AX265" s="13" t="s">
        <v>84</v>
      </c>
      <c r="AY265" s="244" t="s">
        <v>127</v>
      </c>
    </row>
    <row r="266" s="2" customFormat="1" ht="33" customHeight="1">
      <c r="A266" s="38"/>
      <c r="B266" s="39"/>
      <c r="C266" s="219" t="s">
        <v>590</v>
      </c>
      <c r="D266" s="219" t="s">
        <v>129</v>
      </c>
      <c r="E266" s="220" t="s">
        <v>963</v>
      </c>
      <c r="F266" s="221" t="s">
        <v>964</v>
      </c>
      <c r="G266" s="222" t="s">
        <v>132</v>
      </c>
      <c r="H266" s="223">
        <v>1213.8720000000001</v>
      </c>
      <c r="I266" s="224"/>
      <c r="J266" s="225">
        <f>ROUND(I266*H266,2)</f>
        <v>0</v>
      </c>
      <c r="K266" s="226"/>
      <c r="L266" s="44"/>
      <c r="M266" s="227" t="s">
        <v>1</v>
      </c>
      <c r="N266" s="228" t="s">
        <v>41</v>
      </c>
      <c r="O266" s="91"/>
      <c r="P266" s="229">
        <f>O266*H266</f>
        <v>0</v>
      </c>
      <c r="Q266" s="229">
        <v>0</v>
      </c>
      <c r="R266" s="229">
        <f>Q266*H266</f>
        <v>0</v>
      </c>
      <c r="S266" s="229">
        <v>0</v>
      </c>
      <c r="T266" s="23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1" t="s">
        <v>133</v>
      </c>
      <c r="AT266" s="231" t="s">
        <v>129</v>
      </c>
      <c r="AU266" s="231" t="s">
        <v>86</v>
      </c>
      <c r="AY266" s="17" t="s">
        <v>127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7" t="s">
        <v>84</v>
      </c>
      <c r="BK266" s="232">
        <f>ROUND(I266*H266,2)</f>
        <v>0</v>
      </c>
      <c r="BL266" s="17" t="s">
        <v>133</v>
      </c>
      <c r="BM266" s="231" t="s">
        <v>965</v>
      </c>
    </row>
    <row r="267" s="13" customFormat="1">
      <c r="A267" s="13"/>
      <c r="B267" s="233"/>
      <c r="C267" s="234"/>
      <c r="D267" s="235" t="s">
        <v>135</v>
      </c>
      <c r="E267" s="236" t="s">
        <v>1</v>
      </c>
      <c r="F267" s="237" t="s">
        <v>966</v>
      </c>
      <c r="G267" s="234"/>
      <c r="H267" s="238">
        <v>1213.8720000000001</v>
      </c>
      <c r="I267" s="239"/>
      <c r="J267" s="234"/>
      <c r="K267" s="234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135</v>
      </c>
      <c r="AU267" s="244" t="s">
        <v>86</v>
      </c>
      <c r="AV267" s="13" t="s">
        <v>86</v>
      </c>
      <c r="AW267" s="13" t="s">
        <v>32</v>
      </c>
      <c r="AX267" s="13" t="s">
        <v>84</v>
      </c>
      <c r="AY267" s="244" t="s">
        <v>127</v>
      </c>
    </row>
    <row r="268" s="2" customFormat="1" ht="24.15" customHeight="1">
      <c r="A268" s="38"/>
      <c r="B268" s="39"/>
      <c r="C268" s="219" t="s">
        <v>595</v>
      </c>
      <c r="D268" s="219" t="s">
        <v>129</v>
      </c>
      <c r="E268" s="220" t="s">
        <v>967</v>
      </c>
      <c r="F268" s="221" t="s">
        <v>968</v>
      </c>
      <c r="G268" s="222" t="s">
        <v>132</v>
      </c>
      <c r="H268" s="223">
        <v>1213.8720000000001</v>
      </c>
      <c r="I268" s="224"/>
      <c r="J268" s="225">
        <f>ROUND(I268*H268,2)</f>
        <v>0</v>
      </c>
      <c r="K268" s="226"/>
      <c r="L268" s="44"/>
      <c r="M268" s="227" t="s">
        <v>1</v>
      </c>
      <c r="N268" s="228" t="s">
        <v>41</v>
      </c>
      <c r="O268" s="91"/>
      <c r="P268" s="229">
        <f>O268*H268</f>
        <v>0</v>
      </c>
      <c r="Q268" s="229">
        <v>0</v>
      </c>
      <c r="R268" s="229">
        <f>Q268*H268</f>
        <v>0</v>
      </c>
      <c r="S268" s="229">
        <v>0</v>
      </c>
      <c r="T268" s="23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1" t="s">
        <v>133</v>
      </c>
      <c r="AT268" s="231" t="s">
        <v>129</v>
      </c>
      <c r="AU268" s="231" t="s">
        <v>86</v>
      </c>
      <c r="AY268" s="17" t="s">
        <v>127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7" t="s">
        <v>84</v>
      </c>
      <c r="BK268" s="232">
        <f>ROUND(I268*H268,2)</f>
        <v>0</v>
      </c>
      <c r="BL268" s="17" t="s">
        <v>133</v>
      </c>
      <c r="BM268" s="231" t="s">
        <v>969</v>
      </c>
    </row>
    <row r="269" s="13" customFormat="1">
      <c r="A269" s="13"/>
      <c r="B269" s="233"/>
      <c r="C269" s="234"/>
      <c r="D269" s="235" t="s">
        <v>135</v>
      </c>
      <c r="E269" s="236" t="s">
        <v>1</v>
      </c>
      <c r="F269" s="237" t="s">
        <v>966</v>
      </c>
      <c r="G269" s="234"/>
      <c r="H269" s="238">
        <v>1213.8720000000001</v>
      </c>
      <c r="I269" s="239"/>
      <c r="J269" s="234"/>
      <c r="K269" s="234"/>
      <c r="L269" s="240"/>
      <c r="M269" s="241"/>
      <c r="N269" s="242"/>
      <c r="O269" s="242"/>
      <c r="P269" s="242"/>
      <c r="Q269" s="242"/>
      <c r="R269" s="242"/>
      <c r="S269" s="242"/>
      <c r="T269" s="24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4" t="s">
        <v>135</v>
      </c>
      <c r="AU269" s="244" t="s">
        <v>86</v>
      </c>
      <c r="AV269" s="13" t="s">
        <v>86</v>
      </c>
      <c r="AW269" s="13" t="s">
        <v>32</v>
      </c>
      <c r="AX269" s="13" t="s">
        <v>84</v>
      </c>
      <c r="AY269" s="244" t="s">
        <v>127</v>
      </c>
    </row>
    <row r="270" s="2" customFormat="1" ht="24.15" customHeight="1">
      <c r="A270" s="38"/>
      <c r="B270" s="39"/>
      <c r="C270" s="219" t="s">
        <v>600</v>
      </c>
      <c r="D270" s="219" t="s">
        <v>129</v>
      </c>
      <c r="E270" s="220" t="s">
        <v>970</v>
      </c>
      <c r="F270" s="221" t="s">
        <v>971</v>
      </c>
      <c r="G270" s="222" t="s">
        <v>132</v>
      </c>
      <c r="H270" s="223">
        <v>358.64400000000001</v>
      </c>
      <c r="I270" s="224"/>
      <c r="J270" s="225">
        <f>ROUND(I270*H270,2)</f>
        <v>0</v>
      </c>
      <c r="K270" s="226"/>
      <c r="L270" s="44"/>
      <c r="M270" s="227" t="s">
        <v>1</v>
      </c>
      <c r="N270" s="228" t="s">
        <v>41</v>
      </c>
      <c r="O270" s="91"/>
      <c r="P270" s="229">
        <f>O270*H270</f>
        <v>0</v>
      </c>
      <c r="Q270" s="229">
        <v>0</v>
      </c>
      <c r="R270" s="229">
        <f>Q270*H270</f>
        <v>0</v>
      </c>
      <c r="S270" s="229">
        <v>0</v>
      </c>
      <c r="T270" s="23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1" t="s">
        <v>133</v>
      </c>
      <c r="AT270" s="231" t="s">
        <v>129</v>
      </c>
      <c r="AU270" s="231" t="s">
        <v>86</v>
      </c>
      <c r="AY270" s="17" t="s">
        <v>127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7" t="s">
        <v>84</v>
      </c>
      <c r="BK270" s="232">
        <f>ROUND(I270*H270,2)</f>
        <v>0</v>
      </c>
      <c r="BL270" s="17" t="s">
        <v>133</v>
      </c>
      <c r="BM270" s="231" t="s">
        <v>972</v>
      </c>
    </row>
    <row r="271" s="13" customFormat="1">
      <c r="A271" s="13"/>
      <c r="B271" s="233"/>
      <c r="C271" s="234"/>
      <c r="D271" s="235" t="s">
        <v>135</v>
      </c>
      <c r="E271" s="236" t="s">
        <v>1</v>
      </c>
      <c r="F271" s="237" t="s">
        <v>838</v>
      </c>
      <c r="G271" s="234"/>
      <c r="H271" s="238">
        <v>358.64400000000001</v>
      </c>
      <c r="I271" s="239"/>
      <c r="J271" s="234"/>
      <c r="K271" s="234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135</v>
      </c>
      <c r="AU271" s="244" t="s">
        <v>86</v>
      </c>
      <c r="AV271" s="13" t="s">
        <v>86</v>
      </c>
      <c r="AW271" s="13" t="s">
        <v>32</v>
      </c>
      <c r="AX271" s="13" t="s">
        <v>84</v>
      </c>
      <c r="AY271" s="244" t="s">
        <v>127</v>
      </c>
    </row>
    <row r="272" s="12" customFormat="1" ht="22.8" customHeight="1">
      <c r="A272" s="12"/>
      <c r="B272" s="203"/>
      <c r="C272" s="204"/>
      <c r="D272" s="205" t="s">
        <v>75</v>
      </c>
      <c r="E272" s="217" t="s">
        <v>175</v>
      </c>
      <c r="F272" s="217" t="s">
        <v>470</v>
      </c>
      <c r="G272" s="204"/>
      <c r="H272" s="204"/>
      <c r="I272" s="207"/>
      <c r="J272" s="218">
        <f>BK272</f>
        <v>0</v>
      </c>
      <c r="K272" s="204"/>
      <c r="L272" s="209"/>
      <c r="M272" s="210"/>
      <c r="N272" s="211"/>
      <c r="O272" s="211"/>
      <c r="P272" s="212">
        <f>SUM(P273:P330)</f>
        <v>0</v>
      </c>
      <c r="Q272" s="211"/>
      <c r="R272" s="212">
        <f>SUM(R273:R330)</f>
        <v>54.570663040000007</v>
      </c>
      <c r="S272" s="211"/>
      <c r="T272" s="213">
        <f>SUM(T273:T330)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4" t="s">
        <v>84</v>
      </c>
      <c r="AT272" s="215" t="s">
        <v>75</v>
      </c>
      <c r="AU272" s="215" t="s">
        <v>84</v>
      </c>
      <c r="AY272" s="214" t="s">
        <v>127</v>
      </c>
      <c r="BK272" s="216">
        <f>SUM(BK273:BK330)</f>
        <v>0</v>
      </c>
    </row>
    <row r="273" s="2" customFormat="1" ht="24.15" customHeight="1">
      <c r="A273" s="38"/>
      <c r="B273" s="39"/>
      <c r="C273" s="219" t="s">
        <v>315</v>
      </c>
      <c r="D273" s="219" t="s">
        <v>129</v>
      </c>
      <c r="E273" s="220" t="s">
        <v>973</v>
      </c>
      <c r="F273" s="221" t="s">
        <v>974</v>
      </c>
      <c r="G273" s="222" t="s">
        <v>192</v>
      </c>
      <c r="H273" s="223">
        <v>36</v>
      </c>
      <c r="I273" s="224"/>
      <c r="J273" s="225">
        <f>ROUND(I273*H273,2)</f>
        <v>0</v>
      </c>
      <c r="K273" s="226"/>
      <c r="L273" s="44"/>
      <c r="M273" s="227" t="s">
        <v>1</v>
      </c>
      <c r="N273" s="228" t="s">
        <v>41</v>
      </c>
      <c r="O273" s="91"/>
      <c r="P273" s="229">
        <f>O273*H273</f>
        <v>0</v>
      </c>
      <c r="Q273" s="229">
        <v>0</v>
      </c>
      <c r="R273" s="229">
        <f>Q273*H273</f>
        <v>0</v>
      </c>
      <c r="S273" s="229">
        <v>0</v>
      </c>
      <c r="T273" s="230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1" t="s">
        <v>133</v>
      </c>
      <c r="AT273" s="231" t="s">
        <v>129</v>
      </c>
      <c r="AU273" s="231" t="s">
        <v>86</v>
      </c>
      <c r="AY273" s="17" t="s">
        <v>127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7" t="s">
        <v>84</v>
      </c>
      <c r="BK273" s="232">
        <f>ROUND(I273*H273,2)</f>
        <v>0</v>
      </c>
      <c r="BL273" s="17" t="s">
        <v>133</v>
      </c>
      <c r="BM273" s="231" t="s">
        <v>975</v>
      </c>
    </row>
    <row r="274" s="13" customFormat="1">
      <c r="A274" s="13"/>
      <c r="B274" s="233"/>
      <c r="C274" s="234"/>
      <c r="D274" s="235" t="s">
        <v>135</v>
      </c>
      <c r="E274" s="236" t="s">
        <v>1</v>
      </c>
      <c r="F274" s="237" t="s">
        <v>306</v>
      </c>
      <c r="G274" s="234"/>
      <c r="H274" s="238">
        <v>36</v>
      </c>
      <c r="I274" s="239"/>
      <c r="J274" s="234"/>
      <c r="K274" s="234"/>
      <c r="L274" s="240"/>
      <c r="M274" s="241"/>
      <c r="N274" s="242"/>
      <c r="O274" s="242"/>
      <c r="P274" s="242"/>
      <c r="Q274" s="242"/>
      <c r="R274" s="242"/>
      <c r="S274" s="242"/>
      <c r="T274" s="24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4" t="s">
        <v>135</v>
      </c>
      <c r="AU274" s="244" t="s">
        <v>86</v>
      </c>
      <c r="AV274" s="13" t="s">
        <v>86</v>
      </c>
      <c r="AW274" s="13" t="s">
        <v>32</v>
      </c>
      <c r="AX274" s="13" t="s">
        <v>84</v>
      </c>
      <c r="AY274" s="244" t="s">
        <v>127</v>
      </c>
    </row>
    <row r="275" s="2" customFormat="1" ht="24.15" customHeight="1">
      <c r="A275" s="38"/>
      <c r="B275" s="39"/>
      <c r="C275" s="256" t="s">
        <v>319</v>
      </c>
      <c r="D275" s="256" t="s">
        <v>329</v>
      </c>
      <c r="E275" s="257" t="s">
        <v>976</v>
      </c>
      <c r="F275" s="258" t="s">
        <v>977</v>
      </c>
      <c r="G275" s="259" t="s">
        <v>192</v>
      </c>
      <c r="H275" s="260">
        <v>37.799999999999997</v>
      </c>
      <c r="I275" s="261"/>
      <c r="J275" s="262">
        <f>ROUND(I275*H275,2)</f>
        <v>0</v>
      </c>
      <c r="K275" s="263"/>
      <c r="L275" s="264"/>
      <c r="M275" s="265" t="s">
        <v>1</v>
      </c>
      <c r="N275" s="266" t="s">
        <v>41</v>
      </c>
      <c r="O275" s="91"/>
      <c r="P275" s="229">
        <f>O275*H275</f>
        <v>0</v>
      </c>
      <c r="Q275" s="229">
        <v>0.00042999999999999999</v>
      </c>
      <c r="R275" s="229">
        <f>Q275*H275</f>
        <v>0.016253999999999998</v>
      </c>
      <c r="S275" s="229">
        <v>0</v>
      </c>
      <c r="T275" s="23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1" t="s">
        <v>175</v>
      </c>
      <c r="AT275" s="231" t="s">
        <v>329</v>
      </c>
      <c r="AU275" s="231" t="s">
        <v>86</v>
      </c>
      <c r="AY275" s="17" t="s">
        <v>127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7" t="s">
        <v>84</v>
      </c>
      <c r="BK275" s="232">
        <f>ROUND(I275*H275,2)</f>
        <v>0</v>
      </c>
      <c r="BL275" s="17" t="s">
        <v>133</v>
      </c>
      <c r="BM275" s="231" t="s">
        <v>978</v>
      </c>
    </row>
    <row r="276" s="13" customFormat="1">
      <c r="A276" s="13"/>
      <c r="B276" s="233"/>
      <c r="C276" s="234"/>
      <c r="D276" s="235" t="s">
        <v>135</v>
      </c>
      <c r="E276" s="236" t="s">
        <v>1</v>
      </c>
      <c r="F276" s="237" t="s">
        <v>979</v>
      </c>
      <c r="G276" s="234"/>
      <c r="H276" s="238">
        <v>37.799999999999997</v>
      </c>
      <c r="I276" s="239"/>
      <c r="J276" s="234"/>
      <c r="K276" s="234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135</v>
      </c>
      <c r="AU276" s="244" t="s">
        <v>86</v>
      </c>
      <c r="AV276" s="13" t="s">
        <v>86</v>
      </c>
      <c r="AW276" s="13" t="s">
        <v>32</v>
      </c>
      <c r="AX276" s="13" t="s">
        <v>84</v>
      </c>
      <c r="AY276" s="244" t="s">
        <v>127</v>
      </c>
    </row>
    <row r="277" s="2" customFormat="1" ht="24.15" customHeight="1">
      <c r="A277" s="38"/>
      <c r="B277" s="39"/>
      <c r="C277" s="219" t="s">
        <v>335</v>
      </c>
      <c r="D277" s="219" t="s">
        <v>129</v>
      </c>
      <c r="E277" s="220" t="s">
        <v>472</v>
      </c>
      <c r="F277" s="221" t="s">
        <v>473</v>
      </c>
      <c r="G277" s="222" t="s">
        <v>192</v>
      </c>
      <c r="H277" s="223">
        <v>114.40000000000001</v>
      </c>
      <c r="I277" s="224"/>
      <c r="J277" s="225">
        <f>ROUND(I277*H277,2)</f>
        <v>0</v>
      </c>
      <c r="K277" s="226"/>
      <c r="L277" s="44"/>
      <c r="M277" s="227" t="s">
        <v>1</v>
      </c>
      <c r="N277" s="228" t="s">
        <v>41</v>
      </c>
      <c r="O277" s="91"/>
      <c r="P277" s="229">
        <f>O277*H277</f>
        <v>0</v>
      </c>
      <c r="Q277" s="229">
        <v>1.0000000000000001E-05</v>
      </c>
      <c r="R277" s="229">
        <f>Q277*H277</f>
        <v>0.0011440000000000001</v>
      </c>
      <c r="S277" s="229">
        <v>0</v>
      </c>
      <c r="T277" s="230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31" t="s">
        <v>133</v>
      </c>
      <c r="AT277" s="231" t="s">
        <v>129</v>
      </c>
      <c r="AU277" s="231" t="s">
        <v>86</v>
      </c>
      <c r="AY277" s="17" t="s">
        <v>127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7" t="s">
        <v>84</v>
      </c>
      <c r="BK277" s="232">
        <f>ROUND(I277*H277,2)</f>
        <v>0</v>
      </c>
      <c r="BL277" s="17" t="s">
        <v>133</v>
      </c>
      <c r="BM277" s="231" t="s">
        <v>980</v>
      </c>
    </row>
    <row r="278" s="13" customFormat="1">
      <c r="A278" s="13"/>
      <c r="B278" s="233"/>
      <c r="C278" s="234"/>
      <c r="D278" s="235" t="s">
        <v>135</v>
      </c>
      <c r="E278" s="236" t="s">
        <v>1</v>
      </c>
      <c r="F278" s="237" t="s">
        <v>981</v>
      </c>
      <c r="G278" s="234"/>
      <c r="H278" s="238">
        <v>114.40000000000001</v>
      </c>
      <c r="I278" s="239"/>
      <c r="J278" s="234"/>
      <c r="K278" s="234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135</v>
      </c>
      <c r="AU278" s="244" t="s">
        <v>86</v>
      </c>
      <c r="AV278" s="13" t="s">
        <v>86</v>
      </c>
      <c r="AW278" s="13" t="s">
        <v>32</v>
      </c>
      <c r="AX278" s="13" t="s">
        <v>84</v>
      </c>
      <c r="AY278" s="244" t="s">
        <v>127</v>
      </c>
    </row>
    <row r="279" s="2" customFormat="1" ht="24.15" customHeight="1">
      <c r="A279" s="38"/>
      <c r="B279" s="39"/>
      <c r="C279" s="256" t="s">
        <v>340</v>
      </c>
      <c r="D279" s="256" t="s">
        <v>329</v>
      </c>
      <c r="E279" s="257" t="s">
        <v>477</v>
      </c>
      <c r="F279" s="258" t="s">
        <v>478</v>
      </c>
      <c r="G279" s="259" t="s">
        <v>192</v>
      </c>
      <c r="H279" s="260">
        <v>120.12000000000001</v>
      </c>
      <c r="I279" s="261"/>
      <c r="J279" s="262">
        <f>ROUND(I279*H279,2)</f>
        <v>0</v>
      </c>
      <c r="K279" s="263"/>
      <c r="L279" s="264"/>
      <c r="M279" s="265" t="s">
        <v>1</v>
      </c>
      <c r="N279" s="266" t="s">
        <v>41</v>
      </c>
      <c r="O279" s="91"/>
      <c r="P279" s="229">
        <f>O279*H279</f>
        <v>0</v>
      </c>
      <c r="Q279" s="229">
        <v>0.0028999999999999998</v>
      </c>
      <c r="R279" s="229">
        <f>Q279*H279</f>
        <v>0.34834799999999999</v>
      </c>
      <c r="S279" s="229">
        <v>0</v>
      </c>
      <c r="T279" s="23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1" t="s">
        <v>175</v>
      </c>
      <c r="AT279" s="231" t="s">
        <v>329</v>
      </c>
      <c r="AU279" s="231" t="s">
        <v>86</v>
      </c>
      <c r="AY279" s="17" t="s">
        <v>127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7" t="s">
        <v>84</v>
      </c>
      <c r="BK279" s="232">
        <f>ROUND(I279*H279,2)</f>
        <v>0</v>
      </c>
      <c r="BL279" s="17" t="s">
        <v>133</v>
      </c>
      <c r="BM279" s="231" t="s">
        <v>982</v>
      </c>
    </row>
    <row r="280" s="2" customFormat="1" ht="24.15" customHeight="1">
      <c r="A280" s="38"/>
      <c r="B280" s="39"/>
      <c r="C280" s="219" t="s">
        <v>565</v>
      </c>
      <c r="D280" s="219" t="s">
        <v>129</v>
      </c>
      <c r="E280" s="220" t="s">
        <v>983</v>
      </c>
      <c r="F280" s="221" t="s">
        <v>984</v>
      </c>
      <c r="G280" s="222" t="s">
        <v>192</v>
      </c>
      <c r="H280" s="223">
        <v>12.800000000000001</v>
      </c>
      <c r="I280" s="224"/>
      <c r="J280" s="225">
        <f>ROUND(I280*H280,2)</f>
        <v>0</v>
      </c>
      <c r="K280" s="226"/>
      <c r="L280" s="44"/>
      <c r="M280" s="227" t="s">
        <v>1</v>
      </c>
      <c r="N280" s="228" t="s">
        <v>41</v>
      </c>
      <c r="O280" s="91"/>
      <c r="P280" s="229">
        <f>O280*H280</f>
        <v>0</v>
      </c>
      <c r="Q280" s="229">
        <v>1.0000000000000001E-05</v>
      </c>
      <c r="R280" s="229">
        <f>Q280*H280</f>
        <v>0.00012800000000000002</v>
      </c>
      <c r="S280" s="229">
        <v>0</v>
      </c>
      <c r="T280" s="230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1" t="s">
        <v>133</v>
      </c>
      <c r="AT280" s="231" t="s">
        <v>129</v>
      </c>
      <c r="AU280" s="231" t="s">
        <v>86</v>
      </c>
      <c r="AY280" s="17" t="s">
        <v>127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7" t="s">
        <v>84</v>
      </c>
      <c r="BK280" s="232">
        <f>ROUND(I280*H280,2)</f>
        <v>0</v>
      </c>
      <c r="BL280" s="17" t="s">
        <v>133</v>
      </c>
      <c r="BM280" s="231" t="s">
        <v>985</v>
      </c>
    </row>
    <row r="281" s="13" customFormat="1">
      <c r="A281" s="13"/>
      <c r="B281" s="233"/>
      <c r="C281" s="234"/>
      <c r="D281" s="235" t="s">
        <v>135</v>
      </c>
      <c r="E281" s="236" t="s">
        <v>1</v>
      </c>
      <c r="F281" s="237" t="s">
        <v>986</v>
      </c>
      <c r="G281" s="234"/>
      <c r="H281" s="238">
        <v>12.800000000000001</v>
      </c>
      <c r="I281" s="239"/>
      <c r="J281" s="234"/>
      <c r="K281" s="234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135</v>
      </c>
      <c r="AU281" s="244" t="s">
        <v>86</v>
      </c>
      <c r="AV281" s="13" t="s">
        <v>86</v>
      </c>
      <c r="AW281" s="13" t="s">
        <v>32</v>
      </c>
      <c r="AX281" s="13" t="s">
        <v>84</v>
      </c>
      <c r="AY281" s="244" t="s">
        <v>127</v>
      </c>
    </row>
    <row r="282" s="2" customFormat="1" ht="24.15" customHeight="1">
      <c r="A282" s="38"/>
      <c r="B282" s="39"/>
      <c r="C282" s="256" t="s">
        <v>569</v>
      </c>
      <c r="D282" s="256" t="s">
        <v>329</v>
      </c>
      <c r="E282" s="257" t="s">
        <v>987</v>
      </c>
      <c r="F282" s="258" t="s">
        <v>988</v>
      </c>
      <c r="G282" s="259" t="s">
        <v>192</v>
      </c>
      <c r="H282" s="260">
        <v>13.642</v>
      </c>
      <c r="I282" s="261"/>
      <c r="J282" s="262">
        <f>ROUND(I282*H282,2)</f>
        <v>0</v>
      </c>
      <c r="K282" s="263"/>
      <c r="L282" s="264"/>
      <c r="M282" s="265" t="s">
        <v>1</v>
      </c>
      <c r="N282" s="266" t="s">
        <v>41</v>
      </c>
      <c r="O282" s="91"/>
      <c r="P282" s="229">
        <f>O282*H282</f>
        <v>0</v>
      </c>
      <c r="Q282" s="229">
        <v>0.0045999999999999999</v>
      </c>
      <c r="R282" s="229">
        <f>Q282*H282</f>
        <v>0.062753199999999995</v>
      </c>
      <c r="S282" s="229">
        <v>0</v>
      </c>
      <c r="T282" s="230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1" t="s">
        <v>175</v>
      </c>
      <c r="AT282" s="231" t="s">
        <v>329</v>
      </c>
      <c r="AU282" s="231" t="s">
        <v>86</v>
      </c>
      <c r="AY282" s="17" t="s">
        <v>127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7" t="s">
        <v>84</v>
      </c>
      <c r="BK282" s="232">
        <f>ROUND(I282*H282,2)</f>
        <v>0</v>
      </c>
      <c r="BL282" s="17" t="s">
        <v>133</v>
      </c>
      <c r="BM282" s="231" t="s">
        <v>989</v>
      </c>
    </row>
    <row r="283" s="13" customFormat="1">
      <c r="A283" s="13"/>
      <c r="B283" s="233"/>
      <c r="C283" s="234"/>
      <c r="D283" s="235" t="s">
        <v>135</v>
      </c>
      <c r="E283" s="236" t="s">
        <v>1</v>
      </c>
      <c r="F283" s="237" t="s">
        <v>990</v>
      </c>
      <c r="G283" s="234"/>
      <c r="H283" s="238">
        <v>13.44</v>
      </c>
      <c r="I283" s="239"/>
      <c r="J283" s="234"/>
      <c r="K283" s="234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135</v>
      </c>
      <c r="AU283" s="244" t="s">
        <v>86</v>
      </c>
      <c r="AV283" s="13" t="s">
        <v>86</v>
      </c>
      <c r="AW283" s="13" t="s">
        <v>32</v>
      </c>
      <c r="AX283" s="13" t="s">
        <v>84</v>
      </c>
      <c r="AY283" s="244" t="s">
        <v>127</v>
      </c>
    </row>
    <row r="284" s="13" customFormat="1">
      <c r="A284" s="13"/>
      <c r="B284" s="233"/>
      <c r="C284" s="234"/>
      <c r="D284" s="235" t="s">
        <v>135</v>
      </c>
      <c r="E284" s="234"/>
      <c r="F284" s="237" t="s">
        <v>991</v>
      </c>
      <c r="G284" s="234"/>
      <c r="H284" s="238">
        <v>13.642</v>
      </c>
      <c r="I284" s="239"/>
      <c r="J284" s="234"/>
      <c r="K284" s="234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135</v>
      </c>
      <c r="AU284" s="244" t="s">
        <v>86</v>
      </c>
      <c r="AV284" s="13" t="s">
        <v>86</v>
      </c>
      <c r="AW284" s="13" t="s">
        <v>4</v>
      </c>
      <c r="AX284" s="13" t="s">
        <v>84</v>
      </c>
      <c r="AY284" s="244" t="s">
        <v>127</v>
      </c>
    </row>
    <row r="285" s="2" customFormat="1" ht="24.15" customHeight="1">
      <c r="A285" s="38"/>
      <c r="B285" s="39"/>
      <c r="C285" s="219" t="s">
        <v>344</v>
      </c>
      <c r="D285" s="219" t="s">
        <v>129</v>
      </c>
      <c r="E285" s="220" t="s">
        <v>992</v>
      </c>
      <c r="F285" s="221" t="s">
        <v>993</v>
      </c>
      <c r="G285" s="222" t="s">
        <v>192</v>
      </c>
      <c r="H285" s="223">
        <v>217.05000000000001</v>
      </c>
      <c r="I285" s="224"/>
      <c r="J285" s="225">
        <f>ROUND(I285*H285,2)</f>
        <v>0</v>
      </c>
      <c r="K285" s="226"/>
      <c r="L285" s="44"/>
      <c r="M285" s="227" t="s">
        <v>1</v>
      </c>
      <c r="N285" s="228" t="s">
        <v>41</v>
      </c>
      <c r="O285" s="91"/>
      <c r="P285" s="229">
        <f>O285*H285</f>
        <v>0</v>
      </c>
      <c r="Q285" s="229">
        <v>2.0000000000000002E-05</v>
      </c>
      <c r="R285" s="229">
        <f>Q285*H285</f>
        <v>0.0043410000000000002</v>
      </c>
      <c r="S285" s="229">
        <v>0</v>
      </c>
      <c r="T285" s="230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1" t="s">
        <v>133</v>
      </c>
      <c r="AT285" s="231" t="s">
        <v>129</v>
      </c>
      <c r="AU285" s="231" t="s">
        <v>86</v>
      </c>
      <c r="AY285" s="17" t="s">
        <v>127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7" t="s">
        <v>84</v>
      </c>
      <c r="BK285" s="232">
        <f>ROUND(I285*H285,2)</f>
        <v>0</v>
      </c>
      <c r="BL285" s="17" t="s">
        <v>133</v>
      </c>
      <c r="BM285" s="231" t="s">
        <v>994</v>
      </c>
    </row>
    <row r="286" s="13" customFormat="1">
      <c r="A286" s="13"/>
      <c r="B286" s="233"/>
      <c r="C286" s="234"/>
      <c r="D286" s="235" t="s">
        <v>135</v>
      </c>
      <c r="E286" s="236" t="s">
        <v>1</v>
      </c>
      <c r="F286" s="237" t="s">
        <v>995</v>
      </c>
      <c r="G286" s="234"/>
      <c r="H286" s="238">
        <v>217.05000000000001</v>
      </c>
      <c r="I286" s="239"/>
      <c r="J286" s="234"/>
      <c r="K286" s="234"/>
      <c r="L286" s="240"/>
      <c r="M286" s="241"/>
      <c r="N286" s="242"/>
      <c r="O286" s="242"/>
      <c r="P286" s="242"/>
      <c r="Q286" s="242"/>
      <c r="R286" s="242"/>
      <c r="S286" s="242"/>
      <c r="T286" s="24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4" t="s">
        <v>135</v>
      </c>
      <c r="AU286" s="244" t="s">
        <v>86</v>
      </c>
      <c r="AV286" s="13" t="s">
        <v>86</v>
      </c>
      <c r="AW286" s="13" t="s">
        <v>32</v>
      </c>
      <c r="AX286" s="13" t="s">
        <v>84</v>
      </c>
      <c r="AY286" s="244" t="s">
        <v>127</v>
      </c>
    </row>
    <row r="287" s="2" customFormat="1" ht="24.15" customHeight="1">
      <c r="A287" s="38"/>
      <c r="B287" s="39"/>
      <c r="C287" s="256" t="s">
        <v>350</v>
      </c>
      <c r="D287" s="256" t="s">
        <v>329</v>
      </c>
      <c r="E287" s="257" t="s">
        <v>996</v>
      </c>
      <c r="F287" s="258" t="s">
        <v>997</v>
      </c>
      <c r="G287" s="259" t="s">
        <v>192</v>
      </c>
      <c r="H287" s="260">
        <v>227.90299999999999</v>
      </c>
      <c r="I287" s="261"/>
      <c r="J287" s="262">
        <f>ROUND(I287*H287,2)</f>
        <v>0</v>
      </c>
      <c r="K287" s="263"/>
      <c r="L287" s="264"/>
      <c r="M287" s="265" t="s">
        <v>1</v>
      </c>
      <c r="N287" s="266" t="s">
        <v>41</v>
      </c>
      <c r="O287" s="91"/>
      <c r="P287" s="229">
        <f>O287*H287</f>
        <v>0</v>
      </c>
      <c r="Q287" s="229">
        <v>0.0030999999999999999</v>
      </c>
      <c r="R287" s="229">
        <f>Q287*H287</f>
        <v>0.70649929999999994</v>
      </c>
      <c r="S287" s="229">
        <v>0</v>
      </c>
      <c r="T287" s="23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1" t="s">
        <v>175</v>
      </c>
      <c r="AT287" s="231" t="s">
        <v>329</v>
      </c>
      <c r="AU287" s="231" t="s">
        <v>86</v>
      </c>
      <c r="AY287" s="17" t="s">
        <v>127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7" t="s">
        <v>84</v>
      </c>
      <c r="BK287" s="232">
        <f>ROUND(I287*H287,2)</f>
        <v>0</v>
      </c>
      <c r="BL287" s="17" t="s">
        <v>133</v>
      </c>
      <c r="BM287" s="231" t="s">
        <v>998</v>
      </c>
    </row>
    <row r="288" s="13" customFormat="1">
      <c r="A288" s="13"/>
      <c r="B288" s="233"/>
      <c r="C288" s="234"/>
      <c r="D288" s="235" t="s">
        <v>135</v>
      </c>
      <c r="E288" s="236" t="s">
        <v>1</v>
      </c>
      <c r="F288" s="237" t="s">
        <v>999</v>
      </c>
      <c r="G288" s="234"/>
      <c r="H288" s="238">
        <v>227.90299999999999</v>
      </c>
      <c r="I288" s="239"/>
      <c r="J288" s="234"/>
      <c r="K288" s="234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135</v>
      </c>
      <c r="AU288" s="244" t="s">
        <v>86</v>
      </c>
      <c r="AV288" s="13" t="s">
        <v>86</v>
      </c>
      <c r="AW288" s="13" t="s">
        <v>32</v>
      </c>
      <c r="AX288" s="13" t="s">
        <v>84</v>
      </c>
      <c r="AY288" s="244" t="s">
        <v>127</v>
      </c>
    </row>
    <row r="289" s="2" customFormat="1" ht="24.15" customHeight="1">
      <c r="A289" s="38"/>
      <c r="B289" s="39"/>
      <c r="C289" s="256" t="s">
        <v>355</v>
      </c>
      <c r="D289" s="256" t="s">
        <v>329</v>
      </c>
      <c r="E289" s="257" t="s">
        <v>1000</v>
      </c>
      <c r="F289" s="258" t="s">
        <v>1001</v>
      </c>
      <c r="G289" s="259" t="s">
        <v>142</v>
      </c>
      <c r="H289" s="260">
        <v>2.1000000000000001</v>
      </c>
      <c r="I289" s="261"/>
      <c r="J289" s="262">
        <f>ROUND(I289*H289,2)</f>
        <v>0</v>
      </c>
      <c r="K289" s="263"/>
      <c r="L289" s="264"/>
      <c r="M289" s="265" t="s">
        <v>1</v>
      </c>
      <c r="N289" s="266" t="s">
        <v>41</v>
      </c>
      <c r="O289" s="91"/>
      <c r="P289" s="229">
        <f>O289*H289</f>
        <v>0</v>
      </c>
      <c r="Q289" s="229">
        <v>0.0041999999999999997</v>
      </c>
      <c r="R289" s="229">
        <f>Q289*H289</f>
        <v>0.0088199999999999997</v>
      </c>
      <c r="S289" s="229">
        <v>0</v>
      </c>
      <c r="T289" s="230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1" t="s">
        <v>175</v>
      </c>
      <c r="AT289" s="231" t="s">
        <v>329</v>
      </c>
      <c r="AU289" s="231" t="s">
        <v>86</v>
      </c>
      <c r="AY289" s="17" t="s">
        <v>127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7" t="s">
        <v>84</v>
      </c>
      <c r="BK289" s="232">
        <f>ROUND(I289*H289,2)</f>
        <v>0</v>
      </c>
      <c r="BL289" s="17" t="s">
        <v>133</v>
      </c>
      <c r="BM289" s="231" t="s">
        <v>1002</v>
      </c>
    </row>
    <row r="290" s="13" customFormat="1">
      <c r="A290" s="13"/>
      <c r="B290" s="233"/>
      <c r="C290" s="234"/>
      <c r="D290" s="235" t="s">
        <v>135</v>
      </c>
      <c r="E290" s="236" t="s">
        <v>1</v>
      </c>
      <c r="F290" s="237" t="s">
        <v>1003</v>
      </c>
      <c r="G290" s="234"/>
      <c r="H290" s="238">
        <v>2.1000000000000001</v>
      </c>
      <c r="I290" s="239"/>
      <c r="J290" s="234"/>
      <c r="K290" s="234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135</v>
      </c>
      <c r="AU290" s="244" t="s">
        <v>86</v>
      </c>
      <c r="AV290" s="13" t="s">
        <v>86</v>
      </c>
      <c r="AW290" s="13" t="s">
        <v>32</v>
      </c>
      <c r="AX290" s="13" t="s">
        <v>84</v>
      </c>
      <c r="AY290" s="244" t="s">
        <v>127</v>
      </c>
    </row>
    <row r="291" s="2" customFormat="1" ht="24.15" customHeight="1">
      <c r="A291" s="38"/>
      <c r="B291" s="39"/>
      <c r="C291" s="256" t="s">
        <v>577</v>
      </c>
      <c r="D291" s="256" t="s">
        <v>329</v>
      </c>
      <c r="E291" s="257" t="s">
        <v>1004</v>
      </c>
      <c r="F291" s="258" t="s">
        <v>1005</v>
      </c>
      <c r="G291" s="259" t="s">
        <v>142</v>
      </c>
      <c r="H291" s="260">
        <v>1.0149999999999999</v>
      </c>
      <c r="I291" s="261"/>
      <c r="J291" s="262">
        <f>ROUND(I291*H291,2)</f>
        <v>0</v>
      </c>
      <c r="K291" s="263"/>
      <c r="L291" s="264"/>
      <c r="M291" s="265" t="s">
        <v>1</v>
      </c>
      <c r="N291" s="266" t="s">
        <v>41</v>
      </c>
      <c r="O291" s="91"/>
      <c r="P291" s="229">
        <f>O291*H291</f>
        <v>0</v>
      </c>
      <c r="Q291" s="229">
        <v>0.0051000000000000004</v>
      </c>
      <c r="R291" s="229">
        <f>Q291*H291</f>
        <v>0.0051764999999999997</v>
      </c>
      <c r="S291" s="229">
        <v>0</v>
      </c>
      <c r="T291" s="23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1" t="s">
        <v>175</v>
      </c>
      <c r="AT291" s="231" t="s">
        <v>329</v>
      </c>
      <c r="AU291" s="231" t="s">
        <v>86</v>
      </c>
      <c r="AY291" s="17" t="s">
        <v>127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7" t="s">
        <v>84</v>
      </c>
      <c r="BK291" s="232">
        <f>ROUND(I291*H291,2)</f>
        <v>0</v>
      </c>
      <c r="BL291" s="17" t="s">
        <v>133</v>
      </c>
      <c r="BM291" s="231" t="s">
        <v>1006</v>
      </c>
    </row>
    <row r="292" s="13" customFormat="1">
      <c r="A292" s="13"/>
      <c r="B292" s="233"/>
      <c r="C292" s="234"/>
      <c r="D292" s="235" t="s">
        <v>135</v>
      </c>
      <c r="E292" s="234"/>
      <c r="F292" s="237" t="s">
        <v>1007</v>
      </c>
      <c r="G292" s="234"/>
      <c r="H292" s="238">
        <v>1.0149999999999999</v>
      </c>
      <c r="I292" s="239"/>
      <c r="J292" s="234"/>
      <c r="K292" s="234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135</v>
      </c>
      <c r="AU292" s="244" t="s">
        <v>86</v>
      </c>
      <c r="AV292" s="13" t="s">
        <v>86</v>
      </c>
      <c r="AW292" s="13" t="s">
        <v>4</v>
      </c>
      <c r="AX292" s="13" t="s">
        <v>84</v>
      </c>
      <c r="AY292" s="244" t="s">
        <v>127</v>
      </c>
    </row>
    <row r="293" s="2" customFormat="1" ht="24.15" customHeight="1">
      <c r="A293" s="38"/>
      <c r="B293" s="39"/>
      <c r="C293" s="219" t="s">
        <v>361</v>
      </c>
      <c r="D293" s="219" t="s">
        <v>129</v>
      </c>
      <c r="E293" s="220" t="s">
        <v>1008</v>
      </c>
      <c r="F293" s="221" t="s">
        <v>1009</v>
      </c>
      <c r="G293" s="222" t="s">
        <v>192</v>
      </c>
      <c r="H293" s="223">
        <v>577.01999999999998</v>
      </c>
      <c r="I293" s="224"/>
      <c r="J293" s="225">
        <f>ROUND(I293*H293,2)</f>
        <v>0</v>
      </c>
      <c r="K293" s="226"/>
      <c r="L293" s="44"/>
      <c r="M293" s="227" t="s">
        <v>1</v>
      </c>
      <c r="N293" s="228" t="s">
        <v>41</v>
      </c>
      <c r="O293" s="91"/>
      <c r="P293" s="229">
        <f>O293*H293</f>
        <v>0</v>
      </c>
      <c r="Q293" s="229">
        <v>2.0000000000000002E-05</v>
      </c>
      <c r="R293" s="229">
        <f>Q293*H293</f>
        <v>0.011540400000000001</v>
      </c>
      <c r="S293" s="229">
        <v>0</v>
      </c>
      <c r="T293" s="230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1" t="s">
        <v>133</v>
      </c>
      <c r="AT293" s="231" t="s">
        <v>129</v>
      </c>
      <c r="AU293" s="231" t="s">
        <v>86</v>
      </c>
      <c r="AY293" s="17" t="s">
        <v>127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7" t="s">
        <v>84</v>
      </c>
      <c r="BK293" s="232">
        <f>ROUND(I293*H293,2)</f>
        <v>0</v>
      </c>
      <c r="BL293" s="17" t="s">
        <v>133</v>
      </c>
      <c r="BM293" s="231" t="s">
        <v>1010</v>
      </c>
    </row>
    <row r="294" s="13" customFormat="1">
      <c r="A294" s="13"/>
      <c r="B294" s="233"/>
      <c r="C294" s="234"/>
      <c r="D294" s="235" t="s">
        <v>135</v>
      </c>
      <c r="E294" s="236" t="s">
        <v>1</v>
      </c>
      <c r="F294" s="237" t="s">
        <v>1011</v>
      </c>
      <c r="G294" s="234"/>
      <c r="H294" s="238">
        <v>577.01999999999998</v>
      </c>
      <c r="I294" s="239"/>
      <c r="J294" s="234"/>
      <c r="K294" s="234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135</v>
      </c>
      <c r="AU294" s="244" t="s">
        <v>86</v>
      </c>
      <c r="AV294" s="13" t="s">
        <v>86</v>
      </c>
      <c r="AW294" s="13" t="s">
        <v>32</v>
      </c>
      <c r="AX294" s="13" t="s">
        <v>84</v>
      </c>
      <c r="AY294" s="244" t="s">
        <v>127</v>
      </c>
    </row>
    <row r="295" s="2" customFormat="1" ht="24.15" customHeight="1">
      <c r="A295" s="38"/>
      <c r="B295" s="39"/>
      <c r="C295" s="256" t="s">
        <v>366</v>
      </c>
      <c r="D295" s="256" t="s">
        <v>329</v>
      </c>
      <c r="E295" s="257" t="s">
        <v>1012</v>
      </c>
      <c r="F295" s="258" t="s">
        <v>1013</v>
      </c>
      <c r="G295" s="259" t="s">
        <v>192</v>
      </c>
      <c r="H295" s="260">
        <v>605.87099999999998</v>
      </c>
      <c r="I295" s="261"/>
      <c r="J295" s="262">
        <f>ROUND(I295*H295,2)</f>
        <v>0</v>
      </c>
      <c r="K295" s="263"/>
      <c r="L295" s="264"/>
      <c r="M295" s="265" t="s">
        <v>1</v>
      </c>
      <c r="N295" s="266" t="s">
        <v>41</v>
      </c>
      <c r="O295" s="91"/>
      <c r="P295" s="229">
        <f>O295*H295</f>
        <v>0</v>
      </c>
      <c r="Q295" s="229">
        <v>0.0048399999999999997</v>
      </c>
      <c r="R295" s="229">
        <f>Q295*H295</f>
        <v>2.9324156399999999</v>
      </c>
      <c r="S295" s="229">
        <v>0</v>
      </c>
      <c r="T295" s="230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1" t="s">
        <v>175</v>
      </c>
      <c r="AT295" s="231" t="s">
        <v>329</v>
      </c>
      <c r="AU295" s="231" t="s">
        <v>86</v>
      </c>
      <c r="AY295" s="17" t="s">
        <v>127</v>
      </c>
      <c r="BE295" s="232">
        <f>IF(N295="základní",J295,0)</f>
        <v>0</v>
      </c>
      <c r="BF295" s="232">
        <f>IF(N295="snížená",J295,0)</f>
        <v>0</v>
      </c>
      <c r="BG295" s="232">
        <f>IF(N295="zákl. přenesená",J295,0)</f>
        <v>0</v>
      </c>
      <c r="BH295" s="232">
        <f>IF(N295="sníž. přenesená",J295,0)</f>
        <v>0</v>
      </c>
      <c r="BI295" s="232">
        <f>IF(N295="nulová",J295,0)</f>
        <v>0</v>
      </c>
      <c r="BJ295" s="17" t="s">
        <v>84</v>
      </c>
      <c r="BK295" s="232">
        <f>ROUND(I295*H295,2)</f>
        <v>0</v>
      </c>
      <c r="BL295" s="17" t="s">
        <v>133</v>
      </c>
      <c r="BM295" s="231" t="s">
        <v>1014</v>
      </c>
    </row>
    <row r="296" s="13" customFormat="1">
      <c r="A296" s="13"/>
      <c r="B296" s="233"/>
      <c r="C296" s="234"/>
      <c r="D296" s="235" t="s">
        <v>135</v>
      </c>
      <c r="E296" s="236" t="s">
        <v>1</v>
      </c>
      <c r="F296" s="237" t="s">
        <v>1015</v>
      </c>
      <c r="G296" s="234"/>
      <c r="H296" s="238">
        <v>605.87099999999998</v>
      </c>
      <c r="I296" s="239"/>
      <c r="J296" s="234"/>
      <c r="K296" s="234"/>
      <c r="L296" s="240"/>
      <c r="M296" s="241"/>
      <c r="N296" s="242"/>
      <c r="O296" s="242"/>
      <c r="P296" s="242"/>
      <c r="Q296" s="242"/>
      <c r="R296" s="242"/>
      <c r="S296" s="242"/>
      <c r="T296" s="24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4" t="s">
        <v>135</v>
      </c>
      <c r="AU296" s="244" t="s">
        <v>86</v>
      </c>
      <c r="AV296" s="13" t="s">
        <v>86</v>
      </c>
      <c r="AW296" s="13" t="s">
        <v>32</v>
      </c>
      <c r="AX296" s="13" t="s">
        <v>84</v>
      </c>
      <c r="AY296" s="244" t="s">
        <v>127</v>
      </c>
    </row>
    <row r="297" s="2" customFormat="1" ht="24.15" customHeight="1">
      <c r="A297" s="38"/>
      <c r="B297" s="39"/>
      <c r="C297" s="256" t="s">
        <v>370</v>
      </c>
      <c r="D297" s="256" t="s">
        <v>329</v>
      </c>
      <c r="E297" s="257" t="s">
        <v>1016</v>
      </c>
      <c r="F297" s="258" t="s">
        <v>1017</v>
      </c>
      <c r="G297" s="259" t="s">
        <v>142</v>
      </c>
      <c r="H297" s="260">
        <v>6.2999999999999998</v>
      </c>
      <c r="I297" s="261"/>
      <c r="J297" s="262">
        <f>ROUND(I297*H297,2)</f>
        <v>0</v>
      </c>
      <c r="K297" s="263"/>
      <c r="L297" s="264"/>
      <c r="M297" s="265" t="s">
        <v>1</v>
      </c>
      <c r="N297" s="266" t="s">
        <v>41</v>
      </c>
      <c r="O297" s="91"/>
      <c r="P297" s="229">
        <f>O297*H297</f>
        <v>0</v>
      </c>
      <c r="Q297" s="229">
        <v>0.0071000000000000004</v>
      </c>
      <c r="R297" s="229">
        <f>Q297*H297</f>
        <v>0.044729999999999999</v>
      </c>
      <c r="S297" s="229">
        <v>0</v>
      </c>
      <c r="T297" s="230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1" t="s">
        <v>175</v>
      </c>
      <c r="AT297" s="231" t="s">
        <v>329</v>
      </c>
      <c r="AU297" s="231" t="s">
        <v>86</v>
      </c>
      <c r="AY297" s="17" t="s">
        <v>127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7" t="s">
        <v>84</v>
      </c>
      <c r="BK297" s="232">
        <f>ROUND(I297*H297,2)</f>
        <v>0</v>
      </c>
      <c r="BL297" s="17" t="s">
        <v>133</v>
      </c>
      <c r="BM297" s="231" t="s">
        <v>1018</v>
      </c>
    </row>
    <row r="298" s="13" customFormat="1">
      <c r="A298" s="13"/>
      <c r="B298" s="233"/>
      <c r="C298" s="234"/>
      <c r="D298" s="235" t="s">
        <v>135</v>
      </c>
      <c r="E298" s="236" t="s">
        <v>1</v>
      </c>
      <c r="F298" s="237" t="s">
        <v>1019</v>
      </c>
      <c r="G298" s="234"/>
      <c r="H298" s="238">
        <v>6.2999999999999998</v>
      </c>
      <c r="I298" s="239"/>
      <c r="J298" s="234"/>
      <c r="K298" s="234"/>
      <c r="L298" s="240"/>
      <c r="M298" s="241"/>
      <c r="N298" s="242"/>
      <c r="O298" s="242"/>
      <c r="P298" s="242"/>
      <c r="Q298" s="242"/>
      <c r="R298" s="242"/>
      <c r="S298" s="242"/>
      <c r="T298" s="24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4" t="s">
        <v>135</v>
      </c>
      <c r="AU298" s="244" t="s">
        <v>86</v>
      </c>
      <c r="AV298" s="13" t="s">
        <v>86</v>
      </c>
      <c r="AW298" s="13" t="s">
        <v>32</v>
      </c>
      <c r="AX298" s="13" t="s">
        <v>84</v>
      </c>
      <c r="AY298" s="244" t="s">
        <v>127</v>
      </c>
    </row>
    <row r="299" s="2" customFormat="1" ht="24.15" customHeight="1">
      <c r="A299" s="38"/>
      <c r="B299" s="39"/>
      <c r="C299" s="256" t="s">
        <v>573</v>
      </c>
      <c r="D299" s="256" t="s">
        <v>329</v>
      </c>
      <c r="E299" s="257" t="s">
        <v>1020</v>
      </c>
      <c r="F299" s="258" t="s">
        <v>1021</v>
      </c>
      <c r="G299" s="259" t="s">
        <v>142</v>
      </c>
      <c r="H299" s="260">
        <v>1.0149999999999999</v>
      </c>
      <c r="I299" s="261"/>
      <c r="J299" s="262">
        <f>ROUND(I299*H299,2)</f>
        <v>0</v>
      </c>
      <c r="K299" s="263"/>
      <c r="L299" s="264"/>
      <c r="M299" s="265" t="s">
        <v>1</v>
      </c>
      <c r="N299" s="266" t="s">
        <v>41</v>
      </c>
      <c r="O299" s="91"/>
      <c r="P299" s="229">
        <f>O299*H299</f>
        <v>0</v>
      </c>
      <c r="Q299" s="229">
        <v>0.0082000000000000007</v>
      </c>
      <c r="R299" s="229">
        <f>Q299*H299</f>
        <v>0.0083230000000000005</v>
      </c>
      <c r="S299" s="229">
        <v>0</v>
      </c>
      <c r="T299" s="230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31" t="s">
        <v>175</v>
      </c>
      <c r="AT299" s="231" t="s">
        <v>329</v>
      </c>
      <c r="AU299" s="231" t="s">
        <v>86</v>
      </c>
      <c r="AY299" s="17" t="s">
        <v>127</v>
      </c>
      <c r="BE299" s="232">
        <f>IF(N299="základní",J299,0)</f>
        <v>0</v>
      </c>
      <c r="BF299" s="232">
        <f>IF(N299="snížená",J299,0)</f>
        <v>0</v>
      </c>
      <c r="BG299" s="232">
        <f>IF(N299="zákl. přenesená",J299,0)</f>
        <v>0</v>
      </c>
      <c r="BH299" s="232">
        <f>IF(N299="sníž. přenesená",J299,0)</f>
        <v>0</v>
      </c>
      <c r="BI299" s="232">
        <f>IF(N299="nulová",J299,0)</f>
        <v>0</v>
      </c>
      <c r="BJ299" s="17" t="s">
        <v>84</v>
      </c>
      <c r="BK299" s="232">
        <f>ROUND(I299*H299,2)</f>
        <v>0</v>
      </c>
      <c r="BL299" s="17" t="s">
        <v>133</v>
      </c>
      <c r="BM299" s="231" t="s">
        <v>1022</v>
      </c>
    </row>
    <row r="300" s="13" customFormat="1">
      <c r="A300" s="13"/>
      <c r="B300" s="233"/>
      <c r="C300" s="234"/>
      <c r="D300" s="235" t="s">
        <v>135</v>
      </c>
      <c r="E300" s="234"/>
      <c r="F300" s="237" t="s">
        <v>1007</v>
      </c>
      <c r="G300" s="234"/>
      <c r="H300" s="238">
        <v>1.0149999999999999</v>
      </c>
      <c r="I300" s="239"/>
      <c r="J300" s="234"/>
      <c r="K300" s="234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135</v>
      </c>
      <c r="AU300" s="244" t="s">
        <v>86</v>
      </c>
      <c r="AV300" s="13" t="s">
        <v>86</v>
      </c>
      <c r="AW300" s="13" t="s">
        <v>4</v>
      </c>
      <c r="AX300" s="13" t="s">
        <v>84</v>
      </c>
      <c r="AY300" s="244" t="s">
        <v>127</v>
      </c>
    </row>
    <row r="301" s="2" customFormat="1" ht="24.15" customHeight="1">
      <c r="A301" s="38"/>
      <c r="B301" s="39"/>
      <c r="C301" s="219" t="s">
        <v>200</v>
      </c>
      <c r="D301" s="219" t="s">
        <v>129</v>
      </c>
      <c r="E301" s="220" t="s">
        <v>1023</v>
      </c>
      <c r="F301" s="221" t="s">
        <v>1024</v>
      </c>
      <c r="G301" s="222" t="s">
        <v>391</v>
      </c>
      <c r="H301" s="223">
        <v>1</v>
      </c>
      <c r="I301" s="224"/>
      <c r="J301" s="225">
        <f>ROUND(I301*H301,2)</f>
        <v>0</v>
      </c>
      <c r="K301" s="226"/>
      <c r="L301" s="44"/>
      <c r="M301" s="227" t="s">
        <v>1</v>
      </c>
      <c r="N301" s="228" t="s">
        <v>41</v>
      </c>
      <c r="O301" s="91"/>
      <c r="P301" s="229">
        <f>O301*H301</f>
        <v>0</v>
      </c>
      <c r="Q301" s="229">
        <v>0</v>
      </c>
      <c r="R301" s="229">
        <f>Q301*H301</f>
        <v>0</v>
      </c>
      <c r="S301" s="229">
        <v>0</v>
      </c>
      <c r="T301" s="230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31" t="s">
        <v>133</v>
      </c>
      <c r="AT301" s="231" t="s">
        <v>129</v>
      </c>
      <c r="AU301" s="231" t="s">
        <v>86</v>
      </c>
      <c r="AY301" s="17" t="s">
        <v>127</v>
      </c>
      <c r="BE301" s="232">
        <f>IF(N301="základní",J301,0)</f>
        <v>0</v>
      </c>
      <c r="BF301" s="232">
        <f>IF(N301="snížená",J301,0)</f>
        <v>0</v>
      </c>
      <c r="BG301" s="232">
        <f>IF(N301="zákl. přenesená",J301,0)</f>
        <v>0</v>
      </c>
      <c r="BH301" s="232">
        <f>IF(N301="sníž. přenesená",J301,0)</f>
        <v>0</v>
      </c>
      <c r="BI301" s="232">
        <f>IF(N301="nulová",J301,0)</f>
        <v>0</v>
      </c>
      <c r="BJ301" s="17" t="s">
        <v>84</v>
      </c>
      <c r="BK301" s="232">
        <f>ROUND(I301*H301,2)</f>
        <v>0</v>
      </c>
      <c r="BL301" s="17" t="s">
        <v>133</v>
      </c>
      <c r="BM301" s="231" t="s">
        <v>1025</v>
      </c>
    </row>
    <row r="302" s="2" customFormat="1" ht="21.75" customHeight="1">
      <c r="A302" s="38"/>
      <c r="B302" s="39"/>
      <c r="C302" s="219" t="s">
        <v>378</v>
      </c>
      <c r="D302" s="219" t="s">
        <v>129</v>
      </c>
      <c r="E302" s="220" t="s">
        <v>495</v>
      </c>
      <c r="F302" s="221" t="s">
        <v>496</v>
      </c>
      <c r="G302" s="222" t="s">
        <v>192</v>
      </c>
      <c r="H302" s="223">
        <v>127.3</v>
      </c>
      <c r="I302" s="224"/>
      <c r="J302" s="225">
        <f>ROUND(I302*H302,2)</f>
        <v>0</v>
      </c>
      <c r="K302" s="226"/>
      <c r="L302" s="44"/>
      <c r="M302" s="227" t="s">
        <v>1</v>
      </c>
      <c r="N302" s="228" t="s">
        <v>41</v>
      </c>
      <c r="O302" s="91"/>
      <c r="P302" s="229">
        <f>O302*H302</f>
        <v>0</v>
      </c>
      <c r="Q302" s="229">
        <v>0</v>
      </c>
      <c r="R302" s="229">
        <f>Q302*H302</f>
        <v>0</v>
      </c>
      <c r="S302" s="229">
        <v>0</v>
      </c>
      <c r="T302" s="230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1" t="s">
        <v>133</v>
      </c>
      <c r="AT302" s="231" t="s">
        <v>129</v>
      </c>
      <c r="AU302" s="231" t="s">
        <v>86</v>
      </c>
      <c r="AY302" s="17" t="s">
        <v>127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7" t="s">
        <v>84</v>
      </c>
      <c r="BK302" s="232">
        <f>ROUND(I302*H302,2)</f>
        <v>0</v>
      </c>
      <c r="BL302" s="17" t="s">
        <v>133</v>
      </c>
      <c r="BM302" s="231" t="s">
        <v>1026</v>
      </c>
    </row>
    <row r="303" s="13" customFormat="1">
      <c r="A303" s="13"/>
      <c r="B303" s="233"/>
      <c r="C303" s="234"/>
      <c r="D303" s="235" t="s">
        <v>135</v>
      </c>
      <c r="E303" s="236" t="s">
        <v>1</v>
      </c>
      <c r="F303" s="237" t="s">
        <v>1027</v>
      </c>
      <c r="G303" s="234"/>
      <c r="H303" s="238">
        <v>114.5</v>
      </c>
      <c r="I303" s="239"/>
      <c r="J303" s="234"/>
      <c r="K303" s="234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135</v>
      </c>
      <c r="AU303" s="244" t="s">
        <v>86</v>
      </c>
      <c r="AV303" s="13" t="s">
        <v>86</v>
      </c>
      <c r="AW303" s="13" t="s">
        <v>32</v>
      </c>
      <c r="AX303" s="13" t="s">
        <v>76</v>
      </c>
      <c r="AY303" s="244" t="s">
        <v>127</v>
      </c>
    </row>
    <row r="304" s="13" customFormat="1">
      <c r="A304" s="13"/>
      <c r="B304" s="233"/>
      <c r="C304" s="234"/>
      <c r="D304" s="235" t="s">
        <v>135</v>
      </c>
      <c r="E304" s="236" t="s">
        <v>1</v>
      </c>
      <c r="F304" s="237" t="s">
        <v>986</v>
      </c>
      <c r="G304" s="234"/>
      <c r="H304" s="238">
        <v>12.800000000000001</v>
      </c>
      <c r="I304" s="239"/>
      <c r="J304" s="234"/>
      <c r="K304" s="234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135</v>
      </c>
      <c r="AU304" s="244" t="s">
        <v>86</v>
      </c>
      <c r="AV304" s="13" t="s">
        <v>86</v>
      </c>
      <c r="AW304" s="13" t="s">
        <v>32</v>
      </c>
      <c r="AX304" s="13" t="s">
        <v>76</v>
      </c>
      <c r="AY304" s="244" t="s">
        <v>127</v>
      </c>
    </row>
    <row r="305" s="14" customFormat="1">
      <c r="A305" s="14"/>
      <c r="B305" s="245"/>
      <c r="C305" s="246"/>
      <c r="D305" s="235" t="s">
        <v>135</v>
      </c>
      <c r="E305" s="247" t="s">
        <v>1</v>
      </c>
      <c r="F305" s="248" t="s">
        <v>138</v>
      </c>
      <c r="G305" s="246"/>
      <c r="H305" s="249">
        <v>127.3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5" t="s">
        <v>135</v>
      </c>
      <c r="AU305" s="255" t="s">
        <v>86</v>
      </c>
      <c r="AV305" s="14" t="s">
        <v>133</v>
      </c>
      <c r="AW305" s="14" t="s">
        <v>32</v>
      </c>
      <c r="AX305" s="14" t="s">
        <v>84</v>
      </c>
      <c r="AY305" s="255" t="s">
        <v>127</v>
      </c>
    </row>
    <row r="306" s="2" customFormat="1" ht="24.15" customHeight="1">
      <c r="A306" s="38"/>
      <c r="B306" s="39"/>
      <c r="C306" s="219" t="s">
        <v>1028</v>
      </c>
      <c r="D306" s="219" t="s">
        <v>129</v>
      </c>
      <c r="E306" s="220" t="s">
        <v>499</v>
      </c>
      <c r="F306" s="221" t="s">
        <v>500</v>
      </c>
      <c r="G306" s="222" t="s">
        <v>192</v>
      </c>
      <c r="H306" s="223">
        <v>794.07000000000005</v>
      </c>
      <c r="I306" s="224"/>
      <c r="J306" s="225">
        <f>ROUND(I306*H306,2)</f>
        <v>0</v>
      </c>
      <c r="K306" s="226"/>
      <c r="L306" s="44"/>
      <c r="M306" s="227" t="s">
        <v>1</v>
      </c>
      <c r="N306" s="228" t="s">
        <v>41</v>
      </c>
      <c r="O306" s="91"/>
      <c r="P306" s="229">
        <f>O306*H306</f>
        <v>0</v>
      </c>
      <c r="Q306" s="229">
        <v>0</v>
      </c>
      <c r="R306" s="229">
        <f>Q306*H306</f>
        <v>0</v>
      </c>
      <c r="S306" s="229">
        <v>0</v>
      </c>
      <c r="T306" s="230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1" t="s">
        <v>133</v>
      </c>
      <c r="AT306" s="231" t="s">
        <v>129</v>
      </c>
      <c r="AU306" s="231" t="s">
        <v>86</v>
      </c>
      <c r="AY306" s="17" t="s">
        <v>127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7" t="s">
        <v>84</v>
      </c>
      <c r="BK306" s="232">
        <f>ROUND(I306*H306,2)</f>
        <v>0</v>
      </c>
      <c r="BL306" s="17" t="s">
        <v>133</v>
      </c>
      <c r="BM306" s="231" t="s">
        <v>1029</v>
      </c>
    </row>
    <row r="307" s="13" customFormat="1">
      <c r="A307" s="13"/>
      <c r="B307" s="233"/>
      <c r="C307" s="234"/>
      <c r="D307" s="235" t="s">
        <v>135</v>
      </c>
      <c r="E307" s="236" t="s">
        <v>1</v>
      </c>
      <c r="F307" s="237" t="s">
        <v>995</v>
      </c>
      <c r="G307" s="234"/>
      <c r="H307" s="238">
        <v>217.05000000000001</v>
      </c>
      <c r="I307" s="239"/>
      <c r="J307" s="234"/>
      <c r="K307" s="234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135</v>
      </c>
      <c r="AU307" s="244" t="s">
        <v>86</v>
      </c>
      <c r="AV307" s="13" t="s">
        <v>86</v>
      </c>
      <c r="AW307" s="13" t="s">
        <v>32</v>
      </c>
      <c r="AX307" s="13" t="s">
        <v>76</v>
      </c>
      <c r="AY307" s="244" t="s">
        <v>127</v>
      </c>
    </row>
    <row r="308" s="13" customFormat="1">
      <c r="A308" s="13"/>
      <c r="B308" s="233"/>
      <c r="C308" s="234"/>
      <c r="D308" s="235" t="s">
        <v>135</v>
      </c>
      <c r="E308" s="236" t="s">
        <v>1</v>
      </c>
      <c r="F308" s="237" t="s">
        <v>1011</v>
      </c>
      <c r="G308" s="234"/>
      <c r="H308" s="238">
        <v>577.01999999999998</v>
      </c>
      <c r="I308" s="239"/>
      <c r="J308" s="234"/>
      <c r="K308" s="234"/>
      <c r="L308" s="240"/>
      <c r="M308" s="241"/>
      <c r="N308" s="242"/>
      <c r="O308" s="242"/>
      <c r="P308" s="242"/>
      <c r="Q308" s="242"/>
      <c r="R308" s="242"/>
      <c r="S308" s="242"/>
      <c r="T308" s="24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4" t="s">
        <v>135</v>
      </c>
      <c r="AU308" s="244" t="s">
        <v>86</v>
      </c>
      <c r="AV308" s="13" t="s">
        <v>86</v>
      </c>
      <c r="AW308" s="13" t="s">
        <v>32</v>
      </c>
      <c r="AX308" s="13" t="s">
        <v>76</v>
      </c>
      <c r="AY308" s="244" t="s">
        <v>127</v>
      </c>
    </row>
    <row r="309" s="14" customFormat="1">
      <c r="A309" s="14"/>
      <c r="B309" s="245"/>
      <c r="C309" s="246"/>
      <c r="D309" s="235" t="s">
        <v>135</v>
      </c>
      <c r="E309" s="247" t="s">
        <v>1</v>
      </c>
      <c r="F309" s="248" t="s">
        <v>138</v>
      </c>
      <c r="G309" s="246"/>
      <c r="H309" s="249">
        <v>794.06999999999994</v>
      </c>
      <c r="I309" s="250"/>
      <c r="J309" s="246"/>
      <c r="K309" s="246"/>
      <c r="L309" s="251"/>
      <c r="M309" s="252"/>
      <c r="N309" s="253"/>
      <c r="O309" s="253"/>
      <c r="P309" s="253"/>
      <c r="Q309" s="253"/>
      <c r="R309" s="253"/>
      <c r="S309" s="253"/>
      <c r="T309" s="25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5" t="s">
        <v>135</v>
      </c>
      <c r="AU309" s="255" t="s">
        <v>86</v>
      </c>
      <c r="AV309" s="14" t="s">
        <v>133</v>
      </c>
      <c r="AW309" s="14" t="s">
        <v>32</v>
      </c>
      <c r="AX309" s="14" t="s">
        <v>84</v>
      </c>
      <c r="AY309" s="255" t="s">
        <v>127</v>
      </c>
    </row>
    <row r="310" s="2" customFormat="1" ht="44.25" customHeight="1">
      <c r="A310" s="38"/>
      <c r="B310" s="39"/>
      <c r="C310" s="219" t="s">
        <v>1030</v>
      </c>
      <c r="D310" s="219" t="s">
        <v>129</v>
      </c>
      <c r="E310" s="220" t="s">
        <v>1031</v>
      </c>
      <c r="F310" s="221" t="s">
        <v>1032</v>
      </c>
      <c r="G310" s="222" t="s">
        <v>142</v>
      </c>
      <c r="H310" s="223">
        <v>22</v>
      </c>
      <c r="I310" s="224"/>
      <c r="J310" s="225">
        <f>ROUND(I310*H310,2)</f>
        <v>0</v>
      </c>
      <c r="K310" s="226"/>
      <c r="L310" s="44"/>
      <c r="M310" s="227" t="s">
        <v>1</v>
      </c>
      <c r="N310" s="228" t="s">
        <v>41</v>
      </c>
      <c r="O310" s="91"/>
      <c r="P310" s="229">
        <f>O310*H310</f>
        <v>0</v>
      </c>
      <c r="Q310" s="229">
        <v>2.1167600000000002</v>
      </c>
      <c r="R310" s="229">
        <f>Q310*H310</f>
        <v>46.568720000000006</v>
      </c>
      <c r="S310" s="229">
        <v>0</v>
      </c>
      <c r="T310" s="230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1" t="s">
        <v>133</v>
      </c>
      <c r="AT310" s="231" t="s">
        <v>129</v>
      </c>
      <c r="AU310" s="231" t="s">
        <v>86</v>
      </c>
      <c r="AY310" s="17" t="s">
        <v>127</v>
      </c>
      <c r="BE310" s="232">
        <f>IF(N310="základní",J310,0)</f>
        <v>0</v>
      </c>
      <c r="BF310" s="232">
        <f>IF(N310="snížená",J310,0)</f>
        <v>0</v>
      </c>
      <c r="BG310" s="232">
        <f>IF(N310="zákl. přenesená",J310,0)</f>
        <v>0</v>
      </c>
      <c r="BH310" s="232">
        <f>IF(N310="sníž. přenesená",J310,0)</f>
        <v>0</v>
      </c>
      <c r="BI310" s="232">
        <f>IF(N310="nulová",J310,0)</f>
        <v>0</v>
      </c>
      <c r="BJ310" s="17" t="s">
        <v>84</v>
      </c>
      <c r="BK310" s="232">
        <f>ROUND(I310*H310,2)</f>
        <v>0</v>
      </c>
      <c r="BL310" s="17" t="s">
        <v>133</v>
      </c>
      <c r="BM310" s="231" t="s">
        <v>1033</v>
      </c>
    </row>
    <row r="311" s="13" customFormat="1">
      <c r="A311" s="13"/>
      <c r="B311" s="233"/>
      <c r="C311" s="234"/>
      <c r="D311" s="235" t="s">
        <v>135</v>
      </c>
      <c r="E311" s="236" t="s">
        <v>1</v>
      </c>
      <c r="F311" s="237" t="s">
        <v>242</v>
      </c>
      <c r="G311" s="234"/>
      <c r="H311" s="238">
        <v>22</v>
      </c>
      <c r="I311" s="239"/>
      <c r="J311" s="234"/>
      <c r="K311" s="234"/>
      <c r="L311" s="240"/>
      <c r="M311" s="241"/>
      <c r="N311" s="242"/>
      <c r="O311" s="242"/>
      <c r="P311" s="242"/>
      <c r="Q311" s="242"/>
      <c r="R311" s="242"/>
      <c r="S311" s="242"/>
      <c r="T311" s="24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4" t="s">
        <v>135</v>
      </c>
      <c r="AU311" s="244" t="s">
        <v>86</v>
      </c>
      <c r="AV311" s="13" t="s">
        <v>86</v>
      </c>
      <c r="AW311" s="13" t="s">
        <v>32</v>
      </c>
      <c r="AX311" s="13" t="s">
        <v>84</v>
      </c>
      <c r="AY311" s="244" t="s">
        <v>127</v>
      </c>
    </row>
    <row r="312" s="2" customFormat="1" ht="24.15" customHeight="1">
      <c r="A312" s="38"/>
      <c r="B312" s="39"/>
      <c r="C312" s="219" t="s">
        <v>394</v>
      </c>
      <c r="D312" s="219" t="s">
        <v>129</v>
      </c>
      <c r="E312" s="220" t="s">
        <v>1034</v>
      </c>
      <c r="F312" s="221" t="s">
        <v>1035</v>
      </c>
      <c r="G312" s="222" t="s">
        <v>142</v>
      </c>
      <c r="H312" s="223">
        <v>22</v>
      </c>
      <c r="I312" s="224"/>
      <c r="J312" s="225">
        <f>ROUND(I312*H312,2)</f>
        <v>0</v>
      </c>
      <c r="K312" s="226"/>
      <c r="L312" s="44"/>
      <c r="M312" s="227" t="s">
        <v>1</v>
      </c>
      <c r="N312" s="228" t="s">
        <v>41</v>
      </c>
      <c r="O312" s="91"/>
      <c r="P312" s="229">
        <f>O312*H312</f>
        <v>0</v>
      </c>
      <c r="Q312" s="229">
        <v>0</v>
      </c>
      <c r="R312" s="229">
        <f>Q312*H312</f>
        <v>0</v>
      </c>
      <c r="S312" s="229">
        <v>0</v>
      </c>
      <c r="T312" s="230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31" t="s">
        <v>133</v>
      </c>
      <c r="AT312" s="231" t="s">
        <v>129</v>
      </c>
      <c r="AU312" s="231" t="s">
        <v>86</v>
      </c>
      <c r="AY312" s="17" t="s">
        <v>127</v>
      </c>
      <c r="BE312" s="232">
        <f>IF(N312="základní",J312,0)</f>
        <v>0</v>
      </c>
      <c r="BF312" s="232">
        <f>IF(N312="snížená",J312,0)</f>
        <v>0</v>
      </c>
      <c r="BG312" s="232">
        <f>IF(N312="zákl. přenesená",J312,0)</f>
        <v>0</v>
      </c>
      <c r="BH312" s="232">
        <f>IF(N312="sníž. přenesená",J312,0)</f>
        <v>0</v>
      </c>
      <c r="BI312" s="232">
        <f>IF(N312="nulová",J312,0)</f>
        <v>0</v>
      </c>
      <c r="BJ312" s="17" t="s">
        <v>84</v>
      </c>
      <c r="BK312" s="232">
        <f>ROUND(I312*H312,2)</f>
        <v>0</v>
      </c>
      <c r="BL312" s="17" t="s">
        <v>133</v>
      </c>
      <c r="BM312" s="231" t="s">
        <v>1036</v>
      </c>
    </row>
    <row r="313" s="13" customFormat="1">
      <c r="A313" s="13"/>
      <c r="B313" s="233"/>
      <c r="C313" s="234"/>
      <c r="D313" s="235" t="s">
        <v>135</v>
      </c>
      <c r="E313" s="236" t="s">
        <v>1</v>
      </c>
      <c r="F313" s="237" t="s">
        <v>242</v>
      </c>
      <c r="G313" s="234"/>
      <c r="H313" s="238">
        <v>22</v>
      </c>
      <c r="I313" s="239"/>
      <c r="J313" s="234"/>
      <c r="K313" s="234"/>
      <c r="L313" s="240"/>
      <c r="M313" s="241"/>
      <c r="N313" s="242"/>
      <c r="O313" s="242"/>
      <c r="P313" s="242"/>
      <c r="Q313" s="242"/>
      <c r="R313" s="242"/>
      <c r="S313" s="242"/>
      <c r="T313" s="24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4" t="s">
        <v>135</v>
      </c>
      <c r="AU313" s="244" t="s">
        <v>86</v>
      </c>
      <c r="AV313" s="13" t="s">
        <v>86</v>
      </c>
      <c r="AW313" s="13" t="s">
        <v>32</v>
      </c>
      <c r="AX313" s="13" t="s">
        <v>84</v>
      </c>
      <c r="AY313" s="244" t="s">
        <v>127</v>
      </c>
    </row>
    <row r="314" s="2" customFormat="1" ht="21.75" customHeight="1">
      <c r="A314" s="38"/>
      <c r="B314" s="39"/>
      <c r="C314" s="219" t="s">
        <v>401</v>
      </c>
      <c r="D314" s="219" t="s">
        <v>129</v>
      </c>
      <c r="E314" s="220" t="s">
        <v>1037</v>
      </c>
      <c r="F314" s="221" t="s">
        <v>1038</v>
      </c>
      <c r="G314" s="222" t="s">
        <v>1039</v>
      </c>
      <c r="H314" s="223">
        <v>22</v>
      </c>
      <c r="I314" s="224"/>
      <c r="J314" s="225">
        <f>ROUND(I314*H314,2)</f>
        <v>0</v>
      </c>
      <c r="K314" s="226"/>
      <c r="L314" s="44"/>
      <c r="M314" s="227" t="s">
        <v>1</v>
      </c>
      <c r="N314" s="228" t="s">
        <v>41</v>
      </c>
      <c r="O314" s="91"/>
      <c r="P314" s="229">
        <f>O314*H314</f>
        <v>0</v>
      </c>
      <c r="Q314" s="229">
        <v>0</v>
      </c>
      <c r="R314" s="229">
        <f>Q314*H314</f>
        <v>0</v>
      </c>
      <c r="S314" s="229">
        <v>0</v>
      </c>
      <c r="T314" s="230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1" t="s">
        <v>133</v>
      </c>
      <c r="AT314" s="231" t="s">
        <v>129</v>
      </c>
      <c r="AU314" s="231" t="s">
        <v>86</v>
      </c>
      <c r="AY314" s="17" t="s">
        <v>127</v>
      </c>
      <c r="BE314" s="232">
        <f>IF(N314="základní",J314,0)</f>
        <v>0</v>
      </c>
      <c r="BF314" s="232">
        <f>IF(N314="snížená",J314,0)</f>
        <v>0</v>
      </c>
      <c r="BG314" s="232">
        <f>IF(N314="zákl. přenesená",J314,0)</f>
        <v>0</v>
      </c>
      <c r="BH314" s="232">
        <f>IF(N314="sníž. přenesená",J314,0)</f>
        <v>0</v>
      </c>
      <c r="BI314" s="232">
        <f>IF(N314="nulová",J314,0)</f>
        <v>0</v>
      </c>
      <c r="BJ314" s="17" t="s">
        <v>84</v>
      </c>
      <c r="BK314" s="232">
        <f>ROUND(I314*H314,2)</f>
        <v>0</v>
      </c>
      <c r="BL314" s="17" t="s">
        <v>133</v>
      </c>
      <c r="BM314" s="231" t="s">
        <v>1040</v>
      </c>
    </row>
    <row r="315" s="13" customFormat="1">
      <c r="A315" s="13"/>
      <c r="B315" s="233"/>
      <c r="C315" s="234"/>
      <c r="D315" s="235" t="s">
        <v>135</v>
      </c>
      <c r="E315" s="236" t="s">
        <v>1</v>
      </c>
      <c r="F315" s="237" t="s">
        <v>242</v>
      </c>
      <c r="G315" s="234"/>
      <c r="H315" s="238">
        <v>22</v>
      </c>
      <c r="I315" s="239"/>
      <c r="J315" s="234"/>
      <c r="K315" s="234"/>
      <c r="L315" s="240"/>
      <c r="M315" s="241"/>
      <c r="N315" s="242"/>
      <c r="O315" s="242"/>
      <c r="P315" s="242"/>
      <c r="Q315" s="242"/>
      <c r="R315" s="242"/>
      <c r="S315" s="242"/>
      <c r="T315" s="24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135</v>
      </c>
      <c r="AU315" s="244" t="s">
        <v>86</v>
      </c>
      <c r="AV315" s="13" t="s">
        <v>86</v>
      </c>
      <c r="AW315" s="13" t="s">
        <v>32</v>
      </c>
      <c r="AX315" s="13" t="s">
        <v>84</v>
      </c>
      <c r="AY315" s="244" t="s">
        <v>127</v>
      </c>
    </row>
    <row r="316" s="2" customFormat="1" ht="16.5" customHeight="1">
      <c r="A316" s="38"/>
      <c r="B316" s="39"/>
      <c r="C316" s="219" t="s">
        <v>561</v>
      </c>
      <c r="D316" s="219" t="s">
        <v>129</v>
      </c>
      <c r="E316" s="220" t="s">
        <v>1041</v>
      </c>
      <c r="F316" s="221" t="s">
        <v>1042</v>
      </c>
      <c r="G316" s="222" t="s">
        <v>142</v>
      </c>
      <c r="H316" s="223">
        <v>22</v>
      </c>
      <c r="I316" s="224"/>
      <c r="J316" s="225">
        <f>ROUND(I316*H316,2)</f>
        <v>0</v>
      </c>
      <c r="K316" s="226"/>
      <c r="L316" s="44"/>
      <c r="M316" s="227" t="s">
        <v>1</v>
      </c>
      <c r="N316" s="228" t="s">
        <v>41</v>
      </c>
      <c r="O316" s="91"/>
      <c r="P316" s="229">
        <f>O316*H316</f>
        <v>0</v>
      </c>
      <c r="Q316" s="229">
        <v>0</v>
      </c>
      <c r="R316" s="229">
        <f>Q316*H316</f>
        <v>0</v>
      </c>
      <c r="S316" s="229">
        <v>0</v>
      </c>
      <c r="T316" s="230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1" t="s">
        <v>133</v>
      </c>
      <c r="AT316" s="231" t="s">
        <v>129</v>
      </c>
      <c r="AU316" s="231" t="s">
        <v>86</v>
      </c>
      <c r="AY316" s="17" t="s">
        <v>127</v>
      </c>
      <c r="BE316" s="232">
        <f>IF(N316="základní",J316,0)</f>
        <v>0</v>
      </c>
      <c r="BF316" s="232">
        <f>IF(N316="snížená",J316,0)</f>
        <v>0</v>
      </c>
      <c r="BG316" s="232">
        <f>IF(N316="zákl. přenesená",J316,0)</f>
        <v>0</v>
      </c>
      <c r="BH316" s="232">
        <f>IF(N316="sníž. přenesená",J316,0)</f>
        <v>0</v>
      </c>
      <c r="BI316" s="232">
        <f>IF(N316="nulová",J316,0)</f>
        <v>0</v>
      </c>
      <c r="BJ316" s="17" t="s">
        <v>84</v>
      </c>
      <c r="BK316" s="232">
        <f>ROUND(I316*H316,2)</f>
        <v>0</v>
      </c>
      <c r="BL316" s="17" t="s">
        <v>133</v>
      </c>
      <c r="BM316" s="231" t="s">
        <v>1043</v>
      </c>
    </row>
    <row r="317" s="13" customFormat="1">
      <c r="A317" s="13"/>
      <c r="B317" s="233"/>
      <c r="C317" s="234"/>
      <c r="D317" s="235" t="s">
        <v>135</v>
      </c>
      <c r="E317" s="236" t="s">
        <v>1</v>
      </c>
      <c r="F317" s="237" t="s">
        <v>242</v>
      </c>
      <c r="G317" s="234"/>
      <c r="H317" s="238">
        <v>22</v>
      </c>
      <c r="I317" s="239"/>
      <c r="J317" s="234"/>
      <c r="K317" s="234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135</v>
      </c>
      <c r="AU317" s="244" t="s">
        <v>86</v>
      </c>
      <c r="AV317" s="13" t="s">
        <v>86</v>
      </c>
      <c r="AW317" s="13" t="s">
        <v>32</v>
      </c>
      <c r="AX317" s="13" t="s">
        <v>84</v>
      </c>
      <c r="AY317" s="244" t="s">
        <v>127</v>
      </c>
    </row>
    <row r="318" s="2" customFormat="1" ht="24.15" customHeight="1">
      <c r="A318" s="38"/>
      <c r="B318" s="39"/>
      <c r="C318" s="219" t="s">
        <v>1044</v>
      </c>
      <c r="D318" s="219" t="s">
        <v>129</v>
      </c>
      <c r="E318" s="220" t="s">
        <v>1045</v>
      </c>
      <c r="F318" s="221" t="s">
        <v>1046</v>
      </c>
      <c r="G318" s="222" t="s">
        <v>142</v>
      </c>
      <c r="H318" s="223">
        <v>13</v>
      </c>
      <c r="I318" s="224"/>
      <c r="J318" s="225">
        <f>ROUND(I318*H318,2)</f>
        <v>0</v>
      </c>
      <c r="K318" s="226"/>
      <c r="L318" s="44"/>
      <c r="M318" s="227" t="s">
        <v>1</v>
      </c>
      <c r="N318" s="228" t="s">
        <v>41</v>
      </c>
      <c r="O318" s="91"/>
      <c r="P318" s="229">
        <f>O318*H318</f>
        <v>0</v>
      </c>
      <c r="Q318" s="229">
        <v>0.058029999999999998</v>
      </c>
      <c r="R318" s="229">
        <f>Q318*H318</f>
        <v>0.75439</v>
      </c>
      <c r="S318" s="229">
        <v>0</v>
      </c>
      <c r="T318" s="230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1" t="s">
        <v>133</v>
      </c>
      <c r="AT318" s="231" t="s">
        <v>129</v>
      </c>
      <c r="AU318" s="231" t="s">
        <v>86</v>
      </c>
      <c r="AY318" s="17" t="s">
        <v>127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7" t="s">
        <v>84</v>
      </c>
      <c r="BK318" s="232">
        <f>ROUND(I318*H318,2)</f>
        <v>0</v>
      </c>
      <c r="BL318" s="17" t="s">
        <v>133</v>
      </c>
      <c r="BM318" s="231" t="s">
        <v>1047</v>
      </c>
    </row>
    <row r="319" s="2" customFormat="1" ht="33" customHeight="1">
      <c r="A319" s="38"/>
      <c r="B319" s="39"/>
      <c r="C319" s="219" t="s">
        <v>406</v>
      </c>
      <c r="D319" s="219" t="s">
        <v>129</v>
      </c>
      <c r="E319" s="220" t="s">
        <v>1048</v>
      </c>
      <c r="F319" s="221" t="s">
        <v>1049</v>
      </c>
      <c r="G319" s="222" t="s">
        <v>142</v>
      </c>
      <c r="H319" s="223">
        <v>13</v>
      </c>
      <c r="I319" s="224"/>
      <c r="J319" s="225">
        <f>ROUND(I319*H319,2)</f>
        <v>0</v>
      </c>
      <c r="K319" s="226"/>
      <c r="L319" s="44"/>
      <c r="M319" s="227" t="s">
        <v>1</v>
      </c>
      <c r="N319" s="228" t="s">
        <v>41</v>
      </c>
      <c r="O319" s="91"/>
      <c r="P319" s="229">
        <f>O319*H319</f>
        <v>0</v>
      </c>
      <c r="Q319" s="229">
        <v>0.018180000000000002</v>
      </c>
      <c r="R319" s="229">
        <f>Q319*H319</f>
        <v>0.23634000000000002</v>
      </c>
      <c r="S319" s="229">
        <v>0</v>
      </c>
      <c r="T319" s="230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31" t="s">
        <v>133</v>
      </c>
      <c r="AT319" s="231" t="s">
        <v>129</v>
      </c>
      <c r="AU319" s="231" t="s">
        <v>86</v>
      </c>
      <c r="AY319" s="17" t="s">
        <v>127</v>
      </c>
      <c r="BE319" s="232">
        <f>IF(N319="základní",J319,0)</f>
        <v>0</v>
      </c>
      <c r="BF319" s="232">
        <f>IF(N319="snížená",J319,0)</f>
        <v>0</v>
      </c>
      <c r="BG319" s="232">
        <f>IF(N319="zákl. přenesená",J319,0)</f>
        <v>0</v>
      </c>
      <c r="BH319" s="232">
        <f>IF(N319="sníž. přenesená",J319,0)</f>
        <v>0</v>
      </c>
      <c r="BI319" s="232">
        <f>IF(N319="nulová",J319,0)</f>
        <v>0</v>
      </c>
      <c r="BJ319" s="17" t="s">
        <v>84</v>
      </c>
      <c r="BK319" s="232">
        <f>ROUND(I319*H319,2)</f>
        <v>0</v>
      </c>
      <c r="BL319" s="17" t="s">
        <v>133</v>
      </c>
      <c r="BM319" s="231" t="s">
        <v>1050</v>
      </c>
    </row>
    <row r="320" s="2" customFormat="1" ht="24.15" customHeight="1">
      <c r="A320" s="38"/>
      <c r="B320" s="39"/>
      <c r="C320" s="219" t="s">
        <v>1051</v>
      </c>
      <c r="D320" s="219" t="s">
        <v>129</v>
      </c>
      <c r="E320" s="220" t="s">
        <v>1052</v>
      </c>
      <c r="F320" s="221" t="s">
        <v>1053</v>
      </c>
      <c r="G320" s="222" t="s">
        <v>142</v>
      </c>
      <c r="H320" s="223">
        <v>13</v>
      </c>
      <c r="I320" s="224"/>
      <c r="J320" s="225">
        <f>ROUND(I320*H320,2)</f>
        <v>0</v>
      </c>
      <c r="K320" s="226"/>
      <c r="L320" s="44"/>
      <c r="M320" s="227" t="s">
        <v>1</v>
      </c>
      <c r="N320" s="228" t="s">
        <v>41</v>
      </c>
      <c r="O320" s="91"/>
      <c r="P320" s="229">
        <f>O320*H320</f>
        <v>0</v>
      </c>
      <c r="Q320" s="229">
        <v>0</v>
      </c>
      <c r="R320" s="229">
        <f>Q320*H320</f>
        <v>0</v>
      </c>
      <c r="S320" s="229">
        <v>0</v>
      </c>
      <c r="T320" s="230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1" t="s">
        <v>133</v>
      </c>
      <c r="AT320" s="231" t="s">
        <v>129</v>
      </c>
      <c r="AU320" s="231" t="s">
        <v>86</v>
      </c>
      <c r="AY320" s="17" t="s">
        <v>127</v>
      </c>
      <c r="BE320" s="232">
        <f>IF(N320="základní",J320,0)</f>
        <v>0</v>
      </c>
      <c r="BF320" s="232">
        <f>IF(N320="snížená",J320,0)</f>
        <v>0</v>
      </c>
      <c r="BG320" s="232">
        <f>IF(N320="zákl. přenesená",J320,0)</f>
        <v>0</v>
      </c>
      <c r="BH320" s="232">
        <f>IF(N320="sníž. přenesená",J320,0)</f>
        <v>0</v>
      </c>
      <c r="BI320" s="232">
        <f>IF(N320="nulová",J320,0)</f>
        <v>0</v>
      </c>
      <c r="BJ320" s="17" t="s">
        <v>84</v>
      </c>
      <c r="BK320" s="232">
        <f>ROUND(I320*H320,2)</f>
        <v>0</v>
      </c>
      <c r="BL320" s="17" t="s">
        <v>133</v>
      </c>
      <c r="BM320" s="231" t="s">
        <v>1054</v>
      </c>
    </row>
    <row r="321" s="2" customFormat="1" ht="33" customHeight="1">
      <c r="A321" s="38"/>
      <c r="B321" s="39"/>
      <c r="C321" s="219" t="s">
        <v>1055</v>
      </c>
      <c r="D321" s="219" t="s">
        <v>129</v>
      </c>
      <c r="E321" s="220" t="s">
        <v>1056</v>
      </c>
      <c r="F321" s="221" t="s">
        <v>1057</v>
      </c>
      <c r="G321" s="222" t="s">
        <v>142</v>
      </c>
      <c r="H321" s="223">
        <v>13</v>
      </c>
      <c r="I321" s="224"/>
      <c r="J321" s="225">
        <f>ROUND(I321*H321,2)</f>
        <v>0</v>
      </c>
      <c r="K321" s="226"/>
      <c r="L321" s="44"/>
      <c r="M321" s="227" t="s">
        <v>1</v>
      </c>
      <c r="N321" s="228" t="s">
        <v>41</v>
      </c>
      <c r="O321" s="91"/>
      <c r="P321" s="229">
        <f>O321*H321</f>
        <v>0</v>
      </c>
      <c r="Q321" s="229">
        <v>0.054539999999999998</v>
      </c>
      <c r="R321" s="229">
        <f>Q321*H321</f>
        <v>0.70901999999999998</v>
      </c>
      <c r="S321" s="229">
        <v>0</v>
      </c>
      <c r="T321" s="230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1" t="s">
        <v>133</v>
      </c>
      <c r="AT321" s="231" t="s">
        <v>129</v>
      </c>
      <c r="AU321" s="231" t="s">
        <v>86</v>
      </c>
      <c r="AY321" s="17" t="s">
        <v>127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17" t="s">
        <v>84</v>
      </c>
      <c r="BK321" s="232">
        <f>ROUND(I321*H321,2)</f>
        <v>0</v>
      </c>
      <c r="BL321" s="17" t="s">
        <v>133</v>
      </c>
      <c r="BM321" s="231" t="s">
        <v>1058</v>
      </c>
    </row>
    <row r="322" s="2" customFormat="1" ht="24.15" customHeight="1">
      <c r="A322" s="38"/>
      <c r="B322" s="39"/>
      <c r="C322" s="219" t="s">
        <v>543</v>
      </c>
      <c r="D322" s="219" t="s">
        <v>129</v>
      </c>
      <c r="E322" s="220" t="s">
        <v>1059</v>
      </c>
      <c r="F322" s="221" t="s">
        <v>1060</v>
      </c>
      <c r="G322" s="222" t="s">
        <v>142</v>
      </c>
      <c r="H322" s="223">
        <v>6</v>
      </c>
      <c r="I322" s="224"/>
      <c r="J322" s="225">
        <f>ROUND(I322*H322,2)</f>
        <v>0</v>
      </c>
      <c r="K322" s="226"/>
      <c r="L322" s="44"/>
      <c r="M322" s="227" t="s">
        <v>1</v>
      </c>
      <c r="N322" s="228" t="s">
        <v>41</v>
      </c>
      <c r="O322" s="91"/>
      <c r="P322" s="229">
        <f>O322*H322</f>
        <v>0</v>
      </c>
      <c r="Q322" s="229">
        <v>0.11217000000000001</v>
      </c>
      <c r="R322" s="229">
        <f>Q322*H322</f>
        <v>0.67302000000000006</v>
      </c>
      <c r="S322" s="229">
        <v>0</v>
      </c>
      <c r="T322" s="230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1" t="s">
        <v>133</v>
      </c>
      <c r="AT322" s="231" t="s">
        <v>129</v>
      </c>
      <c r="AU322" s="231" t="s">
        <v>86</v>
      </c>
      <c r="AY322" s="17" t="s">
        <v>127</v>
      </c>
      <c r="BE322" s="232">
        <f>IF(N322="základní",J322,0)</f>
        <v>0</v>
      </c>
      <c r="BF322" s="232">
        <f>IF(N322="snížená",J322,0)</f>
        <v>0</v>
      </c>
      <c r="BG322" s="232">
        <f>IF(N322="zákl. přenesená",J322,0)</f>
        <v>0</v>
      </c>
      <c r="BH322" s="232">
        <f>IF(N322="sníž. přenesená",J322,0)</f>
        <v>0</v>
      </c>
      <c r="BI322" s="232">
        <f>IF(N322="nulová",J322,0)</f>
        <v>0</v>
      </c>
      <c r="BJ322" s="17" t="s">
        <v>84</v>
      </c>
      <c r="BK322" s="232">
        <f>ROUND(I322*H322,2)</f>
        <v>0</v>
      </c>
      <c r="BL322" s="17" t="s">
        <v>133</v>
      </c>
      <c r="BM322" s="231" t="s">
        <v>1061</v>
      </c>
    </row>
    <row r="323" s="2" customFormat="1" ht="24.15" customHeight="1">
      <c r="A323" s="38"/>
      <c r="B323" s="39"/>
      <c r="C323" s="219" t="s">
        <v>549</v>
      </c>
      <c r="D323" s="219" t="s">
        <v>129</v>
      </c>
      <c r="E323" s="220" t="s">
        <v>1062</v>
      </c>
      <c r="F323" s="221" t="s">
        <v>1063</v>
      </c>
      <c r="G323" s="222" t="s">
        <v>142</v>
      </c>
      <c r="H323" s="223">
        <v>6</v>
      </c>
      <c r="I323" s="224"/>
      <c r="J323" s="225">
        <f>ROUND(I323*H323,2)</f>
        <v>0</v>
      </c>
      <c r="K323" s="226"/>
      <c r="L323" s="44"/>
      <c r="M323" s="227" t="s">
        <v>1</v>
      </c>
      <c r="N323" s="228" t="s">
        <v>41</v>
      </c>
      <c r="O323" s="91"/>
      <c r="P323" s="229">
        <f>O323*H323</f>
        <v>0</v>
      </c>
      <c r="Q323" s="229">
        <v>0.03637</v>
      </c>
      <c r="R323" s="229">
        <f>Q323*H323</f>
        <v>0.21822</v>
      </c>
      <c r="S323" s="229">
        <v>0</v>
      </c>
      <c r="T323" s="230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1" t="s">
        <v>133</v>
      </c>
      <c r="AT323" s="231" t="s">
        <v>129</v>
      </c>
      <c r="AU323" s="231" t="s">
        <v>86</v>
      </c>
      <c r="AY323" s="17" t="s">
        <v>127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7" t="s">
        <v>84</v>
      </c>
      <c r="BK323" s="232">
        <f>ROUND(I323*H323,2)</f>
        <v>0</v>
      </c>
      <c r="BL323" s="17" t="s">
        <v>133</v>
      </c>
      <c r="BM323" s="231" t="s">
        <v>1064</v>
      </c>
    </row>
    <row r="324" s="2" customFormat="1" ht="24.15" customHeight="1">
      <c r="A324" s="38"/>
      <c r="B324" s="39"/>
      <c r="C324" s="219" t="s">
        <v>553</v>
      </c>
      <c r="D324" s="219" t="s">
        <v>129</v>
      </c>
      <c r="E324" s="220" t="s">
        <v>1065</v>
      </c>
      <c r="F324" s="221" t="s">
        <v>1066</v>
      </c>
      <c r="G324" s="222" t="s">
        <v>142</v>
      </c>
      <c r="H324" s="223">
        <v>6</v>
      </c>
      <c r="I324" s="224"/>
      <c r="J324" s="225">
        <f>ROUND(I324*H324,2)</f>
        <v>0</v>
      </c>
      <c r="K324" s="226"/>
      <c r="L324" s="44"/>
      <c r="M324" s="227" t="s">
        <v>1</v>
      </c>
      <c r="N324" s="228" t="s">
        <v>41</v>
      </c>
      <c r="O324" s="91"/>
      <c r="P324" s="229">
        <f>O324*H324</f>
        <v>0</v>
      </c>
      <c r="Q324" s="229">
        <v>0</v>
      </c>
      <c r="R324" s="229">
        <f>Q324*H324</f>
        <v>0</v>
      </c>
      <c r="S324" s="229">
        <v>0</v>
      </c>
      <c r="T324" s="230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31" t="s">
        <v>133</v>
      </c>
      <c r="AT324" s="231" t="s">
        <v>129</v>
      </c>
      <c r="AU324" s="231" t="s">
        <v>86</v>
      </c>
      <c r="AY324" s="17" t="s">
        <v>127</v>
      </c>
      <c r="BE324" s="232">
        <f>IF(N324="základní",J324,0)</f>
        <v>0</v>
      </c>
      <c r="BF324" s="232">
        <f>IF(N324="snížená",J324,0)</f>
        <v>0</v>
      </c>
      <c r="BG324" s="232">
        <f>IF(N324="zákl. přenesená",J324,0)</f>
        <v>0</v>
      </c>
      <c r="BH324" s="232">
        <f>IF(N324="sníž. přenesená",J324,0)</f>
        <v>0</v>
      </c>
      <c r="BI324" s="232">
        <f>IF(N324="nulová",J324,0)</f>
        <v>0</v>
      </c>
      <c r="BJ324" s="17" t="s">
        <v>84</v>
      </c>
      <c r="BK324" s="232">
        <f>ROUND(I324*H324,2)</f>
        <v>0</v>
      </c>
      <c r="BL324" s="17" t="s">
        <v>133</v>
      </c>
      <c r="BM324" s="231" t="s">
        <v>1067</v>
      </c>
    </row>
    <row r="325" s="2" customFormat="1" ht="33" customHeight="1">
      <c r="A325" s="38"/>
      <c r="B325" s="39"/>
      <c r="C325" s="219" t="s">
        <v>557</v>
      </c>
      <c r="D325" s="219" t="s">
        <v>129</v>
      </c>
      <c r="E325" s="220" t="s">
        <v>1068</v>
      </c>
      <c r="F325" s="221" t="s">
        <v>1069</v>
      </c>
      <c r="G325" s="222" t="s">
        <v>142</v>
      </c>
      <c r="H325" s="223">
        <v>6</v>
      </c>
      <c r="I325" s="224"/>
      <c r="J325" s="225">
        <f>ROUND(I325*H325,2)</f>
        <v>0</v>
      </c>
      <c r="K325" s="226"/>
      <c r="L325" s="44"/>
      <c r="M325" s="227" t="s">
        <v>1</v>
      </c>
      <c r="N325" s="228" t="s">
        <v>41</v>
      </c>
      <c r="O325" s="91"/>
      <c r="P325" s="229">
        <f>O325*H325</f>
        <v>0</v>
      </c>
      <c r="Q325" s="229">
        <v>0.21007999999999999</v>
      </c>
      <c r="R325" s="229">
        <f>Q325*H325</f>
        <v>1.2604799999999998</v>
      </c>
      <c r="S325" s="229">
        <v>0</v>
      </c>
      <c r="T325" s="230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1" t="s">
        <v>133</v>
      </c>
      <c r="AT325" s="231" t="s">
        <v>129</v>
      </c>
      <c r="AU325" s="231" t="s">
        <v>86</v>
      </c>
      <c r="AY325" s="17" t="s">
        <v>127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7" t="s">
        <v>84</v>
      </c>
      <c r="BK325" s="232">
        <f>ROUND(I325*H325,2)</f>
        <v>0</v>
      </c>
      <c r="BL325" s="17" t="s">
        <v>133</v>
      </c>
      <c r="BM325" s="231" t="s">
        <v>1070</v>
      </c>
    </row>
    <row r="326" s="2" customFormat="1" ht="24.15" customHeight="1">
      <c r="A326" s="38"/>
      <c r="B326" s="39"/>
      <c r="C326" s="219" t="s">
        <v>851</v>
      </c>
      <c r="D326" s="219" t="s">
        <v>129</v>
      </c>
      <c r="E326" s="220" t="s">
        <v>535</v>
      </c>
      <c r="F326" s="221" t="s">
        <v>1071</v>
      </c>
      <c r="G326" s="222" t="s">
        <v>142</v>
      </c>
      <c r="H326" s="223">
        <v>15</v>
      </c>
      <c r="I326" s="224"/>
      <c r="J326" s="225">
        <f>ROUND(I326*H326,2)</f>
        <v>0</v>
      </c>
      <c r="K326" s="226"/>
      <c r="L326" s="44"/>
      <c r="M326" s="227" t="s">
        <v>1</v>
      </c>
      <c r="N326" s="228" t="s">
        <v>41</v>
      </c>
      <c r="O326" s="91"/>
      <c r="P326" s="229">
        <f>O326*H326</f>
        <v>0</v>
      </c>
      <c r="Q326" s="229">
        <v>0</v>
      </c>
      <c r="R326" s="229">
        <f>Q326*H326</f>
        <v>0</v>
      </c>
      <c r="S326" s="229">
        <v>0</v>
      </c>
      <c r="T326" s="230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1" t="s">
        <v>133</v>
      </c>
      <c r="AT326" s="231" t="s">
        <v>129</v>
      </c>
      <c r="AU326" s="231" t="s">
        <v>86</v>
      </c>
      <c r="AY326" s="17" t="s">
        <v>127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17" t="s">
        <v>84</v>
      </c>
      <c r="BK326" s="232">
        <f>ROUND(I326*H326,2)</f>
        <v>0</v>
      </c>
      <c r="BL326" s="17" t="s">
        <v>133</v>
      </c>
      <c r="BM326" s="231" t="s">
        <v>1072</v>
      </c>
    </row>
    <row r="327" s="2" customFormat="1" ht="16.5" customHeight="1">
      <c r="A327" s="38"/>
      <c r="B327" s="39"/>
      <c r="C327" s="219" t="s">
        <v>1073</v>
      </c>
      <c r="D327" s="219" t="s">
        <v>129</v>
      </c>
      <c r="E327" s="220" t="s">
        <v>540</v>
      </c>
      <c r="F327" s="221" t="s">
        <v>1074</v>
      </c>
      <c r="G327" s="222" t="s">
        <v>192</v>
      </c>
      <c r="H327" s="223">
        <v>36</v>
      </c>
      <c r="I327" s="224"/>
      <c r="J327" s="225">
        <f>ROUND(I327*H327,2)</f>
        <v>0</v>
      </c>
      <c r="K327" s="226"/>
      <c r="L327" s="44"/>
      <c r="M327" s="227" t="s">
        <v>1</v>
      </c>
      <c r="N327" s="228" t="s">
        <v>41</v>
      </c>
      <c r="O327" s="91"/>
      <c r="P327" s="229">
        <f>O327*H327</f>
        <v>0</v>
      </c>
      <c r="Q327" s="229">
        <v>0</v>
      </c>
      <c r="R327" s="229">
        <f>Q327*H327</f>
        <v>0</v>
      </c>
      <c r="S327" s="229">
        <v>0</v>
      </c>
      <c r="T327" s="230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1" t="s">
        <v>133</v>
      </c>
      <c r="AT327" s="231" t="s">
        <v>129</v>
      </c>
      <c r="AU327" s="231" t="s">
        <v>86</v>
      </c>
      <c r="AY327" s="17" t="s">
        <v>127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7" t="s">
        <v>84</v>
      </c>
      <c r="BK327" s="232">
        <f>ROUND(I327*H327,2)</f>
        <v>0</v>
      </c>
      <c r="BL327" s="17" t="s">
        <v>133</v>
      </c>
      <c r="BM327" s="231" t="s">
        <v>1075</v>
      </c>
    </row>
    <row r="328" s="13" customFormat="1">
      <c r="A328" s="13"/>
      <c r="B328" s="233"/>
      <c r="C328" s="234"/>
      <c r="D328" s="235" t="s">
        <v>135</v>
      </c>
      <c r="E328" s="236" t="s">
        <v>1</v>
      </c>
      <c r="F328" s="237" t="s">
        <v>306</v>
      </c>
      <c r="G328" s="234"/>
      <c r="H328" s="238">
        <v>36</v>
      </c>
      <c r="I328" s="239"/>
      <c r="J328" s="234"/>
      <c r="K328" s="234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135</v>
      </c>
      <c r="AU328" s="244" t="s">
        <v>86</v>
      </c>
      <c r="AV328" s="13" t="s">
        <v>86</v>
      </c>
      <c r="AW328" s="13" t="s">
        <v>32</v>
      </c>
      <c r="AX328" s="13" t="s">
        <v>84</v>
      </c>
      <c r="AY328" s="244" t="s">
        <v>127</v>
      </c>
    </row>
    <row r="329" s="2" customFormat="1" ht="16.5" customHeight="1">
      <c r="A329" s="38"/>
      <c r="B329" s="39"/>
      <c r="C329" s="219" t="s">
        <v>413</v>
      </c>
      <c r="D329" s="219" t="s">
        <v>129</v>
      </c>
      <c r="E329" s="220" t="s">
        <v>544</v>
      </c>
      <c r="F329" s="221" t="s">
        <v>1076</v>
      </c>
      <c r="G329" s="222" t="s">
        <v>192</v>
      </c>
      <c r="H329" s="223">
        <v>36</v>
      </c>
      <c r="I329" s="224"/>
      <c r="J329" s="225">
        <f>ROUND(I329*H329,2)</f>
        <v>0</v>
      </c>
      <c r="K329" s="226"/>
      <c r="L329" s="44"/>
      <c r="M329" s="227" t="s">
        <v>1</v>
      </c>
      <c r="N329" s="228" t="s">
        <v>41</v>
      </c>
      <c r="O329" s="91"/>
      <c r="P329" s="229">
        <f>O329*H329</f>
        <v>0</v>
      </c>
      <c r="Q329" s="229">
        <v>0</v>
      </c>
      <c r="R329" s="229">
        <f>Q329*H329</f>
        <v>0</v>
      </c>
      <c r="S329" s="229">
        <v>0</v>
      </c>
      <c r="T329" s="230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1" t="s">
        <v>133</v>
      </c>
      <c r="AT329" s="231" t="s">
        <v>129</v>
      </c>
      <c r="AU329" s="231" t="s">
        <v>86</v>
      </c>
      <c r="AY329" s="17" t="s">
        <v>127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17" t="s">
        <v>84</v>
      </c>
      <c r="BK329" s="232">
        <f>ROUND(I329*H329,2)</f>
        <v>0</v>
      </c>
      <c r="BL329" s="17" t="s">
        <v>133</v>
      </c>
      <c r="BM329" s="231" t="s">
        <v>1077</v>
      </c>
    </row>
    <row r="330" s="13" customFormat="1">
      <c r="A330" s="13"/>
      <c r="B330" s="233"/>
      <c r="C330" s="234"/>
      <c r="D330" s="235" t="s">
        <v>135</v>
      </c>
      <c r="E330" s="236" t="s">
        <v>1</v>
      </c>
      <c r="F330" s="237" t="s">
        <v>306</v>
      </c>
      <c r="G330" s="234"/>
      <c r="H330" s="238">
        <v>36</v>
      </c>
      <c r="I330" s="239"/>
      <c r="J330" s="234"/>
      <c r="K330" s="234"/>
      <c r="L330" s="240"/>
      <c r="M330" s="241"/>
      <c r="N330" s="242"/>
      <c r="O330" s="242"/>
      <c r="P330" s="242"/>
      <c r="Q330" s="242"/>
      <c r="R330" s="242"/>
      <c r="S330" s="242"/>
      <c r="T330" s="24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4" t="s">
        <v>135</v>
      </c>
      <c r="AU330" s="244" t="s">
        <v>86</v>
      </c>
      <c r="AV330" s="13" t="s">
        <v>86</v>
      </c>
      <c r="AW330" s="13" t="s">
        <v>32</v>
      </c>
      <c r="AX330" s="13" t="s">
        <v>84</v>
      </c>
      <c r="AY330" s="244" t="s">
        <v>127</v>
      </c>
    </row>
    <row r="331" s="12" customFormat="1" ht="22.8" customHeight="1">
      <c r="A331" s="12"/>
      <c r="B331" s="203"/>
      <c r="C331" s="204"/>
      <c r="D331" s="205" t="s">
        <v>75</v>
      </c>
      <c r="E331" s="217" t="s">
        <v>179</v>
      </c>
      <c r="F331" s="217" t="s">
        <v>548</v>
      </c>
      <c r="G331" s="204"/>
      <c r="H331" s="204"/>
      <c r="I331" s="207"/>
      <c r="J331" s="218">
        <f>BK331</f>
        <v>0</v>
      </c>
      <c r="K331" s="204"/>
      <c r="L331" s="209"/>
      <c r="M331" s="210"/>
      <c r="N331" s="211"/>
      <c r="O331" s="211"/>
      <c r="P331" s="212">
        <f>SUM(P332:P346)</f>
        <v>0</v>
      </c>
      <c r="Q331" s="211"/>
      <c r="R331" s="212">
        <f>SUM(R332:R346)</f>
        <v>0.22070400000000001</v>
      </c>
      <c r="S331" s="211"/>
      <c r="T331" s="213">
        <f>SUM(T332:T346)</f>
        <v>240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14" t="s">
        <v>84</v>
      </c>
      <c r="AT331" s="215" t="s">
        <v>75</v>
      </c>
      <c r="AU331" s="215" t="s">
        <v>84</v>
      </c>
      <c r="AY331" s="214" t="s">
        <v>127</v>
      </c>
      <c r="BK331" s="216">
        <f>SUM(BK332:BK346)</f>
        <v>0</v>
      </c>
    </row>
    <row r="332" s="2" customFormat="1" ht="24.15" customHeight="1">
      <c r="A332" s="38"/>
      <c r="B332" s="39"/>
      <c r="C332" s="219" t="s">
        <v>422</v>
      </c>
      <c r="D332" s="219" t="s">
        <v>129</v>
      </c>
      <c r="E332" s="220" t="s">
        <v>550</v>
      </c>
      <c r="F332" s="221" t="s">
        <v>551</v>
      </c>
      <c r="G332" s="222" t="s">
        <v>142</v>
      </c>
      <c r="H332" s="223">
        <v>1</v>
      </c>
      <c r="I332" s="224"/>
      <c r="J332" s="225">
        <f>ROUND(I332*H332,2)</f>
        <v>0</v>
      </c>
      <c r="K332" s="226"/>
      <c r="L332" s="44"/>
      <c r="M332" s="227" t="s">
        <v>1</v>
      </c>
      <c r="N332" s="228" t="s">
        <v>41</v>
      </c>
      <c r="O332" s="91"/>
      <c r="P332" s="229">
        <f>O332*H332</f>
        <v>0</v>
      </c>
      <c r="Q332" s="229">
        <v>0</v>
      </c>
      <c r="R332" s="229">
        <f>Q332*H332</f>
        <v>0</v>
      </c>
      <c r="S332" s="229">
        <v>0</v>
      </c>
      <c r="T332" s="230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1" t="s">
        <v>133</v>
      </c>
      <c r="AT332" s="231" t="s">
        <v>129</v>
      </c>
      <c r="AU332" s="231" t="s">
        <v>86</v>
      </c>
      <c r="AY332" s="17" t="s">
        <v>127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7" t="s">
        <v>84</v>
      </c>
      <c r="BK332" s="232">
        <f>ROUND(I332*H332,2)</f>
        <v>0</v>
      </c>
      <c r="BL332" s="17" t="s">
        <v>133</v>
      </c>
      <c r="BM332" s="231" t="s">
        <v>1078</v>
      </c>
    </row>
    <row r="333" s="2" customFormat="1" ht="33" customHeight="1">
      <c r="A333" s="38"/>
      <c r="B333" s="39"/>
      <c r="C333" s="219" t="s">
        <v>429</v>
      </c>
      <c r="D333" s="219" t="s">
        <v>129</v>
      </c>
      <c r="E333" s="220" t="s">
        <v>554</v>
      </c>
      <c r="F333" s="221" t="s">
        <v>555</v>
      </c>
      <c r="G333" s="222" t="s">
        <v>142</v>
      </c>
      <c r="H333" s="223">
        <v>90</v>
      </c>
      <c r="I333" s="224"/>
      <c r="J333" s="225">
        <f>ROUND(I333*H333,2)</f>
        <v>0</v>
      </c>
      <c r="K333" s="226"/>
      <c r="L333" s="44"/>
      <c r="M333" s="227" t="s">
        <v>1</v>
      </c>
      <c r="N333" s="228" t="s">
        <v>41</v>
      </c>
      <c r="O333" s="91"/>
      <c r="P333" s="229">
        <f>O333*H333</f>
        <v>0</v>
      </c>
      <c r="Q333" s="229">
        <v>0</v>
      </c>
      <c r="R333" s="229">
        <f>Q333*H333</f>
        <v>0</v>
      </c>
      <c r="S333" s="229">
        <v>0</v>
      </c>
      <c r="T333" s="230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1" t="s">
        <v>133</v>
      </c>
      <c r="AT333" s="231" t="s">
        <v>129</v>
      </c>
      <c r="AU333" s="231" t="s">
        <v>86</v>
      </c>
      <c r="AY333" s="17" t="s">
        <v>127</v>
      </c>
      <c r="BE333" s="232">
        <f>IF(N333="základní",J333,0)</f>
        <v>0</v>
      </c>
      <c r="BF333" s="232">
        <f>IF(N333="snížená",J333,0)</f>
        <v>0</v>
      </c>
      <c r="BG333" s="232">
        <f>IF(N333="zákl. přenesená",J333,0)</f>
        <v>0</v>
      </c>
      <c r="BH333" s="232">
        <f>IF(N333="sníž. přenesená",J333,0)</f>
        <v>0</v>
      </c>
      <c r="BI333" s="232">
        <f>IF(N333="nulová",J333,0)</f>
        <v>0</v>
      </c>
      <c r="BJ333" s="17" t="s">
        <v>84</v>
      </c>
      <c r="BK333" s="232">
        <f>ROUND(I333*H333,2)</f>
        <v>0</v>
      </c>
      <c r="BL333" s="17" t="s">
        <v>133</v>
      </c>
      <c r="BM333" s="231" t="s">
        <v>1079</v>
      </c>
    </row>
    <row r="334" s="13" customFormat="1">
      <c r="A334" s="13"/>
      <c r="B334" s="233"/>
      <c r="C334" s="234"/>
      <c r="D334" s="235" t="s">
        <v>135</v>
      </c>
      <c r="E334" s="236" t="s">
        <v>1</v>
      </c>
      <c r="F334" s="237" t="s">
        <v>212</v>
      </c>
      <c r="G334" s="234"/>
      <c r="H334" s="238">
        <v>90</v>
      </c>
      <c r="I334" s="239"/>
      <c r="J334" s="234"/>
      <c r="K334" s="234"/>
      <c r="L334" s="240"/>
      <c r="M334" s="241"/>
      <c r="N334" s="242"/>
      <c r="O334" s="242"/>
      <c r="P334" s="242"/>
      <c r="Q334" s="242"/>
      <c r="R334" s="242"/>
      <c r="S334" s="242"/>
      <c r="T334" s="24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4" t="s">
        <v>135</v>
      </c>
      <c r="AU334" s="244" t="s">
        <v>86</v>
      </c>
      <c r="AV334" s="13" t="s">
        <v>86</v>
      </c>
      <c r="AW334" s="13" t="s">
        <v>32</v>
      </c>
      <c r="AX334" s="13" t="s">
        <v>84</v>
      </c>
      <c r="AY334" s="244" t="s">
        <v>127</v>
      </c>
    </row>
    <row r="335" s="2" customFormat="1" ht="24.15" customHeight="1">
      <c r="A335" s="38"/>
      <c r="B335" s="39"/>
      <c r="C335" s="219" t="s">
        <v>620</v>
      </c>
      <c r="D335" s="219" t="s">
        <v>129</v>
      </c>
      <c r="E335" s="220" t="s">
        <v>578</v>
      </c>
      <c r="F335" s="221" t="s">
        <v>579</v>
      </c>
      <c r="G335" s="222" t="s">
        <v>192</v>
      </c>
      <c r="H335" s="223">
        <v>551.75999999999999</v>
      </c>
      <c r="I335" s="224"/>
      <c r="J335" s="225">
        <f>ROUND(I335*H335,2)</f>
        <v>0</v>
      </c>
      <c r="K335" s="226"/>
      <c r="L335" s="44"/>
      <c r="M335" s="227" t="s">
        <v>1</v>
      </c>
      <c r="N335" s="228" t="s">
        <v>41</v>
      </c>
      <c r="O335" s="91"/>
      <c r="P335" s="229">
        <f>O335*H335</f>
        <v>0</v>
      </c>
      <c r="Q335" s="229">
        <v>0.00040000000000000002</v>
      </c>
      <c r="R335" s="229">
        <f>Q335*H335</f>
        <v>0.22070400000000001</v>
      </c>
      <c r="S335" s="229">
        <v>0</v>
      </c>
      <c r="T335" s="230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1" t="s">
        <v>133</v>
      </c>
      <c r="AT335" s="231" t="s">
        <v>129</v>
      </c>
      <c r="AU335" s="231" t="s">
        <v>86</v>
      </c>
      <c r="AY335" s="17" t="s">
        <v>127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7" t="s">
        <v>84</v>
      </c>
      <c r="BK335" s="232">
        <f>ROUND(I335*H335,2)</f>
        <v>0</v>
      </c>
      <c r="BL335" s="17" t="s">
        <v>133</v>
      </c>
      <c r="BM335" s="231" t="s">
        <v>1080</v>
      </c>
    </row>
    <row r="336" s="13" customFormat="1">
      <c r="A336" s="13"/>
      <c r="B336" s="233"/>
      <c r="C336" s="234"/>
      <c r="D336" s="235" t="s">
        <v>135</v>
      </c>
      <c r="E336" s="236" t="s">
        <v>1</v>
      </c>
      <c r="F336" s="237" t="s">
        <v>1081</v>
      </c>
      <c r="G336" s="234"/>
      <c r="H336" s="238">
        <v>551.75999999999999</v>
      </c>
      <c r="I336" s="239"/>
      <c r="J336" s="234"/>
      <c r="K336" s="234"/>
      <c r="L336" s="240"/>
      <c r="M336" s="241"/>
      <c r="N336" s="242"/>
      <c r="O336" s="242"/>
      <c r="P336" s="242"/>
      <c r="Q336" s="242"/>
      <c r="R336" s="242"/>
      <c r="S336" s="242"/>
      <c r="T336" s="24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4" t="s">
        <v>135</v>
      </c>
      <c r="AU336" s="244" t="s">
        <v>86</v>
      </c>
      <c r="AV336" s="13" t="s">
        <v>86</v>
      </c>
      <c r="AW336" s="13" t="s">
        <v>32</v>
      </c>
      <c r="AX336" s="13" t="s">
        <v>84</v>
      </c>
      <c r="AY336" s="244" t="s">
        <v>127</v>
      </c>
    </row>
    <row r="337" s="2" customFormat="1" ht="16.5" customHeight="1">
      <c r="A337" s="38"/>
      <c r="B337" s="39"/>
      <c r="C337" s="219" t="s">
        <v>627</v>
      </c>
      <c r="D337" s="219" t="s">
        <v>129</v>
      </c>
      <c r="E337" s="220" t="s">
        <v>587</v>
      </c>
      <c r="F337" s="221" t="s">
        <v>588</v>
      </c>
      <c r="G337" s="222" t="s">
        <v>192</v>
      </c>
      <c r="H337" s="223">
        <v>551.75999999999999</v>
      </c>
      <c r="I337" s="224"/>
      <c r="J337" s="225">
        <f>ROUND(I337*H337,2)</f>
        <v>0</v>
      </c>
      <c r="K337" s="226"/>
      <c r="L337" s="44"/>
      <c r="M337" s="227" t="s">
        <v>1</v>
      </c>
      <c r="N337" s="228" t="s">
        <v>41</v>
      </c>
      <c r="O337" s="91"/>
      <c r="P337" s="229">
        <f>O337*H337</f>
        <v>0</v>
      </c>
      <c r="Q337" s="229">
        <v>0</v>
      </c>
      <c r="R337" s="229">
        <f>Q337*H337</f>
        <v>0</v>
      </c>
      <c r="S337" s="229">
        <v>0</v>
      </c>
      <c r="T337" s="230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1" t="s">
        <v>133</v>
      </c>
      <c r="AT337" s="231" t="s">
        <v>129</v>
      </c>
      <c r="AU337" s="231" t="s">
        <v>86</v>
      </c>
      <c r="AY337" s="17" t="s">
        <v>127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7" t="s">
        <v>84</v>
      </c>
      <c r="BK337" s="232">
        <f>ROUND(I337*H337,2)</f>
        <v>0</v>
      </c>
      <c r="BL337" s="17" t="s">
        <v>133</v>
      </c>
      <c r="BM337" s="231" t="s">
        <v>1082</v>
      </c>
    </row>
    <row r="338" s="13" customFormat="1">
      <c r="A338" s="13"/>
      <c r="B338" s="233"/>
      <c r="C338" s="234"/>
      <c r="D338" s="235" t="s">
        <v>135</v>
      </c>
      <c r="E338" s="236" t="s">
        <v>1</v>
      </c>
      <c r="F338" s="237" t="s">
        <v>1081</v>
      </c>
      <c r="G338" s="234"/>
      <c r="H338" s="238">
        <v>551.75999999999999</v>
      </c>
      <c r="I338" s="239"/>
      <c r="J338" s="234"/>
      <c r="K338" s="234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135</v>
      </c>
      <c r="AU338" s="244" t="s">
        <v>86</v>
      </c>
      <c r="AV338" s="13" t="s">
        <v>86</v>
      </c>
      <c r="AW338" s="13" t="s">
        <v>32</v>
      </c>
      <c r="AX338" s="13" t="s">
        <v>84</v>
      </c>
      <c r="AY338" s="244" t="s">
        <v>127</v>
      </c>
    </row>
    <row r="339" s="2" customFormat="1" ht="24.15" customHeight="1">
      <c r="A339" s="38"/>
      <c r="B339" s="39"/>
      <c r="C339" s="219" t="s">
        <v>444</v>
      </c>
      <c r="D339" s="219" t="s">
        <v>129</v>
      </c>
      <c r="E339" s="220" t="s">
        <v>646</v>
      </c>
      <c r="F339" s="221" t="s">
        <v>647</v>
      </c>
      <c r="G339" s="222" t="s">
        <v>192</v>
      </c>
      <c r="H339" s="223">
        <v>634.27999999999997</v>
      </c>
      <c r="I339" s="224"/>
      <c r="J339" s="225">
        <f>ROUND(I339*H339,2)</f>
        <v>0</v>
      </c>
      <c r="K339" s="226"/>
      <c r="L339" s="44"/>
      <c r="M339" s="227" t="s">
        <v>1</v>
      </c>
      <c r="N339" s="228" t="s">
        <v>41</v>
      </c>
      <c r="O339" s="91"/>
      <c r="P339" s="229">
        <f>O339*H339</f>
        <v>0</v>
      </c>
      <c r="Q339" s="229">
        <v>0</v>
      </c>
      <c r="R339" s="229">
        <f>Q339*H339</f>
        <v>0</v>
      </c>
      <c r="S339" s="229">
        <v>0</v>
      </c>
      <c r="T339" s="230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1" t="s">
        <v>133</v>
      </c>
      <c r="AT339" s="231" t="s">
        <v>129</v>
      </c>
      <c r="AU339" s="231" t="s">
        <v>86</v>
      </c>
      <c r="AY339" s="17" t="s">
        <v>127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7" t="s">
        <v>84</v>
      </c>
      <c r="BK339" s="232">
        <f>ROUND(I339*H339,2)</f>
        <v>0</v>
      </c>
      <c r="BL339" s="17" t="s">
        <v>133</v>
      </c>
      <c r="BM339" s="231" t="s">
        <v>1083</v>
      </c>
    </row>
    <row r="340" s="13" customFormat="1">
      <c r="A340" s="13"/>
      <c r="B340" s="233"/>
      <c r="C340" s="234"/>
      <c r="D340" s="235" t="s">
        <v>135</v>
      </c>
      <c r="E340" s="236" t="s">
        <v>1</v>
      </c>
      <c r="F340" s="237" t="s">
        <v>1084</v>
      </c>
      <c r="G340" s="234"/>
      <c r="H340" s="238">
        <v>634.27999999999997</v>
      </c>
      <c r="I340" s="239"/>
      <c r="J340" s="234"/>
      <c r="K340" s="234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135</v>
      </c>
      <c r="AU340" s="244" t="s">
        <v>86</v>
      </c>
      <c r="AV340" s="13" t="s">
        <v>86</v>
      </c>
      <c r="AW340" s="13" t="s">
        <v>32</v>
      </c>
      <c r="AX340" s="13" t="s">
        <v>84</v>
      </c>
      <c r="AY340" s="244" t="s">
        <v>127</v>
      </c>
    </row>
    <row r="341" s="2" customFormat="1" ht="21.75" customHeight="1">
      <c r="A341" s="38"/>
      <c r="B341" s="39"/>
      <c r="C341" s="219" t="s">
        <v>632</v>
      </c>
      <c r="D341" s="219" t="s">
        <v>129</v>
      </c>
      <c r="E341" s="220" t="s">
        <v>655</v>
      </c>
      <c r="F341" s="221" t="s">
        <v>1085</v>
      </c>
      <c r="G341" s="222" t="s">
        <v>132</v>
      </c>
      <c r="H341" s="223">
        <v>8000</v>
      </c>
      <c r="I341" s="224"/>
      <c r="J341" s="225">
        <f>ROUND(I341*H341,2)</f>
        <v>0</v>
      </c>
      <c r="K341" s="226"/>
      <c r="L341" s="44"/>
      <c r="M341" s="227" t="s">
        <v>1</v>
      </c>
      <c r="N341" s="228" t="s">
        <v>41</v>
      </c>
      <c r="O341" s="91"/>
      <c r="P341" s="229">
        <f>O341*H341</f>
        <v>0</v>
      </c>
      <c r="Q341" s="229">
        <v>0</v>
      </c>
      <c r="R341" s="229">
        <f>Q341*H341</f>
        <v>0</v>
      </c>
      <c r="S341" s="229">
        <v>0.01</v>
      </c>
      <c r="T341" s="230">
        <f>S341*H341</f>
        <v>80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1" t="s">
        <v>133</v>
      </c>
      <c r="AT341" s="231" t="s">
        <v>129</v>
      </c>
      <c r="AU341" s="231" t="s">
        <v>86</v>
      </c>
      <c r="AY341" s="17" t="s">
        <v>127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7" t="s">
        <v>84</v>
      </c>
      <c r="BK341" s="232">
        <f>ROUND(I341*H341,2)</f>
        <v>0</v>
      </c>
      <c r="BL341" s="17" t="s">
        <v>133</v>
      </c>
      <c r="BM341" s="231" t="s">
        <v>1086</v>
      </c>
    </row>
    <row r="342" s="13" customFormat="1">
      <c r="A342" s="13"/>
      <c r="B342" s="233"/>
      <c r="C342" s="234"/>
      <c r="D342" s="235" t="s">
        <v>135</v>
      </c>
      <c r="E342" s="236" t="s">
        <v>1</v>
      </c>
      <c r="F342" s="237" t="s">
        <v>1087</v>
      </c>
      <c r="G342" s="234"/>
      <c r="H342" s="238">
        <v>8000</v>
      </c>
      <c r="I342" s="239"/>
      <c r="J342" s="234"/>
      <c r="K342" s="234"/>
      <c r="L342" s="240"/>
      <c r="M342" s="241"/>
      <c r="N342" s="242"/>
      <c r="O342" s="242"/>
      <c r="P342" s="242"/>
      <c r="Q342" s="242"/>
      <c r="R342" s="242"/>
      <c r="S342" s="242"/>
      <c r="T342" s="24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4" t="s">
        <v>135</v>
      </c>
      <c r="AU342" s="244" t="s">
        <v>86</v>
      </c>
      <c r="AV342" s="13" t="s">
        <v>86</v>
      </c>
      <c r="AW342" s="13" t="s">
        <v>32</v>
      </c>
      <c r="AX342" s="13" t="s">
        <v>84</v>
      </c>
      <c r="AY342" s="244" t="s">
        <v>127</v>
      </c>
    </row>
    <row r="343" s="2" customFormat="1" ht="24.15" customHeight="1">
      <c r="A343" s="38"/>
      <c r="B343" s="39"/>
      <c r="C343" s="219" t="s">
        <v>636</v>
      </c>
      <c r="D343" s="219" t="s">
        <v>129</v>
      </c>
      <c r="E343" s="220" t="s">
        <v>660</v>
      </c>
      <c r="F343" s="221" t="s">
        <v>1088</v>
      </c>
      <c r="G343" s="222" t="s">
        <v>132</v>
      </c>
      <c r="H343" s="223">
        <v>8000</v>
      </c>
      <c r="I343" s="224"/>
      <c r="J343" s="225">
        <f>ROUND(I343*H343,2)</f>
        <v>0</v>
      </c>
      <c r="K343" s="226"/>
      <c r="L343" s="44"/>
      <c r="M343" s="227" t="s">
        <v>1</v>
      </c>
      <c r="N343" s="228" t="s">
        <v>41</v>
      </c>
      <c r="O343" s="91"/>
      <c r="P343" s="229">
        <f>O343*H343</f>
        <v>0</v>
      </c>
      <c r="Q343" s="229">
        <v>0</v>
      </c>
      <c r="R343" s="229">
        <f>Q343*H343</f>
        <v>0</v>
      </c>
      <c r="S343" s="229">
        <v>0.02</v>
      </c>
      <c r="T343" s="230">
        <f>S343*H343</f>
        <v>160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1" t="s">
        <v>133</v>
      </c>
      <c r="AT343" s="231" t="s">
        <v>129</v>
      </c>
      <c r="AU343" s="231" t="s">
        <v>86</v>
      </c>
      <c r="AY343" s="17" t="s">
        <v>127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7" t="s">
        <v>84</v>
      </c>
      <c r="BK343" s="232">
        <f>ROUND(I343*H343,2)</f>
        <v>0</v>
      </c>
      <c r="BL343" s="17" t="s">
        <v>133</v>
      </c>
      <c r="BM343" s="231" t="s">
        <v>1089</v>
      </c>
    </row>
    <row r="344" s="13" customFormat="1">
      <c r="A344" s="13"/>
      <c r="B344" s="233"/>
      <c r="C344" s="234"/>
      <c r="D344" s="235" t="s">
        <v>135</v>
      </c>
      <c r="E344" s="236" t="s">
        <v>1</v>
      </c>
      <c r="F344" s="237" t="s">
        <v>1087</v>
      </c>
      <c r="G344" s="234"/>
      <c r="H344" s="238">
        <v>8000</v>
      </c>
      <c r="I344" s="239"/>
      <c r="J344" s="234"/>
      <c r="K344" s="234"/>
      <c r="L344" s="240"/>
      <c r="M344" s="241"/>
      <c r="N344" s="242"/>
      <c r="O344" s="242"/>
      <c r="P344" s="242"/>
      <c r="Q344" s="242"/>
      <c r="R344" s="242"/>
      <c r="S344" s="242"/>
      <c r="T344" s="24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4" t="s">
        <v>135</v>
      </c>
      <c r="AU344" s="244" t="s">
        <v>86</v>
      </c>
      <c r="AV344" s="13" t="s">
        <v>86</v>
      </c>
      <c r="AW344" s="13" t="s">
        <v>32</v>
      </c>
      <c r="AX344" s="13" t="s">
        <v>84</v>
      </c>
      <c r="AY344" s="244" t="s">
        <v>127</v>
      </c>
    </row>
    <row r="345" s="2" customFormat="1" ht="33" customHeight="1">
      <c r="A345" s="38"/>
      <c r="B345" s="39"/>
      <c r="C345" s="219" t="s">
        <v>645</v>
      </c>
      <c r="D345" s="219" t="s">
        <v>129</v>
      </c>
      <c r="E345" s="220" t="s">
        <v>687</v>
      </c>
      <c r="F345" s="221" t="s">
        <v>688</v>
      </c>
      <c r="G345" s="222" t="s">
        <v>142</v>
      </c>
      <c r="H345" s="223">
        <v>25</v>
      </c>
      <c r="I345" s="224"/>
      <c r="J345" s="225">
        <f>ROUND(I345*H345,2)</f>
        <v>0</v>
      </c>
      <c r="K345" s="226"/>
      <c r="L345" s="44"/>
      <c r="M345" s="227" t="s">
        <v>1</v>
      </c>
      <c r="N345" s="228" t="s">
        <v>41</v>
      </c>
      <c r="O345" s="91"/>
      <c r="P345" s="229">
        <f>O345*H345</f>
        <v>0</v>
      </c>
      <c r="Q345" s="229">
        <v>0</v>
      </c>
      <c r="R345" s="229">
        <f>Q345*H345</f>
        <v>0</v>
      </c>
      <c r="S345" s="229">
        <v>0</v>
      </c>
      <c r="T345" s="230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1" t="s">
        <v>133</v>
      </c>
      <c r="AT345" s="231" t="s">
        <v>129</v>
      </c>
      <c r="AU345" s="231" t="s">
        <v>86</v>
      </c>
      <c r="AY345" s="17" t="s">
        <v>127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17" t="s">
        <v>84</v>
      </c>
      <c r="BK345" s="232">
        <f>ROUND(I345*H345,2)</f>
        <v>0</v>
      </c>
      <c r="BL345" s="17" t="s">
        <v>133</v>
      </c>
      <c r="BM345" s="231" t="s">
        <v>1090</v>
      </c>
    </row>
    <row r="346" s="13" customFormat="1">
      <c r="A346" s="13"/>
      <c r="B346" s="233"/>
      <c r="C346" s="234"/>
      <c r="D346" s="235" t="s">
        <v>135</v>
      </c>
      <c r="E346" s="236" t="s">
        <v>1</v>
      </c>
      <c r="F346" s="237" t="s">
        <v>258</v>
      </c>
      <c r="G346" s="234"/>
      <c r="H346" s="238">
        <v>25</v>
      </c>
      <c r="I346" s="239"/>
      <c r="J346" s="234"/>
      <c r="K346" s="234"/>
      <c r="L346" s="240"/>
      <c r="M346" s="241"/>
      <c r="N346" s="242"/>
      <c r="O346" s="242"/>
      <c r="P346" s="242"/>
      <c r="Q346" s="242"/>
      <c r="R346" s="242"/>
      <c r="S346" s="242"/>
      <c r="T346" s="24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4" t="s">
        <v>135</v>
      </c>
      <c r="AU346" s="244" t="s">
        <v>86</v>
      </c>
      <c r="AV346" s="13" t="s">
        <v>86</v>
      </c>
      <c r="AW346" s="13" t="s">
        <v>32</v>
      </c>
      <c r="AX346" s="13" t="s">
        <v>84</v>
      </c>
      <c r="AY346" s="244" t="s">
        <v>127</v>
      </c>
    </row>
    <row r="347" s="12" customFormat="1" ht="22.8" customHeight="1">
      <c r="A347" s="12"/>
      <c r="B347" s="203"/>
      <c r="C347" s="204"/>
      <c r="D347" s="205" t="s">
        <v>75</v>
      </c>
      <c r="E347" s="217" t="s">
        <v>718</v>
      </c>
      <c r="F347" s="217" t="s">
        <v>719</v>
      </c>
      <c r="G347" s="204"/>
      <c r="H347" s="204"/>
      <c r="I347" s="207"/>
      <c r="J347" s="218">
        <f>BK347</f>
        <v>0</v>
      </c>
      <c r="K347" s="204"/>
      <c r="L347" s="209"/>
      <c r="M347" s="210"/>
      <c r="N347" s="211"/>
      <c r="O347" s="211"/>
      <c r="P347" s="212">
        <f>SUM(P348:P357)</f>
        <v>0</v>
      </c>
      <c r="Q347" s="211"/>
      <c r="R347" s="212">
        <f>SUM(R348:R357)</f>
        <v>0</v>
      </c>
      <c r="S347" s="211"/>
      <c r="T347" s="213">
        <f>SUM(T348:T357)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14" t="s">
        <v>84</v>
      </c>
      <c r="AT347" s="215" t="s">
        <v>75</v>
      </c>
      <c r="AU347" s="215" t="s">
        <v>84</v>
      </c>
      <c r="AY347" s="214" t="s">
        <v>127</v>
      </c>
      <c r="BK347" s="216">
        <f>SUM(BK348:BK357)</f>
        <v>0</v>
      </c>
    </row>
    <row r="348" s="2" customFormat="1" ht="21.75" customHeight="1">
      <c r="A348" s="38"/>
      <c r="B348" s="39"/>
      <c r="C348" s="219" t="s">
        <v>450</v>
      </c>
      <c r="D348" s="219" t="s">
        <v>129</v>
      </c>
      <c r="E348" s="220" t="s">
        <v>721</v>
      </c>
      <c r="F348" s="221" t="s">
        <v>722</v>
      </c>
      <c r="G348" s="222" t="s">
        <v>332</v>
      </c>
      <c r="H348" s="223">
        <v>848.64800000000002</v>
      </c>
      <c r="I348" s="224"/>
      <c r="J348" s="225">
        <f>ROUND(I348*H348,2)</f>
        <v>0</v>
      </c>
      <c r="K348" s="226"/>
      <c r="L348" s="44"/>
      <c r="M348" s="227" t="s">
        <v>1</v>
      </c>
      <c r="N348" s="228" t="s">
        <v>41</v>
      </c>
      <c r="O348" s="91"/>
      <c r="P348" s="229">
        <f>O348*H348</f>
        <v>0</v>
      </c>
      <c r="Q348" s="229">
        <v>0</v>
      </c>
      <c r="R348" s="229">
        <f>Q348*H348</f>
        <v>0</v>
      </c>
      <c r="S348" s="229">
        <v>0</v>
      </c>
      <c r="T348" s="230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1" t="s">
        <v>133</v>
      </c>
      <c r="AT348" s="231" t="s">
        <v>129</v>
      </c>
      <c r="AU348" s="231" t="s">
        <v>86</v>
      </c>
      <c r="AY348" s="17" t="s">
        <v>127</v>
      </c>
      <c r="BE348" s="232">
        <f>IF(N348="základní",J348,0)</f>
        <v>0</v>
      </c>
      <c r="BF348" s="232">
        <f>IF(N348="snížená",J348,0)</f>
        <v>0</v>
      </c>
      <c r="BG348" s="232">
        <f>IF(N348="zákl. přenesená",J348,0)</f>
        <v>0</v>
      </c>
      <c r="BH348" s="232">
        <f>IF(N348="sníž. přenesená",J348,0)</f>
        <v>0</v>
      </c>
      <c r="BI348" s="232">
        <f>IF(N348="nulová",J348,0)</f>
        <v>0</v>
      </c>
      <c r="BJ348" s="17" t="s">
        <v>84</v>
      </c>
      <c r="BK348" s="232">
        <f>ROUND(I348*H348,2)</f>
        <v>0</v>
      </c>
      <c r="BL348" s="17" t="s">
        <v>133</v>
      </c>
      <c r="BM348" s="231" t="s">
        <v>1091</v>
      </c>
    </row>
    <row r="349" s="13" customFormat="1">
      <c r="A349" s="13"/>
      <c r="B349" s="233"/>
      <c r="C349" s="234"/>
      <c r="D349" s="235" t="s">
        <v>135</v>
      </c>
      <c r="E349" s="236" t="s">
        <v>1</v>
      </c>
      <c r="F349" s="237" t="s">
        <v>1092</v>
      </c>
      <c r="G349" s="234"/>
      <c r="H349" s="238">
        <v>848.64800000000002</v>
      </c>
      <c r="I349" s="239"/>
      <c r="J349" s="234"/>
      <c r="K349" s="234"/>
      <c r="L349" s="240"/>
      <c r="M349" s="241"/>
      <c r="N349" s="242"/>
      <c r="O349" s="242"/>
      <c r="P349" s="242"/>
      <c r="Q349" s="242"/>
      <c r="R349" s="242"/>
      <c r="S349" s="242"/>
      <c r="T349" s="24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135</v>
      </c>
      <c r="AU349" s="244" t="s">
        <v>86</v>
      </c>
      <c r="AV349" s="13" t="s">
        <v>86</v>
      </c>
      <c r="AW349" s="13" t="s">
        <v>32</v>
      </c>
      <c r="AX349" s="13" t="s">
        <v>84</v>
      </c>
      <c r="AY349" s="244" t="s">
        <v>127</v>
      </c>
    </row>
    <row r="350" s="2" customFormat="1" ht="24.15" customHeight="1">
      <c r="A350" s="38"/>
      <c r="B350" s="39"/>
      <c r="C350" s="219" t="s">
        <v>455</v>
      </c>
      <c r="D350" s="219" t="s">
        <v>129</v>
      </c>
      <c r="E350" s="220" t="s">
        <v>726</v>
      </c>
      <c r="F350" s="221" t="s">
        <v>727</v>
      </c>
      <c r="G350" s="222" t="s">
        <v>332</v>
      </c>
      <c r="H350" s="223">
        <v>11881.072</v>
      </c>
      <c r="I350" s="224"/>
      <c r="J350" s="225">
        <f>ROUND(I350*H350,2)</f>
        <v>0</v>
      </c>
      <c r="K350" s="226"/>
      <c r="L350" s="44"/>
      <c r="M350" s="227" t="s">
        <v>1</v>
      </c>
      <c r="N350" s="228" t="s">
        <v>41</v>
      </c>
      <c r="O350" s="91"/>
      <c r="P350" s="229">
        <f>O350*H350</f>
        <v>0</v>
      </c>
      <c r="Q350" s="229">
        <v>0</v>
      </c>
      <c r="R350" s="229">
        <f>Q350*H350</f>
        <v>0</v>
      </c>
      <c r="S350" s="229">
        <v>0</v>
      </c>
      <c r="T350" s="230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31" t="s">
        <v>133</v>
      </c>
      <c r="AT350" s="231" t="s">
        <v>129</v>
      </c>
      <c r="AU350" s="231" t="s">
        <v>86</v>
      </c>
      <c r="AY350" s="17" t="s">
        <v>127</v>
      </c>
      <c r="BE350" s="232">
        <f>IF(N350="základní",J350,0)</f>
        <v>0</v>
      </c>
      <c r="BF350" s="232">
        <f>IF(N350="snížená",J350,0)</f>
        <v>0</v>
      </c>
      <c r="BG350" s="232">
        <f>IF(N350="zákl. přenesená",J350,0)</f>
        <v>0</v>
      </c>
      <c r="BH350" s="232">
        <f>IF(N350="sníž. přenesená",J350,0)</f>
        <v>0</v>
      </c>
      <c r="BI350" s="232">
        <f>IF(N350="nulová",J350,0)</f>
        <v>0</v>
      </c>
      <c r="BJ350" s="17" t="s">
        <v>84</v>
      </c>
      <c r="BK350" s="232">
        <f>ROUND(I350*H350,2)</f>
        <v>0</v>
      </c>
      <c r="BL350" s="17" t="s">
        <v>133</v>
      </c>
      <c r="BM350" s="231" t="s">
        <v>1093</v>
      </c>
    </row>
    <row r="351" s="13" customFormat="1">
      <c r="A351" s="13"/>
      <c r="B351" s="233"/>
      <c r="C351" s="234"/>
      <c r="D351" s="235" t="s">
        <v>135</v>
      </c>
      <c r="E351" s="236" t="s">
        <v>1</v>
      </c>
      <c r="F351" s="237" t="s">
        <v>1094</v>
      </c>
      <c r="G351" s="234"/>
      <c r="H351" s="238">
        <v>11881.072</v>
      </c>
      <c r="I351" s="239"/>
      <c r="J351" s="234"/>
      <c r="K351" s="234"/>
      <c r="L351" s="240"/>
      <c r="M351" s="241"/>
      <c r="N351" s="242"/>
      <c r="O351" s="242"/>
      <c r="P351" s="242"/>
      <c r="Q351" s="242"/>
      <c r="R351" s="242"/>
      <c r="S351" s="242"/>
      <c r="T351" s="24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4" t="s">
        <v>135</v>
      </c>
      <c r="AU351" s="244" t="s">
        <v>86</v>
      </c>
      <c r="AV351" s="13" t="s">
        <v>86</v>
      </c>
      <c r="AW351" s="13" t="s">
        <v>32</v>
      </c>
      <c r="AX351" s="13" t="s">
        <v>84</v>
      </c>
      <c r="AY351" s="244" t="s">
        <v>127</v>
      </c>
    </row>
    <row r="352" s="2" customFormat="1" ht="33" customHeight="1">
      <c r="A352" s="38"/>
      <c r="B352" s="39"/>
      <c r="C352" s="219" t="s">
        <v>466</v>
      </c>
      <c r="D352" s="219" t="s">
        <v>129</v>
      </c>
      <c r="E352" s="220" t="s">
        <v>736</v>
      </c>
      <c r="F352" s="221" t="s">
        <v>737</v>
      </c>
      <c r="G352" s="222" t="s">
        <v>332</v>
      </c>
      <c r="H352" s="223">
        <v>335.41000000000003</v>
      </c>
      <c r="I352" s="224"/>
      <c r="J352" s="225">
        <f>ROUND(I352*H352,2)</f>
        <v>0</v>
      </c>
      <c r="K352" s="226"/>
      <c r="L352" s="44"/>
      <c r="M352" s="227" t="s">
        <v>1</v>
      </c>
      <c r="N352" s="228" t="s">
        <v>41</v>
      </c>
      <c r="O352" s="91"/>
      <c r="P352" s="229">
        <f>O352*H352</f>
        <v>0</v>
      </c>
      <c r="Q352" s="229">
        <v>0</v>
      </c>
      <c r="R352" s="229">
        <f>Q352*H352</f>
        <v>0</v>
      </c>
      <c r="S352" s="229">
        <v>0</v>
      </c>
      <c r="T352" s="230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31" t="s">
        <v>133</v>
      </c>
      <c r="AT352" s="231" t="s">
        <v>129</v>
      </c>
      <c r="AU352" s="231" t="s">
        <v>86</v>
      </c>
      <c r="AY352" s="17" t="s">
        <v>127</v>
      </c>
      <c r="BE352" s="232">
        <f>IF(N352="základní",J352,0)</f>
        <v>0</v>
      </c>
      <c r="BF352" s="232">
        <f>IF(N352="snížená",J352,0)</f>
        <v>0</v>
      </c>
      <c r="BG352" s="232">
        <f>IF(N352="zákl. přenesená",J352,0)</f>
        <v>0</v>
      </c>
      <c r="BH352" s="232">
        <f>IF(N352="sníž. přenesená",J352,0)</f>
        <v>0</v>
      </c>
      <c r="BI352" s="232">
        <f>IF(N352="nulová",J352,0)</f>
        <v>0</v>
      </c>
      <c r="BJ352" s="17" t="s">
        <v>84</v>
      </c>
      <c r="BK352" s="232">
        <f>ROUND(I352*H352,2)</f>
        <v>0</v>
      </c>
      <c r="BL352" s="17" t="s">
        <v>133</v>
      </c>
      <c r="BM352" s="231" t="s">
        <v>1095</v>
      </c>
    </row>
    <row r="353" s="13" customFormat="1">
      <c r="A353" s="13"/>
      <c r="B353" s="233"/>
      <c r="C353" s="234"/>
      <c r="D353" s="235" t="s">
        <v>135</v>
      </c>
      <c r="E353" s="236" t="s">
        <v>1</v>
      </c>
      <c r="F353" s="237" t="s">
        <v>1096</v>
      </c>
      <c r="G353" s="234"/>
      <c r="H353" s="238">
        <v>335.41000000000003</v>
      </c>
      <c r="I353" s="239"/>
      <c r="J353" s="234"/>
      <c r="K353" s="234"/>
      <c r="L353" s="240"/>
      <c r="M353" s="241"/>
      <c r="N353" s="242"/>
      <c r="O353" s="242"/>
      <c r="P353" s="242"/>
      <c r="Q353" s="242"/>
      <c r="R353" s="242"/>
      <c r="S353" s="242"/>
      <c r="T353" s="24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4" t="s">
        <v>135</v>
      </c>
      <c r="AU353" s="244" t="s">
        <v>86</v>
      </c>
      <c r="AV353" s="13" t="s">
        <v>86</v>
      </c>
      <c r="AW353" s="13" t="s">
        <v>32</v>
      </c>
      <c r="AX353" s="13" t="s">
        <v>84</v>
      </c>
      <c r="AY353" s="244" t="s">
        <v>127</v>
      </c>
    </row>
    <row r="354" s="2" customFormat="1" ht="24.15" customHeight="1">
      <c r="A354" s="38"/>
      <c r="B354" s="39"/>
      <c r="C354" s="219" t="s">
        <v>654</v>
      </c>
      <c r="D354" s="219" t="s">
        <v>129</v>
      </c>
      <c r="E354" s="220" t="s">
        <v>740</v>
      </c>
      <c r="F354" s="221" t="s">
        <v>741</v>
      </c>
      <c r="G354" s="222" t="s">
        <v>332</v>
      </c>
      <c r="H354" s="223">
        <v>608.66999999999996</v>
      </c>
      <c r="I354" s="224"/>
      <c r="J354" s="225">
        <f>ROUND(I354*H354,2)</f>
        <v>0</v>
      </c>
      <c r="K354" s="226"/>
      <c r="L354" s="44"/>
      <c r="M354" s="227" t="s">
        <v>1</v>
      </c>
      <c r="N354" s="228" t="s">
        <v>41</v>
      </c>
      <c r="O354" s="91"/>
      <c r="P354" s="229">
        <f>O354*H354</f>
        <v>0</v>
      </c>
      <c r="Q354" s="229">
        <v>0</v>
      </c>
      <c r="R354" s="229">
        <f>Q354*H354</f>
        <v>0</v>
      </c>
      <c r="S354" s="229">
        <v>0</v>
      </c>
      <c r="T354" s="230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1" t="s">
        <v>133</v>
      </c>
      <c r="AT354" s="231" t="s">
        <v>129</v>
      </c>
      <c r="AU354" s="231" t="s">
        <v>86</v>
      </c>
      <c r="AY354" s="17" t="s">
        <v>127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7" t="s">
        <v>84</v>
      </c>
      <c r="BK354" s="232">
        <f>ROUND(I354*H354,2)</f>
        <v>0</v>
      </c>
      <c r="BL354" s="17" t="s">
        <v>133</v>
      </c>
      <c r="BM354" s="231" t="s">
        <v>1097</v>
      </c>
    </row>
    <row r="355" s="13" customFormat="1">
      <c r="A355" s="13"/>
      <c r="B355" s="233"/>
      <c r="C355" s="234"/>
      <c r="D355" s="235" t="s">
        <v>135</v>
      </c>
      <c r="E355" s="236" t="s">
        <v>1</v>
      </c>
      <c r="F355" s="237" t="s">
        <v>1098</v>
      </c>
      <c r="G355" s="234"/>
      <c r="H355" s="238">
        <v>608.66999999999996</v>
      </c>
      <c r="I355" s="239"/>
      <c r="J355" s="234"/>
      <c r="K355" s="234"/>
      <c r="L355" s="240"/>
      <c r="M355" s="241"/>
      <c r="N355" s="242"/>
      <c r="O355" s="242"/>
      <c r="P355" s="242"/>
      <c r="Q355" s="242"/>
      <c r="R355" s="242"/>
      <c r="S355" s="242"/>
      <c r="T355" s="24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4" t="s">
        <v>135</v>
      </c>
      <c r="AU355" s="244" t="s">
        <v>86</v>
      </c>
      <c r="AV355" s="13" t="s">
        <v>86</v>
      </c>
      <c r="AW355" s="13" t="s">
        <v>32</v>
      </c>
      <c r="AX355" s="13" t="s">
        <v>84</v>
      </c>
      <c r="AY355" s="244" t="s">
        <v>127</v>
      </c>
    </row>
    <row r="356" s="2" customFormat="1" ht="33" customHeight="1">
      <c r="A356" s="38"/>
      <c r="B356" s="39"/>
      <c r="C356" s="219" t="s">
        <v>659</v>
      </c>
      <c r="D356" s="219" t="s">
        <v>129</v>
      </c>
      <c r="E356" s="220" t="s">
        <v>745</v>
      </c>
      <c r="F356" s="221" t="s">
        <v>1099</v>
      </c>
      <c r="G356" s="222" t="s">
        <v>332</v>
      </c>
      <c r="H356" s="223">
        <v>240</v>
      </c>
      <c r="I356" s="224"/>
      <c r="J356" s="225">
        <f>ROUND(I356*H356,2)</f>
        <v>0</v>
      </c>
      <c r="K356" s="226"/>
      <c r="L356" s="44"/>
      <c r="M356" s="227" t="s">
        <v>1</v>
      </c>
      <c r="N356" s="228" t="s">
        <v>41</v>
      </c>
      <c r="O356" s="91"/>
      <c r="P356" s="229">
        <f>O356*H356</f>
        <v>0</v>
      </c>
      <c r="Q356" s="229">
        <v>0</v>
      </c>
      <c r="R356" s="229">
        <f>Q356*H356</f>
        <v>0</v>
      </c>
      <c r="S356" s="229">
        <v>0</v>
      </c>
      <c r="T356" s="230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31" t="s">
        <v>133</v>
      </c>
      <c r="AT356" s="231" t="s">
        <v>129</v>
      </c>
      <c r="AU356" s="231" t="s">
        <v>86</v>
      </c>
      <c r="AY356" s="17" t="s">
        <v>127</v>
      </c>
      <c r="BE356" s="232">
        <f>IF(N356="základní",J356,0)</f>
        <v>0</v>
      </c>
      <c r="BF356" s="232">
        <f>IF(N356="snížená",J356,0)</f>
        <v>0</v>
      </c>
      <c r="BG356" s="232">
        <f>IF(N356="zákl. přenesená",J356,0)</f>
        <v>0</v>
      </c>
      <c r="BH356" s="232">
        <f>IF(N356="sníž. přenesená",J356,0)</f>
        <v>0</v>
      </c>
      <c r="BI356" s="232">
        <f>IF(N356="nulová",J356,0)</f>
        <v>0</v>
      </c>
      <c r="BJ356" s="17" t="s">
        <v>84</v>
      </c>
      <c r="BK356" s="232">
        <f>ROUND(I356*H356,2)</f>
        <v>0</v>
      </c>
      <c r="BL356" s="17" t="s">
        <v>133</v>
      </c>
      <c r="BM356" s="231" t="s">
        <v>1100</v>
      </c>
    </row>
    <row r="357" s="13" customFormat="1">
      <c r="A357" s="13"/>
      <c r="B357" s="233"/>
      <c r="C357" s="234"/>
      <c r="D357" s="235" t="s">
        <v>135</v>
      </c>
      <c r="E357" s="236" t="s">
        <v>1</v>
      </c>
      <c r="F357" s="237" t="s">
        <v>1101</v>
      </c>
      <c r="G357" s="234"/>
      <c r="H357" s="238">
        <v>240</v>
      </c>
      <c r="I357" s="239"/>
      <c r="J357" s="234"/>
      <c r="K357" s="234"/>
      <c r="L357" s="240"/>
      <c r="M357" s="241"/>
      <c r="N357" s="242"/>
      <c r="O357" s="242"/>
      <c r="P357" s="242"/>
      <c r="Q357" s="242"/>
      <c r="R357" s="242"/>
      <c r="S357" s="242"/>
      <c r="T357" s="24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4" t="s">
        <v>135</v>
      </c>
      <c r="AU357" s="244" t="s">
        <v>86</v>
      </c>
      <c r="AV357" s="13" t="s">
        <v>86</v>
      </c>
      <c r="AW357" s="13" t="s">
        <v>32</v>
      </c>
      <c r="AX357" s="13" t="s">
        <v>84</v>
      </c>
      <c r="AY357" s="244" t="s">
        <v>127</v>
      </c>
    </row>
    <row r="358" s="12" customFormat="1" ht="22.8" customHeight="1">
      <c r="A358" s="12"/>
      <c r="B358" s="203"/>
      <c r="C358" s="204"/>
      <c r="D358" s="205" t="s">
        <v>75</v>
      </c>
      <c r="E358" s="217" t="s">
        <v>749</v>
      </c>
      <c r="F358" s="217" t="s">
        <v>750</v>
      </c>
      <c r="G358" s="204"/>
      <c r="H358" s="204"/>
      <c r="I358" s="207"/>
      <c r="J358" s="218">
        <f>BK358</f>
        <v>0</v>
      </c>
      <c r="K358" s="204"/>
      <c r="L358" s="209"/>
      <c r="M358" s="210"/>
      <c r="N358" s="211"/>
      <c r="O358" s="211"/>
      <c r="P358" s="212">
        <f>SUM(P359:P360)</f>
        <v>0</v>
      </c>
      <c r="Q358" s="211"/>
      <c r="R358" s="212">
        <f>SUM(R359:R360)</f>
        <v>0</v>
      </c>
      <c r="S358" s="211"/>
      <c r="T358" s="213">
        <f>SUM(T359:T360)</f>
        <v>0</v>
      </c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R358" s="214" t="s">
        <v>84</v>
      </c>
      <c r="AT358" s="215" t="s">
        <v>75</v>
      </c>
      <c r="AU358" s="215" t="s">
        <v>84</v>
      </c>
      <c r="AY358" s="214" t="s">
        <v>127</v>
      </c>
      <c r="BK358" s="216">
        <f>SUM(BK359:BK360)</f>
        <v>0</v>
      </c>
    </row>
    <row r="359" s="2" customFormat="1" ht="33" customHeight="1">
      <c r="A359" s="38"/>
      <c r="B359" s="39"/>
      <c r="C359" s="219" t="s">
        <v>471</v>
      </c>
      <c r="D359" s="219" t="s">
        <v>129</v>
      </c>
      <c r="E359" s="220" t="s">
        <v>752</v>
      </c>
      <c r="F359" s="221" t="s">
        <v>753</v>
      </c>
      <c r="G359" s="222" t="s">
        <v>332</v>
      </c>
      <c r="H359" s="223">
        <v>3559.924</v>
      </c>
      <c r="I359" s="224"/>
      <c r="J359" s="225">
        <f>ROUND(I359*H359,2)</f>
        <v>0</v>
      </c>
      <c r="K359" s="226"/>
      <c r="L359" s="44"/>
      <c r="M359" s="227" t="s">
        <v>1</v>
      </c>
      <c r="N359" s="228" t="s">
        <v>41</v>
      </c>
      <c r="O359" s="91"/>
      <c r="P359" s="229">
        <f>O359*H359</f>
        <v>0</v>
      </c>
      <c r="Q359" s="229">
        <v>0</v>
      </c>
      <c r="R359" s="229">
        <f>Q359*H359</f>
        <v>0</v>
      </c>
      <c r="S359" s="229">
        <v>0</v>
      </c>
      <c r="T359" s="230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31" t="s">
        <v>133</v>
      </c>
      <c r="AT359" s="231" t="s">
        <v>129</v>
      </c>
      <c r="AU359" s="231" t="s">
        <v>86</v>
      </c>
      <c r="AY359" s="17" t="s">
        <v>127</v>
      </c>
      <c r="BE359" s="232">
        <f>IF(N359="základní",J359,0)</f>
        <v>0</v>
      </c>
      <c r="BF359" s="232">
        <f>IF(N359="snížená",J359,0)</f>
        <v>0</v>
      </c>
      <c r="BG359" s="232">
        <f>IF(N359="zákl. přenesená",J359,0)</f>
        <v>0</v>
      </c>
      <c r="BH359" s="232">
        <f>IF(N359="sníž. přenesená",J359,0)</f>
        <v>0</v>
      </c>
      <c r="BI359" s="232">
        <f>IF(N359="nulová",J359,0)</f>
        <v>0</v>
      </c>
      <c r="BJ359" s="17" t="s">
        <v>84</v>
      </c>
      <c r="BK359" s="232">
        <f>ROUND(I359*H359,2)</f>
        <v>0</v>
      </c>
      <c r="BL359" s="17" t="s">
        <v>133</v>
      </c>
      <c r="BM359" s="231" t="s">
        <v>1102</v>
      </c>
    </row>
    <row r="360" s="2" customFormat="1" ht="33" customHeight="1">
      <c r="A360" s="38"/>
      <c r="B360" s="39"/>
      <c r="C360" s="219" t="s">
        <v>476</v>
      </c>
      <c r="D360" s="219" t="s">
        <v>129</v>
      </c>
      <c r="E360" s="220" t="s">
        <v>756</v>
      </c>
      <c r="F360" s="221" t="s">
        <v>757</v>
      </c>
      <c r="G360" s="222" t="s">
        <v>332</v>
      </c>
      <c r="H360" s="223">
        <v>3556.924</v>
      </c>
      <c r="I360" s="224"/>
      <c r="J360" s="225">
        <f>ROUND(I360*H360,2)</f>
        <v>0</v>
      </c>
      <c r="K360" s="226"/>
      <c r="L360" s="44"/>
      <c r="M360" s="227" t="s">
        <v>1</v>
      </c>
      <c r="N360" s="228" t="s">
        <v>41</v>
      </c>
      <c r="O360" s="91"/>
      <c r="P360" s="229">
        <f>O360*H360</f>
        <v>0</v>
      </c>
      <c r="Q360" s="229">
        <v>0</v>
      </c>
      <c r="R360" s="229">
        <f>Q360*H360</f>
        <v>0</v>
      </c>
      <c r="S360" s="229">
        <v>0</v>
      </c>
      <c r="T360" s="230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1" t="s">
        <v>133</v>
      </c>
      <c r="AT360" s="231" t="s">
        <v>129</v>
      </c>
      <c r="AU360" s="231" t="s">
        <v>86</v>
      </c>
      <c r="AY360" s="17" t="s">
        <v>127</v>
      </c>
      <c r="BE360" s="232">
        <f>IF(N360="základní",J360,0)</f>
        <v>0</v>
      </c>
      <c r="BF360" s="232">
        <f>IF(N360="snížená",J360,0)</f>
        <v>0</v>
      </c>
      <c r="BG360" s="232">
        <f>IF(N360="zákl. přenesená",J360,0)</f>
        <v>0</v>
      </c>
      <c r="BH360" s="232">
        <f>IF(N360="sníž. přenesená",J360,0)</f>
        <v>0</v>
      </c>
      <c r="BI360" s="232">
        <f>IF(N360="nulová",J360,0)</f>
        <v>0</v>
      </c>
      <c r="BJ360" s="17" t="s">
        <v>84</v>
      </c>
      <c r="BK360" s="232">
        <f>ROUND(I360*H360,2)</f>
        <v>0</v>
      </c>
      <c r="BL360" s="17" t="s">
        <v>133</v>
      </c>
      <c r="BM360" s="231" t="s">
        <v>1103</v>
      </c>
    </row>
    <row r="361" s="12" customFormat="1" ht="25.92" customHeight="1">
      <c r="A361" s="12"/>
      <c r="B361" s="203"/>
      <c r="C361" s="204"/>
      <c r="D361" s="205" t="s">
        <v>75</v>
      </c>
      <c r="E361" s="206" t="s">
        <v>759</v>
      </c>
      <c r="F361" s="206" t="s">
        <v>760</v>
      </c>
      <c r="G361" s="204"/>
      <c r="H361" s="204"/>
      <c r="I361" s="207"/>
      <c r="J361" s="208">
        <f>BK361</f>
        <v>0</v>
      </c>
      <c r="K361" s="204"/>
      <c r="L361" s="209"/>
      <c r="M361" s="210"/>
      <c r="N361" s="211"/>
      <c r="O361" s="211"/>
      <c r="P361" s="212">
        <f>P362+P369+P375+P377</f>
        <v>0</v>
      </c>
      <c r="Q361" s="211"/>
      <c r="R361" s="212">
        <f>R362+R369+R375+R377</f>
        <v>0</v>
      </c>
      <c r="S361" s="211"/>
      <c r="T361" s="213">
        <f>T362+T369+T375+T377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14" t="s">
        <v>161</v>
      </c>
      <c r="AT361" s="215" t="s">
        <v>75</v>
      </c>
      <c r="AU361" s="215" t="s">
        <v>76</v>
      </c>
      <c r="AY361" s="214" t="s">
        <v>127</v>
      </c>
      <c r="BK361" s="216">
        <f>BK362+BK369+BK375+BK377</f>
        <v>0</v>
      </c>
    </row>
    <row r="362" s="12" customFormat="1" ht="22.8" customHeight="1">
      <c r="A362" s="12"/>
      <c r="B362" s="203"/>
      <c r="C362" s="204"/>
      <c r="D362" s="205" t="s">
        <v>75</v>
      </c>
      <c r="E362" s="217" t="s">
        <v>761</v>
      </c>
      <c r="F362" s="217" t="s">
        <v>762</v>
      </c>
      <c r="G362" s="204"/>
      <c r="H362" s="204"/>
      <c r="I362" s="207"/>
      <c r="J362" s="218">
        <f>BK362</f>
        <v>0</v>
      </c>
      <c r="K362" s="204"/>
      <c r="L362" s="209"/>
      <c r="M362" s="210"/>
      <c r="N362" s="211"/>
      <c r="O362" s="211"/>
      <c r="P362" s="212">
        <f>SUM(P363:P368)</f>
        <v>0</v>
      </c>
      <c r="Q362" s="211"/>
      <c r="R362" s="212">
        <f>SUM(R363:R368)</f>
        <v>0</v>
      </c>
      <c r="S362" s="211"/>
      <c r="T362" s="213">
        <f>SUM(T363:T368)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14" t="s">
        <v>161</v>
      </c>
      <c r="AT362" s="215" t="s">
        <v>75</v>
      </c>
      <c r="AU362" s="215" t="s">
        <v>84</v>
      </c>
      <c r="AY362" s="214" t="s">
        <v>127</v>
      </c>
      <c r="BK362" s="216">
        <f>SUM(BK363:BK368)</f>
        <v>0</v>
      </c>
    </row>
    <row r="363" s="2" customFormat="1" ht="16.5" customHeight="1">
      <c r="A363" s="38"/>
      <c r="B363" s="39"/>
      <c r="C363" s="219" t="s">
        <v>481</v>
      </c>
      <c r="D363" s="219" t="s">
        <v>129</v>
      </c>
      <c r="E363" s="220" t="s">
        <v>764</v>
      </c>
      <c r="F363" s="221" t="s">
        <v>765</v>
      </c>
      <c r="G363" s="222" t="s">
        <v>766</v>
      </c>
      <c r="H363" s="223">
        <v>1</v>
      </c>
      <c r="I363" s="224"/>
      <c r="J363" s="225">
        <f>ROUND(I363*H363,2)</f>
        <v>0</v>
      </c>
      <c r="K363" s="226"/>
      <c r="L363" s="44"/>
      <c r="M363" s="227" t="s">
        <v>1</v>
      </c>
      <c r="N363" s="228" t="s">
        <v>41</v>
      </c>
      <c r="O363" s="91"/>
      <c r="P363" s="229">
        <f>O363*H363</f>
        <v>0</v>
      </c>
      <c r="Q363" s="229">
        <v>0</v>
      </c>
      <c r="R363" s="229">
        <f>Q363*H363</f>
        <v>0</v>
      </c>
      <c r="S363" s="229">
        <v>0</v>
      </c>
      <c r="T363" s="230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1" t="s">
        <v>767</v>
      </c>
      <c r="AT363" s="231" t="s">
        <v>129</v>
      </c>
      <c r="AU363" s="231" t="s">
        <v>86</v>
      </c>
      <c r="AY363" s="17" t="s">
        <v>127</v>
      </c>
      <c r="BE363" s="232">
        <f>IF(N363="základní",J363,0)</f>
        <v>0</v>
      </c>
      <c r="BF363" s="232">
        <f>IF(N363="snížená",J363,0)</f>
        <v>0</v>
      </c>
      <c r="BG363" s="232">
        <f>IF(N363="zákl. přenesená",J363,0)</f>
        <v>0</v>
      </c>
      <c r="BH363" s="232">
        <f>IF(N363="sníž. přenesená",J363,0)</f>
        <v>0</v>
      </c>
      <c r="BI363" s="232">
        <f>IF(N363="nulová",J363,0)</f>
        <v>0</v>
      </c>
      <c r="BJ363" s="17" t="s">
        <v>84</v>
      </c>
      <c r="BK363" s="232">
        <f>ROUND(I363*H363,2)</f>
        <v>0</v>
      </c>
      <c r="BL363" s="17" t="s">
        <v>767</v>
      </c>
      <c r="BM363" s="231" t="s">
        <v>1104</v>
      </c>
    </row>
    <row r="364" s="2" customFormat="1" ht="16.5" customHeight="1">
      <c r="A364" s="38"/>
      <c r="B364" s="39"/>
      <c r="C364" s="219" t="s">
        <v>486</v>
      </c>
      <c r="D364" s="219" t="s">
        <v>129</v>
      </c>
      <c r="E364" s="220" t="s">
        <v>770</v>
      </c>
      <c r="F364" s="221" t="s">
        <v>771</v>
      </c>
      <c r="G364" s="222" t="s">
        <v>766</v>
      </c>
      <c r="H364" s="223">
        <v>1</v>
      </c>
      <c r="I364" s="224"/>
      <c r="J364" s="225">
        <f>ROUND(I364*H364,2)</f>
        <v>0</v>
      </c>
      <c r="K364" s="226"/>
      <c r="L364" s="44"/>
      <c r="M364" s="227" t="s">
        <v>1</v>
      </c>
      <c r="N364" s="228" t="s">
        <v>41</v>
      </c>
      <c r="O364" s="91"/>
      <c r="P364" s="229">
        <f>O364*H364</f>
        <v>0</v>
      </c>
      <c r="Q364" s="229">
        <v>0</v>
      </c>
      <c r="R364" s="229">
        <f>Q364*H364</f>
        <v>0</v>
      </c>
      <c r="S364" s="229">
        <v>0</v>
      </c>
      <c r="T364" s="230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1" t="s">
        <v>767</v>
      </c>
      <c r="AT364" s="231" t="s">
        <v>129</v>
      </c>
      <c r="AU364" s="231" t="s">
        <v>86</v>
      </c>
      <c r="AY364" s="17" t="s">
        <v>127</v>
      </c>
      <c r="BE364" s="232">
        <f>IF(N364="základní",J364,0)</f>
        <v>0</v>
      </c>
      <c r="BF364" s="232">
        <f>IF(N364="snížená",J364,0)</f>
        <v>0</v>
      </c>
      <c r="BG364" s="232">
        <f>IF(N364="zákl. přenesená",J364,0)</f>
        <v>0</v>
      </c>
      <c r="BH364" s="232">
        <f>IF(N364="sníž. přenesená",J364,0)</f>
        <v>0</v>
      </c>
      <c r="BI364" s="232">
        <f>IF(N364="nulová",J364,0)</f>
        <v>0</v>
      </c>
      <c r="BJ364" s="17" t="s">
        <v>84</v>
      </c>
      <c r="BK364" s="232">
        <f>ROUND(I364*H364,2)</f>
        <v>0</v>
      </c>
      <c r="BL364" s="17" t="s">
        <v>767</v>
      </c>
      <c r="BM364" s="231" t="s">
        <v>1105</v>
      </c>
    </row>
    <row r="365" s="2" customFormat="1" ht="16.5" customHeight="1">
      <c r="A365" s="38"/>
      <c r="B365" s="39"/>
      <c r="C365" s="219" t="s">
        <v>1106</v>
      </c>
      <c r="D365" s="219" t="s">
        <v>129</v>
      </c>
      <c r="E365" s="220" t="s">
        <v>774</v>
      </c>
      <c r="F365" s="221" t="s">
        <v>775</v>
      </c>
      <c r="G365" s="222" t="s">
        <v>766</v>
      </c>
      <c r="H365" s="223">
        <v>1</v>
      </c>
      <c r="I365" s="224"/>
      <c r="J365" s="225">
        <f>ROUND(I365*H365,2)</f>
        <v>0</v>
      </c>
      <c r="K365" s="226"/>
      <c r="L365" s="44"/>
      <c r="M365" s="227" t="s">
        <v>1</v>
      </c>
      <c r="N365" s="228" t="s">
        <v>41</v>
      </c>
      <c r="O365" s="91"/>
      <c r="P365" s="229">
        <f>O365*H365</f>
        <v>0</v>
      </c>
      <c r="Q365" s="229">
        <v>0</v>
      </c>
      <c r="R365" s="229">
        <f>Q365*H365</f>
        <v>0</v>
      </c>
      <c r="S365" s="229">
        <v>0</v>
      </c>
      <c r="T365" s="230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1" t="s">
        <v>767</v>
      </c>
      <c r="AT365" s="231" t="s">
        <v>129</v>
      </c>
      <c r="AU365" s="231" t="s">
        <v>86</v>
      </c>
      <c r="AY365" s="17" t="s">
        <v>127</v>
      </c>
      <c r="BE365" s="232">
        <f>IF(N365="základní",J365,0)</f>
        <v>0</v>
      </c>
      <c r="BF365" s="232">
        <f>IF(N365="snížená",J365,0)</f>
        <v>0</v>
      </c>
      <c r="BG365" s="232">
        <f>IF(N365="zákl. přenesená",J365,0)</f>
        <v>0</v>
      </c>
      <c r="BH365" s="232">
        <f>IF(N365="sníž. přenesená",J365,0)</f>
        <v>0</v>
      </c>
      <c r="BI365" s="232">
        <f>IF(N365="nulová",J365,0)</f>
        <v>0</v>
      </c>
      <c r="BJ365" s="17" t="s">
        <v>84</v>
      </c>
      <c r="BK365" s="232">
        <f>ROUND(I365*H365,2)</f>
        <v>0</v>
      </c>
      <c r="BL365" s="17" t="s">
        <v>767</v>
      </c>
      <c r="BM365" s="231" t="s">
        <v>1107</v>
      </c>
    </row>
    <row r="366" s="2" customFormat="1" ht="16.5" customHeight="1">
      <c r="A366" s="38"/>
      <c r="B366" s="39"/>
      <c r="C366" s="219" t="s">
        <v>1108</v>
      </c>
      <c r="D366" s="219" t="s">
        <v>129</v>
      </c>
      <c r="E366" s="220" t="s">
        <v>778</v>
      </c>
      <c r="F366" s="221" t="s">
        <v>779</v>
      </c>
      <c r="G366" s="222" t="s">
        <v>766</v>
      </c>
      <c r="H366" s="223">
        <v>1</v>
      </c>
      <c r="I366" s="224"/>
      <c r="J366" s="225">
        <f>ROUND(I366*H366,2)</f>
        <v>0</v>
      </c>
      <c r="K366" s="226"/>
      <c r="L366" s="44"/>
      <c r="M366" s="227" t="s">
        <v>1</v>
      </c>
      <c r="N366" s="228" t="s">
        <v>41</v>
      </c>
      <c r="O366" s="91"/>
      <c r="P366" s="229">
        <f>O366*H366</f>
        <v>0</v>
      </c>
      <c r="Q366" s="229">
        <v>0</v>
      </c>
      <c r="R366" s="229">
        <f>Q366*H366</f>
        <v>0</v>
      </c>
      <c r="S366" s="229">
        <v>0</v>
      </c>
      <c r="T366" s="230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31" t="s">
        <v>767</v>
      </c>
      <c r="AT366" s="231" t="s">
        <v>129</v>
      </c>
      <c r="AU366" s="231" t="s">
        <v>86</v>
      </c>
      <c r="AY366" s="17" t="s">
        <v>127</v>
      </c>
      <c r="BE366" s="232">
        <f>IF(N366="základní",J366,0)</f>
        <v>0</v>
      </c>
      <c r="BF366" s="232">
        <f>IF(N366="snížená",J366,0)</f>
        <v>0</v>
      </c>
      <c r="BG366" s="232">
        <f>IF(N366="zákl. přenesená",J366,0)</f>
        <v>0</v>
      </c>
      <c r="BH366" s="232">
        <f>IF(N366="sníž. přenesená",J366,0)</f>
        <v>0</v>
      </c>
      <c r="BI366" s="232">
        <f>IF(N366="nulová",J366,0)</f>
        <v>0</v>
      </c>
      <c r="BJ366" s="17" t="s">
        <v>84</v>
      </c>
      <c r="BK366" s="232">
        <f>ROUND(I366*H366,2)</f>
        <v>0</v>
      </c>
      <c r="BL366" s="17" t="s">
        <v>767</v>
      </c>
      <c r="BM366" s="231" t="s">
        <v>1109</v>
      </c>
    </row>
    <row r="367" s="2" customFormat="1" ht="16.5" customHeight="1">
      <c r="A367" s="38"/>
      <c r="B367" s="39"/>
      <c r="C367" s="219" t="s">
        <v>490</v>
      </c>
      <c r="D367" s="219" t="s">
        <v>129</v>
      </c>
      <c r="E367" s="220" t="s">
        <v>782</v>
      </c>
      <c r="F367" s="221" t="s">
        <v>783</v>
      </c>
      <c r="G367" s="222" t="s">
        <v>766</v>
      </c>
      <c r="H367" s="223">
        <v>1</v>
      </c>
      <c r="I367" s="224"/>
      <c r="J367" s="225">
        <f>ROUND(I367*H367,2)</f>
        <v>0</v>
      </c>
      <c r="K367" s="226"/>
      <c r="L367" s="44"/>
      <c r="M367" s="227" t="s">
        <v>1</v>
      </c>
      <c r="N367" s="228" t="s">
        <v>41</v>
      </c>
      <c r="O367" s="91"/>
      <c r="P367" s="229">
        <f>O367*H367</f>
        <v>0</v>
      </c>
      <c r="Q367" s="229">
        <v>0</v>
      </c>
      <c r="R367" s="229">
        <f>Q367*H367</f>
        <v>0</v>
      </c>
      <c r="S367" s="229">
        <v>0</v>
      </c>
      <c r="T367" s="230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31" t="s">
        <v>767</v>
      </c>
      <c r="AT367" s="231" t="s">
        <v>129</v>
      </c>
      <c r="AU367" s="231" t="s">
        <v>86</v>
      </c>
      <c r="AY367" s="17" t="s">
        <v>127</v>
      </c>
      <c r="BE367" s="232">
        <f>IF(N367="základní",J367,0)</f>
        <v>0</v>
      </c>
      <c r="BF367" s="232">
        <f>IF(N367="snížená",J367,0)</f>
        <v>0</v>
      </c>
      <c r="BG367" s="232">
        <f>IF(N367="zákl. přenesená",J367,0)</f>
        <v>0</v>
      </c>
      <c r="BH367" s="232">
        <f>IF(N367="sníž. přenesená",J367,0)</f>
        <v>0</v>
      </c>
      <c r="BI367" s="232">
        <f>IF(N367="nulová",J367,0)</f>
        <v>0</v>
      </c>
      <c r="BJ367" s="17" t="s">
        <v>84</v>
      </c>
      <c r="BK367" s="232">
        <f>ROUND(I367*H367,2)</f>
        <v>0</v>
      </c>
      <c r="BL367" s="17" t="s">
        <v>767</v>
      </c>
      <c r="BM367" s="231" t="s">
        <v>1110</v>
      </c>
    </row>
    <row r="368" s="2" customFormat="1" ht="16.5" customHeight="1">
      <c r="A368" s="38"/>
      <c r="B368" s="39"/>
      <c r="C368" s="219" t="s">
        <v>494</v>
      </c>
      <c r="D368" s="219" t="s">
        <v>129</v>
      </c>
      <c r="E368" s="220" t="s">
        <v>786</v>
      </c>
      <c r="F368" s="221" t="s">
        <v>787</v>
      </c>
      <c r="G368" s="222" t="s">
        <v>766</v>
      </c>
      <c r="H368" s="223">
        <v>1</v>
      </c>
      <c r="I368" s="224"/>
      <c r="J368" s="225">
        <f>ROUND(I368*H368,2)</f>
        <v>0</v>
      </c>
      <c r="K368" s="226"/>
      <c r="L368" s="44"/>
      <c r="M368" s="227" t="s">
        <v>1</v>
      </c>
      <c r="N368" s="228" t="s">
        <v>41</v>
      </c>
      <c r="O368" s="91"/>
      <c r="P368" s="229">
        <f>O368*H368</f>
        <v>0</v>
      </c>
      <c r="Q368" s="229">
        <v>0</v>
      </c>
      <c r="R368" s="229">
        <f>Q368*H368</f>
        <v>0</v>
      </c>
      <c r="S368" s="229">
        <v>0</v>
      </c>
      <c r="T368" s="230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1" t="s">
        <v>767</v>
      </c>
      <c r="AT368" s="231" t="s">
        <v>129</v>
      </c>
      <c r="AU368" s="231" t="s">
        <v>86</v>
      </c>
      <c r="AY368" s="17" t="s">
        <v>127</v>
      </c>
      <c r="BE368" s="232">
        <f>IF(N368="základní",J368,0)</f>
        <v>0</v>
      </c>
      <c r="BF368" s="232">
        <f>IF(N368="snížená",J368,0)</f>
        <v>0</v>
      </c>
      <c r="BG368" s="232">
        <f>IF(N368="zákl. přenesená",J368,0)</f>
        <v>0</v>
      </c>
      <c r="BH368" s="232">
        <f>IF(N368="sníž. přenesená",J368,0)</f>
        <v>0</v>
      </c>
      <c r="BI368" s="232">
        <f>IF(N368="nulová",J368,0)</f>
        <v>0</v>
      </c>
      <c r="BJ368" s="17" t="s">
        <v>84</v>
      </c>
      <c r="BK368" s="232">
        <f>ROUND(I368*H368,2)</f>
        <v>0</v>
      </c>
      <c r="BL368" s="17" t="s">
        <v>767</v>
      </c>
      <c r="BM368" s="231" t="s">
        <v>1111</v>
      </c>
    </row>
    <row r="369" s="12" customFormat="1" ht="22.8" customHeight="1">
      <c r="A369" s="12"/>
      <c r="B369" s="203"/>
      <c r="C369" s="204"/>
      <c r="D369" s="205" t="s">
        <v>75</v>
      </c>
      <c r="E369" s="217" t="s">
        <v>789</v>
      </c>
      <c r="F369" s="217" t="s">
        <v>790</v>
      </c>
      <c r="G369" s="204"/>
      <c r="H369" s="204"/>
      <c r="I369" s="207"/>
      <c r="J369" s="218">
        <f>BK369</f>
        <v>0</v>
      </c>
      <c r="K369" s="204"/>
      <c r="L369" s="209"/>
      <c r="M369" s="210"/>
      <c r="N369" s="211"/>
      <c r="O369" s="211"/>
      <c r="P369" s="212">
        <f>SUM(P370:P374)</f>
        <v>0</v>
      </c>
      <c r="Q369" s="211"/>
      <c r="R369" s="212">
        <f>SUM(R370:R374)</f>
        <v>0</v>
      </c>
      <c r="S369" s="211"/>
      <c r="T369" s="213">
        <f>SUM(T370:T374)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14" t="s">
        <v>161</v>
      </c>
      <c r="AT369" s="215" t="s">
        <v>75</v>
      </c>
      <c r="AU369" s="215" t="s">
        <v>84</v>
      </c>
      <c r="AY369" s="214" t="s">
        <v>127</v>
      </c>
      <c r="BK369" s="216">
        <f>SUM(BK370:BK374)</f>
        <v>0</v>
      </c>
    </row>
    <row r="370" s="2" customFormat="1" ht="16.5" customHeight="1">
      <c r="A370" s="38"/>
      <c r="B370" s="39"/>
      <c r="C370" s="219" t="s">
        <v>498</v>
      </c>
      <c r="D370" s="219" t="s">
        <v>129</v>
      </c>
      <c r="E370" s="220" t="s">
        <v>792</v>
      </c>
      <c r="F370" s="221" t="s">
        <v>793</v>
      </c>
      <c r="G370" s="222" t="s">
        <v>766</v>
      </c>
      <c r="H370" s="223">
        <v>1</v>
      </c>
      <c r="I370" s="224"/>
      <c r="J370" s="225">
        <f>ROUND(I370*H370,2)</f>
        <v>0</v>
      </c>
      <c r="K370" s="226"/>
      <c r="L370" s="44"/>
      <c r="M370" s="227" t="s">
        <v>1</v>
      </c>
      <c r="N370" s="228" t="s">
        <v>41</v>
      </c>
      <c r="O370" s="91"/>
      <c r="P370" s="229">
        <f>O370*H370</f>
        <v>0</v>
      </c>
      <c r="Q370" s="229">
        <v>0</v>
      </c>
      <c r="R370" s="229">
        <f>Q370*H370</f>
        <v>0</v>
      </c>
      <c r="S370" s="229">
        <v>0</v>
      </c>
      <c r="T370" s="230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31" t="s">
        <v>767</v>
      </c>
      <c r="AT370" s="231" t="s">
        <v>129</v>
      </c>
      <c r="AU370" s="231" t="s">
        <v>86</v>
      </c>
      <c r="AY370" s="17" t="s">
        <v>127</v>
      </c>
      <c r="BE370" s="232">
        <f>IF(N370="základní",J370,0)</f>
        <v>0</v>
      </c>
      <c r="BF370" s="232">
        <f>IF(N370="snížená",J370,0)</f>
        <v>0</v>
      </c>
      <c r="BG370" s="232">
        <f>IF(N370="zákl. přenesená",J370,0)</f>
        <v>0</v>
      </c>
      <c r="BH370" s="232">
        <f>IF(N370="sníž. přenesená",J370,0)</f>
        <v>0</v>
      </c>
      <c r="BI370" s="232">
        <f>IF(N370="nulová",J370,0)</f>
        <v>0</v>
      </c>
      <c r="BJ370" s="17" t="s">
        <v>84</v>
      </c>
      <c r="BK370" s="232">
        <f>ROUND(I370*H370,2)</f>
        <v>0</v>
      </c>
      <c r="BL370" s="17" t="s">
        <v>767</v>
      </c>
      <c r="BM370" s="231" t="s">
        <v>1112</v>
      </c>
    </row>
    <row r="371" s="2" customFormat="1" ht="16.5" customHeight="1">
      <c r="A371" s="38"/>
      <c r="B371" s="39"/>
      <c r="C371" s="219" t="s">
        <v>502</v>
      </c>
      <c r="D371" s="219" t="s">
        <v>129</v>
      </c>
      <c r="E371" s="220" t="s">
        <v>796</v>
      </c>
      <c r="F371" s="221" t="s">
        <v>797</v>
      </c>
      <c r="G371" s="222" t="s">
        <v>766</v>
      </c>
      <c r="H371" s="223">
        <v>1</v>
      </c>
      <c r="I371" s="224"/>
      <c r="J371" s="225">
        <f>ROUND(I371*H371,2)</f>
        <v>0</v>
      </c>
      <c r="K371" s="226"/>
      <c r="L371" s="44"/>
      <c r="M371" s="227" t="s">
        <v>1</v>
      </c>
      <c r="N371" s="228" t="s">
        <v>41</v>
      </c>
      <c r="O371" s="91"/>
      <c r="P371" s="229">
        <f>O371*H371</f>
        <v>0</v>
      </c>
      <c r="Q371" s="229">
        <v>0</v>
      </c>
      <c r="R371" s="229">
        <f>Q371*H371</f>
        <v>0</v>
      </c>
      <c r="S371" s="229">
        <v>0</v>
      </c>
      <c r="T371" s="230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31" t="s">
        <v>767</v>
      </c>
      <c r="AT371" s="231" t="s">
        <v>129</v>
      </c>
      <c r="AU371" s="231" t="s">
        <v>86</v>
      </c>
      <c r="AY371" s="17" t="s">
        <v>127</v>
      </c>
      <c r="BE371" s="232">
        <f>IF(N371="základní",J371,0)</f>
        <v>0</v>
      </c>
      <c r="BF371" s="232">
        <f>IF(N371="snížená",J371,0)</f>
        <v>0</v>
      </c>
      <c r="BG371" s="232">
        <f>IF(N371="zákl. přenesená",J371,0)</f>
        <v>0</v>
      </c>
      <c r="BH371" s="232">
        <f>IF(N371="sníž. přenesená",J371,0)</f>
        <v>0</v>
      </c>
      <c r="BI371" s="232">
        <f>IF(N371="nulová",J371,0)</f>
        <v>0</v>
      </c>
      <c r="BJ371" s="17" t="s">
        <v>84</v>
      </c>
      <c r="BK371" s="232">
        <f>ROUND(I371*H371,2)</f>
        <v>0</v>
      </c>
      <c r="BL371" s="17" t="s">
        <v>767</v>
      </c>
      <c r="BM371" s="231" t="s">
        <v>1113</v>
      </c>
    </row>
    <row r="372" s="2" customFormat="1" ht="16.5" customHeight="1">
      <c r="A372" s="38"/>
      <c r="B372" s="39"/>
      <c r="C372" s="219" t="s">
        <v>506</v>
      </c>
      <c r="D372" s="219" t="s">
        <v>129</v>
      </c>
      <c r="E372" s="220" t="s">
        <v>800</v>
      </c>
      <c r="F372" s="221" t="s">
        <v>801</v>
      </c>
      <c r="G372" s="222" t="s">
        <v>766</v>
      </c>
      <c r="H372" s="223">
        <v>1</v>
      </c>
      <c r="I372" s="224"/>
      <c r="J372" s="225">
        <f>ROUND(I372*H372,2)</f>
        <v>0</v>
      </c>
      <c r="K372" s="226"/>
      <c r="L372" s="44"/>
      <c r="M372" s="227" t="s">
        <v>1</v>
      </c>
      <c r="N372" s="228" t="s">
        <v>41</v>
      </c>
      <c r="O372" s="91"/>
      <c r="P372" s="229">
        <f>O372*H372</f>
        <v>0</v>
      </c>
      <c r="Q372" s="229">
        <v>0</v>
      </c>
      <c r="R372" s="229">
        <f>Q372*H372</f>
        <v>0</v>
      </c>
      <c r="S372" s="229">
        <v>0</v>
      </c>
      <c r="T372" s="230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31" t="s">
        <v>767</v>
      </c>
      <c r="AT372" s="231" t="s">
        <v>129</v>
      </c>
      <c r="AU372" s="231" t="s">
        <v>86</v>
      </c>
      <c r="AY372" s="17" t="s">
        <v>127</v>
      </c>
      <c r="BE372" s="232">
        <f>IF(N372="základní",J372,0)</f>
        <v>0</v>
      </c>
      <c r="BF372" s="232">
        <f>IF(N372="snížená",J372,0)</f>
        <v>0</v>
      </c>
      <c r="BG372" s="232">
        <f>IF(N372="zákl. přenesená",J372,0)</f>
        <v>0</v>
      </c>
      <c r="BH372" s="232">
        <f>IF(N372="sníž. přenesená",J372,0)</f>
        <v>0</v>
      </c>
      <c r="BI372" s="232">
        <f>IF(N372="nulová",J372,0)</f>
        <v>0</v>
      </c>
      <c r="BJ372" s="17" t="s">
        <v>84</v>
      </c>
      <c r="BK372" s="232">
        <f>ROUND(I372*H372,2)</f>
        <v>0</v>
      </c>
      <c r="BL372" s="17" t="s">
        <v>767</v>
      </c>
      <c r="BM372" s="231" t="s">
        <v>1114</v>
      </c>
    </row>
    <row r="373" s="2" customFormat="1" ht="16.5" customHeight="1">
      <c r="A373" s="38"/>
      <c r="B373" s="39"/>
      <c r="C373" s="219" t="s">
        <v>510</v>
      </c>
      <c r="D373" s="219" t="s">
        <v>129</v>
      </c>
      <c r="E373" s="220" t="s">
        <v>808</v>
      </c>
      <c r="F373" s="221" t="s">
        <v>809</v>
      </c>
      <c r="G373" s="222" t="s">
        <v>766</v>
      </c>
      <c r="H373" s="223">
        <v>1</v>
      </c>
      <c r="I373" s="224"/>
      <c r="J373" s="225">
        <f>ROUND(I373*H373,2)</f>
        <v>0</v>
      </c>
      <c r="K373" s="226"/>
      <c r="L373" s="44"/>
      <c r="M373" s="227" t="s">
        <v>1</v>
      </c>
      <c r="N373" s="228" t="s">
        <v>41</v>
      </c>
      <c r="O373" s="91"/>
      <c r="P373" s="229">
        <f>O373*H373</f>
        <v>0</v>
      </c>
      <c r="Q373" s="229">
        <v>0</v>
      </c>
      <c r="R373" s="229">
        <f>Q373*H373</f>
        <v>0</v>
      </c>
      <c r="S373" s="229">
        <v>0</v>
      </c>
      <c r="T373" s="230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1" t="s">
        <v>767</v>
      </c>
      <c r="AT373" s="231" t="s">
        <v>129</v>
      </c>
      <c r="AU373" s="231" t="s">
        <v>86</v>
      </c>
      <c r="AY373" s="17" t="s">
        <v>127</v>
      </c>
      <c r="BE373" s="232">
        <f>IF(N373="základní",J373,0)</f>
        <v>0</v>
      </c>
      <c r="BF373" s="232">
        <f>IF(N373="snížená",J373,0)</f>
        <v>0</v>
      </c>
      <c r="BG373" s="232">
        <f>IF(N373="zákl. přenesená",J373,0)</f>
        <v>0</v>
      </c>
      <c r="BH373" s="232">
        <f>IF(N373="sníž. přenesená",J373,0)</f>
        <v>0</v>
      </c>
      <c r="BI373" s="232">
        <f>IF(N373="nulová",J373,0)</f>
        <v>0</v>
      </c>
      <c r="BJ373" s="17" t="s">
        <v>84</v>
      </c>
      <c r="BK373" s="232">
        <f>ROUND(I373*H373,2)</f>
        <v>0</v>
      </c>
      <c r="BL373" s="17" t="s">
        <v>767</v>
      </c>
      <c r="BM373" s="231" t="s">
        <v>1115</v>
      </c>
    </row>
    <row r="374" s="2" customFormat="1" ht="16.5" customHeight="1">
      <c r="A374" s="38"/>
      <c r="B374" s="39"/>
      <c r="C374" s="219" t="s">
        <v>514</v>
      </c>
      <c r="D374" s="219" t="s">
        <v>129</v>
      </c>
      <c r="E374" s="220" t="s">
        <v>812</v>
      </c>
      <c r="F374" s="221" t="s">
        <v>813</v>
      </c>
      <c r="G374" s="222" t="s">
        <v>766</v>
      </c>
      <c r="H374" s="223">
        <v>1</v>
      </c>
      <c r="I374" s="224"/>
      <c r="J374" s="225">
        <f>ROUND(I374*H374,2)</f>
        <v>0</v>
      </c>
      <c r="K374" s="226"/>
      <c r="L374" s="44"/>
      <c r="M374" s="227" t="s">
        <v>1</v>
      </c>
      <c r="N374" s="228" t="s">
        <v>41</v>
      </c>
      <c r="O374" s="91"/>
      <c r="P374" s="229">
        <f>O374*H374</f>
        <v>0</v>
      </c>
      <c r="Q374" s="229">
        <v>0</v>
      </c>
      <c r="R374" s="229">
        <f>Q374*H374</f>
        <v>0</v>
      </c>
      <c r="S374" s="229">
        <v>0</v>
      </c>
      <c r="T374" s="230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31" t="s">
        <v>767</v>
      </c>
      <c r="AT374" s="231" t="s">
        <v>129</v>
      </c>
      <c r="AU374" s="231" t="s">
        <v>86</v>
      </c>
      <c r="AY374" s="17" t="s">
        <v>127</v>
      </c>
      <c r="BE374" s="232">
        <f>IF(N374="základní",J374,0)</f>
        <v>0</v>
      </c>
      <c r="BF374" s="232">
        <f>IF(N374="snížená",J374,0)</f>
        <v>0</v>
      </c>
      <c r="BG374" s="232">
        <f>IF(N374="zákl. přenesená",J374,0)</f>
        <v>0</v>
      </c>
      <c r="BH374" s="232">
        <f>IF(N374="sníž. přenesená",J374,0)</f>
        <v>0</v>
      </c>
      <c r="BI374" s="232">
        <f>IF(N374="nulová",J374,0)</f>
        <v>0</v>
      </c>
      <c r="BJ374" s="17" t="s">
        <v>84</v>
      </c>
      <c r="BK374" s="232">
        <f>ROUND(I374*H374,2)</f>
        <v>0</v>
      </c>
      <c r="BL374" s="17" t="s">
        <v>767</v>
      </c>
      <c r="BM374" s="231" t="s">
        <v>1116</v>
      </c>
    </row>
    <row r="375" s="12" customFormat="1" ht="22.8" customHeight="1">
      <c r="A375" s="12"/>
      <c r="B375" s="203"/>
      <c r="C375" s="204"/>
      <c r="D375" s="205" t="s">
        <v>75</v>
      </c>
      <c r="E375" s="217" t="s">
        <v>815</v>
      </c>
      <c r="F375" s="217" t="s">
        <v>816</v>
      </c>
      <c r="G375" s="204"/>
      <c r="H375" s="204"/>
      <c r="I375" s="207"/>
      <c r="J375" s="218">
        <f>BK375</f>
        <v>0</v>
      </c>
      <c r="K375" s="204"/>
      <c r="L375" s="209"/>
      <c r="M375" s="210"/>
      <c r="N375" s="211"/>
      <c r="O375" s="211"/>
      <c r="P375" s="212">
        <f>P376</f>
        <v>0</v>
      </c>
      <c r="Q375" s="211"/>
      <c r="R375" s="212">
        <f>R376</f>
        <v>0</v>
      </c>
      <c r="S375" s="211"/>
      <c r="T375" s="213">
        <f>T376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14" t="s">
        <v>161</v>
      </c>
      <c r="AT375" s="215" t="s">
        <v>75</v>
      </c>
      <c r="AU375" s="215" t="s">
        <v>84</v>
      </c>
      <c r="AY375" s="214" t="s">
        <v>127</v>
      </c>
      <c r="BK375" s="216">
        <f>BK376</f>
        <v>0</v>
      </c>
    </row>
    <row r="376" s="2" customFormat="1" ht="16.5" customHeight="1">
      <c r="A376" s="38"/>
      <c r="B376" s="39"/>
      <c r="C376" s="219" t="s">
        <v>518</v>
      </c>
      <c r="D376" s="219" t="s">
        <v>129</v>
      </c>
      <c r="E376" s="220" t="s">
        <v>818</v>
      </c>
      <c r="F376" s="221" t="s">
        <v>819</v>
      </c>
      <c r="G376" s="222" t="s">
        <v>766</v>
      </c>
      <c r="H376" s="223">
        <v>1</v>
      </c>
      <c r="I376" s="224"/>
      <c r="J376" s="225">
        <f>ROUND(I376*H376,2)</f>
        <v>0</v>
      </c>
      <c r="K376" s="226"/>
      <c r="L376" s="44"/>
      <c r="M376" s="227" t="s">
        <v>1</v>
      </c>
      <c r="N376" s="228" t="s">
        <v>41</v>
      </c>
      <c r="O376" s="91"/>
      <c r="P376" s="229">
        <f>O376*H376</f>
        <v>0</v>
      </c>
      <c r="Q376" s="229">
        <v>0</v>
      </c>
      <c r="R376" s="229">
        <f>Q376*H376</f>
        <v>0</v>
      </c>
      <c r="S376" s="229">
        <v>0</v>
      </c>
      <c r="T376" s="230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31" t="s">
        <v>767</v>
      </c>
      <c r="AT376" s="231" t="s">
        <v>129</v>
      </c>
      <c r="AU376" s="231" t="s">
        <v>86</v>
      </c>
      <c r="AY376" s="17" t="s">
        <v>127</v>
      </c>
      <c r="BE376" s="232">
        <f>IF(N376="základní",J376,0)</f>
        <v>0</v>
      </c>
      <c r="BF376" s="232">
        <f>IF(N376="snížená",J376,0)</f>
        <v>0</v>
      </c>
      <c r="BG376" s="232">
        <f>IF(N376="zákl. přenesená",J376,0)</f>
        <v>0</v>
      </c>
      <c r="BH376" s="232">
        <f>IF(N376="sníž. přenesená",J376,0)</f>
        <v>0</v>
      </c>
      <c r="BI376" s="232">
        <f>IF(N376="nulová",J376,0)</f>
        <v>0</v>
      </c>
      <c r="BJ376" s="17" t="s">
        <v>84</v>
      </c>
      <c r="BK376" s="232">
        <f>ROUND(I376*H376,2)</f>
        <v>0</v>
      </c>
      <c r="BL376" s="17" t="s">
        <v>767</v>
      </c>
      <c r="BM376" s="231" t="s">
        <v>1117</v>
      </c>
    </row>
    <row r="377" s="12" customFormat="1" ht="22.8" customHeight="1">
      <c r="A377" s="12"/>
      <c r="B377" s="203"/>
      <c r="C377" s="204"/>
      <c r="D377" s="205" t="s">
        <v>75</v>
      </c>
      <c r="E377" s="217" t="s">
        <v>821</v>
      </c>
      <c r="F377" s="217" t="s">
        <v>822</v>
      </c>
      <c r="G377" s="204"/>
      <c r="H377" s="204"/>
      <c r="I377" s="207"/>
      <c r="J377" s="218">
        <f>BK377</f>
        <v>0</v>
      </c>
      <c r="K377" s="204"/>
      <c r="L377" s="209"/>
      <c r="M377" s="210"/>
      <c r="N377" s="211"/>
      <c r="O377" s="211"/>
      <c r="P377" s="212">
        <f>P378</f>
        <v>0</v>
      </c>
      <c r="Q377" s="211"/>
      <c r="R377" s="212">
        <f>R378</f>
        <v>0</v>
      </c>
      <c r="S377" s="211"/>
      <c r="T377" s="213">
        <f>T378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14" t="s">
        <v>161</v>
      </c>
      <c r="AT377" s="215" t="s">
        <v>75</v>
      </c>
      <c r="AU377" s="215" t="s">
        <v>84</v>
      </c>
      <c r="AY377" s="214" t="s">
        <v>127</v>
      </c>
      <c r="BK377" s="216">
        <f>BK378</f>
        <v>0</v>
      </c>
    </row>
    <row r="378" s="2" customFormat="1" ht="16.5" customHeight="1">
      <c r="A378" s="38"/>
      <c r="B378" s="39"/>
      <c r="C378" s="219" t="s">
        <v>522</v>
      </c>
      <c r="D378" s="219" t="s">
        <v>129</v>
      </c>
      <c r="E378" s="220" t="s">
        <v>824</v>
      </c>
      <c r="F378" s="221" t="s">
        <v>825</v>
      </c>
      <c r="G378" s="222" t="s">
        <v>766</v>
      </c>
      <c r="H378" s="223">
        <v>1</v>
      </c>
      <c r="I378" s="224"/>
      <c r="J378" s="225">
        <f>ROUND(I378*H378,2)</f>
        <v>0</v>
      </c>
      <c r="K378" s="226"/>
      <c r="L378" s="44"/>
      <c r="M378" s="278" t="s">
        <v>1</v>
      </c>
      <c r="N378" s="279" t="s">
        <v>41</v>
      </c>
      <c r="O378" s="280"/>
      <c r="P378" s="281">
        <f>O378*H378</f>
        <v>0</v>
      </c>
      <c r="Q378" s="281">
        <v>0</v>
      </c>
      <c r="R378" s="281">
        <f>Q378*H378</f>
        <v>0</v>
      </c>
      <c r="S378" s="281">
        <v>0</v>
      </c>
      <c r="T378" s="282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31" t="s">
        <v>767</v>
      </c>
      <c r="AT378" s="231" t="s">
        <v>129</v>
      </c>
      <c r="AU378" s="231" t="s">
        <v>86</v>
      </c>
      <c r="AY378" s="17" t="s">
        <v>127</v>
      </c>
      <c r="BE378" s="232">
        <f>IF(N378="základní",J378,0)</f>
        <v>0</v>
      </c>
      <c r="BF378" s="232">
        <f>IF(N378="snížená",J378,0)</f>
        <v>0</v>
      </c>
      <c r="BG378" s="232">
        <f>IF(N378="zákl. přenesená",J378,0)</f>
        <v>0</v>
      </c>
      <c r="BH378" s="232">
        <f>IF(N378="sníž. přenesená",J378,0)</f>
        <v>0</v>
      </c>
      <c r="BI378" s="232">
        <f>IF(N378="nulová",J378,0)</f>
        <v>0</v>
      </c>
      <c r="BJ378" s="17" t="s">
        <v>84</v>
      </c>
      <c r="BK378" s="232">
        <f>ROUND(I378*H378,2)</f>
        <v>0</v>
      </c>
      <c r="BL378" s="17" t="s">
        <v>767</v>
      </c>
      <c r="BM378" s="231" t="s">
        <v>1118</v>
      </c>
    </row>
    <row r="379" s="2" customFormat="1" ht="6.96" customHeight="1">
      <c r="A379" s="38"/>
      <c r="B379" s="66"/>
      <c r="C379" s="67"/>
      <c r="D379" s="67"/>
      <c r="E379" s="67"/>
      <c r="F379" s="67"/>
      <c r="G379" s="67"/>
      <c r="H379" s="67"/>
      <c r="I379" s="67"/>
      <c r="J379" s="67"/>
      <c r="K379" s="67"/>
      <c r="L379" s="44"/>
      <c r="M379" s="38"/>
      <c r="O379" s="38"/>
      <c r="P379" s="38"/>
      <c r="Q379" s="38"/>
      <c r="R379" s="38"/>
      <c r="S379" s="38"/>
      <c r="T379" s="38"/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</row>
  </sheetData>
  <sheetProtection sheet="1" autoFilter="0" formatColumns="0" formatRows="0" objects="1" scenarios="1" spinCount="100000" saltValue="6lCMLT5WW10VU2pR82DYZVcajPVmew42nQzoI41FEO33S0vTFRi7toEBxJ6qYCLS4ocidk9np7n0oMWVwUSOmg==" hashValue="axNNO71SrSPqNVCVV2pyYpxDOn/TFT1+afwGdAUFit0KhCqJEcNUZ9ylIIkknuuGVba6veIYaDiQmITMQUqm3A==" algorithmName="SHA-512" password="CC35"/>
  <autoFilter ref="C128:K378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LAPTOP-G0FMFB3Q\ivans</dc:creator>
  <cp:lastModifiedBy>LAPTOP-G0FMFB3Q\ivans</cp:lastModifiedBy>
  <dcterms:created xsi:type="dcterms:W3CDTF">2023-03-20T13:35:51Z</dcterms:created>
  <dcterms:modified xsi:type="dcterms:W3CDTF">2023-03-20T13:35:56Z</dcterms:modified>
</cp:coreProperties>
</file>