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Rozpocty\Slivova\Bohumin Nerudova\"/>
    </mc:Choice>
  </mc:AlternateContent>
  <bookViews>
    <workbookView xWindow="0" yWindow="0" windowWidth="0" windowHeight="0"/>
  </bookViews>
  <sheets>
    <sheet name="Rekapitulace stavby" sheetId="1" r:id="rId1"/>
    <sheet name="1 - rozpočet chodník" sheetId="2" r:id="rId2"/>
    <sheet name="2 - rozpočet rampa" sheetId="3" r:id="rId3"/>
    <sheet name="3 - Vedlejší náklady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rozpočet chodník'!$C$92:$K$409</definedName>
    <definedName name="_xlnm.Print_Area" localSheetId="1">'1 - rozpočet chodník'!$C$4:$J$39,'1 - rozpočet chodník'!$C$45:$J$74,'1 - rozpočet chodník'!$C$80:$K$409</definedName>
    <definedName name="_xlnm.Print_Titles" localSheetId="1">'1 - rozpočet chodník'!$92:$92</definedName>
    <definedName name="_xlnm._FilterDatabase" localSheetId="2" hidden="1">'2 - rozpočet rampa'!$C$93:$K$491</definedName>
    <definedName name="_xlnm.Print_Area" localSheetId="2">'2 - rozpočet rampa'!$C$4:$J$39,'2 - rozpočet rampa'!$C$45:$J$75,'2 - rozpočet rampa'!$C$81:$K$491</definedName>
    <definedName name="_xlnm.Print_Titles" localSheetId="2">'2 - rozpočet rampa'!$93:$93</definedName>
    <definedName name="_xlnm._FilterDatabase" localSheetId="3" hidden="1">'3 - Vedlejší náklady'!$C$79:$K$93</definedName>
    <definedName name="_xlnm.Print_Area" localSheetId="3">'3 - Vedlejší náklady'!$C$4:$J$39,'3 - Vedlejší náklady'!$C$45:$J$61,'3 - Vedlejší náklady'!$C$67:$K$93</definedName>
    <definedName name="_xlnm.Print_Titles" localSheetId="3">'3 - Vedlejší náklady'!$79:$79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52"/>
  <c r="E7"/>
  <c r="E70"/>
  <c i="3" r="J37"/>
  <c r="J36"/>
  <c i="1" r="AY56"/>
  <c i="3" r="J35"/>
  <c i="1" r="AX56"/>
  <c i="3" r="BI483"/>
  <c r="BH483"/>
  <c r="BG483"/>
  <c r="BF483"/>
  <c r="T483"/>
  <c r="T482"/>
  <c r="R483"/>
  <c r="R482"/>
  <c r="P483"/>
  <c r="P482"/>
  <c r="BI479"/>
  <c r="BH479"/>
  <c r="BG479"/>
  <c r="BF479"/>
  <c r="T479"/>
  <c r="R479"/>
  <c r="P479"/>
  <c r="BI474"/>
  <c r="BH474"/>
  <c r="BG474"/>
  <c r="BF474"/>
  <c r="T474"/>
  <c r="R474"/>
  <c r="P474"/>
  <c r="BI470"/>
  <c r="BH470"/>
  <c r="BG470"/>
  <c r="BF470"/>
  <c r="T470"/>
  <c r="R470"/>
  <c r="P470"/>
  <c r="BI460"/>
  <c r="BH460"/>
  <c r="BG460"/>
  <c r="BF460"/>
  <c r="T460"/>
  <c r="R460"/>
  <c r="P460"/>
  <c r="BI450"/>
  <c r="BH450"/>
  <c r="BG450"/>
  <c r="BF450"/>
  <c r="T450"/>
  <c r="R450"/>
  <c r="P450"/>
  <c r="BI440"/>
  <c r="BH440"/>
  <c r="BG440"/>
  <c r="BF440"/>
  <c r="T440"/>
  <c r="R440"/>
  <c r="P440"/>
  <c r="BI430"/>
  <c r="BH430"/>
  <c r="BG430"/>
  <c r="BF430"/>
  <c r="T430"/>
  <c r="R430"/>
  <c r="P430"/>
  <c r="BI420"/>
  <c r="BH420"/>
  <c r="BG420"/>
  <c r="BF420"/>
  <c r="T420"/>
  <c r="R420"/>
  <c r="P420"/>
  <c r="BI410"/>
  <c r="BH410"/>
  <c r="BG410"/>
  <c r="BF410"/>
  <c r="T410"/>
  <c r="R410"/>
  <c r="P410"/>
  <c r="BI406"/>
  <c r="BH406"/>
  <c r="BG406"/>
  <c r="BF406"/>
  <c r="T406"/>
  <c r="R406"/>
  <c r="P406"/>
  <c r="BI396"/>
  <c r="BH396"/>
  <c r="BG396"/>
  <c r="BF396"/>
  <c r="T396"/>
  <c r="R396"/>
  <c r="P396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59"/>
  <c r="BH359"/>
  <c r="BG359"/>
  <c r="BF359"/>
  <c r="T359"/>
  <c r="T358"/>
  <c r="R359"/>
  <c r="R358"/>
  <c r="P359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1"/>
  <c r="BH341"/>
  <c r="BG341"/>
  <c r="BF341"/>
  <c r="T341"/>
  <c r="R341"/>
  <c r="P341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0"/>
  <c r="BH270"/>
  <c r="BG270"/>
  <c r="BF270"/>
  <c r="T270"/>
  <c r="R270"/>
  <c r="P270"/>
  <c r="BI262"/>
  <c r="BH262"/>
  <c r="BG262"/>
  <c r="BF262"/>
  <c r="T262"/>
  <c r="R262"/>
  <c r="P262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0"/>
  <c r="BH200"/>
  <c r="BG200"/>
  <c r="BF200"/>
  <c r="T200"/>
  <c r="T199"/>
  <c r="R200"/>
  <c r="R199"/>
  <c r="P200"/>
  <c r="P199"/>
  <c r="BI191"/>
  <c r="BH191"/>
  <c r="BG191"/>
  <c r="BF191"/>
  <c r="T191"/>
  <c r="R191"/>
  <c r="P191"/>
  <c r="BI181"/>
  <c r="BH181"/>
  <c r="BG181"/>
  <c r="BF181"/>
  <c r="T181"/>
  <c r="R181"/>
  <c r="P181"/>
  <c r="BI171"/>
  <c r="BH171"/>
  <c r="BG171"/>
  <c r="BF171"/>
  <c r="T171"/>
  <c r="R171"/>
  <c r="P171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J90"/>
  <c r="F90"/>
  <c r="F88"/>
  <c r="E86"/>
  <c r="J54"/>
  <c r="F54"/>
  <c r="F52"/>
  <c r="E50"/>
  <c r="J24"/>
  <c r="E24"/>
  <c r="J91"/>
  <c r="J23"/>
  <c r="J18"/>
  <c r="E18"/>
  <c r="F91"/>
  <c r="J17"/>
  <c r="J12"/>
  <c r="J88"/>
  <c r="E7"/>
  <c r="E84"/>
  <c i="2" r="J37"/>
  <c r="J36"/>
  <c i="1" r="AY55"/>
  <c i="2" r="J35"/>
  <c i="1" r="AX55"/>
  <c i="2" r="BI405"/>
  <c r="BH405"/>
  <c r="BG405"/>
  <c r="BF405"/>
  <c r="T405"/>
  <c r="T404"/>
  <c r="R405"/>
  <c r="R404"/>
  <c r="P405"/>
  <c r="P404"/>
  <c r="BI402"/>
  <c r="BH402"/>
  <c r="BG402"/>
  <c r="BF402"/>
  <c r="T402"/>
  <c r="R402"/>
  <c r="P402"/>
  <c r="BI397"/>
  <c r="BH397"/>
  <c r="BG397"/>
  <c r="BF397"/>
  <c r="T397"/>
  <c r="R397"/>
  <c r="P397"/>
  <c r="BI386"/>
  <c r="BH386"/>
  <c r="BG386"/>
  <c r="BF386"/>
  <c r="T386"/>
  <c r="T385"/>
  <c r="R386"/>
  <c r="R385"/>
  <c r="P386"/>
  <c r="P385"/>
  <c r="BI382"/>
  <c r="BH382"/>
  <c r="BG382"/>
  <c r="BF382"/>
  <c r="T382"/>
  <c r="R382"/>
  <c r="P382"/>
  <c r="BI372"/>
  <c r="BH372"/>
  <c r="BG372"/>
  <c r="BF372"/>
  <c r="T372"/>
  <c r="R372"/>
  <c r="P372"/>
  <c r="BI362"/>
  <c r="BH362"/>
  <c r="BG362"/>
  <c r="BF362"/>
  <c r="T362"/>
  <c r="R362"/>
  <c r="P362"/>
  <c r="BI352"/>
  <c r="BH352"/>
  <c r="BG352"/>
  <c r="BF352"/>
  <c r="T352"/>
  <c r="R352"/>
  <c r="P352"/>
  <c r="BI342"/>
  <c r="BH342"/>
  <c r="BG342"/>
  <c r="BF342"/>
  <c r="T342"/>
  <c r="R342"/>
  <c r="P342"/>
  <c r="BI332"/>
  <c r="BH332"/>
  <c r="BG332"/>
  <c r="BF332"/>
  <c r="T332"/>
  <c r="R332"/>
  <c r="P332"/>
  <c r="BI322"/>
  <c r="BH322"/>
  <c r="BG322"/>
  <c r="BF322"/>
  <c r="T322"/>
  <c r="R322"/>
  <c r="P322"/>
  <c r="BI312"/>
  <c r="BH312"/>
  <c r="BG312"/>
  <c r="BF312"/>
  <c r="T312"/>
  <c r="R312"/>
  <c r="P312"/>
  <c r="BI308"/>
  <c r="BH308"/>
  <c r="BG308"/>
  <c r="BF308"/>
  <c r="T308"/>
  <c r="R308"/>
  <c r="P308"/>
  <c r="BI298"/>
  <c r="BH298"/>
  <c r="BG298"/>
  <c r="BF298"/>
  <c r="T298"/>
  <c r="R298"/>
  <c r="P298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T248"/>
  <c r="R249"/>
  <c r="R248"/>
  <c r="P249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197"/>
  <c r="BH197"/>
  <c r="BG197"/>
  <c r="BF197"/>
  <c r="T197"/>
  <c r="R197"/>
  <c r="P197"/>
  <c r="BI180"/>
  <c r="BH180"/>
  <c r="BG180"/>
  <c r="BF180"/>
  <c r="T180"/>
  <c r="R180"/>
  <c r="P180"/>
  <c r="BI163"/>
  <c r="BH163"/>
  <c r="BG163"/>
  <c r="BF163"/>
  <c r="T163"/>
  <c r="R163"/>
  <c r="P163"/>
  <c r="BI150"/>
  <c r="BH150"/>
  <c r="BG150"/>
  <c r="BF150"/>
  <c r="T150"/>
  <c r="R150"/>
  <c r="P15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J89"/>
  <c r="F89"/>
  <c r="F87"/>
  <c r="E85"/>
  <c r="J54"/>
  <c r="F54"/>
  <c r="F52"/>
  <c r="E50"/>
  <c r="J24"/>
  <c r="E24"/>
  <c r="J55"/>
  <c r="J23"/>
  <c r="J18"/>
  <c r="E18"/>
  <c r="F55"/>
  <c r="J17"/>
  <c r="J12"/>
  <c r="J52"/>
  <c r="E7"/>
  <c r="E83"/>
  <c i="1" r="L50"/>
  <c r="AM50"/>
  <c r="AM49"/>
  <c r="L49"/>
  <c r="AM47"/>
  <c r="L47"/>
  <c r="L45"/>
  <c r="L44"/>
  <c i="2" r="J267"/>
  <c r="BK308"/>
  <c r="J290"/>
  <c r="BK180"/>
  <c r="J352"/>
  <c r="J243"/>
  <c r="BK267"/>
  <c i="3" r="BK247"/>
  <c r="BK320"/>
  <c r="BK216"/>
  <c r="J191"/>
  <c r="J260"/>
  <c r="J278"/>
  <c i="2" r="J284"/>
  <c r="BK115"/>
  <c r="J402"/>
  <c i="3" r="BK410"/>
  <c r="BK260"/>
  <c r="BK252"/>
  <c i="4" r="BK86"/>
  <c i="2" r="BK103"/>
  <c i="3" r="J241"/>
  <c r="J238"/>
  <c r="J359"/>
  <c r="J430"/>
  <c r="J247"/>
  <c r="J325"/>
  <c i="2" r="J217"/>
  <c r="J322"/>
  <c i="3" r="J107"/>
  <c r="BK270"/>
  <c r="BK97"/>
  <c i="2" r="BK298"/>
  <c i="3" r="J171"/>
  <c r="BK479"/>
  <c r="J410"/>
  <c r="BK316"/>
  <c i="2" r="J133"/>
  <c i="3" r="J406"/>
  <c i="4" r="BK84"/>
  <c i="3" r="BK211"/>
  <c i="2" r="BK230"/>
  <c i="3" r="J483"/>
  <c r="BK388"/>
  <c r="BK313"/>
  <c r="J130"/>
  <c i="2" r="J230"/>
  <c i="3" r="J355"/>
  <c r="J349"/>
  <c i="2" r="BK137"/>
  <c i="3" r="BK181"/>
  <c r="J229"/>
  <c r="BK148"/>
  <c r="J162"/>
  <c i="2" r="BK238"/>
  <c i="3" r="BK474"/>
  <c i="2" r="J275"/>
  <c r="BK111"/>
  <c i="3" r="J292"/>
  <c r="BK130"/>
  <c r="BK162"/>
  <c r="J352"/>
  <c r="BK365"/>
  <c i="2" r="BK150"/>
  <c i="3" r="J283"/>
  <c r="BK352"/>
  <c i="2" r="BK107"/>
  <c i="3" r="BK359"/>
  <c i="2" r="BK96"/>
  <c r="BK163"/>
  <c i="3" r="J396"/>
  <c r="BK115"/>
  <c r="J200"/>
  <c r="BK262"/>
  <c i="2" r="BK402"/>
  <c r="BK249"/>
  <c r="J119"/>
  <c i="3" r="BK355"/>
  <c i="2" r="J332"/>
  <c i="3" r="J388"/>
  <c r="J287"/>
  <c r="J333"/>
  <c r="BK349"/>
  <c r="J126"/>
  <c i="2" r="J115"/>
  <c i="3" r="J115"/>
  <c i="2" r="BK290"/>
  <c i="3" r="J148"/>
  <c i="2" r="J278"/>
  <c r="J150"/>
  <c i="3" r="J474"/>
  <c r="J270"/>
  <c r="J216"/>
  <c r="BK450"/>
  <c r="BK460"/>
  <c r="J300"/>
  <c i="2" r="BK119"/>
  <c r="J270"/>
  <c i="3" r="J252"/>
  <c r="BK234"/>
  <c r="BK191"/>
  <c i="2" r="J259"/>
  <c i="3" r="J306"/>
  <c i="2" r="J312"/>
  <c r="J308"/>
  <c i="3" r="BK241"/>
  <c i="2" r="J386"/>
  <c i="3" r="J155"/>
  <c r="J316"/>
  <c r="BK306"/>
  <c r="BK440"/>
  <c r="J385"/>
  <c i="4" r="J84"/>
  <c i="2" r="J298"/>
  <c i="3" r="BK221"/>
  <c i="4" r="J86"/>
  <c i="3" r="BK470"/>
  <c r="BK346"/>
  <c i="2" r="J103"/>
  <c r="J382"/>
  <c i="3" r="J330"/>
  <c i="2" r="J163"/>
  <c r="BK254"/>
  <c r="J96"/>
  <c i="3" r="BK420"/>
  <c r="J255"/>
  <c r="J381"/>
  <c r="BK155"/>
  <c i="4" r="BK91"/>
  <c i="3" r="J460"/>
  <c r="BK377"/>
  <c i="2" r="BK342"/>
  <c i="3" r="BK295"/>
  <c r="J134"/>
  <c i="2" r="BK222"/>
  <c r="BK217"/>
  <c r="J180"/>
  <c i="3" r="J141"/>
  <c i="2" r="J372"/>
  <c i="3" r="J346"/>
  <c i="2" r="J125"/>
  <c r="BK133"/>
  <c r="J111"/>
  <c r="J235"/>
  <c i="3" r="J211"/>
  <c r="BK171"/>
  <c r="BK483"/>
  <c r="BK229"/>
  <c i="2" r="BK226"/>
  <c r="BK212"/>
  <c r="J226"/>
  <c i="3" r="BK373"/>
  <c i="2" r="J197"/>
  <c r="BK125"/>
  <c r="BK270"/>
  <c r="J107"/>
  <c i="3" r="J373"/>
  <c r="J234"/>
  <c i="2" r="J128"/>
  <c r="BK405"/>
  <c r="BK259"/>
  <c r="BK122"/>
  <c i="3" r="J309"/>
  <c i="2" r="J34"/>
  <c i="3" r="BK287"/>
  <c r="BK292"/>
  <c i="4" r="BK82"/>
  <c i="2" r="BK197"/>
  <c r="BK372"/>
  <c i="4" r="J82"/>
  <c i="2" r="J288"/>
  <c i="3" r="J313"/>
  <c i="2" r="BK235"/>
  <c r="J254"/>
  <c i="3" r="J450"/>
  <c r="BK406"/>
  <c i="2" r="J342"/>
  <c r="J262"/>
  <c i="3" r="J262"/>
  <c r="J138"/>
  <c r="BK381"/>
  <c i="2" r="F37"/>
  <c r="J405"/>
  <c r="BK284"/>
  <c i="3" r="BK341"/>
  <c i="4" r="J89"/>
  <c i="2" r="BK128"/>
  <c r="BK386"/>
  <c i="3" r="J369"/>
  <c r="BK338"/>
  <c r="J221"/>
  <c r="J295"/>
  <c i="2" r="J281"/>
  <c r="J212"/>
  <c r="BK275"/>
  <c r="BK362"/>
  <c i="3" r="J102"/>
  <c r="J145"/>
  <c r="BK107"/>
  <c i="2" r="BK332"/>
  <c i="3" r="BK200"/>
  <c r="BK102"/>
  <c i="2" r="F36"/>
  <c r="BK278"/>
  <c r="BK288"/>
  <c i="3" r="BK278"/>
  <c i="2" r="J222"/>
  <c i="3" r="BK309"/>
  <c r="J365"/>
  <c r="J226"/>
  <c r="J479"/>
  <c r="J97"/>
  <c r="J377"/>
  <c i="2" r="BK322"/>
  <c r="BK397"/>
  <c r="J238"/>
  <c i="3" r="BK238"/>
  <c r="J420"/>
  <c i="4" r="BK89"/>
  <c i="3" r="BK126"/>
  <c i="2" r="J99"/>
  <c i="3" r="BK385"/>
  <c i="2" r="J137"/>
  <c r="J397"/>
  <c i="3" r="BK226"/>
  <c r="BK134"/>
  <c r="BK255"/>
  <c i="4" r="J91"/>
  <c i="2" r="BK262"/>
  <c i="3" r="BK145"/>
  <c r="J440"/>
  <c r="BK141"/>
  <c i="2" r="BK352"/>
  <c i="3" r="J470"/>
  <c r="BK330"/>
  <c r="BK325"/>
  <c r="BK396"/>
  <c r="BK138"/>
  <c r="J320"/>
  <c i="2" r="J362"/>
  <c r="BK99"/>
  <c r="BK281"/>
  <c i="3" r="BK300"/>
  <c i="2" r="BK243"/>
  <c i="1" r="AS54"/>
  <c i="2" r="BK382"/>
  <c i="3" r="BK369"/>
  <c r="J181"/>
  <c i="2" r="J249"/>
  <c r="J122"/>
  <c i="3" r="BK283"/>
  <c r="J341"/>
  <c i="2" r="BK312"/>
  <c i="3" r="J338"/>
  <c r="BK430"/>
  <c r="BK333"/>
  <c i="2" r="F34"/>
  <c r="F35"/>
  <c l="1" r="R136"/>
  <c r="BK136"/>
  <c r="J136"/>
  <c r="J62"/>
  <c r="P253"/>
  <c r="BK95"/>
  <c r="T253"/>
  <c r="R95"/>
  <c r="R253"/>
  <c r="BK229"/>
  <c r="J229"/>
  <c r="J65"/>
  <c r="BK396"/>
  <c r="T136"/>
  <c r="R396"/>
  <c r="R395"/>
  <c r="R287"/>
  <c i="3" r="T246"/>
  <c r="BK96"/>
  <c r="J96"/>
  <c r="J61"/>
  <c r="R305"/>
  <c i="2" r="P95"/>
  <c i="3" r="P246"/>
  <c i="2" r="T95"/>
  <c r="T211"/>
  <c r="T229"/>
  <c r="T396"/>
  <c r="T395"/>
  <c i="3" r="R210"/>
  <c r="BK305"/>
  <c r="J305"/>
  <c r="J67"/>
  <c i="2" r="BK253"/>
  <c i="3" r="R246"/>
  <c r="BK473"/>
  <c r="J473"/>
  <c r="J73"/>
  <c r="R237"/>
  <c r="P305"/>
  <c r="T210"/>
  <c r="T305"/>
  <c i="2" r="P136"/>
  <c r="P229"/>
  <c i="3" r="P210"/>
  <c r="P324"/>
  <c i="2" r="BK211"/>
  <c r="J211"/>
  <c r="J63"/>
  <c i="3" r="T364"/>
  <c i="2" r="R229"/>
  <c i="3" r="R96"/>
  <c r="BK237"/>
  <c r="J237"/>
  <c r="J65"/>
  <c r="BK364"/>
  <c r="J364"/>
  <c r="J72"/>
  <c r="P473"/>
  <c i="2" r="T287"/>
  <c r="T252"/>
  <c i="3" r="P129"/>
  <c r="T237"/>
  <c r="R324"/>
  <c r="T96"/>
  <c i="2" r="P211"/>
  <c i="3" r="P96"/>
  <c i="2" r="R211"/>
  <c r="P396"/>
  <c r="P395"/>
  <c i="3" r="R129"/>
  <c r="R364"/>
  <c r="BK246"/>
  <c r="J246"/>
  <c r="J66"/>
  <c r="T324"/>
  <c r="T473"/>
  <c i="4" r="BK81"/>
  <c r="BK80"/>
  <c r="J80"/>
  <c r="J59"/>
  <c i="2" r="BK287"/>
  <c r="J287"/>
  <c r="J69"/>
  <c i="3" r="T129"/>
  <c r="BK129"/>
  <c r="J129"/>
  <c r="J62"/>
  <c r="P237"/>
  <c r="P364"/>
  <c r="R473"/>
  <c i="4" r="P81"/>
  <c r="P80"/>
  <c i="1" r="AU57"/>
  <c i="3" r="BK210"/>
  <c r="J210"/>
  <c r="J64"/>
  <c i="4" r="R81"/>
  <c r="R80"/>
  <c i="2" r="P287"/>
  <c r="P252"/>
  <c i="3" r="BK324"/>
  <c r="J324"/>
  <c r="J70"/>
  <c i="4" r="T81"/>
  <c r="T80"/>
  <c i="2" r="BK225"/>
  <c r="J225"/>
  <c r="J64"/>
  <c i="3" r="BK199"/>
  <c r="J199"/>
  <c r="J63"/>
  <c i="2" r="BK385"/>
  <c r="J385"/>
  <c r="J70"/>
  <c i="3" r="BK319"/>
  <c r="J319"/>
  <c r="J68"/>
  <c r="BK482"/>
  <c r="J482"/>
  <c r="J74"/>
  <c r="BK358"/>
  <c r="J358"/>
  <c r="J71"/>
  <c i="2" r="BK404"/>
  <c r="J404"/>
  <c r="J73"/>
  <c r="BK248"/>
  <c r="J248"/>
  <c r="J66"/>
  <c i="4" r="E48"/>
  <c r="BE82"/>
  <c r="F77"/>
  <c r="J74"/>
  <c r="BE84"/>
  <c r="BE86"/>
  <c r="BE91"/>
  <c r="J55"/>
  <c r="BE89"/>
  <c i="2" r="J253"/>
  <c r="J68"/>
  <c i="3" r="BE211"/>
  <c r="BE238"/>
  <c r="E48"/>
  <c r="F55"/>
  <c r="BE102"/>
  <c r="BE162"/>
  <c r="BE171"/>
  <c r="BE313"/>
  <c r="BE260"/>
  <c r="BE283"/>
  <c r="BE330"/>
  <c i="2" r="J95"/>
  <c r="J61"/>
  <c i="3" r="BE241"/>
  <c r="BE270"/>
  <c r="BE369"/>
  <c r="BE255"/>
  <c r="BE385"/>
  <c r="BE191"/>
  <c r="BE278"/>
  <c r="BE145"/>
  <c r="BE396"/>
  <c r="BE234"/>
  <c r="BE247"/>
  <c r="BE226"/>
  <c r="BE349"/>
  <c r="BE388"/>
  <c r="BE410"/>
  <c r="J52"/>
  <c r="BE126"/>
  <c r="BE141"/>
  <c r="BE216"/>
  <c r="BE252"/>
  <c r="BE292"/>
  <c r="BE300"/>
  <c r="BE381"/>
  <c r="BE450"/>
  <c r="BE287"/>
  <c r="BE309"/>
  <c r="BE420"/>
  <c r="BE325"/>
  <c r="J55"/>
  <c r="BE97"/>
  <c r="BE107"/>
  <c r="BE115"/>
  <c r="BE221"/>
  <c r="BE470"/>
  <c r="BE130"/>
  <c r="BE138"/>
  <c r="BE148"/>
  <c r="BE406"/>
  <c r="BE460"/>
  <c r="BE377"/>
  <c r="BE134"/>
  <c r="BE181"/>
  <c r="BE262"/>
  <c r="BE320"/>
  <c r="BE333"/>
  <c r="BE479"/>
  <c r="BE316"/>
  <c r="BE338"/>
  <c r="BE359"/>
  <c r="BE430"/>
  <c r="BE440"/>
  <c r="BE474"/>
  <c r="BE483"/>
  <c r="BE306"/>
  <c r="BE346"/>
  <c r="BE352"/>
  <c r="BE355"/>
  <c r="BE365"/>
  <c i="2" r="J396"/>
  <c r="J72"/>
  <c i="3" r="BE155"/>
  <c r="BE200"/>
  <c r="BE373"/>
  <c r="BE229"/>
  <c r="BE295"/>
  <c r="BE341"/>
  <c i="2" r="BE372"/>
  <c r="J90"/>
  <c r="BE217"/>
  <c r="BE254"/>
  <c r="BE332"/>
  <c r="BE362"/>
  <c r="BE342"/>
  <c i="1" r="BB55"/>
  <c i="2" r="E48"/>
  <c r="F90"/>
  <c i="1" r="BC55"/>
  <c i="2" r="BE128"/>
  <c r="BE226"/>
  <c r="BE238"/>
  <c r="BE243"/>
  <c r="BE278"/>
  <c r="BE284"/>
  <c r="BE288"/>
  <c r="BE290"/>
  <c r="BE298"/>
  <c r="BE308"/>
  <c r="BE312"/>
  <c r="BE322"/>
  <c r="BE99"/>
  <c r="BE352"/>
  <c r="BE115"/>
  <c r="BE119"/>
  <c r="BE125"/>
  <c r="BE197"/>
  <c r="BE222"/>
  <c r="BE402"/>
  <c r="BE96"/>
  <c r="BE386"/>
  <c i="1" r="AW55"/>
  <c i="2" r="BE137"/>
  <c r="BE180"/>
  <c r="BE230"/>
  <c r="BE397"/>
  <c i="1" r="BA55"/>
  <c i="2" r="BE103"/>
  <c r="BE107"/>
  <c r="BE122"/>
  <c r="BE235"/>
  <c r="J87"/>
  <c r="BE111"/>
  <c r="BE249"/>
  <c r="BE259"/>
  <c r="BE262"/>
  <c r="BE267"/>
  <c r="BE270"/>
  <c r="BE275"/>
  <c r="BE281"/>
  <c r="BE405"/>
  <c r="BE133"/>
  <c r="BE150"/>
  <c r="BE382"/>
  <c r="BE163"/>
  <c r="BE212"/>
  <c i="1" r="BD55"/>
  <c i="4" r="F34"/>
  <c i="1" r="BA57"/>
  <c i="4" r="F36"/>
  <c i="1" r="BC57"/>
  <c i="3" r="F37"/>
  <c i="1" r="BD56"/>
  <c i="3" r="F34"/>
  <c i="1" r="BA56"/>
  <c i="3" r="F36"/>
  <c i="1" r="BC56"/>
  <c i="3" r="J34"/>
  <c i="1" r="AW56"/>
  <c i="4" r="J34"/>
  <c i="1" r="AW57"/>
  <c i="4" r="F37"/>
  <c i="1" r="BD57"/>
  <c i="4" r="F35"/>
  <c i="1" r="BB57"/>
  <c i="3" r="F35"/>
  <c i="1" r="BB56"/>
  <c i="2" l="1" r="T94"/>
  <c r="T93"/>
  <c i="3" r="T95"/>
  <c r="R323"/>
  <c r="T323"/>
  <c i="2" r="BK395"/>
  <c r="J395"/>
  <c r="J71"/>
  <c r="R252"/>
  <c r="R94"/>
  <c r="R93"/>
  <c i="3" r="P95"/>
  <c r="P323"/>
  <c r="R95"/>
  <c r="R94"/>
  <c i="2" r="BK94"/>
  <c r="J94"/>
  <c r="J60"/>
  <c r="P94"/>
  <c r="P93"/>
  <c i="1" r="AU55"/>
  <c i="2" r="BK252"/>
  <c r="J252"/>
  <c r="J67"/>
  <c i="3" r="BK95"/>
  <c r="J95"/>
  <c r="J60"/>
  <c r="BK323"/>
  <c r="J323"/>
  <c r="J69"/>
  <c i="4" r="J81"/>
  <c r="J60"/>
  <c i="3" r="F33"/>
  <c i="1" r="AZ56"/>
  <c i="4" r="J30"/>
  <c i="1" r="AG57"/>
  <c i="3" r="J33"/>
  <c i="1" r="AV56"/>
  <c r="AT56"/>
  <c i="2" r="F33"/>
  <c i="1" r="AZ55"/>
  <c r="BB54"/>
  <c r="AX54"/>
  <c i="4" r="J33"/>
  <c i="1" r="AV57"/>
  <c r="AT57"/>
  <c r="AN57"/>
  <c i="2" r="J33"/>
  <c i="1" r="AV55"/>
  <c r="AT55"/>
  <c i="4" r="F33"/>
  <c i="1" r="AZ57"/>
  <c r="BD54"/>
  <c r="W33"/>
  <c r="BA54"/>
  <c r="AW54"/>
  <c r="AK30"/>
  <c r="BC54"/>
  <c r="AY54"/>
  <c i="3" l="1" r="P94"/>
  <c i="1" r="AU56"/>
  <c i="3" r="BK94"/>
  <c r="J94"/>
  <c r="J59"/>
  <c r="T94"/>
  <c i="2" r="BK93"/>
  <c r="J93"/>
  <c i="4" r="J39"/>
  <c i="1" r="W32"/>
  <c r="W31"/>
  <c r="AU54"/>
  <c i="2" r="J30"/>
  <c i="1" r="AG55"/>
  <c i="3" r="J30"/>
  <c i="1" r="AG56"/>
  <c r="AG54"/>
  <c r="AK26"/>
  <c r="AZ54"/>
  <c r="W29"/>
  <c r="W30"/>
  <c i="2" l="1" r="J39"/>
  <c r="J59"/>
  <c i="3" r="J39"/>
  <c i="1" r="AN56"/>
  <c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<sst xmlns="http://schemas.openxmlformats.org/spreadsheetml/2006/main">
  <si>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</si>
  <si>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</si>
  <si>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</si>
  <si>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</si>
  <si>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</si>
  <si>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{7bb3a701-fe9b-4cca-ba68-20fd04e4d2d1}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</si>
  <si>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</si>
  <si>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</si>
  <si>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</si>
  <si>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</si>
  <si>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</si>
  <si>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</si>
  <si>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</si>
  <si>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</si>
  <si>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</si>
  <si>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</si>
  <si>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</si>
  <si>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</si>
  <si>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Přístupový chodník s bezbarierovou rampou  k BD č.p. 1157 Nerudova Bohumín</t>
  </si>
  <si>
    <t>KSO:</t>
  </si>
  <si>
    <t>CC-CZ:</t>
  </si>
  <si>
    <t>Místo:</t>
  </si>
  <si>
    <t>ul. Nerudova 1157, p.č.2583/2, 2583/1</t>
  </si>
  <si>
    <t>Datum:</t>
  </si>
  <si>
    <t>30. 1. 2023</t>
  </si>
  <si>
    <t>Zadavatel:</t>
  </si>
  <si>
    <t>IČ:</t>
  </si>
  <si>
    <t>Městský úřad Bohumín</t>
  </si>
  <si>
    <t>DIČ:</t>
  </si>
  <si>
    <t>Uchazeč:</t>
  </si>
  <si>
    <t>Vyplň údaj</t>
  </si>
  <si>
    <t>Projektant:</t>
  </si>
  <si>
    <t>Ing. Vlasta Slívová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</si>
  <si>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</si>
  <si>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</si>
  <si>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</si>
  <si>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</si>
  <si>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</si>
  <si>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</si>
  <si>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</si>
  <si>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</si>
  <si>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</si>
  <si>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</si>
  <si>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</si>
  <si>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</si>
  <si>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</si>
  <si>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</si>
  <si>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</si>
  <si>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</si>
  <si>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</si>
  <si>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</si>
  <si>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</si>
  <si>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</si>
  <si>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</si>
  <si>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</si>
  <si>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</si>
  <si>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</si>
  <si>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</si>
  <si>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</si>
  <si>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</si>
  <si>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</si>
  <si>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</si>
  <si>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</si>
  <si>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</si>
  <si>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</si>
  <si>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</si>
  <si>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</si>
  <si>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</si>
  <si>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</si>
  <si>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</si>
  <si>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</si>
  <si>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</si>
  <si>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</si>
  <si>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</si>
  <si>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</si>
  <si>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</si>
  <si>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</si>
  <si>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</si>
  <si>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rozpočet chodník</t>
  </si>
  <si>
    <t>STA</t>
  </si>
  <si>
    <t>{ed866fc1-0fca-43db-a9d1-e8bc3a818003}</t>
  </si>
  <si>
    <t>2</t>
  </si>
  <si>
    <t>rozpočet rampa</t>
  </si>
  <si>
    <t>{f54eac5a-ae26-4741-8f57-3d7439a7e096}</t>
  </si>
  <si>
    <t>3</t>
  </si>
  <si>
    <t>Vedlejší náklady</t>
  </si>
  <si>
    <t>{19165342-0993-4257-b3fa-0fc1bdbcadd9}</t>
  </si>
  <si>
    <t>KRYCÍ LIST SOUPISU PRACÍ</t>
  </si>
  <si>
    <t>Objekt:</t>
  </si>
  <si>
    <t>1 - rozpočet chodník</t>
  </si>
  <si>
    <t>ul. Nerudova 1157, p.č.2583/2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</si>
  <si>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</si>
  <si>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</si>
  <si>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</si>
  <si>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</si>
  <si>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</si>
  <si>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</si>
  <si>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</si>
  <si>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</si>
  <si>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</si>
  <si>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</si>
  <si>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</si>
  <si>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</si>
  <si>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</si>
  <si>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</si>
  <si>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</si>
  <si>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</si>
  <si>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</si>
  <si>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</si>
  <si>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</si>
  <si>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</si>
  <si>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</si>
  <si>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</si>
  <si>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</si>
  <si>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</si>
  <si>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</si>
  <si>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</si>
  <si>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</si>
  <si>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</si>
  <si>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</si>
  <si>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</si>
  <si>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</si>
  <si>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</si>
  <si>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</si>
  <si>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</si>
  <si>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</si>
  <si>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</si>
  <si>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</si>
  <si>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</si>
  <si>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</si>
  <si>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2023 01</t>
  </si>
  <si>
    <t>4</t>
  </si>
  <si>
    <t>-1498022069</t>
  </si>
  <si>
    <t>PP</t>
  </si>
  <si>
    <t>Sejmutí ornice strojně při souvislé ploše do 100 m2, tl. vrstvy do 200 mm</t>
  </si>
  <si>
    <t>Online PSC</t>
  </si>
  <si>
    <t>https://podminky.urs.cz/item/CS_URS_2023_01/121151103</t>
  </si>
  <si>
    <t>171151101</t>
  </si>
  <si>
    <t>Hutnění boků násypů pro jakýkoliv sklon a míru zhutnění svahu</t>
  </si>
  <si>
    <t>-1342047008</t>
  </si>
  <si>
    <t>Hutnění boků násypů z hornin soudržných a sypkých pro jakýkoliv sklon, délku a míru zhutnění svahu</t>
  </si>
  <si>
    <t>https://podminky.urs.cz/item/CS_URS_2023_01/171151101</t>
  </si>
  <si>
    <t>VV</t>
  </si>
  <si>
    <t>81</t>
  </si>
  <si>
    <t>171151103</t>
  </si>
  <si>
    <t>Uložení sypaniny z hornin soudržných do násypů zhutněných strojně</t>
  </si>
  <si>
    <t>m3</t>
  </si>
  <si>
    <t>419799918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</si>
  <si>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</si>
  <si>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</si>
  <si>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56</t>
  </si>
  <si>
    <t>M</t>
  </si>
  <si>
    <t>10364100</t>
  </si>
  <si>
    <t>zemina pro terénní úpravy - tříděná</t>
  </si>
  <si>
    <t>t</t>
  </si>
  <si>
    <t>8</t>
  </si>
  <si>
    <t>-1759123646</t>
  </si>
  <si>
    <t>56*1,8 'Přepočtené koeficientem množství</t>
  </si>
  <si>
    <t>5</t>
  </si>
  <si>
    <t>171151112</t>
  </si>
  <si>
    <t>Uložení sypaniny z hornin nesoudržných kamenitých do násypů zhutněných strojně</t>
  </si>
  <si>
    <t>1755206839</t>
  </si>
  <si>
    <t>Uložení sypanin do násypů strojně s rozprostřením sypaniny ve vrstvách a s hrubým urovnáním zhutněných z hornin nesoudržných kamenitých</t>
  </si>
  <si>
    <t>https://podminky.urs.cz/item/CS_URS_2023_01/171151112</t>
  </si>
  <si>
    <t>23</t>
  </si>
  <si>
    <t>6</t>
  </si>
  <si>
    <t>58343930</t>
  </si>
  <si>
    <t>kamenivo drcené hrubé frakce 16/32</t>
  </si>
  <si>
    <t>706861455</t>
  </si>
  <si>
    <t>23*2 'Přepočtené koeficientem množství</t>
  </si>
  <si>
    <t>7</t>
  </si>
  <si>
    <t>181911102</t>
  </si>
  <si>
    <t>Úprava pláně v hornině třídy těžitelnosti I skupiny 1 až 2 se zhutněním ručně</t>
  </si>
  <si>
    <t>1035013617</t>
  </si>
  <si>
    <t>Úprava pláně vyrovnáním výškových rozdílů ručně v hornině třídy těžitelnosti I skupiny 1 a 2 se zhutněním</t>
  </si>
  <si>
    <t>https://podminky.urs.cz/item/CS_URS_2023_01/181911102</t>
  </si>
  <si>
    <t>181411133</t>
  </si>
  <si>
    <t>Založení parkového trávníku výsevem pl do 1000 m2 ve svahu přes 1:2 do 1:1</t>
  </si>
  <si>
    <t>-603625100</t>
  </si>
  <si>
    <t>Založení trávníku na půdě předem připravené plochy do 1000 m2 výsevem včetně utažení parkového na svahu přes 1:2 do 1:1</t>
  </si>
  <si>
    <t>https://podminky.urs.cz/item/CS_URS_2023_01/181411133</t>
  </si>
  <si>
    <t>9</t>
  </si>
  <si>
    <t>00572410</t>
  </si>
  <si>
    <t>osivo směs travní parková</t>
  </si>
  <si>
    <t>kg</t>
  </si>
  <si>
    <t>-326960564</t>
  </si>
  <si>
    <t>81*0,02 'Přepočtené koeficientem množství</t>
  </si>
  <si>
    <t>10</t>
  </si>
  <si>
    <t>-1125338873</t>
  </si>
  <si>
    <t>chodník</t>
  </si>
  <si>
    <t>44</t>
  </si>
  <si>
    <t>11</t>
  </si>
  <si>
    <t>184818233</t>
  </si>
  <si>
    <t>Ochrana kmene průměru přes 500 do 700 mm bedněním výšky do 2 m</t>
  </si>
  <si>
    <t>kus</t>
  </si>
  <si>
    <t>1574453289</t>
  </si>
  <si>
    <t>Ochrana kmene bedněním před poškozením stavebním provozem zřízení včetně odstranění výšky bednění do 2 m průměru kmene přes 500 do 700 mm</t>
  </si>
  <si>
    <t>https://podminky.urs.cz/item/CS_URS_2023_01/184818233</t>
  </si>
  <si>
    <t>Zakládání</t>
  </si>
  <si>
    <t>12</t>
  </si>
  <si>
    <t>275313711</t>
  </si>
  <si>
    <t>Základové patky z betonu tř. C 20/25</t>
  </si>
  <si>
    <t>1216850393</t>
  </si>
  <si>
    <t>Základy z betonu prostého patky a bloky z betonu kamenem neprokládaného tř. C 20/25</t>
  </si>
  <si>
    <t>https://podminky.urs.cz/item/CS_URS_2023_01/275313711</t>
  </si>
  <si>
    <t>patky</t>
  </si>
  <si>
    <t>P1</t>
  </si>
  <si>
    <t>0,3*0,3*0,34</t>
  </si>
  <si>
    <t>P2</t>
  </si>
  <si>
    <t>0,3*0,3*0,34*3</t>
  </si>
  <si>
    <t>P3</t>
  </si>
  <si>
    <t>0,3*0,3*0,28*3</t>
  </si>
  <si>
    <t>P4</t>
  </si>
  <si>
    <t>0,3*0,3*0,28</t>
  </si>
  <si>
    <t>Součet</t>
  </si>
  <si>
    <t>13</t>
  </si>
  <si>
    <t>275321411</t>
  </si>
  <si>
    <t>Základové patky ze ŽB bez zvýšených nároků na prostředí tř. C 20/25</t>
  </si>
  <si>
    <t>-428111273</t>
  </si>
  <si>
    <t>Základy z betonu železového (bez výztuže) patky z betonu bez zvláštních nároků na prostředí tř. C 20/25</t>
  </si>
  <si>
    <t>https://podminky.urs.cz/item/CS_URS_2023_01/275321411</t>
  </si>
  <si>
    <t>0,4*0,4*0,9</t>
  </si>
  <si>
    <t>0,4*0,4*1,1*3</t>
  </si>
  <si>
    <t>0,4*0,4*1,3*3</t>
  </si>
  <si>
    <t>0,4*0,4*1,4</t>
  </si>
  <si>
    <t>14</t>
  </si>
  <si>
    <t>275351121</t>
  </si>
  <si>
    <t>Zřízení bednění základových patek</t>
  </si>
  <si>
    <t>-1907992320</t>
  </si>
  <si>
    <t>Bednění základů patek zřízení</t>
  </si>
  <si>
    <t>https://podminky.urs.cz/item/CS_URS_2023_01/275351121</t>
  </si>
  <si>
    <t>(0,4+0,4+0,4+0,4)*0,9</t>
  </si>
  <si>
    <t>(0,3+0,3+0,3+0,3)*0,34</t>
  </si>
  <si>
    <t>(0,4+0,4+0,4+0,4)*1,1*3</t>
  </si>
  <si>
    <t>(0,3+0,3+0,3+0,3)*0,34*3</t>
  </si>
  <si>
    <t>(0,4+0,4+0,4+0,4)*1,3*3</t>
  </si>
  <si>
    <t>(0,3+0,3+0,3+0,3)*0,28*3</t>
  </si>
  <si>
    <t>(0,4+0,4+0,4+0,4)*1,4</t>
  </si>
  <si>
    <t>(0,3+0,3+0,3+0,3)*0,28</t>
  </si>
  <si>
    <t>275351122</t>
  </si>
  <si>
    <t>Odstranění bednění základových patek</t>
  </si>
  <si>
    <t>1214554989</t>
  </si>
  <si>
    <t>Bednění základů patek odstranění</t>
  </si>
  <si>
    <t>https://podminky.urs.cz/item/CS_URS_2023_01/275351122</t>
  </si>
  <si>
    <t>16</t>
  </si>
  <si>
    <t>275361821</t>
  </si>
  <si>
    <t>Výztuž základových patek betonářskou ocelí 10 505 (R)</t>
  </si>
  <si>
    <t>-771124101</t>
  </si>
  <si>
    <t>Výztuž základů patek z betonářské oceli 10 505 (R)</t>
  </si>
  <si>
    <t>https://podminky.urs.cz/item/CS_URS_2023_01/275361821</t>
  </si>
  <si>
    <t>0,0053</t>
  </si>
  <si>
    <t>0,019</t>
  </si>
  <si>
    <t>0,022</t>
  </si>
  <si>
    <t>0,0077</t>
  </si>
  <si>
    <t>0,054*1,1 'Přepočtené koeficientem množství</t>
  </si>
  <si>
    <t>Komunikace pozemní</t>
  </si>
  <si>
    <t>17</t>
  </si>
  <si>
    <t>564770101</t>
  </si>
  <si>
    <t>Podklad z kameniva hrubého drceného vel. 16-32 mm plochy do 100 m2 tl 270 mm</t>
  </si>
  <si>
    <t>-2094253011</t>
  </si>
  <si>
    <t>Podklad nebo kryt z kameniva hrubého drceného vel. 16-32 mm s rozprostřením a zhutněním plochy jednotlivě do 100 m2, po zhutnění tl. 270 mm</t>
  </si>
  <si>
    <t>https://podminky.urs.cz/item/CS_URS_2023_01/564770101</t>
  </si>
  <si>
    <t>18</t>
  </si>
  <si>
    <t>596211110</t>
  </si>
  <si>
    <t>Kladení zámkové dlažby komunikací pro pěší ručně tl 60 mm skupiny A pl do 50 m2</t>
  </si>
  <si>
    <t>-2127496836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</si>
  <si>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</si>
  <si>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</si>
  <si>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19</t>
  </si>
  <si>
    <t>59245015</t>
  </si>
  <si>
    <t>dlažba zámková tvaru I 200x165x60mm přírodní</t>
  </si>
  <si>
    <t>1316400565</t>
  </si>
  <si>
    <t>44*1,03 'Přepočtené koeficientem množství</t>
  </si>
  <si>
    <t>Trubní vedení</t>
  </si>
  <si>
    <t>20</t>
  </si>
  <si>
    <t>899331111</t>
  </si>
  <si>
    <t>Výšková úprava uličního vstupu nebo vpusti do 200 mm zvýšením poklopu</t>
  </si>
  <si>
    <t>-1519694164</t>
  </si>
  <si>
    <t>https://podminky.urs.cz/item/CS_URS_2023_01/899331111</t>
  </si>
  <si>
    <t>Ostatní konstrukce a práce, bourání</t>
  </si>
  <si>
    <t>916231213</t>
  </si>
  <si>
    <t>Osazení chodníkového obrubníku betonového stojatého s boční opěrou do lože z betonu prostého</t>
  </si>
  <si>
    <t>m</t>
  </si>
  <si>
    <t>-525809007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</si>
  <si>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</si>
  <si>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</si>
  <si>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obrubník chodník</t>
  </si>
  <si>
    <t>56,9</t>
  </si>
  <si>
    <t>22</t>
  </si>
  <si>
    <t>59217016</t>
  </si>
  <si>
    <t>obrubník betonový chodníkový 1000x80x250mm</t>
  </si>
  <si>
    <t>1404460729</t>
  </si>
  <si>
    <t>56,9*1,02 'Přepočtené koeficientem množství</t>
  </si>
  <si>
    <t>938902123</t>
  </si>
  <si>
    <t>Čištění ploch betonových konstrukcí ocelovými kartáči</t>
  </si>
  <si>
    <t>1476827402</t>
  </si>
  <si>
    <t>Čištění nádrží, ploch dřevěných nebo betonových konstrukcí, potrubí ploch betonových konstrukcí ocelovými kartáči</t>
  </si>
  <si>
    <t>https://podminky.urs.cz/item/CS_URS_2023_01/938902123</t>
  </si>
  <si>
    <t>napojení chod. na schodiště</t>
  </si>
  <si>
    <t>24</t>
  </si>
  <si>
    <t>976071111</t>
  </si>
  <si>
    <t>Vybourání kovových madel a zábradlí</t>
  </si>
  <si>
    <t>-782110646</t>
  </si>
  <si>
    <t>Vybourání kovových madel, zábradlí, dvířek, zděří, kotevních želez madel a zábradlí</t>
  </si>
  <si>
    <t>https://podminky.urs.cz/item/CS_URS_2023_01/976071111</t>
  </si>
  <si>
    <t>napojení na chodník</t>
  </si>
  <si>
    <t>1,5</t>
  </si>
  <si>
    <t>998</t>
  </si>
  <si>
    <t>Přesun hmot</t>
  </si>
  <si>
    <t>25</t>
  </si>
  <si>
    <t>998223011</t>
  </si>
  <si>
    <t>Přesun hmot pro pozemní komunikace s krytem dlážděným</t>
  </si>
  <si>
    <t>-436496245</t>
  </si>
  <si>
    <t>Přesun hmot pro pozemní komunikace s krytem dlážděným dopravní vzdálenost do 200 m jakékoliv délky objektu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</si>
  <si>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</si>
  <si>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</si>
  <si>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</si>
  <si>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</si>
  <si>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</si>
  <si>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26</t>
  </si>
  <si>
    <t>711112001</t>
  </si>
  <si>
    <t>Provedení izolace proti zemní vlhkosti svislé za studena nátěrem penetračním</t>
  </si>
  <si>
    <t>-1235654594</t>
  </si>
  <si>
    <t>Provedení izolace proti zemní vlhkosti natěradly a tmely za studena na ploše svislé S nátěrem penetračním</t>
  </si>
  <si>
    <t>https://podminky.urs.cz/item/CS_URS_2023_01/711112001</t>
  </si>
  <si>
    <t>27</t>
  </si>
  <si>
    <t>11163150</t>
  </si>
  <si>
    <t>lak penetrační asfaltový</t>
  </si>
  <si>
    <t>32</t>
  </si>
  <si>
    <t>-892947585</t>
  </si>
  <si>
    <t>4*0,00034 'Přepočtené koeficientem množství</t>
  </si>
  <si>
    <t>28</t>
  </si>
  <si>
    <t>711142559</t>
  </si>
  <si>
    <t>Provedení izolace proti zemní vlhkosti pásy přitavením svislé NAIP</t>
  </si>
  <si>
    <t>-807243405</t>
  </si>
  <si>
    <t>Provedení izolace proti zemní vlhkosti pásy přitavením NAIP na ploše svislé S</t>
  </si>
  <si>
    <t>https://podminky.urs.cz/item/CS_URS_2023_01/711142559</t>
  </si>
  <si>
    <t>29</t>
  </si>
  <si>
    <t>62832001</t>
  </si>
  <si>
    <t>pás asfaltový natavitelný oxidovaný tl 3,5mm typu V60 S35 s vložkou ze skleněné rohože, s jemnozrnným minerálním posypem</t>
  </si>
  <si>
    <t>1657086805</t>
  </si>
  <si>
    <t>4*1,221 'Přepočtené koeficientem množství</t>
  </si>
  <si>
    <t>30</t>
  </si>
  <si>
    <t>711161273</t>
  </si>
  <si>
    <t>Provedení izolace proti zemní vlhkosti svislé z nopové fólie</t>
  </si>
  <si>
    <t>-1530472255</t>
  </si>
  <si>
    <t>Provedení izolace proti zemní vlhkosti nopovou fólií na ploše svislé S z nopové fólie</t>
  </si>
  <si>
    <t>https://podminky.urs.cz/item/CS_URS_2023_01/711161273</t>
  </si>
  <si>
    <t>31</t>
  </si>
  <si>
    <t>28323005</t>
  </si>
  <si>
    <t>fólie profilovaná (nopová) drenážní HDPE s výškou nopů 8mm</t>
  </si>
  <si>
    <t>-790796834</t>
  </si>
  <si>
    <t>711491272</t>
  </si>
  <si>
    <t>Provedení doplňků izolace proti vodě na ploše svislé z textilií vrstva ochranná</t>
  </si>
  <si>
    <t>-1785986349</t>
  </si>
  <si>
    <t>Provedení doplňků izolace proti vodě textilií na ploše svislé S vrstva ochranná</t>
  </si>
  <si>
    <t>https://podminky.urs.cz/item/CS_URS_2023_01/711491272</t>
  </si>
  <si>
    <t>33</t>
  </si>
  <si>
    <t>69311199</t>
  </si>
  <si>
    <t>geotextilie netkaná separační, ochranná, filtrační, drenážní PES(70%)+PP(30%) 300g/m2</t>
  </si>
  <si>
    <t>160490219</t>
  </si>
  <si>
    <t>4*1,05 'Přepočtené koeficientem množství</t>
  </si>
  <si>
    <t>34</t>
  </si>
  <si>
    <t>998711101</t>
  </si>
  <si>
    <t>Přesun hmot tonážní pro izolace proti vodě, vlhkosti a plynům v objektech v do 6 m</t>
  </si>
  <si>
    <t>495179031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</si>
  <si>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</si>
  <si>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</si>
  <si>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767</t>
  </si>
  <si>
    <t>Konstrukce zámečnické</t>
  </si>
  <si>
    <t>35</t>
  </si>
  <si>
    <t>76701</t>
  </si>
  <si>
    <t>Úprava napojení chodníkového zábradlí na stávající zábradlí vč povrchové úpravy</t>
  </si>
  <si>
    <t>kpl</t>
  </si>
  <si>
    <t>1591497992</t>
  </si>
  <si>
    <t>36</t>
  </si>
  <si>
    <t>767163221</t>
  </si>
  <si>
    <t>Montáž přímého kovového zábradlí z dílců do betonu konstrukce na schodišti</t>
  </si>
  <si>
    <t>1577115511</t>
  </si>
  <si>
    <t>Montáž kompletního kovového zábradlí přímého z dílců na schodišti kotveného do betonu</t>
  </si>
  <si>
    <t>https://podminky.urs.cz/item/CS_URS_2023_01/767163221</t>
  </si>
  <si>
    <t>Z6</t>
  </si>
  <si>
    <t>(0,15+2,07+1,5+1,5+0,2)</t>
  </si>
  <si>
    <t>Z7</t>
  </si>
  <si>
    <t>(0,16+1,59+1,59+1,59+0,2)</t>
  </si>
  <si>
    <t>37</t>
  </si>
  <si>
    <t>767995115</t>
  </si>
  <si>
    <t>Montáž atypických zámečnických konstrukcí hm přes 50 do 100 kg</t>
  </si>
  <si>
    <t>-1959002998</t>
  </si>
  <si>
    <t>Montáž ostatních atypických zámečnických konstrukcí hmotnosti přes 50 do 100 kg</t>
  </si>
  <si>
    <t>https://podminky.urs.cz/item/CS_URS_2023_01/767995115</t>
  </si>
  <si>
    <t>288,07</t>
  </si>
  <si>
    <t>281,77</t>
  </si>
  <si>
    <t>chráničky</t>
  </si>
  <si>
    <t>39,06*2</t>
  </si>
  <si>
    <t>38</t>
  </si>
  <si>
    <t>14011082</t>
  </si>
  <si>
    <t>trubka ocelová bezešvá hladká jakost 11 353 114x4,0mm</t>
  </si>
  <si>
    <t>-1238584123</t>
  </si>
  <si>
    <t>chránička</t>
  </si>
  <si>
    <t>0,8*8</t>
  </si>
  <si>
    <t>39</t>
  </si>
  <si>
    <t>14011040</t>
  </si>
  <si>
    <t>trubka ocelová bezešvá hladká jakost 11 353 70x3,2mm</t>
  </si>
  <si>
    <t>-1767264944</t>
  </si>
  <si>
    <t>madlo</t>
  </si>
  <si>
    <t>24*1,2 'Přepočtené koeficientem množství</t>
  </si>
  <si>
    <t>40</t>
  </si>
  <si>
    <t>55283908</t>
  </si>
  <si>
    <t>trubka ocelová bezešvá hladká jakost 11 353 70x6,3mm</t>
  </si>
  <si>
    <t>-483598748</t>
  </si>
  <si>
    <t>sloupek</t>
  </si>
  <si>
    <t>7,6</t>
  </si>
  <si>
    <t>7,2</t>
  </si>
  <si>
    <t>14,8*1,2 'Přepočtené koeficientem množství</t>
  </si>
  <si>
    <t>41</t>
  </si>
  <si>
    <t>14011022</t>
  </si>
  <si>
    <t>trubka ocelová bezešvá hladká jakost 11 353 44,5x4mm</t>
  </si>
  <si>
    <t>1607767808</t>
  </si>
  <si>
    <t>2*1,2 'Přepočtené koeficientem množství</t>
  </si>
  <si>
    <t>42</t>
  </si>
  <si>
    <t>14011016</t>
  </si>
  <si>
    <t>trubka ocelová bezešvá hladká jakost 11 353 31,8x4,0mm</t>
  </si>
  <si>
    <t>-291012384</t>
  </si>
  <si>
    <t>tyč</t>
  </si>
  <si>
    <t>36*1,2 'Přepočtené koeficientem množství</t>
  </si>
  <si>
    <t>43</t>
  </si>
  <si>
    <t>13010202</t>
  </si>
  <si>
    <t>tyč ocelová plochá jakost S235JR (11 375) 40x5mm</t>
  </si>
  <si>
    <t>1016484315</t>
  </si>
  <si>
    <t>0,00075</t>
  </si>
  <si>
    <t>0,00094</t>
  </si>
  <si>
    <t>0,002*1,2 'Přepočtené koeficientem množství</t>
  </si>
  <si>
    <t>13010162</t>
  </si>
  <si>
    <t>tyč ocelová plochá jakost S235JR (11 375) 20x5mm</t>
  </si>
  <si>
    <t>-1054960288</t>
  </si>
  <si>
    <t>45</t>
  </si>
  <si>
    <t>13010012</t>
  </si>
  <si>
    <t>tyč ocelová kruhová jakost S235JR (11 375) D 12mm</t>
  </si>
  <si>
    <t>1449215112</t>
  </si>
  <si>
    <t>kulatina</t>
  </si>
  <si>
    <t>0,03025</t>
  </si>
  <si>
    <t>0,02824</t>
  </si>
  <si>
    <t>0,058*1,2 'Přepočtené koeficientem množství</t>
  </si>
  <si>
    <t>46</t>
  </si>
  <si>
    <t>998767201</t>
  </si>
  <si>
    <t>Přesun hmot procentní pro zámečnické konstrukce v objektech v do 6 m</t>
  </si>
  <si>
    <t>%</t>
  </si>
  <si>
    <t>1460325577</t>
  </si>
  <si>
    <t>Přesun hmot pro zámečnické konstrukce stanovený procentní sazbou (%) z ceny vodorovná dopravní vzdálenost do 50 m v objektech výšky do 6 m</t>
  </si>
  <si>
    <t>https://podminky.urs.cz/item/CS_URS_2023_01/998767201</t>
  </si>
  <si>
    <t>789</t>
  </si>
  <si>
    <t>Povrchové úpravy ocelových konstrukcí a technologických zařízení</t>
  </si>
  <si>
    <t>47</t>
  </si>
  <si>
    <t>789421531</t>
  </si>
  <si>
    <t>Žárové stříkání ocelových konstrukcí třídy I ZnAl 100 μm</t>
  </si>
  <si>
    <t>-470262559</t>
  </si>
  <si>
    <t>Žárové stříkání ocelových konstrukcí slitinou zinacor ZnAl, tloušťky 100 μm, třídy I</t>
  </si>
  <si>
    <t>https://podminky.urs.cz/item/CS_URS_2023_01/789421531</t>
  </si>
  <si>
    <t>(0,15+2,07+1,5+1,5+0,2)*1</t>
  </si>
  <si>
    <t>(0,16+1,59+1,59+1,59+0,2)*1</t>
  </si>
  <si>
    <t>10,55*2 'Přepočtené koeficientem množství</t>
  </si>
  <si>
    <t>Práce a dodávky M</t>
  </si>
  <si>
    <t>22-M</t>
  </si>
  <si>
    <t>Montáže technologických zařízení pro dopravní stavby</t>
  </si>
  <si>
    <t>48</t>
  </si>
  <si>
    <t>220182021</t>
  </si>
  <si>
    <t>Uložení trubky HDPE do výkopu včetně fixace</t>
  </si>
  <si>
    <t>64</t>
  </si>
  <si>
    <t>-828225547</t>
  </si>
  <si>
    <t>https://podminky.urs.cz/item/CS_URS_2023_01/220182021</t>
  </si>
  <si>
    <t>ČEZ</t>
  </si>
  <si>
    <t>49</t>
  </si>
  <si>
    <t>34571099</t>
  </si>
  <si>
    <t>trubka elektroinstalační dělená (chránička) D 138/160mm, HDPE</t>
  </si>
  <si>
    <t>128</t>
  </si>
  <si>
    <t>-2063715630</t>
  </si>
  <si>
    <t>46-M</t>
  </si>
  <si>
    <t>Zemní práce při extr.mont.pracích</t>
  </si>
  <si>
    <t>50</t>
  </si>
  <si>
    <t>468031111</t>
  </si>
  <si>
    <t>Vytrhání obrub při elektromontážích ležatých chodníkových s odhozením nebo naložením na dopravní prostředek</t>
  </si>
  <si>
    <t>1146872509</t>
  </si>
  <si>
    <t>Vytrhání obrub s odkopáním horniny a lože, s odhozením nebo naložením na dopravní prostředek ležatých chodníkových</t>
  </si>
  <si>
    <t>https://podminky.urs.cz/item/CS_URS_2023_01/468031111</t>
  </si>
  <si>
    <t>napojení stáv chodník</t>
  </si>
  <si>
    <t>2 - rozpočet rampa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</si>
  <si>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</si>
  <si>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</si>
  <si>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</si>
  <si>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 xml:space="preserve">    721 - Zdravotechnika - vnitřní kanalizace</t>
  </si>
  <si>
    <t xml:space="preserve">    783 - Dokončovací práce - nátěry</t>
  </si>
  <si>
    <t>113106121</t>
  </si>
  <si>
    <t>Rozebrání dlažeb z betonových nebo kamenných dlaždic komunikací pro pěší ručně</t>
  </si>
  <si>
    <t>-963045905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</si>
  <si>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</si>
  <si>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</si>
  <si>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 xml:space="preserve">Rozebrání stávající betonové plošné  dlažby </t>
  </si>
  <si>
    <t>113107137</t>
  </si>
  <si>
    <t>Odstranění podkladu z betonu vyztuženého sítěmi tl přes 150 do 300 mm ručně</t>
  </si>
  <si>
    <t>-923405372</t>
  </si>
  <si>
    <t>Odstranění podkladů nebo krytů ručně s přemístěním hmot na skládku na vzdálenost do 3 m nebo s naložením na dopravní prostředek z betonu vyztuženého sítěmi, o tl. vrstvy přes 150 do 300 mm</t>
  </si>
  <si>
    <t>https://podminky.urs.cz/item/CS_URS_2023_01/113107137</t>
  </si>
  <si>
    <t>rampa</t>
  </si>
  <si>
    <t>132212131</t>
  </si>
  <si>
    <t>Hloubení nezapažených rýh šířky do 800 mm v soudržných horninách třídy těžitelnosti I skupiny 3 ručně</t>
  </si>
  <si>
    <t>-915538945</t>
  </si>
  <si>
    <t>Hloubení nezapažených rýh šířky do 800 mm ručně s urovnáním dna do předepsaného profilu a spádu v hornině třídy těžitelnosti I skupiny 3 soudržných</t>
  </si>
  <si>
    <t>https://podminky.urs.cz/item/CS_URS_2023_01/132212131</t>
  </si>
  <si>
    <t xml:space="preserve">kolem základů </t>
  </si>
  <si>
    <t>0,6*0,7*15</t>
  </si>
  <si>
    <t>v mistě základů</t>
  </si>
  <si>
    <t>0,3*0,7*15</t>
  </si>
  <si>
    <t>174111101</t>
  </si>
  <si>
    <t>Zásyp jam, šachet rýh nebo kolem objektů sypaninou se zhutněním ručně</t>
  </si>
  <si>
    <t>-1996887686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</si>
  <si>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</si>
  <si>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</si>
  <si>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řez d-d</t>
  </si>
  <si>
    <t>1,58*1,75</t>
  </si>
  <si>
    <t>řez i-i</t>
  </si>
  <si>
    <t>1,5*0,1*1,2</t>
  </si>
  <si>
    <t>hutn, násyp kolem základů</t>
  </si>
  <si>
    <t>9,245*1,2 'Přepočtené koeficientem množství</t>
  </si>
  <si>
    <t>58344171</t>
  </si>
  <si>
    <t>štěrkodrť frakce 0/32</t>
  </si>
  <si>
    <t>1243712108</t>
  </si>
  <si>
    <t>9,245*1,8 'Přepočtené koeficientem množství</t>
  </si>
  <si>
    <t>211571121</t>
  </si>
  <si>
    <t>Výplň odvodňovacích žeber nebo trativodů kamenivem drobným těženým</t>
  </si>
  <si>
    <t>884427790</t>
  </si>
  <si>
    <t>Výplň kamenivem do rýh odvodňovacích žeber nebo trativodů bez zhutnění, s úpravou povrchu výplně kamenivem drobným těženým</t>
  </si>
  <si>
    <t>https://podminky.urs.cz/item/CS_URS_2023_01/211571121</t>
  </si>
  <si>
    <t>0,3*8,5</t>
  </si>
  <si>
    <t>211971110</t>
  </si>
  <si>
    <t>Zřízení opláštění žeber nebo trativodů geotextilií v rýze nebo zářezu sklonu do 1:2</t>
  </si>
  <si>
    <t>1633445090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</si>
  <si>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</si>
  <si>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</si>
  <si>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8,5*1,3</t>
  </si>
  <si>
    <t>69311081</t>
  </si>
  <si>
    <t>geotextilie netkaná separační, ochranná, filtrační, drenážní PES 300g/m2</t>
  </si>
  <si>
    <t>-1021422481</t>
  </si>
  <si>
    <t>11,05*1,1845 'Přepočtené koeficientem množství</t>
  </si>
  <si>
    <t>212312111</t>
  </si>
  <si>
    <t>Lože pro trativody z betonu prostého</t>
  </si>
  <si>
    <t>-1500301819</t>
  </si>
  <si>
    <t>https://podminky.urs.cz/item/CS_URS_2023_01/212312111</t>
  </si>
  <si>
    <t>0,1*8,5</t>
  </si>
  <si>
    <t>212755214</t>
  </si>
  <si>
    <t>Trativody z drenážních trubek plastových flexibilních D 100 mm bez lože</t>
  </si>
  <si>
    <t>822514819</t>
  </si>
  <si>
    <t>Trativody bez lože z drenážních trubek plastových flexibilních D 100 mm</t>
  </si>
  <si>
    <t>https://podminky.urs.cz/item/CS_URS_2023_01/212755214</t>
  </si>
  <si>
    <t>273313711</t>
  </si>
  <si>
    <t>Základové desky z betonu tř. C 20/25</t>
  </si>
  <si>
    <t>1360800156</t>
  </si>
  <si>
    <t>Základy z betonu prostého desky z betonu kamenem neprokládaného tř. C 20/25</t>
  </si>
  <si>
    <t>https://podminky.urs.cz/item/CS_URS_2023_01/273313711</t>
  </si>
  <si>
    <t>rampa podkl bet.</t>
  </si>
  <si>
    <t>(6,3+1,9)*0,1*0,3</t>
  </si>
  <si>
    <t>(1,6+1,85)*0,1*0,3</t>
  </si>
  <si>
    <t>279113154</t>
  </si>
  <si>
    <t>Základová zeď tl přes 250 do 300 mm z tvárnic ztraceného bednění včetně výplně z betonu tř. C 25/30</t>
  </si>
  <si>
    <t>-943687197</t>
  </si>
  <si>
    <t>Základové zdi z tvárnic ztraceného bednění včetně výplně z betonu bez zvláštních nároků na vliv prostředí třídy C 25/30, tloušťky zdiva přes 250 do 300 mm</t>
  </si>
  <si>
    <t>https://podminky.urs.cz/item/CS_URS_2023_01/279113154</t>
  </si>
  <si>
    <t>(6,3+1,9)*0,75</t>
  </si>
  <si>
    <t>(1,6+1,85)*0,75</t>
  </si>
  <si>
    <t>279321347</t>
  </si>
  <si>
    <t>Základová zeď ze ŽB bez zvýšených nároků na prostředí tř. C 25/30 bez výztuže</t>
  </si>
  <si>
    <t>844229538</t>
  </si>
  <si>
    <t>Základové zdi z betonu železového (bez výztuže) bez zvláštních nároků na prostředí tř. C 25/30</t>
  </si>
  <si>
    <t>https://podminky.urs.cz/item/CS_URS_2023_01/279321347</t>
  </si>
  <si>
    <t>6,5*0,3</t>
  </si>
  <si>
    <t>1*0,3</t>
  </si>
  <si>
    <t>Z2</t>
  </si>
  <si>
    <t>0,1</t>
  </si>
  <si>
    <t>279351121</t>
  </si>
  <si>
    <t>Zřízení oboustranného bednění základových zdí</t>
  </si>
  <si>
    <t>-182259012</t>
  </si>
  <si>
    <t>Bednění základových zdí rovné oboustranné za každou stranu zřízení</t>
  </si>
  <si>
    <t>https://podminky.urs.cz/item/CS_URS_2023_01/279351121</t>
  </si>
  <si>
    <t>6,5</t>
  </si>
  <si>
    <t>Z1</t>
  </si>
  <si>
    <t>9,5*1,1 'Přepočtené koeficientem množství</t>
  </si>
  <si>
    <t>279351122</t>
  </si>
  <si>
    <t>Odstranění oboustranného bednění základových zdí</t>
  </si>
  <si>
    <t>-474471013</t>
  </si>
  <si>
    <t>Bednění základových zdí rovné oboustranné za každou stranu odstranění</t>
  </si>
  <si>
    <t>https://podminky.urs.cz/item/CS_URS_2023_01/279351122</t>
  </si>
  <si>
    <t>279361821</t>
  </si>
  <si>
    <t>Výztuž základových zdí nosných betonářskou ocelí 10 505</t>
  </si>
  <si>
    <t>383199468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</si>
  <si>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</si>
  <si>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https://podminky.urs.cz/item/CS_URS_2023_01/279361821</t>
  </si>
  <si>
    <t>OZ1</t>
  </si>
  <si>
    <t>0,1281</t>
  </si>
  <si>
    <t>OZ2</t>
  </si>
  <si>
    <t>0,0408</t>
  </si>
  <si>
    <t>Svislé a kompletní konstrukce</t>
  </si>
  <si>
    <t>348272515</t>
  </si>
  <si>
    <t>Plotová stříška pro zeď tl 295 mm z tvarovek hladkých nebo štípaných přírodních</t>
  </si>
  <si>
    <t>1523723759</t>
  </si>
  <si>
    <t>Ploty z tvárnic betonových plotová stříška lepená mrazuvzdorným lepidlem z tvarovek hladkých nebo štípaných, sedlového tvaru přírodních, tloušťka zdiva 295 mm</t>
  </si>
  <si>
    <t>https://podminky.urs.cz/item/CS_URS_2023_01/348272515</t>
  </si>
  <si>
    <t>rampa - PS</t>
  </si>
  <si>
    <t>(6,3+1,9)</t>
  </si>
  <si>
    <t>(1,6+1,85)</t>
  </si>
  <si>
    <t>14,65*1,1 'Přepočtené koeficientem množství</t>
  </si>
  <si>
    <t>564750101</t>
  </si>
  <si>
    <t>Podklad z kameniva hrubého drceného vel. 16-32 mm plochy do 100 m2 tl 150 mm</t>
  </si>
  <si>
    <t>-205514327</t>
  </si>
  <si>
    <t>Podklad nebo kryt z kameniva hrubého drceného vel. 16-32 mm s rozprostřením a zhutněním plochy jednotlivě do 100 m2, po zhutnění tl. 150 mm</t>
  </si>
  <si>
    <t>https://podminky.urs.cz/item/CS_URS_2023_01/564750101</t>
  </si>
  <si>
    <t xml:space="preserve">doplnění nové dlažby </t>
  </si>
  <si>
    <t>564760101</t>
  </si>
  <si>
    <t>Podklad z kameniva hrubého drceného vel. 16-32 mm plochy do 100 m2 tl 200 mm</t>
  </si>
  <si>
    <t>2025065086</t>
  </si>
  <si>
    <t>Podklad nebo kryt z kameniva hrubého drceného vel. 16-32 mm s rozprostřením a zhutněním plochy jednotlivě do 100 m2, po zhutnění tl. 200 mm</t>
  </si>
  <si>
    <t>https://podminky.urs.cz/item/CS_URS_2023_01/564760101</t>
  </si>
  <si>
    <t>-2110357068</t>
  </si>
  <si>
    <t>916691049</t>
  </si>
  <si>
    <t>15*1,03 'Přepočtené koeficientem množství</t>
  </si>
  <si>
    <t>596811120</t>
  </si>
  <si>
    <t>Kladení betonové dlažby komunikací pro pěší do lože z kameniva velikosti do 0,09 m2 pl do 50 m2</t>
  </si>
  <si>
    <t>1669993393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</si>
  <si>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</si>
  <si>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https://podminky.urs.cz/item/CS_URS_2023_01/596811120</t>
  </si>
  <si>
    <t>59246007</t>
  </si>
  <si>
    <t>dlažba plošná betonová terasová tryskaná 600x400x45mm</t>
  </si>
  <si>
    <t>1176272198</t>
  </si>
  <si>
    <t>13*1,03 'Přepočtené koeficientem množství</t>
  </si>
  <si>
    <t>Úpravy povrchů, podlahy a osazování výplní</t>
  </si>
  <si>
    <t>60001</t>
  </si>
  <si>
    <t>úprava podlahy vstup</t>
  </si>
  <si>
    <t>525914172</t>
  </si>
  <si>
    <t>P</t>
  </si>
  <si>
    <t xml:space="preserve">Poznámka k položce:_x000d_
V  chodbě za vstupními dveřmi se přespáduje podlaha v š. 0,30 cm délce 1,2 m , tak aby byl max výškový rozdíl ve vstupu 20mm , případně je možné řešit vyspádování podlahy klínem z nerez plechu. Na stavbě bude TD a investorem se zhotovitelem rozhodnut způsob řešení._x000d_
Skladba podlahy chodba :_x000d_
-keramická dlažba protikluzná ……  ..9mm_x000d_
- flexibilní lepidlo ………………….  .5mm_x000d_
- cem. Potěr spádovácí ……………  ..50mm_x000d_
- penetrační nátěr_x000d_
celkem …………………………cca 64mm_x000d_
-vybourání dlažby podlahy  0,30x1,2x 0,05m v  chodbě za vstupními dveřmi</t>
  </si>
  <si>
    <t>622331121</t>
  </si>
  <si>
    <t>Cementová omítka hladká jednovrstvá vnějších stěn nanášená ručně</t>
  </si>
  <si>
    <t>713789323</t>
  </si>
  <si>
    <t>Omítka cementová vnějších ploch nanášená ručně jednovrstvá, tloušťky do 15 mm hladká stěn</t>
  </si>
  <si>
    <t>https://podminky.urs.cz/item/CS_URS_2023_01/622331121</t>
  </si>
  <si>
    <t xml:space="preserve">omítky stávající op. zídky  předsazeného schodiště </t>
  </si>
  <si>
    <t>-175624750</t>
  </si>
  <si>
    <t>241378997</t>
  </si>
  <si>
    <t>1,5*1,02 'Přepočtené koeficientem množství</t>
  </si>
  <si>
    <t>935111211</t>
  </si>
  <si>
    <t>Osazení příkopového žlabu do štěrkopísku tl 100 mm z betonových tvárnic š 800 mm</t>
  </si>
  <si>
    <t>627302920</t>
  </si>
  <si>
    <t>Osazení betonového příkopového žlabu s vyplněním a zatřením spár cementovou maltou s ložem tl. 100 mm z kameniva těženého nebo štěrkopísku z betonových příkopových tvárnic šířky přes 500 do 800 mm</t>
  </si>
  <si>
    <t>https://podminky.urs.cz/item/CS_URS_2023_01/935111211</t>
  </si>
  <si>
    <t>ŽT1</t>
  </si>
  <si>
    <t>59227051</t>
  </si>
  <si>
    <t>žlabovka příkopová betonová 300x800x170mm</t>
  </si>
  <si>
    <t>683026642</t>
  </si>
  <si>
    <t>953961211</t>
  </si>
  <si>
    <t>Kotvy chemickou patronou M 8 hl 80 mm do betonu, ŽB nebo kamene s vyvrtáním otvoru</t>
  </si>
  <si>
    <t>811672171</t>
  </si>
  <si>
    <t>Kotvy chemické s vyvrtáním otvoru do betonu, železobetonu nebo tvrdého kamene chemická patrona, velikost M 8, hloubka 80 mm</t>
  </si>
  <si>
    <t>https://podminky.urs.cz/item/CS_URS_2023_01/953961211</t>
  </si>
  <si>
    <t>pol 13</t>
  </si>
  <si>
    <t>pol 14</t>
  </si>
  <si>
    <t>953965111</t>
  </si>
  <si>
    <t>Kotevní šroub pro chemické kotvy M 8 dl 300 mm</t>
  </si>
  <si>
    <t>-173942517</t>
  </si>
  <si>
    <t>Kotvy chemické s vyvrtáním otvoru kotevní šrouby pro chemické kotvy, velikost M 8, délka 300 mm</t>
  </si>
  <si>
    <t>https://podminky.urs.cz/item/CS_URS_2023_01/953965111</t>
  </si>
  <si>
    <t>962032231</t>
  </si>
  <si>
    <t>Bourání zdiva z cihel pálených nebo vápenopískových na MV nebo MVC přes 1 m3</t>
  </si>
  <si>
    <t>-1805664935</t>
  </si>
  <si>
    <t>Bourání zdiva nadzákladového z cihel nebo tvárnic z cihel pálených nebo vápenopískových, na maltu vápennou nebo vápenocementovou, objemu přes 1 m3</t>
  </si>
  <si>
    <t>https://podminky.urs.cz/item/CS_URS_2023_01/962032231</t>
  </si>
  <si>
    <t xml:space="preserve">Bourání zděného zábradlí </t>
  </si>
  <si>
    <t>2,22*0,42*2</t>
  </si>
  <si>
    <t>963022819</t>
  </si>
  <si>
    <t>Bourání kamenných schodišťových stupňů zhotovených na místě</t>
  </si>
  <si>
    <t>-247842305</t>
  </si>
  <si>
    <t>Bourání kamenných schodišťových stupňů oblých, rovných nebo kosých zhotovených na místě</t>
  </si>
  <si>
    <t>https://podminky.urs.cz/item/CS_URS_2023_01/963022819</t>
  </si>
  <si>
    <t>4*1,2</t>
  </si>
  <si>
    <t>963053935</t>
  </si>
  <si>
    <t>Bourání ŽB schodišťových ramen monolitických zazděných oboustranně</t>
  </si>
  <si>
    <t>1688637579</t>
  </si>
  <si>
    <t>Bourání železobetonových monolitických schodišťových ramen zazděných oboustranně</t>
  </si>
  <si>
    <t>https://podminky.urs.cz/item/CS_URS_2023_01/963053935</t>
  </si>
  <si>
    <t xml:space="preserve">Bourání stávajícího betonového schodiště </t>
  </si>
  <si>
    <t>966049831</t>
  </si>
  <si>
    <t>Rozebrání prefabrikovaných plotových desek betonových</t>
  </si>
  <si>
    <t>-1870639948</t>
  </si>
  <si>
    <t>https://podminky.urs.cz/item/CS_URS_2023_01/966049831</t>
  </si>
  <si>
    <t>1159431534</t>
  </si>
  <si>
    <t>Z3</t>
  </si>
  <si>
    <t>3,5</t>
  </si>
  <si>
    <t>978036191</t>
  </si>
  <si>
    <t>Otlučení (osekání) cementových omítek vnějších ploch v rozsahu přes 50 do 100 %</t>
  </si>
  <si>
    <t>-1693679731</t>
  </si>
  <si>
    <t>Otlučení cementových omítek vnějších ploch s vyškrabáním spar zdiva a s očištěním povrchu, v rozsahu přes 80 do 100 %</t>
  </si>
  <si>
    <t>https://podminky.urs.cz/item/CS_URS_2023_01/978036191</t>
  </si>
  <si>
    <t>997</t>
  </si>
  <si>
    <t>Přesun sutě</t>
  </si>
  <si>
    <t>997221551</t>
  </si>
  <si>
    <t>Vodorovná doprava suti ze sypkých materiálů do 1 km</t>
  </si>
  <si>
    <t>-1406727254</t>
  </si>
  <si>
    <t>Vodorovná doprava suti bez naložení, ale se složením a s hrubým urovnáním ze sypkých materiálů, na vzdálenost do 1 km</t>
  </si>
  <si>
    <t>https://podminky.urs.cz/item/CS_URS_2023_01/997221551</t>
  </si>
  <si>
    <t>997221559</t>
  </si>
  <si>
    <t>Příplatek ZKD 1 km u vodorovné dopravy suti ze sypkých materiálů</t>
  </si>
  <si>
    <t>1256564380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</si>
  <si>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</si>
  <si>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</si>
  <si>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29,67*14 'Přepočtené koeficientem množství</t>
  </si>
  <si>
    <t>997221612</t>
  </si>
  <si>
    <t>Nakládání vybouraných hmot na dopravní prostředky pro vodorovnou dopravu</t>
  </si>
  <si>
    <t>197030034</t>
  </si>
  <si>
    <t>Nakládání na dopravní prostředky pro vodorovnou dopravu vybouraných hmot</t>
  </si>
  <si>
    <t>https://podminky.urs.cz/item/CS_URS_2023_01/997221612</t>
  </si>
  <si>
    <t>997221655</t>
  </si>
  <si>
    <t>Poplatek za uložení na skládce (skládkovné) zeminy a kamení kód odpadu 17 05 04</t>
  </si>
  <si>
    <t>-1371604147</t>
  </si>
  <si>
    <t>Poplatek za uložení stavebního odpadu na skládce (skládkovné) zeminy a kamení zatříděného do Katalogu odpadů pod kódem 17 05 04</t>
  </si>
  <si>
    <t>https://podminky.urs.cz/item/CS_URS_2023_01/997221655</t>
  </si>
  <si>
    <t>-660903513</t>
  </si>
  <si>
    <t>1246771344</t>
  </si>
  <si>
    <t xml:space="preserve">stávající opěrná zídka po pravé straně předsazeného schodiště </t>
  </si>
  <si>
    <t>-316446798</t>
  </si>
  <si>
    <t>6*0,00034 'Přepočtené koeficientem množství</t>
  </si>
  <si>
    <t>-1585087053</t>
  </si>
  <si>
    <t>-389763502</t>
  </si>
  <si>
    <t>6*1,221 'Přepočtené koeficientem množství</t>
  </si>
  <si>
    <t>-2099351895</t>
  </si>
  <si>
    <t>905294366</t>
  </si>
  <si>
    <t>1057645711</t>
  </si>
  <si>
    <t>1738807128</t>
  </si>
  <si>
    <t>6*1,05 'Přepočtené koeficientem množství</t>
  </si>
  <si>
    <t>51</t>
  </si>
  <si>
    <t>-110639139</t>
  </si>
  <si>
    <t>721</t>
  </si>
  <si>
    <t>Zdravotechnika - vnitřní kanalizace</t>
  </si>
  <si>
    <t>52</t>
  </si>
  <si>
    <t>721173401</t>
  </si>
  <si>
    <t>Potrubí kanalizační z PVC SN 4 svodné DN 110</t>
  </si>
  <si>
    <t>1319955696</t>
  </si>
  <si>
    <t>Potrubí z trub PVC SN4 svodné (ležaté) DN 110</t>
  </si>
  <si>
    <t>https://podminky.urs.cz/item/CS_URS_2023_01/721173401</t>
  </si>
  <si>
    <t>vývod drenáž</t>
  </si>
  <si>
    <t>53</t>
  </si>
  <si>
    <t>Přidání sloupku</t>
  </si>
  <si>
    <t>-749632661</t>
  </si>
  <si>
    <t>54</t>
  </si>
  <si>
    <t>76702</t>
  </si>
  <si>
    <t>Zábradlí kotvené do stáv. zatep. stěny</t>
  </si>
  <si>
    <t>-589440811</t>
  </si>
  <si>
    <t>Z4</t>
  </si>
  <si>
    <t>55</t>
  </si>
  <si>
    <t>76703</t>
  </si>
  <si>
    <t>-1740018752</t>
  </si>
  <si>
    <t>Z5</t>
  </si>
  <si>
    <t>76704</t>
  </si>
  <si>
    <t>Vodorovné madlo</t>
  </si>
  <si>
    <t>269608705</t>
  </si>
  <si>
    <t>Z8</t>
  </si>
  <si>
    <t>57</t>
  </si>
  <si>
    <t>76705</t>
  </si>
  <si>
    <t>úprava svodu dle výpisu</t>
  </si>
  <si>
    <t>-2011553365</t>
  </si>
  <si>
    <t>Kl1</t>
  </si>
  <si>
    <t>58</t>
  </si>
  <si>
    <t>76706</t>
  </si>
  <si>
    <t>Svislý svod hromosvodu -přesun</t>
  </si>
  <si>
    <t>-1368832260</t>
  </si>
  <si>
    <t xml:space="preserve">Poznámka k položce:_x000d_
-v místě navržené bezbarierové rampy, bude přesunut ve výšce cca 2,0m mimo rampu na přilehlý pilíř a zpětně napojen pod ložem rampy  na stávající zemnič. V rámci stavby bude dodána revizní zpráva hromosvodné soustavy.</t>
  </si>
  <si>
    <t>59</t>
  </si>
  <si>
    <t>794028824</t>
  </si>
  <si>
    <t>1,91+5,79</t>
  </si>
  <si>
    <t>3+3,5</t>
  </si>
  <si>
    <t>60</t>
  </si>
  <si>
    <t>1322361471</t>
  </si>
  <si>
    <t>282,1</t>
  </si>
  <si>
    <t>224,15</t>
  </si>
  <si>
    <t>chráničky Z9</t>
  </si>
  <si>
    <t>31,5</t>
  </si>
  <si>
    <t>61</t>
  </si>
  <si>
    <t>55283912</t>
  </si>
  <si>
    <t>trubka ocelová bezešvá hladká jakost 11 353 102x3,6mm</t>
  </si>
  <si>
    <t>-310571491</t>
  </si>
  <si>
    <t>chránička Z9</t>
  </si>
  <si>
    <t>3,3</t>
  </si>
  <si>
    <t>62</t>
  </si>
  <si>
    <t>55283904</t>
  </si>
  <si>
    <t>trubka ocelová bezešvá hladká jakost 11 353 51x4,0mm</t>
  </si>
  <si>
    <t>524624805</t>
  </si>
  <si>
    <t>31*1,2 'Přepočtené koeficientem množství</t>
  </si>
  <si>
    <t>63</t>
  </si>
  <si>
    <t>14011028</t>
  </si>
  <si>
    <t>trubka ocelová bezešvá hladká jakost 11 353 51x5,0mm</t>
  </si>
  <si>
    <t>-1161998567</t>
  </si>
  <si>
    <t>20*1,2 'Přepočtené koeficientem množství</t>
  </si>
  <si>
    <t>-701535259</t>
  </si>
  <si>
    <t>30*1,2 'Přepočtené koeficientem množství</t>
  </si>
  <si>
    <t>65</t>
  </si>
  <si>
    <t>1163851811</t>
  </si>
  <si>
    <t>66</t>
  </si>
  <si>
    <t>-1331226376</t>
  </si>
  <si>
    <t>67</t>
  </si>
  <si>
    <t>-28434000</t>
  </si>
  <si>
    <t>0,03836</t>
  </si>
  <si>
    <t>0,02797</t>
  </si>
  <si>
    <t>0,066*1,2 'Přepočtené koeficientem množství</t>
  </si>
  <si>
    <t>68</t>
  </si>
  <si>
    <t>132914060</t>
  </si>
  <si>
    <t>783</t>
  </si>
  <si>
    <t>Dokončovací práce - nátěry</t>
  </si>
  <si>
    <t>69</t>
  </si>
  <si>
    <t>783813101</t>
  </si>
  <si>
    <t>Penetrační syntetický nátěr hladkých betonových povrchů</t>
  </si>
  <si>
    <t>-2037622844</t>
  </si>
  <si>
    <t>Penetrační nátěr omítek hladkých betonových povrchů syntetický</t>
  </si>
  <si>
    <t>https://podminky.urs.cz/item/CS_URS_2023_01/783813101</t>
  </si>
  <si>
    <t>70</t>
  </si>
  <si>
    <t>783826675</t>
  </si>
  <si>
    <t>Hydrofobizační transparentní silikonový nátěr hrubých betonových povrchů nebo hrubých omítek</t>
  </si>
  <si>
    <t>-1383221147</t>
  </si>
  <si>
    <t>Hydrofobizační nátěr omítek silikonový, transparentní, povrchů hrubých betonových povrchů nebo omítek hrubých, rýhovaných tenkovrstvých nebo škrábaných (břízolitových)</t>
  </si>
  <si>
    <t>https://podminky.urs.cz/item/CS_URS_2023_01/783826675</t>
  </si>
  <si>
    <t>71</t>
  </si>
  <si>
    <t>1097365454</t>
  </si>
  <si>
    <t>(1,91+5,79)*1</t>
  </si>
  <si>
    <t>(3+3,5)*1</t>
  </si>
  <si>
    <t>14,2*2 'Přepočtené koeficientem množství</t>
  </si>
  <si>
    <t>3 - Vedlejší náklady</t>
  </si>
  <si>
    <t>VRN - Vedlejší rozpočtové náklady</t>
  </si>
  <si>
    <t>VRN</t>
  </si>
  <si>
    <t>Vedlejší rozpočtové náklady</t>
  </si>
  <si>
    <t>VRN005</t>
  </si>
  <si>
    <t>Vytyčení inženýrských sítí</t>
  </si>
  <si>
    <t>soubor</t>
  </si>
  <si>
    <t>441365608</t>
  </si>
  <si>
    <t>VRN006</t>
  </si>
  <si>
    <t>Ochrana stávajících sítí na staveništi</t>
  </si>
  <si>
    <t>1079382842</t>
  </si>
  <si>
    <t>VRN007</t>
  </si>
  <si>
    <t xml:space="preserve">Zařízení staveniště </t>
  </si>
  <si>
    <t>1832740407</t>
  </si>
  <si>
    <t xml:space="preserve">Poznámka k položce:_x000d_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				_x000d_
</t>
  </si>
  <si>
    <t>VRN008</t>
  </si>
  <si>
    <t>Revize hromosvodu</t>
  </si>
  <si>
    <t>-961824822</t>
  </si>
  <si>
    <t>VRN017</t>
  </si>
  <si>
    <t>Zkoušky zhutnění podloží, tlakové zkoušky, zkoušky únosnosti zemní pláně atd.</t>
  </si>
  <si>
    <t>1978752617</t>
  </si>
  <si>
    <t xml:space="preserve">Poznámka k položce:_x000d_
Pláň bude zhutněna na deformační modul min Edef = 45 MPa.  Zvláštní pozornost je třeba věnovat hutnění, únosnost ověřit hutnící zkouškou cca 2ks._x000d_
Konstrukce zpevněných ploch jsou navrženy podle TP 87, TP 170._x000d_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</si>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</sst>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71151101" TargetMode="External" /><Relationship Id="rId3" Type="http://schemas.openxmlformats.org/officeDocument/2006/relationships/hyperlink" Target="https://podminky.urs.cz/item/CS_URS_2023_01/171151103" TargetMode="External" /><Relationship Id="rId4" Type="http://schemas.openxmlformats.org/officeDocument/2006/relationships/hyperlink" Target="https://podminky.urs.cz/item/CS_URS_2023_01/171151112" TargetMode="External" /><Relationship Id="rId5" Type="http://schemas.openxmlformats.org/officeDocument/2006/relationships/hyperlink" Target="https://podminky.urs.cz/item/CS_URS_2023_01/181911102" TargetMode="External" /><Relationship Id="rId6" Type="http://schemas.openxmlformats.org/officeDocument/2006/relationships/hyperlink" Target="https://podminky.urs.cz/item/CS_URS_2023_01/181411133" TargetMode="External" /><Relationship Id="rId7" Type="http://schemas.openxmlformats.org/officeDocument/2006/relationships/hyperlink" Target="https://podminky.urs.cz/item/CS_URS_2023_01/181911102" TargetMode="External" /><Relationship Id="rId8" Type="http://schemas.openxmlformats.org/officeDocument/2006/relationships/hyperlink" Target="https://podminky.urs.cz/item/CS_URS_2023_01/184818233" TargetMode="External" /><Relationship Id="rId9" Type="http://schemas.openxmlformats.org/officeDocument/2006/relationships/hyperlink" Target="https://podminky.urs.cz/item/CS_URS_2023_01/275313711" TargetMode="External" /><Relationship Id="rId10" Type="http://schemas.openxmlformats.org/officeDocument/2006/relationships/hyperlink" Target="https://podminky.urs.cz/item/CS_URS_2023_01/275321411" TargetMode="External" /><Relationship Id="rId11" Type="http://schemas.openxmlformats.org/officeDocument/2006/relationships/hyperlink" Target="https://podminky.urs.cz/item/CS_URS_2023_01/275351121" TargetMode="External" /><Relationship Id="rId12" Type="http://schemas.openxmlformats.org/officeDocument/2006/relationships/hyperlink" Target="https://podminky.urs.cz/item/CS_URS_2023_01/275351122" TargetMode="External" /><Relationship Id="rId13" Type="http://schemas.openxmlformats.org/officeDocument/2006/relationships/hyperlink" Target="https://podminky.urs.cz/item/CS_URS_2023_01/275361821" TargetMode="External" /><Relationship Id="rId14" Type="http://schemas.openxmlformats.org/officeDocument/2006/relationships/hyperlink" Target="https://podminky.urs.cz/item/CS_URS_2023_01/564770101" TargetMode="External" /><Relationship Id="rId15" Type="http://schemas.openxmlformats.org/officeDocument/2006/relationships/hyperlink" Target="https://podminky.urs.cz/item/CS_URS_2023_01/596211110" TargetMode="External" /><Relationship Id="rId16" Type="http://schemas.openxmlformats.org/officeDocument/2006/relationships/hyperlink" Target="https://podminky.urs.cz/item/CS_URS_2023_01/899331111" TargetMode="External" /><Relationship Id="rId17" Type="http://schemas.openxmlformats.org/officeDocument/2006/relationships/hyperlink" Target="https://podminky.urs.cz/item/CS_URS_2023_01/916231213" TargetMode="External" /><Relationship Id="rId18" Type="http://schemas.openxmlformats.org/officeDocument/2006/relationships/hyperlink" Target="https://podminky.urs.cz/item/CS_URS_2023_01/938902123" TargetMode="External" /><Relationship Id="rId19" Type="http://schemas.openxmlformats.org/officeDocument/2006/relationships/hyperlink" Target="https://podminky.urs.cz/item/CS_URS_2023_01/976071111" TargetMode="External" /><Relationship Id="rId20" Type="http://schemas.openxmlformats.org/officeDocument/2006/relationships/hyperlink" Target="https://podminky.urs.cz/item/CS_URS_2023_01/998223011" TargetMode="External" /><Relationship Id="rId21" Type="http://schemas.openxmlformats.org/officeDocument/2006/relationships/hyperlink" Target="https://podminky.urs.cz/item/CS_URS_2023_01/711112001" TargetMode="External" /><Relationship Id="rId22" Type="http://schemas.openxmlformats.org/officeDocument/2006/relationships/hyperlink" Target="https://podminky.urs.cz/item/CS_URS_2023_01/711142559" TargetMode="External" /><Relationship Id="rId23" Type="http://schemas.openxmlformats.org/officeDocument/2006/relationships/hyperlink" Target="https://podminky.urs.cz/item/CS_URS_2023_01/711161273" TargetMode="External" /><Relationship Id="rId24" Type="http://schemas.openxmlformats.org/officeDocument/2006/relationships/hyperlink" Target="https://podminky.urs.cz/item/CS_URS_2023_01/711491272" TargetMode="External" /><Relationship Id="rId25" Type="http://schemas.openxmlformats.org/officeDocument/2006/relationships/hyperlink" Target="https://podminky.urs.cz/item/CS_URS_2023_01/998711101" TargetMode="External" /><Relationship Id="rId26" Type="http://schemas.openxmlformats.org/officeDocument/2006/relationships/hyperlink" Target="https://podminky.urs.cz/item/CS_URS_2023_01/767163221" TargetMode="External" /><Relationship Id="rId27" Type="http://schemas.openxmlformats.org/officeDocument/2006/relationships/hyperlink" Target="https://podminky.urs.cz/item/CS_URS_2023_01/767995115" TargetMode="External" /><Relationship Id="rId28" Type="http://schemas.openxmlformats.org/officeDocument/2006/relationships/hyperlink" Target="https://podminky.urs.cz/item/CS_URS_2023_01/998767201" TargetMode="External" /><Relationship Id="rId29" Type="http://schemas.openxmlformats.org/officeDocument/2006/relationships/hyperlink" Target="https://podminky.urs.cz/item/CS_URS_2023_01/789421531" TargetMode="External" /><Relationship Id="rId30" Type="http://schemas.openxmlformats.org/officeDocument/2006/relationships/hyperlink" Target="https://podminky.urs.cz/item/CS_URS_2023_01/220182021" TargetMode="External" /><Relationship Id="rId31" Type="http://schemas.openxmlformats.org/officeDocument/2006/relationships/hyperlink" Target="https://podminky.urs.cz/item/CS_URS_2023_01/4680311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1" TargetMode="External" /><Relationship Id="rId2" Type="http://schemas.openxmlformats.org/officeDocument/2006/relationships/hyperlink" Target="https://podminky.urs.cz/item/CS_URS_2023_01/113107137" TargetMode="External" /><Relationship Id="rId3" Type="http://schemas.openxmlformats.org/officeDocument/2006/relationships/hyperlink" Target="https://podminky.urs.cz/item/CS_URS_2023_01/132212131" TargetMode="External" /><Relationship Id="rId4" Type="http://schemas.openxmlformats.org/officeDocument/2006/relationships/hyperlink" Target="https://podminky.urs.cz/item/CS_URS_2023_01/174111101" TargetMode="External" /><Relationship Id="rId5" Type="http://schemas.openxmlformats.org/officeDocument/2006/relationships/hyperlink" Target="https://podminky.urs.cz/item/CS_URS_2023_01/211571121" TargetMode="External" /><Relationship Id="rId6" Type="http://schemas.openxmlformats.org/officeDocument/2006/relationships/hyperlink" Target="https://podminky.urs.cz/item/CS_URS_2023_01/211971110" TargetMode="External" /><Relationship Id="rId7" Type="http://schemas.openxmlformats.org/officeDocument/2006/relationships/hyperlink" Target="https://podminky.urs.cz/item/CS_URS_2023_01/212312111" TargetMode="External" /><Relationship Id="rId8" Type="http://schemas.openxmlformats.org/officeDocument/2006/relationships/hyperlink" Target="https://podminky.urs.cz/item/CS_URS_2023_01/212755214" TargetMode="External" /><Relationship Id="rId9" Type="http://schemas.openxmlformats.org/officeDocument/2006/relationships/hyperlink" Target="https://podminky.urs.cz/item/CS_URS_2023_01/273313711" TargetMode="External" /><Relationship Id="rId10" Type="http://schemas.openxmlformats.org/officeDocument/2006/relationships/hyperlink" Target="https://podminky.urs.cz/item/CS_URS_2023_01/279113154" TargetMode="External" /><Relationship Id="rId11" Type="http://schemas.openxmlformats.org/officeDocument/2006/relationships/hyperlink" Target="https://podminky.urs.cz/item/CS_URS_2023_01/279321347" TargetMode="External" /><Relationship Id="rId12" Type="http://schemas.openxmlformats.org/officeDocument/2006/relationships/hyperlink" Target="https://podminky.urs.cz/item/CS_URS_2023_01/279351121" TargetMode="External" /><Relationship Id="rId13" Type="http://schemas.openxmlformats.org/officeDocument/2006/relationships/hyperlink" Target="https://podminky.urs.cz/item/CS_URS_2023_01/279351122" TargetMode="External" /><Relationship Id="rId14" Type="http://schemas.openxmlformats.org/officeDocument/2006/relationships/hyperlink" Target="https://podminky.urs.cz/item/CS_URS_2023_01/279361821" TargetMode="External" /><Relationship Id="rId15" Type="http://schemas.openxmlformats.org/officeDocument/2006/relationships/hyperlink" Target="https://podminky.urs.cz/item/CS_URS_2023_01/348272515" TargetMode="External" /><Relationship Id="rId16" Type="http://schemas.openxmlformats.org/officeDocument/2006/relationships/hyperlink" Target="https://podminky.urs.cz/item/CS_URS_2023_01/564750101" TargetMode="External" /><Relationship Id="rId17" Type="http://schemas.openxmlformats.org/officeDocument/2006/relationships/hyperlink" Target="https://podminky.urs.cz/item/CS_URS_2023_01/564760101" TargetMode="External" /><Relationship Id="rId18" Type="http://schemas.openxmlformats.org/officeDocument/2006/relationships/hyperlink" Target="https://podminky.urs.cz/item/CS_URS_2023_01/596211110" TargetMode="External" /><Relationship Id="rId19" Type="http://schemas.openxmlformats.org/officeDocument/2006/relationships/hyperlink" Target="https://podminky.urs.cz/item/CS_URS_2023_01/596811120" TargetMode="External" /><Relationship Id="rId20" Type="http://schemas.openxmlformats.org/officeDocument/2006/relationships/hyperlink" Target="https://podminky.urs.cz/item/CS_URS_2023_01/622331121" TargetMode="External" /><Relationship Id="rId21" Type="http://schemas.openxmlformats.org/officeDocument/2006/relationships/hyperlink" Target="https://podminky.urs.cz/item/CS_URS_2023_01/916231213" TargetMode="External" /><Relationship Id="rId22" Type="http://schemas.openxmlformats.org/officeDocument/2006/relationships/hyperlink" Target="https://podminky.urs.cz/item/CS_URS_2023_01/935111211" TargetMode="External" /><Relationship Id="rId23" Type="http://schemas.openxmlformats.org/officeDocument/2006/relationships/hyperlink" Target="https://podminky.urs.cz/item/CS_URS_2023_01/953961211" TargetMode="External" /><Relationship Id="rId24" Type="http://schemas.openxmlformats.org/officeDocument/2006/relationships/hyperlink" Target="https://podminky.urs.cz/item/CS_URS_2023_01/953965111" TargetMode="External" /><Relationship Id="rId25" Type="http://schemas.openxmlformats.org/officeDocument/2006/relationships/hyperlink" Target="https://podminky.urs.cz/item/CS_URS_2023_01/962032231" TargetMode="External" /><Relationship Id="rId26" Type="http://schemas.openxmlformats.org/officeDocument/2006/relationships/hyperlink" Target="https://podminky.urs.cz/item/CS_URS_2023_01/963022819" TargetMode="External" /><Relationship Id="rId27" Type="http://schemas.openxmlformats.org/officeDocument/2006/relationships/hyperlink" Target="https://podminky.urs.cz/item/CS_URS_2023_01/963053935" TargetMode="External" /><Relationship Id="rId28" Type="http://schemas.openxmlformats.org/officeDocument/2006/relationships/hyperlink" Target="https://podminky.urs.cz/item/CS_URS_2023_01/966049831" TargetMode="External" /><Relationship Id="rId29" Type="http://schemas.openxmlformats.org/officeDocument/2006/relationships/hyperlink" Target="https://podminky.urs.cz/item/CS_URS_2023_01/976071111" TargetMode="External" /><Relationship Id="rId30" Type="http://schemas.openxmlformats.org/officeDocument/2006/relationships/hyperlink" Target="https://podminky.urs.cz/item/CS_URS_2023_01/978036191" TargetMode="External" /><Relationship Id="rId31" Type="http://schemas.openxmlformats.org/officeDocument/2006/relationships/hyperlink" Target="https://podminky.urs.cz/item/CS_URS_2023_01/997221551" TargetMode="External" /><Relationship Id="rId32" Type="http://schemas.openxmlformats.org/officeDocument/2006/relationships/hyperlink" Target="https://podminky.urs.cz/item/CS_URS_2023_01/997221559" TargetMode="External" /><Relationship Id="rId33" Type="http://schemas.openxmlformats.org/officeDocument/2006/relationships/hyperlink" Target="https://podminky.urs.cz/item/CS_URS_2023_01/997221612" TargetMode="External" /><Relationship Id="rId34" Type="http://schemas.openxmlformats.org/officeDocument/2006/relationships/hyperlink" Target="https://podminky.urs.cz/item/CS_URS_2023_01/997221655" TargetMode="External" /><Relationship Id="rId35" Type="http://schemas.openxmlformats.org/officeDocument/2006/relationships/hyperlink" Target="https://podminky.urs.cz/item/CS_URS_2023_01/998223011" TargetMode="External" /><Relationship Id="rId36" Type="http://schemas.openxmlformats.org/officeDocument/2006/relationships/hyperlink" Target="https://podminky.urs.cz/item/CS_URS_2023_01/711112001" TargetMode="External" /><Relationship Id="rId37" Type="http://schemas.openxmlformats.org/officeDocument/2006/relationships/hyperlink" Target="https://podminky.urs.cz/item/CS_URS_2023_01/711142559" TargetMode="External" /><Relationship Id="rId38" Type="http://schemas.openxmlformats.org/officeDocument/2006/relationships/hyperlink" Target="https://podminky.urs.cz/item/CS_URS_2023_01/711161273" TargetMode="External" /><Relationship Id="rId39" Type="http://schemas.openxmlformats.org/officeDocument/2006/relationships/hyperlink" Target="https://podminky.urs.cz/item/CS_URS_2023_01/711491272" TargetMode="External" /><Relationship Id="rId40" Type="http://schemas.openxmlformats.org/officeDocument/2006/relationships/hyperlink" Target="https://podminky.urs.cz/item/CS_URS_2023_01/998711101" TargetMode="External" /><Relationship Id="rId41" Type="http://schemas.openxmlformats.org/officeDocument/2006/relationships/hyperlink" Target="https://podminky.urs.cz/item/CS_URS_2023_01/721173401" TargetMode="External" /><Relationship Id="rId42" Type="http://schemas.openxmlformats.org/officeDocument/2006/relationships/hyperlink" Target="https://podminky.urs.cz/item/CS_URS_2023_01/767163221" TargetMode="External" /><Relationship Id="rId43" Type="http://schemas.openxmlformats.org/officeDocument/2006/relationships/hyperlink" Target="https://podminky.urs.cz/item/CS_URS_2023_01/767995115" TargetMode="External" /><Relationship Id="rId44" Type="http://schemas.openxmlformats.org/officeDocument/2006/relationships/hyperlink" Target="https://podminky.urs.cz/item/CS_URS_2023_01/998767201" TargetMode="External" /><Relationship Id="rId45" Type="http://schemas.openxmlformats.org/officeDocument/2006/relationships/hyperlink" Target="https://podminky.urs.cz/item/CS_URS_2023_01/783813101" TargetMode="External" /><Relationship Id="rId46" Type="http://schemas.openxmlformats.org/officeDocument/2006/relationships/hyperlink" Target="https://podminky.urs.cz/item/CS_URS_2023_01/783826675" TargetMode="External" /><Relationship Id="rId47" Type="http://schemas.openxmlformats.org/officeDocument/2006/relationships/hyperlink" Target="https://podminky.urs.cz/item/CS_URS_2023_01/789421531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35</v>
      </c>
      <c r="AK20" s="32" t="s">
        <v>28</v>
      </c>
      <c r="AN20" s="27" t="s">
        <v>3</v>
      </c>
      <c r="AR20" s="22"/>
      <c r="BE20" s="31"/>
      <c r="BS20" s="19" t="s">
        <v>33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36</v>
      </c>
      <c r="AR22" s="22"/>
      <c r="BE22" s="31"/>
    </row>
    <row r="23" s="1" customFormat="1" ht="47.25" customHeight="1">
      <c r="B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01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 xml:space="preserve">Přístupový chodník s bezbarierovou rampou  k BD č.p. 1157 Nerudova Bohumín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ul. Nerudova 1157, p.č.2583/2, 2583/1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30. 1. 2023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Městský úřad Bohumín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>Ing. Vlasta Slívová</v>
      </c>
      <c r="AN49" s="4"/>
      <c r="AO49" s="4"/>
      <c r="AP49" s="4"/>
      <c r="AQ49" s="38"/>
      <c r="AR49" s="39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53</v>
      </c>
      <c r="D52" s="75"/>
      <c r="E52" s="75"/>
      <c r="F52" s="75"/>
      <c r="G52" s="75"/>
      <c r="H52" s="76"/>
      <c r="I52" s="77" t="s">
        <v>54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55</v>
      </c>
      <c r="AH52" s="75"/>
      <c r="AI52" s="75"/>
      <c r="AJ52" s="75"/>
      <c r="AK52" s="75"/>
      <c r="AL52" s="75"/>
      <c r="AM52" s="75"/>
      <c r="AN52" s="77" t="s">
        <v>56</v>
      </c>
      <c r="AO52" s="75"/>
      <c r="AP52" s="75"/>
      <c r="AQ52" s="79" t="s">
        <v>57</v>
      </c>
      <c r="AR52" s="39"/>
      <c r="AS52" s="80" t="s">
        <v>58</v>
      </c>
      <c r="AT52" s="81" t="s">
        <v>59</v>
      </c>
      <c r="AU52" s="81" t="s">
        <v>60</v>
      </c>
      <c r="AV52" s="81" t="s">
        <v>61</v>
      </c>
      <c r="AW52" s="81" t="s">
        <v>62</v>
      </c>
      <c r="AX52" s="81" t="s">
        <v>63</v>
      </c>
      <c r="AY52" s="81" t="s">
        <v>64</v>
      </c>
      <c r="AZ52" s="81" t="s">
        <v>65</v>
      </c>
      <c r="BA52" s="81" t="s">
        <v>66</v>
      </c>
      <c r="BB52" s="81" t="s">
        <v>67</v>
      </c>
      <c r="BC52" s="81" t="s">
        <v>68</v>
      </c>
      <c r="BD52" s="82" t="s">
        <v>69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71</v>
      </c>
      <c r="BT54" s="96" t="s">
        <v>72</v>
      </c>
      <c r="BU54" s="97" t="s">
        <v>73</v>
      </c>
      <c r="BV54" s="96" t="s">
        <v>74</v>
      </c>
      <c r="BW54" s="96" t="s">
        <v>5</v>
      </c>
      <c r="BX54" s="96" t="s">
        <v>75</v>
      </c>
      <c r="CL54" s="96" t="s">
        <v>3</v>
      </c>
    </row>
    <row r="55" s="7" customFormat="1" ht="16.5" customHeight="1">
      <c r="A55" s="98" t="s">
        <v>76</v>
      </c>
      <c r="B55" s="99"/>
      <c r="C55" s="100"/>
      <c r="D55" s="101" t="s">
        <v>77</v>
      </c>
      <c r="E55" s="101"/>
      <c r="F55" s="101"/>
      <c r="G55" s="101"/>
      <c r="H55" s="101"/>
      <c r="I55" s="102"/>
      <c r="J55" s="101" t="s">
        <v>78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'1 - rozpočet chodník'!J30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79</v>
      </c>
      <c r="AR55" s="99"/>
      <c r="AS55" s="105">
        <v>0</v>
      </c>
      <c r="AT55" s="106">
        <f>ROUND(SUM(AV55:AW55),2)</f>
        <v>0</v>
      </c>
      <c r="AU55" s="107">
        <f>'1 - rozpočet chodník'!P93</f>
        <v>0</v>
      </c>
      <c r="AV55" s="106">
        <f>'1 - rozpočet chodník'!J33</f>
        <v>0</v>
      </c>
      <c r="AW55" s="106">
        <f>'1 - rozpočet chodník'!J34</f>
        <v>0</v>
      </c>
      <c r="AX55" s="106">
        <f>'1 - rozpočet chodník'!J35</f>
        <v>0</v>
      </c>
      <c r="AY55" s="106">
        <f>'1 - rozpočet chodník'!J36</f>
        <v>0</v>
      </c>
      <c r="AZ55" s="106">
        <f>'1 - rozpočet chodník'!F33</f>
        <v>0</v>
      </c>
      <c r="BA55" s="106">
        <f>'1 - rozpočet chodník'!F34</f>
        <v>0</v>
      </c>
      <c r="BB55" s="106">
        <f>'1 - rozpočet chodník'!F35</f>
        <v>0</v>
      </c>
      <c r="BC55" s="106">
        <f>'1 - rozpočet chodník'!F36</f>
        <v>0</v>
      </c>
      <c r="BD55" s="108">
        <f>'1 - rozpočet chodník'!F37</f>
        <v>0</v>
      </c>
      <c r="BE55" s="7"/>
      <c r="BT55" s="109" t="s">
        <v>77</v>
      </c>
      <c r="BV55" s="109" t="s">
        <v>74</v>
      </c>
      <c r="BW55" s="109" t="s">
        <v>80</v>
      </c>
      <c r="BX55" s="109" t="s">
        <v>5</v>
      </c>
      <c r="CL55" s="109" t="s">
        <v>3</v>
      </c>
      <c r="CM55" s="109" t="s">
        <v>81</v>
      </c>
    </row>
    <row r="56" s="7" customFormat="1" ht="16.5" customHeight="1">
      <c r="A56" s="98" t="s">
        <v>76</v>
      </c>
      <c r="B56" s="99"/>
      <c r="C56" s="100"/>
      <c r="D56" s="101" t="s">
        <v>81</v>
      </c>
      <c r="E56" s="101"/>
      <c r="F56" s="101"/>
      <c r="G56" s="101"/>
      <c r="H56" s="101"/>
      <c r="I56" s="102"/>
      <c r="J56" s="101" t="s">
        <v>82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'2 - rozpočet rampa'!J30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79</v>
      </c>
      <c r="AR56" s="99"/>
      <c r="AS56" s="105">
        <v>0</v>
      </c>
      <c r="AT56" s="106">
        <f>ROUND(SUM(AV56:AW56),2)</f>
        <v>0</v>
      </c>
      <c r="AU56" s="107">
        <f>'2 - rozpočet rampa'!P94</f>
        <v>0</v>
      </c>
      <c r="AV56" s="106">
        <f>'2 - rozpočet rampa'!J33</f>
        <v>0</v>
      </c>
      <c r="AW56" s="106">
        <f>'2 - rozpočet rampa'!J34</f>
        <v>0</v>
      </c>
      <c r="AX56" s="106">
        <f>'2 - rozpočet rampa'!J35</f>
        <v>0</v>
      </c>
      <c r="AY56" s="106">
        <f>'2 - rozpočet rampa'!J36</f>
        <v>0</v>
      </c>
      <c r="AZ56" s="106">
        <f>'2 - rozpočet rampa'!F33</f>
        <v>0</v>
      </c>
      <c r="BA56" s="106">
        <f>'2 - rozpočet rampa'!F34</f>
        <v>0</v>
      </c>
      <c r="BB56" s="106">
        <f>'2 - rozpočet rampa'!F35</f>
        <v>0</v>
      </c>
      <c r="BC56" s="106">
        <f>'2 - rozpočet rampa'!F36</f>
        <v>0</v>
      </c>
      <c r="BD56" s="108">
        <f>'2 - rozpočet rampa'!F37</f>
        <v>0</v>
      </c>
      <c r="BE56" s="7"/>
      <c r="BT56" s="109" t="s">
        <v>77</v>
      </c>
      <c r="BV56" s="109" t="s">
        <v>74</v>
      </c>
      <c r="BW56" s="109" t="s">
        <v>83</v>
      </c>
      <c r="BX56" s="109" t="s">
        <v>5</v>
      </c>
      <c r="CL56" s="109" t="s">
        <v>3</v>
      </c>
      <c r="CM56" s="109" t="s">
        <v>81</v>
      </c>
    </row>
    <row r="57" s="7" customFormat="1" ht="16.5" customHeight="1">
      <c r="A57" s="98" t="s">
        <v>76</v>
      </c>
      <c r="B57" s="99"/>
      <c r="C57" s="100"/>
      <c r="D57" s="101" t="s">
        <v>84</v>
      </c>
      <c r="E57" s="101"/>
      <c r="F57" s="101"/>
      <c r="G57" s="101"/>
      <c r="H57" s="101"/>
      <c r="I57" s="102"/>
      <c r="J57" s="101" t="s">
        <v>85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'3 - Vedlejší náklady'!J30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79</v>
      </c>
      <c r="AR57" s="99"/>
      <c r="AS57" s="110">
        <v>0</v>
      </c>
      <c r="AT57" s="111">
        <f>ROUND(SUM(AV57:AW57),2)</f>
        <v>0</v>
      </c>
      <c r="AU57" s="112">
        <f>'3 - Vedlejší náklady'!P80</f>
        <v>0</v>
      </c>
      <c r="AV57" s="111">
        <f>'3 - Vedlejší náklady'!J33</f>
        <v>0</v>
      </c>
      <c r="AW57" s="111">
        <f>'3 - Vedlejší náklady'!J34</f>
        <v>0</v>
      </c>
      <c r="AX57" s="111">
        <f>'3 - Vedlejší náklady'!J35</f>
        <v>0</v>
      </c>
      <c r="AY57" s="111">
        <f>'3 - Vedlejší náklady'!J36</f>
        <v>0</v>
      </c>
      <c r="AZ57" s="111">
        <f>'3 - Vedlejší náklady'!F33</f>
        <v>0</v>
      </c>
      <c r="BA57" s="111">
        <f>'3 - Vedlejší náklady'!F34</f>
        <v>0</v>
      </c>
      <c r="BB57" s="111">
        <f>'3 - Vedlejší náklady'!F35</f>
        <v>0</v>
      </c>
      <c r="BC57" s="111">
        <f>'3 - Vedlejší náklady'!F36</f>
        <v>0</v>
      </c>
      <c r="BD57" s="113">
        <f>'3 - Vedlejší náklady'!F37</f>
        <v>0</v>
      </c>
      <c r="BE57" s="7"/>
      <c r="BT57" s="109" t="s">
        <v>77</v>
      </c>
      <c r="BV57" s="109" t="s">
        <v>74</v>
      </c>
      <c r="BW57" s="109" t="s">
        <v>86</v>
      </c>
      <c r="BX57" s="109" t="s">
        <v>5</v>
      </c>
      <c r="CL57" s="109" t="s">
        <v>3</v>
      </c>
      <c r="CM57" s="109" t="s">
        <v>81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rozpočet chodník'!C2" display="/"/>
    <hyperlink ref="A56" location="'2 - rozpočet rampa'!C2" display="/"/>
    <hyperlink ref="A57" location="'3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87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 xml:space="preserve">Přístupový chodník s bezbarierovou rampou  k BD č.p. 1157 Nerudova Bohumín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88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89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90</v>
      </c>
      <c r="G12" s="38"/>
      <c r="H12" s="38"/>
      <c r="I12" s="32" t="s">
        <v>23</v>
      </c>
      <c r="J12" s="64" t="str">
        <f>'Rekapitulace stavby'!AN8</f>
        <v>30. 1. 2023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ROUND(J93,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ROUND((SUM(BE93:BE409)),  2)</f>
        <v>0</v>
      </c>
      <c r="G33" s="38"/>
      <c r="H33" s="38"/>
      <c r="I33" s="123">
        <v>0.20999999999999999</v>
      </c>
      <c r="J33" s="122">
        <f>ROUND(((SUM(BE93:BE409))*I33),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ROUND((SUM(BF93:BF409)),  2)</f>
        <v>0</v>
      </c>
      <c r="G34" s="38"/>
      <c r="H34" s="38"/>
      <c r="I34" s="123">
        <v>0.14999999999999999</v>
      </c>
      <c r="J34" s="122">
        <f>ROUND(((SUM(BF93:BF409))*I34),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ROUND((SUM(BG93:BG409)),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ROUND((SUM(BH93:BH409)),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ROUND((SUM(BI93:BI409)),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 xml:space="preserve">Přístupový chodník s bezbarierovou rampou  k BD č.p. 1157 Nerudova Bohumín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1 - rozpočet chodník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ul. Nerudova 1157, p.č.2583/2</v>
      </c>
      <c r="G52" s="38"/>
      <c r="H52" s="38"/>
      <c r="I52" s="32" t="s">
        <v>23</v>
      </c>
      <c r="J52" s="64" t="str">
        <f>IF(J12="","",J12)</f>
        <v>30. 1. 2023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Městský úřad Bohumín</v>
      </c>
      <c r="G54" s="38"/>
      <c r="H54" s="38"/>
      <c r="I54" s="32" t="s">
        <v>31</v>
      </c>
      <c r="J54" s="36" t="str">
        <f>E21</f>
        <v>Ing. Vlasta Slívová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92</v>
      </c>
      <c r="D57" s="124"/>
      <c r="E57" s="124"/>
      <c r="F57" s="124"/>
      <c r="G57" s="124"/>
      <c r="H57" s="124"/>
      <c r="I57" s="124"/>
      <c r="J57" s="131" t="s">
        <v>93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J93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94</v>
      </c>
    </row>
    <row r="60" s="9" customFormat="1" ht="24.96" customHeight="1">
      <c r="A60" s="9"/>
      <c r="B60" s="133"/>
      <c r="C60" s="9"/>
      <c r="D60" s="134" t="s">
        <v>95</v>
      </c>
      <c r="E60" s="135"/>
      <c r="F60" s="135"/>
      <c r="G60" s="135"/>
      <c r="H60" s="135"/>
      <c r="I60" s="135"/>
      <c r="J60" s="136">
        <f>J94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96</v>
      </c>
      <c r="E61" s="139"/>
      <c r="F61" s="139"/>
      <c r="G61" s="139"/>
      <c r="H61" s="139"/>
      <c r="I61" s="139"/>
      <c r="J61" s="140">
        <f>J95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97</v>
      </c>
      <c r="E62" s="139"/>
      <c r="F62" s="139"/>
      <c r="G62" s="139"/>
      <c r="H62" s="139"/>
      <c r="I62" s="139"/>
      <c r="J62" s="140">
        <f>J136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98</v>
      </c>
      <c r="E63" s="139"/>
      <c r="F63" s="139"/>
      <c r="G63" s="139"/>
      <c r="H63" s="139"/>
      <c r="I63" s="139"/>
      <c r="J63" s="140">
        <f>J211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99</v>
      </c>
      <c r="E64" s="139"/>
      <c r="F64" s="139"/>
      <c r="G64" s="139"/>
      <c r="H64" s="139"/>
      <c r="I64" s="139"/>
      <c r="J64" s="140">
        <f>J225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100</v>
      </c>
      <c r="E65" s="139"/>
      <c r="F65" s="139"/>
      <c r="G65" s="139"/>
      <c r="H65" s="139"/>
      <c r="I65" s="139"/>
      <c r="J65" s="140">
        <f>J229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101</v>
      </c>
      <c r="E66" s="139"/>
      <c r="F66" s="139"/>
      <c r="G66" s="139"/>
      <c r="H66" s="139"/>
      <c r="I66" s="139"/>
      <c r="J66" s="140">
        <f>J248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33"/>
      <c r="C67" s="9"/>
      <c r="D67" s="134" t="s">
        <v>102</v>
      </c>
      <c r="E67" s="135"/>
      <c r="F67" s="135"/>
      <c r="G67" s="135"/>
      <c r="H67" s="135"/>
      <c r="I67" s="135"/>
      <c r="J67" s="136">
        <f>J252</f>
        <v>0</v>
      </c>
      <c r="K67" s="9"/>
      <c r="L67" s="13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7"/>
      <c r="C68" s="10"/>
      <c r="D68" s="138" t="s">
        <v>103</v>
      </c>
      <c r="E68" s="139"/>
      <c r="F68" s="139"/>
      <c r="G68" s="139"/>
      <c r="H68" s="139"/>
      <c r="I68" s="139"/>
      <c r="J68" s="140">
        <f>J253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7"/>
      <c r="C69" s="10"/>
      <c r="D69" s="138" t="s">
        <v>104</v>
      </c>
      <c r="E69" s="139"/>
      <c r="F69" s="139"/>
      <c r="G69" s="139"/>
      <c r="H69" s="139"/>
      <c r="I69" s="139"/>
      <c r="J69" s="140">
        <f>J287</f>
        <v>0</v>
      </c>
      <c r="K69" s="10"/>
      <c r="L69" s="13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7"/>
      <c r="C70" s="10"/>
      <c r="D70" s="138" t="s">
        <v>105</v>
      </c>
      <c r="E70" s="139"/>
      <c r="F70" s="139"/>
      <c r="G70" s="139"/>
      <c r="H70" s="139"/>
      <c r="I70" s="139"/>
      <c r="J70" s="140">
        <f>J385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33"/>
      <c r="C71" s="9"/>
      <c r="D71" s="134" t="s">
        <v>106</v>
      </c>
      <c r="E71" s="135"/>
      <c r="F71" s="135"/>
      <c r="G71" s="135"/>
      <c r="H71" s="135"/>
      <c r="I71" s="135"/>
      <c r="J71" s="136">
        <f>J395</f>
        <v>0</v>
      </c>
      <c r="K71" s="9"/>
      <c r="L71" s="13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37"/>
      <c r="C72" s="10"/>
      <c r="D72" s="138" t="s">
        <v>107</v>
      </c>
      <c r="E72" s="139"/>
      <c r="F72" s="139"/>
      <c r="G72" s="139"/>
      <c r="H72" s="139"/>
      <c r="I72" s="139"/>
      <c r="J72" s="140">
        <f>J396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7"/>
      <c r="C73" s="10"/>
      <c r="D73" s="138" t="s">
        <v>108</v>
      </c>
      <c r="E73" s="139"/>
      <c r="F73" s="139"/>
      <c r="G73" s="139"/>
      <c r="H73" s="139"/>
      <c r="I73" s="139"/>
      <c r="J73" s="140">
        <f>J404</f>
        <v>0</v>
      </c>
      <c r="K73" s="10"/>
      <c r="L73" s="13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57"/>
      <c r="C79" s="58"/>
      <c r="D79" s="58"/>
      <c r="E79" s="58"/>
      <c r="F79" s="58"/>
      <c r="G79" s="58"/>
      <c r="H79" s="58"/>
      <c r="I79" s="58"/>
      <c r="J79" s="58"/>
      <c r="K79" s="5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109</v>
      </c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17</v>
      </c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6.25" customHeight="1">
      <c r="A83" s="38"/>
      <c r="B83" s="39"/>
      <c r="C83" s="38"/>
      <c r="D83" s="38"/>
      <c r="E83" s="115" t="str">
        <f>E7</f>
        <v xml:space="preserve">Přístupový chodník s bezbarierovou rampou  k BD č.p. 1157 Nerudova Bohumín</v>
      </c>
      <c r="F83" s="32"/>
      <c r="G83" s="32"/>
      <c r="H83" s="32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88</v>
      </c>
      <c r="D84" s="38"/>
      <c r="E84" s="38"/>
      <c r="F84" s="38"/>
      <c r="G84" s="38"/>
      <c r="H84" s="38"/>
      <c r="I84" s="38"/>
      <c r="J84" s="38"/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62" t="str">
        <f>E9</f>
        <v>1 - rozpočet chodník</v>
      </c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38"/>
      <c r="E87" s="38"/>
      <c r="F87" s="27" t="str">
        <f>F12</f>
        <v>ul. Nerudova 1157, p.č.2583/2</v>
      </c>
      <c r="G87" s="38"/>
      <c r="H87" s="38"/>
      <c r="I87" s="32" t="s">
        <v>23</v>
      </c>
      <c r="J87" s="64" t="str">
        <f>IF(J12="","",J12)</f>
        <v>30. 1. 2023</v>
      </c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38"/>
      <c r="E89" s="38"/>
      <c r="F89" s="27" t="str">
        <f>E15</f>
        <v>Městský úřad Bohumín</v>
      </c>
      <c r="G89" s="38"/>
      <c r="H89" s="38"/>
      <c r="I89" s="32" t="s">
        <v>31</v>
      </c>
      <c r="J89" s="36" t="str">
        <f>E21</f>
        <v>Ing. Vlasta Slívová</v>
      </c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38"/>
      <c r="E90" s="38"/>
      <c r="F90" s="27" t="str">
        <f>IF(E18="","",E18)</f>
        <v>Vyplň údaj</v>
      </c>
      <c r="G90" s="38"/>
      <c r="H90" s="38"/>
      <c r="I90" s="32" t="s">
        <v>34</v>
      </c>
      <c r="J90" s="36" t="str">
        <f>E24</f>
        <v xml:space="preserve"> </v>
      </c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41"/>
      <c r="B92" s="142"/>
      <c r="C92" s="143" t="s">
        <v>110</v>
      </c>
      <c r="D92" s="144" t="s">
        <v>57</v>
      </c>
      <c r="E92" s="144" t="s">
        <v>53</v>
      </c>
      <c r="F92" s="144" t="s">
        <v>54</v>
      </c>
      <c r="G92" s="144" t="s">
        <v>111</v>
      </c>
      <c r="H92" s="144" t="s">
        <v>112</v>
      </c>
      <c r="I92" s="144" t="s">
        <v>113</v>
      </c>
      <c r="J92" s="144" t="s">
        <v>93</v>
      </c>
      <c r="K92" s="145" t="s">
        <v>114</v>
      </c>
      <c r="L92" s="146"/>
      <c r="M92" s="80" t="s">
        <v>3</v>
      </c>
      <c r="N92" s="81" t="s">
        <v>42</v>
      </c>
      <c r="O92" s="81" t="s">
        <v>115</v>
      </c>
      <c r="P92" s="81" t="s">
        <v>116</v>
      </c>
      <c r="Q92" s="81" t="s">
        <v>117</v>
      </c>
      <c r="R92" s="81" t="s">
        <v>118</v>
      </c>
      <c r="S92" s="81" t="s">
        <v>119</v>
      </c>
      <c r="T92" s="82" t="s">
        <v>120</v>
      </c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</row>
    <row r="93" s="2" customFormat="1" ht="22.8" customHeight="1">
      <c r="A93" s="38"/>
      <c r="B93" s="39"/>
      <c r="C93" s="87" t="s">
        <v>121</v>
      </c>
      <c r="D93" s="38"/>
      <c r="E93" s="38"/>
      <c r="F93" s="38"/>
      <c r="G93" s="38"/>
      <c r="H93" s="38"/>
      <c r="I93" s="38"/>
      <c r="J93" s="147">
        <f>BK93</f>
        <v>0</v>
      </c>
      <c r="K93" s="38"/>
      <c r="L93" s="39"/>
      <c r="M93" s="83"/>
      <c r="N93" s="68"/>
      <c r="O93" s="84"/>
      <c r="P93" s="148">
        <f>P94+P252+P395</f>
        <v>0</v>
      </c>
      <c r="Q93" s="84"/>
      <c r="R93" s="148">
        <f>R94+R252+R395</f>
        <v>194.15052870000002</v>
      </c>
      <c r="S93" s="84"/>
      <c r="T93" s="149">
        <f>T94+T252+T395</f>
        <v>1.2055000000000002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71</v>
      </c>
      <c r="AU93" s="19" t="s">
        <v>94</v>
      </c>
      <c r="BK93" s="150">
        <f>BK94+BK252+BK395</f>
        <v>0</v>
      </c>
    </row>
    <row r="94" s="12" customFormat="1" ht="25.92" customHeight="1">
      <c r="A94" s="12"/>
      <c r="B94" s="151"/>
      <c r="C94" s="12"/>
      <c r="D94" s="152" t="s">
        <v>71</v>
      </c>
      <c r="E94" s="153" t="s">
        <v>122</v>
      </c>
      <c r="F94" s="153" t="s">
        <v>123</v>
      </c>
      <c r="G94" s="12"/>
      <c r="H94" s="12"/>
      <c r="I94" s="154"/>
      <c r="J94" s="155">
        <f>BK94</f>
        <v>0</v>
      </c>
      <c r="K94" s="12"/>
      <c r="L94" s="151"/>
      <c r="M94" s="156"/>
      <c r="N94" s="157"/>
      <c r="O94" s="157"/>
      <c r="P94" s="158">
        <f>P95+P136+P211+P225+P229+P248</f>
        <v>0</v>
      </c>
      <c r="Q94" s="157"/>
      <c r="R94" s="158">
        <f>R95+R136+R211+R225+R229+R248</f>
        <v>193.41883250000001</v>
      </c>
      <c r="S94" s="157"/>
      <c r="T94" s="159">
        <f>T95+T136+T211+T225+T229+T248</f>
        <v>0.055499999999999994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2" t="s">
        <v>77</v>
      </c>
      <c r="AT94" s="160" t="s">
        <v>71</v>
      </c>
      <c r="AU94" s="160" t="s">
        <v>72</v>
      </c>
      <c r="AY94" s="152" t="s">
        <v>124</v>
      </c>
      <c r="BK94" s="161">
        <f>BK95+BK136+BK211+BK225+BK229+BK248</f>
        <v>0</v>
      </c>
    </row>
    <row r="95" s="12" customFormat="1" ht="22.8" customHeight="1">
      <c r="A95" s="12"/>
      <c r="B95" s="151"/>
      <c r="C95" s="12"/>
      <c r="D95" s="152" t="s">
        <v>71</v>
      </c>
      <c r="E95" s="162" t="s">
        <v>77</v>
      </c>
      <c r="F95" s="162" t="s">
        <v>125</v>
      </c>
      <c r="G95" s="12"/>
      <c r="H95" s="12"/>
      <c r="I95" s="154"/>
      <c r="J95" s="163">
        <f>BK95</f>
        <v>0</v>
      </c>
      <c r="K95" s="12"/>
      <c r="L95" s="151"/>
      <c r="M95" s="156"/>
      <c r="N95" s="157"/>
      <c r="O95" s="157"/>
      <c r="P95" s="158">
        <f>SUM(P96:P135)</f>
        <v>0</v>
      </c>
      <c r="Q95" s="157"/>
      <c r="R95" s="158">
        <f>SUM(R96:R135)</f>
        <v>146.83151000000001</v>
      </c>
      <c r="S95" s="157"/>
      <c r="T95" s="159">
        <f>SUM(T96:T135)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2" t="s">
        <v>77</v>
      </c>
      <c r="AT95" s="160" t="s">
        <v>71</v>
      </c>
      <c r="AU95" s="160" t="s">
        <v>77</v>
      </c>
      <c r="AY95" s="152" t="s">
        <v>124</v>
      </c>
      <c r="BK95" s="161">
        <f>SUM(BK96:BK135)</f>
        <v>0</v>
      </c>
    </row>
    <row r="96" s="2" customFormat="1" ht="24.15" customHeight="1">
      <c r="A96" s="38"/>
      <c r="B96" s="164"/>
      <c r="C96" s="165" t="s">
        <v>77</v>
      </c>
      <c r="D96" s="165" t="s">
        <v>126</v>
      </c>
      <c r="E96" s="166" t="s">
        <v>127</v>
      </c>
      <c r="F96" s="167" t="s">
        <v>128</v>
      </c>
      <c r="G96" s="168" t="s">
        <v>129</v>
      </c>
      <c r="H96" s="169">
        <v>125</v>
      </c>
      <c r="I96" s="170"/>
      <c r="J96" s="171">
        <f>ROUND(I96*H96,2)</f>
        <v>0</v>
      </c>
      <c r="K96" s="167" t="s">
        <v>130</v>
      </c>
      <c r="L96" s="39"/>
      <c r="M96" s="172" t="s">
        <v>3</v>
      </c>
      <c r="N96" s="173" t="s">
        <v>43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131</v>
      </c>
      <c r="AT96" s="176" t="s">
        <v>126</v>
      </c>
      <c r="AU96" s="176" t="s">
        <v>81</v>
      </c>
      <c r="AY96" s="19" t="s">
        <v>124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77</v>
      </c>
      <c r="BK96" s="177">
        <f>ROUND(I96*H96,2)</f>
        <v>0</v>
      </c>
      <c r="BL96" s="19" t="s">
        <v>131</v>
      </c>
      <c r="BM96" s="176" t="s">
        <v>132</v>
      </c>
    </row>
    <row r="97" s="2" customFormat="1">
      <c r="A97" s="38"/>
      <c r="B97" s="39"/>
      <c r="C97" s="38"/>
      <c r="D97" s="178" t="s">
        <v>133</v>
      </c>
      <c r="E97" s="38"/>
      <c r="F97" s="179" t="s">
        <v>134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133</v>
      </c>
      <c r="AU97" s="19" t="s">
        <v>81</v>
      </c>
    </row>
    <row r="98" s="2" customFormat="1">
      <c r="A98" s="38"/>
      <c r="B98" s="39"/>
      <c r="C98" s="38"/>
      <c r="D98" s="183" t="s">
        <v>135</v>
      </c>
      <c r="E98" s="38"/>
      <c r="F98" s="184" t="s">
        <v>136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135</v>
      </c>
      <c r="AU98" s="19" t="s">
        <v>81</v>
      </c>
    </row>
    <row r="99" s="2" customFormat="1" ht="24.15" customHeight="1">
      <c r="A99" s="38"/>
      <c r="B99" s="164"/>
      <c r="C99" s="165" t="s">
        <v>81</v>
      </c>
      <c r="D99" s="165" t="s">
        <v>126</v>
      </c>
      <c r="E99" s="166" t="s">
        <v>137</v>
      </c>
      <c r="F99" s="167" t="s">
        <v>138</v>
      </c>
      <c r="G99" s="168" t="s">
        <v>129</v>
      </c>
      <c r="H99" s="169">
        <v>81</v>
      </c>
      <c r="I99" s="170"/>
      <c r="J99" s="171">
        <f>ROUND(I99*H99,2)</f>
        <v>0</v>
      </c>
      <c r="K99" s="167" t="s">
        <v>130</v>
      </c>
      <c r="L99" s="39"/>
      <c r="M99" s="172" t="s">
        <v>3</v>
      </c>
      <c r="N99" s="173" t="s">
        <v>43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131</v>
      </c>
      <c r="AT99" s="176" t="s">
        <v>126</v>
      </c>
      <c r="AU99" s="176" t="s">
        <v>81</v>
      </c>
      <c r="AY99" s="19" t="s">
        <v>124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77</v>
      </c>
      <c r="BK99" s="177">
        <f>ROUND(I99*H99,2)</f>
        <v>0</v>
      </c>
      <c r="BL99" s="19" t="s">
        <v>131</v>
      </c>
      <c r="BM99" s="176" t="s">
        <v>139</v>
      </c>
    </row>
    <row r="100" s="2" customFormat="1">
      <c r="A100" s="38"/>
      <c r="B100" s="39"/>
      <c r="C100" s="38"/>
      <c r="D100" s="178" t="s">
        <v>133</v>
      </c>
      <c r="E100" s="38"/>
      <c r="F100" s="179" t="s">
        <v>140</v>
      </c>
      <c r="G100" s="38"/>
      <c r="H100" s="38"/>
      <c r="I100" s="180"/>
      <c r="J100" s="38"/>
      <c r="K100" s="38"/>
      <c r="L100" s="39"/>
      <c r="M100" s="181"/>
      <c r="N100" s="182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133</v>
      </c>
      <c r="AU100" s="19" t="s">
        <v>81</v>
      </c>
    </row>
    <row r="101" s="2" customFormat="1">
      <c r="A101" s="38"/>
      <c r="B101" s="39"/>
      <c r="C101" s="38"/>
      <c r="D101" s="183" t="s">
        <v>135</v>
      </c>
      <c r="E101" s="38"/>
      <c r="F101" s="184" t="s">
        <v>141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135</v>
      </c>
      <c r="AU101" s="19" t="s">
        <v>81</v>
      </c>
    </row>
    <row r="102" s="13" customFormat="1">
      <c r="A102" s="13"/>
      <c r="B102" s="185"/>
      <c r="C102" s="13"/>
      <c r="D102" s="178" t="s">
        <v>142</v>
      </c>
      <c r="E102" s="186" t="s">
        <v>3</v>
      </c>
      <c r="F102" s="187" t="s">
        <v>143</v>
      </c>
      <c r="G102" s="13"/>
      <c r="H102" s="188">
        <v>81</v>
      </c>
      <c r="I102" s="189"/>
      <c r="J102" s="13"/>
      <c r="K102" s="13"/>
      <c r="L102" s="185"/>
      <c r="M102" s="190"/>
      <c r="N102" s="191"/>
      <c r="O102" s="191"/>
      <c r="P102" s="191"/>
      <c r="Q102" s="191"/>
      <c r="R102" s="191"/>
      <c r="S102" s="191"/>
      <c r="T102" s="19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6" t="s">
        <v>142</v>
      </c>
      <c r="AU102" s="186" t="s">
        <v>81</v>
      </c>
      <c r="AV102" s="13" t="s">
        <v>81</v>
      </c>
      <c r="AW102" s="13" t="s">
        <v>33</v>
      </c>
      <c r="AX102" s="13" t="s">
        <v>77</v>
      </c>
      <c r="AY102" s="186" t="s">
        <v>124</v>
      </c>
    </row>
    <row r="103" s="2" customFormat="1" ht="24.15" customHeight="1">
      <c r="A103" s="38"/>
      <c r="B103" s="164"/>
      <c r="C103" s="165" t="s">
        <v>84</v>
      </c>
      <c r="D103" s="165" t="s">
        <v>126</v>
      </c>
      <c r="E103" s="166" t="s">
        <v>144</v>
      </c>
      <c r="F103" s="167" t="s">
        <v>145</v>
      </c>
      <c r="G103" s="168" t="s">
        <v>146</v>
      </c>
      <c r="H103" s="169">
        <v>56</v>
      </c>
      <c r="I103" s="170"/>
      <c r="J103" s="171">
        <f>ROUND(I103*H103,2)</f>
        <v>0</v>
      </c>
      <c r="K103" s="167" t="s">
        <v>130</v>
      </c>
      <c r="L103" s="39"/>
      <c r="M103" s="172" t="s">
        <v>3</v>
      </c>
      <c r="N103" s="173" t="s">
        <v>43</v>
      </c>
      <c r="O103" s="72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6" t="s">
        <v>131</v>
      </c>
      <c r="AT103" s="176" t="s">
        <v>126</v>
      </c>
      <c r="AU103" s="176" t="s">
        <v>81</v>
      </c>
      <c r="AY103" s="19" t="s">
        <v>124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9" t="s">
        <v>77</v>
      </c>
      <c r="BK103" s="177">
        <f>ROUND(I103*H103,2)</f>
        <v>0</v>
      </c>
      <c r="BL103" s="19" t="s">
        <v>131</v>
      </c>
      <c r="BM103" s="176" t="s">
        <v>147</v>
      </c>
    </row>
    <row r="104" s="2" customFormat="1">
      <c r="A104" s="38"/>
      <c r="B104" s="39"/>
      <c r="C104" s="38"/>
      <c r="D104" s="178" t="s">
        <v>133</v>
      </c>
      <c r="E104" s="38"/>
      <c r="F104" s="179" t="s">
        <v>148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133</v>
      </c>
      <c r="AU104" s="19" t="s">
        <v>81</v>
      </c>
    </row>
    <row r="105" s="2" customFormat="1">
      <c r="A105" s="38"/>
      <c r="B105" s="39"/>
      <c r="C105" s="38"/>
      <c r="D105" s="183" t="s">
        <v>135</v>
      </c>
      <c r="E105" s="38"/>
      <c r="F105" s="184" t="s">
        <v>149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135</v>
      </c>
      <c r="AU105" s="19" t="s">
        <v>81</v>
      </c>
    </row>
    <row r="106" s="13" customFormat="1">
      <c r="A106" s="13"/>
      <c r="B106" s="185"/>
      <c r="C106" s="13"/>
      <c r="D106" s="178" t="s">
        <v>142</v>
      </c>
      <c r="E106" s="186" t="s">
        <v>3</v>
      </c>
      <c r="F106" s="187" t="s">
        <v>150</v>
      </c>
      <c r="G106" s="13"/>
      <c r="H106" s="188">
        <v>56</v>
      </c>
      <c r="I106" s="189"/>
      <c r="J106" s="13"/>
      <c r="K106" s="13"/>
      <c r="L106" s="185"/>
      <c r="M106" s="190"/>
      <c r="N106" s="191"/>
      <c r="O106" s="191"/>
      <c r="P106" s="191"/>
      <c r="Q106" s="191"/>
      <c r="R106" s="191"/>
      <c r="S106" s="191"/>
      <c r="T106" s="19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6" t="s">
        <v>142</v>
      </c>
      <c r="AU106" s="186" t="s">
        <v>81</v>
      </c>
      <c r="AV106" s="13" t="s">
        <v>81</v>
      </c>
      <c r="AW106" s="13" t="s">
        <v>33</v>
      </c>
      <c r="AX106" s="13" t="s">
        <v>77</v>
      </c>
      <c r="AY106" s="186" t="s">
        <v>124</v>
      </c>
    </row>
    <row r="107" s="2" customFormat="1" ht="16.5" customHeight="1">
      <c r="A107" s="38"/>
      <c r="B107" s="164"/>
      <c r="C107" s="193" t="s">
        <v>131</v>
      </c>
      <c r="D107" s="193" t="s">
        <v>151</v>
      </c>
      <c r="E107" s="194" t="s">
        <v>152</v>
      </c>
      <c r="F107" s="195" t="s">
        <v>153</v>
      </c>
      <c r="G107" s="196" t="s">
        <v>154</v>
      </c>
      <c r="H107" s="197">
        <v>100.8</v>
      </c>
      <c r="I107" s="198"/>
      <c r="J107" s="199">
        <f>ROUND(I107*H107,2)</f>
        <v>0</v>
      </c>
      <c r="K107" s="195" t="s">
        <v>130</v>
      </c>
      <c r="L107" s="200"/>
      <c r="M107" s="201" t="s">
        <v>3</v>
      </c>
      <c r="N107" s="202" t="s">
        <v>43</v>
      </c>
      <c r="O107" s="72"/>
      <c r="P107" s="174">
        <f>O107*H107</f>
        <v>0</v>
      </c>
      <c r="Q107" s="174">
        <v>1</v>
      </c>
      <c r="R107" s="174">
        <f>Q107*H107</f>
        <v>100.8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155</v>
      </c>
      <c r="AT107" s="176" t="s">
        <v>151</v>
      </c>
      <c r="AU107" s="176" t="s">
        <v>81</v>
      </c>
      <c r="AY107" s="19" t="s">
        <v>124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77</v>
      </c>
      <c r="BK107" s="177">
        <f>ROUND(I107*H107,2)</f>
        <v>0</v>
      </c>
      <c r="BL107" s="19" t="s">
        <v>131</v>
      </c>
      <c r="BM107" s="176" t="s">
        <v>156</v>
      </c>
    </row>
    <row r="108" s="2" customFormat="1">
      <c r="A108" s="38"/>
      <c r="B108" s="39"/>
      <c r="C108" s="38"/>
      <c r="D108" s="178" t="s">
        <v>133</v>
      </c>
      <c r="E108" s="38"/>
      <c r="F108" s="179" t="s">
        <v>153</v>
      </c>
      <c r="G108" s="38"/>
      <c r="H108" s="38"/>
      <c r="I108" s="180"/>
      <c r="J108" s="38"/>
      <c r="K108" s="38"/>
      <c r="L108" s="39"/>
      <c r="M108" s="181"/>
      <c r="N108" s="182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133</v>
      </c>
      <c r="AU108" s="19" t="s">
        <v>81</v>
      </c>
    </row>
    <row r="109" s="13" customFormat="1">
      <c r="A109" s="13"/>
      <c r="B109" s="185"/>
      <c r="C109" s="13"/>
      <c r="D109" s="178" t="s">
        <v>142</v>
      </c>
      <c r="E109" s="186" t="s">
        <v>3</v>
      </c>
      <c r="F109" s="187" t="s">
        <v>150</v>
      </c>
      <c r="G109" s="13"/>
      <c r="H109" s="188">
        <v>56</v>
      </c>
      <c r="I109" s="189"/>
      <c r="J109" s="13"/>
      <c r="K109" s="13"/>
      <c r="L109" s="185"/>
      <c r="M109" s="190"/>
      <c r="N109" s="191"/>
      <c r="O109" s="191"/>
      <c r="P109" s="191"/>
      <c r="Q109" s="191"/>
      <c r="R109" s="191"/>
      <c r="S109" s="191"/>
      <c r="T109" s="19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6" t="s">
        <v>142</v>
      </c>
      <c r="AU109" s="186" t="s">
        <v>81</v>
      </c>
      <c r="AV109" s="13" t="s">
        <v>81</v>
      </c>
      <c r="AW109" s="13" t="s">
        <v>33</v>
      </c>
      <c r="AX109" s="13" t="s">
        <v>77</v>
      </c>
      <c r="AY109" s="186" t="s">
        <v>124</v>
      </c>
    </row>
    <row r="110" s="13" customFormat="1">
      <c r="A110" s="13"/>
      <c r="B110" s="185"/>
      <c r="C110" s="13"/>
      <c r="D110" s="178" t="s">
        <v>142</v>
      </c>
      <c r="E110" s="13"/>
      <c r="F110" s="187" t="s">
        <v>157</v>
      </c>
      <c r="G110" s="13"/>
      <c r="H110" s="188">
        <v>100.8</v>
      </c>
      <c r="I110" s="189"/>
      <c r="J110" s="13"/>
      <c r="K110" s="13"/>
      <c r="L110" s="185"/>
      <c r="M110" s="190"/>
      <c r="N110" s="191"/>
      <c r="O110" s="191"/>
      <c r="P110" s="191"/>
      <c r="Q110" s="191"/>
      <c r="R110" s="191"/>
      <c r="S110" s="191"/>
      <c r="T110" s="19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6" t="s">
        <v>142</v>
      </c>
      <c r="AU110" s="186" t="s">
        <v>81</v>
      </c>
      <c r="AV110" s="13" t="s">
        <v>81</v>
      </c>
      <c r="AW110" s="13" t="s">
        <v>4</v>
      </c>
      <c r="AX110" s="13" t="s">
        <v>77</v>
      </c>
      <c r="AY110" s="186" t="s">
        <v>124</v>
      </c>
    </row>
    <row r="111" s="2" customFormat="1" ht="24.15" customHeight="1">
      <c r="A111" s="38"/>
      <c r="B111" s="164"/>
      <c r="C111" s="165" t="s">
        <v>158</v>
      </c>
      <c r="D111" s="165" t="s">
        <v>126</v>
      </c>
      <c r="E111" s="166" t="s">
        <v>159</v>
      </c>
      <c r="F111" s="167" t="s">
        <v>160</v>
      </c>
      <c r="G111" s="168" t="s">
        <v>146</v>
      </c>
      <c r="H111" s="169">
        <v>23</v>
      </c>
      <c r="I111" s="170"/>
      <c r="J111" s="171">
        <f>ROUND(I111*H111,2)</f>
        <v>0</v>
      </c>
      <c r="K111" s="167" t="s">
        <v>130</v>
      </c>
      <c r="L111" s="39"/>
      <c r="M111" s="172" t="s">
        <v>3</v>
      </c>
      <c r="N111" s="173" t="s">
        <v>43</v>
      </c>
      <c r="O111" s="72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6" t="s">
        <v>131</v>
      </c>
      <c r="AT111" s="176" t="s">
        <v>126</v>
      </c>
      <c r="AU111" s="176" t="s">
        <v>81</v>
      </c>
      <c r="AY111" s="19" t="s">
        <v>124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9" t="s">
        <v>77</v>
      </c>
      <c r="BK111" s="177">
        <f>ROUND(I111*H111,2)</f>
        <v>0</v>
      </c>
      <c r="BL111" s="19" t="s">
        <v>131</v>
      </c>
      <c r="BM111" s="176" t="s">
        <v>161</v>
      </c>
    </row>
    <row r="112" s="2" customFormat="1">
      <c r="A112" s="38"/>
      <c r="B112" s="39"/>
      <c r="C112" s="38"/>
      <c r="D112" s="178" t="s">
        <v>133</v>
      </c>
      <c r="E112" s="38"/>
      <c r="F112" s="179" t="s">
        <v>162</v>
      </c>
      <c r="G112" s="38"/>
      <c r="H112" s="38"/>
      <c r="I112" s="180"/>
      <c r="J112" s="38"/>
      <c r="K112" s="38"/>
      <c r="L112" s="39"/>
      <c r="M112" s="181"/>
      <c r="N112" s="182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133</v>
      </c>
      <c r="AU112" s="19" t="s">
        <v>81</v>
      </c>
    </row>
    <row r="113" s="2" customFormat="1">
      <c r="A113" s="38"/>
      <c r="B113" s="39"/>
      <c r="C113" s="38"/>
      <c r="D113" s="183" t="s">
        <v>135</v>
      </c>
      <c r="E113" s="38"/>
      <c r="F113" s="184" t="s">
        <v>163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135</v>
      </c>
      <c r="AU113" s="19" t="s">
        <v>81</v>
      </c>
    </row>
    <row r="114" s="13" customFormat="1">
      <c r="A114" s="13"/>
      <c r="B114" s="185"/>
      <c r="C114" s="13"/>
      <c r="D114" s="178" t="s">
        <v>142</v>
      </c>
      <c r="E114" s="186" t="s">
        <v>3</v>
      </c>
      <c r="F114" s="187" t="s">
        <v>164</v>
      </c>
      <c r="G114" s="13"/>
      <c r="H114" s="188">
        <v>23</v>
      </c>
      <c r="I114" s="189"/>
      <c r="J114" s="13"/>
      <c r="K114" s="13"/>
      <c r="L114" s="185"/>
      <c r="M114" s="190"/>
      <c r="N114" s="191"/>
      <c r="O114" s="191"/>
      <c r="P114" s="191"/>
      <c r="Q114" s="191"/>
      <c r="R114" s="191"/>
      <c r="S114" s="191"/>
      <c r="T114" s="19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6" t="s">
        <v>142</v>
      </c>
      <c r="AU114" s="186" t="s">
        <v>81</v>
      </c>
      <c r="AV114" s="13" t="s">
        <v>81</v>
      </c>
      <c r="AW114" s="13" t="s">
        <v>33</v>
      </c>
      <c r="AX114" s="13" t="s">
        <v>77</v>
      </c>
      <c r="AY114" s="186" t="s">
        <v>124</v>
      </c>
    </row>
    <row r="115" s="2" customFormat="1" ht="16.5" customHeight="1">
      <c r="A115" s="38"/>
      <c r="B115" s="164"/>
      <c r="C115" s="193" t="s">
        <v>165</v>
      </c>
      <c r="D115" s="193" t="s">
        <v>151</v>
      </c>
      <c r="E115" s="194" t="s">
        <v>166</v>
      </c>
      <c r="F115" s="195" t="s">
        <v>167</v>
      </c>
      <c r="G115" s="196" t="s">
        <v>154</v>
      </c>
      <c r="H115" s="197">
        <v>46</v>
      </c>
      <c r="I115" s="198"/>
      <c r="J115" s="199">
        <f>ROUND(I115*H115,2)</f>
        <v>0</v>
      </c>
      <c r="K115" s="195" t="s">
        <v>130</v>
      </c>
      <c r="L115" s="200"/>
      <c r="M115" s="201" t="s">
        <v>3</v>
      </c>
      <c r="N115" s="202" t="s">
        <v>43</v>
      </c>
      <c r="O115" s="72"/>
      <c r="P115" s="174">
        <f>O115*H115</f>
        <v>0</v>
      </c>
      <c r="Q115" s="174">
        <v>1</v>
      </c>
      <c r="R115" s="174">
        <f>Q115*H115</f>
        <v>46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155</v>
      </c>
      <c r="AT115" s="176" t="s">
        <v>151</v>
      </c>
      <c r="AU115" s="176" t="s">
        <v>81</v>
      </c>
      <c r="AY115" s="19" t="s">
        <v>124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77</v>
      </c>
      <c r="BK115" s="177">
        <f>ROUND(I115*H115,2)</f>
        <v>0</v>
      </c>
      <c r="BL115" s="19" t="s">
        <v>131</v>
      </c>
      <c r="BM115" s="176" t="s">
        <v>168</v>
      </c>
    </row>
    <row r="116" s="2" customFormat="1">
      <c r="A116" s="38"/>
      <c r="B116" s="39"/>
      <c r="C116" s="38"/>
      <c r="D116" s="178" t="s">
        <v>133</v>
      </c>
      <c r="E116" s="38"/>
      <c r="F116" s="179" t="s">
        <v>167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133</v>
      </c>
      <c r="AU116" s="19" t="s">
        <v>81</v>
      </c>
    </row>
    <row r="117" s="13" customFormat="1">
      <c r="A117" s="13"/>
      <c r="B117" s="185"/>
      <c r="C117" s="13"/>
      <c r="D117" s="178" t="s">
        <v>142</v>
      </c>
      <c r="E117" s="186" t="s">
        <v>3</v>
      </c>
      <c r="F117" s="187" t="s">
        <v>164</v>
      </c>
      <c r="G117" s="13"/>
      <c r="H117" s="188">
        <v>23</v>
      </c>
      <c r="I117" s="189"/>
      <c r="J117" s="13"/>
      <c r="K117" s="13"/>
      <c r="L117" s="185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6" t="s">
        <v>142</v>
      </c>
      <c r="AU117" s="186" t="s">
        <v>81</v>
      </c>
      <c r="AV117" s="13" t="s">
        <v>81</v>
      </c>
      <c r="AW117" s="13" t="s">
        <v>33</v>
      </c>
      <c r="AX117" s="13" t="s">
        <v>77</v>
      </c>
      <c r="AY117" s="186" t="s">
        <v>124</v>
      </c>
    </row>
    <row r="118" s="13" customFormat="1">
      <c r="A118" s="13"/>
      <c r="B118" s="185"/>
      <c r="C118" s="13"/>
      <c r="D118" s="178" t="s">
        <v>142</v>
      </c>
      <c r="E118" s="13"/>
      <c r="F118" s="187" t="s">
        <v>169</v>
      </c>
      <c r="G118" s="13"/>
      <c r="H118" s="188">
        <v>46</v>
      </c>
      <c r="I118" s="189"/>
      <c r="J118" s="13"/>
      <c r="K118" s="13"/>
      <c r="L118" s="185"/>
      <c r="M118" s="190"/>
      <c r="N118" s="191"/>
      <c r="O118" s="191"/>
      <c r="P118" s="191"/>
      <c r="Q118" s="191"/>
      <c r="R118" s="191"/>
      <c r="S118" s="191"/>
      <c r="T118" s="19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6" t="s">
        <v>142</v>
      </c>
      <c r="AU118" s="186" t="s">
        <v>81</v>
      </c>
      <c r="AV118" s="13" t="s">
        <v>81</v>
      </c>
      <c r="AW118" s="13" t="s">
        <v>4</v>
      </c>
      <c r="AX118" s="13" t="s">
        <v>77</v>
      </c>
      <c r="AY118" s="186" t="s">
        <v>124</v>
      </c>
    </row>
    <row r="119" s="2" customFormat="1" ht="24.15" customHeight="1">
      <c r="A119" s="38"/>
      <c r="B119" s="164"/>
      <c r="C119" s="165" t="s">
        <v>170</v>
      </c>
      <c r="D119" s="165" t="s">
        <v>126</v>
      </c>
      <c r="E119" s="166" t="s">
        <v>171</v>
      </c>
      <c r="F119" s="167" t="s">
        <v>172</v>
      </c>
      <c r="G119" s="168" t="s">
        <v>129</v>
      </c>
      <c r="H119" s="169">
        <v>125</v>
      </c>
      <c r="I119" s="170"/>
      <c r="J119" s="171">
        <f>ROUND(I119*H119,2)</f>
        <v>0</v>
      </c>
      <c r="K119" s="167" t="s">
        <v>130</v>
      </c>
      <c r="L119" s="39"/>
      <c r="M119" s="172" t="s">
        <v>3</v>
      </c>
      <c r="N119" s="173" t="s">
        <v>43</v>
      </c>
      <c r="O119" s="72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6" t="s">
        <v>131</v>
      </c>
      <c r="AT119" s="176" t="s">
        <v>126</v>
      </c>
      <c r="AU119" s="176" t="s">
        <v>81</v>
      </c>
      <c r="AY119" s="19" t="s">
        <v>124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9" t="s">
        <v>77</v>
      </c>
      <c r="BK119" s="177">
        <f>ROUND(I119*H119,2)</f>
        <v>0</v>
      </c>
      <c r="BL119" s="19" t="s">
        <v>131</v>
      </c>
      <c r="BM119" s="176" t="s">
        <v>173</v>
      </c>
    </row>
    <row r="120" s="2" customFormat="1">
      <c r="A120" s="38"/>
      <c r="B120" s="39"/>
      <c r="C120" s="38"/>
      <c r="D120" s="178" t="s">
        <v>133</v>
      </c>
      <c r="E120" s="38"/>
      <c r="F120" s="179" t="s">
        <v>174</v>
      </c>
      <c r="G120" s="38"/>
      <c r="H120" s="38"/>
      <c r="I120" s="180"/>
      <c r="J120" s="38"/>
      <c r="K120" s="38"/>
      <c r="L120" s="39"/>
      <c r="M120" s="181"/>
      <c r="N120" s="182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133</v>
      </c>
      <c r="AU120" s="19" t="s">
        <v>81</v>
      </c>
    </row>
    <row r="121" s="2" customFormat="1">
      <c r="A121" s="38"/>
      <c r="B121" s="39"/>
      <c r="C121" s="38"/>
      <c r="D121" s="183" t="s">
        <v>135</v>
      </c>
      <c r="E121" s="38"/>
      <c r="F121" s="184" t="s">
        <v>175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135</v>
      </c>
      <c r="AU121" s="19" t="s">
        <v>81</v>
      </c>
    </row>
    <row r="122" s="2" customFormat="1" ht="24.15" customHeight="1">
      <c r="A122" s="38"/>
      <c r="B122" s="164"/>
      <c r="C122" s="165" t="s">
        <v>155</v>
      </c>
      <c r="D122" s="165" t="s">
        <v>126</v>
      </c>
      <c r="E122" s="166" t="s">
        <v>176</v>
      </c>
      <c r="F122" s="167" t="s">
        <v>177</v>
      </c>
      <c r="G122" s="168" t="s">
        <v>129</v>
      </c>
      <c r="H122" s="169">
        <v>81</v>
      </c>
      <c r="I122" s="170"/>
      <c r="J122" s="171">
        <f>ROUND(I122*H122,2)</f>
        <v>0</v>
      </c>
      <c r="K122" s="167" t="s">
        <v>130</v>
      </c>
      <c r="L122" s="39"/>
      <c r="M122" s="172" t="s">
        <v>3</v>
      </c>
      <c r="N122" s="173" t="s">
        <v>43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131</v>
      </c>
      <c r="AT122" s="176" t="s">
        <v>126</v>
      </c>
      <c r="AU122" s="176" t="s">
        <v>81</v>
      </c>
      <c r="AY122" s="19" t="s">
        <v>124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77</v>
      </c>
      <c r="BK122" s="177">
        <f>ROUND(I122*H122,2)</f>
        <v>0</v>
      </c>
      <c r="BL122" s="19" t="s">
        <v>131</v>
      </c>
      <c r="BM122" s="176" t="s">
        <v>178</v>
      </c>
    </row>
    <row r="123" s="2" customFormat="1">
      <c r="A123" s="38"/>
      <c r="B123" s="39"/>
      <c r="C123" s="38"/>
      <c r="D123" s="178" t="s">
        <v>133</v>
      </c>
      <c r="E123" s="38"/>
      <c r="F123" s="179" t="s">
        <v>179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133</v>
      </c>
      <c r="AU123" s="19" t="s">
        <v>81</v>
      </c>
    </row>
    <row r="124" s="2" customFormat="1">
      <c r="A124" s="38"/>
      <c r="B124" s="39"/>
      <c r="C124" s="38"/>
      <c r="D124" s="183" t="s">
        <v>135</v>
      </c>
      <c r="E124" s="38"/>
      <c r="F124" s="184" t="s">
        <v>180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135</v>
      </c>
      <c r="AU124" s="19" t="s">
        <v>81</v>
      </c>
    </row>
    <row r="125" s="2" customFormat="1" ht="16.5" customHeight="1">
      <c r="A125" s="38"/>
      <c r="B125" s="164"/>
      <c r="C125" s="193" t="s">
        <v>181</v>
      </c>
      <c r="D125" s="193" t="s">
        <v>151</v>
      </c>
      <c r="E125" s="194" t="s">
        <v>182</v>
      </c>
      <c r="F125" s="195" t="s">
        <v>183</v>
      </c>
      <c r="G125" s="196" t="s">
        <v>184</v>
      </c>
      <c r="H125" s="197">
        <v>1.6200000000000001</v>
      </c>
      <c r="I125" s="198"/>
      <c r="J125" s="199">
        <f>ROUND(I125*H125,2)</f>
        <v>0</v>
      </c>
      <c r="K125" s="195" t="s">
        <v>130</v>
      </c>
      <c r="L125" s="200"/>
      <c r="M125" s="201" t="s">
        <v>3</v>
      </c>
      <c r="N125" s="202" t="s">
        <v>43</v>
      </c>
      <c r="O125" s="72"/>
      <c r="P125" s="174">
        <f>O125*H125</f>
        <v>0</v>
      </c>
      <c r="Q125" s="174">
        <v>0.001</v>
      </c>
      <c r="R125" s="174">
        <f>Q125*H125</f>
        <v>0.0016200000000000001</v>
      </c>
      <c r="S125" s="174">
        <v>0</v>
      </c>
      <c r="T125" s="17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6" t="s">
        <v>155</v>
      </c>
      <c r="AT125" s="176" t="s">
        <v>151</v>
      </c>
      <c r="AU125" s="176" t="s">
        <v>81</v>
      </c>
      <c r="AY125" s="19" t="s">
        <v>124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9" t="s">
        <v>77</v>
      </c>
      <c r="BK125" s="177">
        <f>ROUND(I125*H125,2)</f>
        <v>0</v>
      </c>
      <c r="BL125" s="19" t="s">
        <v>131</v>
      </c>
      <c r="BM125" s="176" t="s">
        <v>185</v>
      </c>
    </row>
    <row r="126" s="2" customFormat="1">
      <c r="A126" s="38"/>
      <c r="B126" s="39"/>
      <c r="C126" s="38"/>
      <c r="D126" s="178" t="s">
        <v>133</v>
      </c>
      <c r="E126" s="38"/>
      <c r="F126" s="179" t="s">
        <v>183</v>
      </c>
      <c r="G126" s="38"/>
      <c r="H126" s="38"/>
      <c r="I126" s="180"/>
      <c r="J126" s="38"/>
      <c r="K126" s="38"/>
      <c r="L126" s="39"/>
      <c r="M126" s="181"/>
      <c r="N126" s="182"/>
      <c r="O126" s="72"/>
      <c r="P126" s="72"/>
      <c r="Q126" s="72"/>
      <c r="R126" s="72"/>
      <c r="S126" s="72"/>
      <c r="T126" s="7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133</v>
      </c>
      <c r="AU126" s="19" t="s">
        <v>81</v>
      </c>
    </row>
    <row r="127" s="13" customFormat="1">
      <c r="A127" s="13"/>
      <c r="B127" s="185"/>
      <c r="C127" s="13"/>
      <c r="D127" s="178" t="s">
        <v>142</v>
      </c>
      <c r="E127" s="13"/>
      <c r="F127" s="187" t="s">
        <v>186</v>
      </c>
      <c r="G127" s="13"/>
      <c r="H127" s="188">
        <v>1.6200000000000001</v>
      </c>
      <c r="I127" s="189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142</v>
      </c>
      <c r="AU127" s="186" t="s">
        <v>81</v>
      </c>
      <c r="AV127" s="13" t="s">
        <v>81</v>
      </c>
      <c r="AW127" s="13" t="s">
        <v>4</v>
      </c>
      <c r="AX127" s="13" t="s">
        <v>77</v>
      </c>
      <c r="AY127" s="186" t="s">
        <v>124</v>
      </c>
    </row>
    <row r="128" s="2" customFormat="1" ht="24.15" customHeight="1">
      <c r="A128" s="38"/>
      <c r="B128" s="164"/>
      <c r="C128" s="165" t="s">
        <v>187</v>
      </c>
      <c r="D128" s="165" t="s">
        <v>126</v>
      </c>
      <c r="E128" s="166" t="s">
        <v>171</v>
      </c>
      <c r="F128" s="167" t="s">
        <v>172</v>
      </c>
      <c r="G128" s="168" t="s">
        <v>129</v>
      </c>
      <c r="H128" s="169">
        <v>44</v>
      </c>
      <c r="I128" s="170"/>
      <c r="J128" s="171">
        <f>ROUND(I128*H128,2)</f>
        <v>0</v>
      </c>
      <c r="K128" s="167" t="s">
        <v>130</v>
      </c>
      <c r="L128" s="39"/>
      <c r="M128" s="172" t="s">
        <v>3</v>
      </c>
      <c r="N128" s="173" t="s">
        <v>43</v>
      </c>
      <c r="O128" s="72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76" t="s">
        <v>131</v>
      </c>
      <c r="AT128" s="176" t="s">
        <v>126</v>
      </c>
      <c r="AU128" s="176" t="s">
        <v>81</v>
      </c>
      <c r="AY128" s="19" t="s">
        <v>124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9" t="s">
        <v>77</v>
      </c>
      <c r="BK128" s="177">
        <f>ROUND(I128*H128,2)</f>
        <v>0</v>
      </c>
      <c r="BL128" s="19" t="s">
        <v>131</v>
      </c>
      <c r="BM128" s="176" t="s">
        <v>188</v>
      </c>
    </row>
    <row r="129" s="2" customFormat="1">
      <c r="A129" s="38"/>
      <c r="B129" s="39"/>
      <c r="C129" s="38"/>
      <c r="D129" s="178" t="s">
        <v>133</v>
      </c>
      <c r="E129" s="38"/>
      <c r="F129" s="179" t="s">
        <v>174</v>
      </c>
      <c r="G129" s="38"/>
      <c r="H129" s="38"/>
      <c r="I129" s="180"/>
      <c r="J129" s="38"/>
      <c r="K129" s="38"/>
      <c r="L129" s="39"/>
      <c r="M129" s="181"/>
      <c r="N129" s="182"/>
      <c r="O129" s="72"/>
      <c r="P129" s="72"/>
      <c r="Q129" s="72"/>
      <c r="R129" s="72"/>
      <c r="S129" s="72"/>
      <c r="T129" s="7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133</v>
      </c>
      <c r="AU129" s="19" t="s">
        <v>81</v>
      </c>
    </row>
    <row r="130" s="2" customFormat="1">
      <c r="A130" s="38"/>
      <c r="B130" s="39"/>
      <c r="C130" s="38"/>
      <c r="D130" s="183" t="s">
        <v>135</v>
      </c>
      <c r="E130" s="38"/>
      <c r="F130" s="184" t="s">
        <v>175</v>
      </c>
      <c r="G130" s="38"/>
      <c r="H130" s="38"/>
      <c r="I130" s="180"/>
      <c r="J130" s="38"/>
      <c r="K130" s="38"/>
      <c r="L130" s="39"/>
      <c r="M130" s="181"/>
      <c r="N130" s="182"/>
      <c r="O130" s="72"/>
      <c r="P130" s="72"/>
      <c r="Q130" s="72"/>
      <c r="R130" s="72"/>
      <c r="S130" s="72"/>
      <c r="T130" s="7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135</v>
      </c>
      <c r="AU130" s="19" t="s">
        <v>81</v>
      </c>
    </row>
    <row r="131" s="14" customFormat="1">
      <c r="A131" s="14"/>
      <c r="B131" s="203"/>
      <c r="C131" s="14"/>
      <c r="D131" s="178" t="s">
        <v>142</v>
      </c>
      <c r="E131" s="204" t="s">
        <v>3</v>
      </c>
      <c r="F131" s="205" t="s">
        <v>189</v>
      </c>
      <c r="G131" s="14"/>
      <c r="H131" s="204" t="s">
        <v>3</v>
      </c>
      <c r="I131" s="206"/>
      <c r="J131" s="14"/>
      <c r="K131" s="14"/>
      <c r="L131" s="203"/>
      <c r="M131" s="207"/>
      <c r="N131" s="208"/>
      <c r="O131" s="208"/>
      <c r="P131" s="208"/>
      <c r="Q131" s="208"/>
      <c r="R131" s="208"/>
      <c r="S131" s="208"/>
      <c r="T131" s="20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4" t="s">
        <v>142</v>
      </c>
      <c r="AU131" s="204" t="s">
        <v>81</v>
      </c>
      <c r="AV131" s="14" t="s">
        <v>77</v>
      </c>
      <c r="AW131" s="14" t="s">
        <v>33</v>
      </c>
      <c r="AX131" s="14" t="s">
        <v>72</v>
      </c>
      <c r="AY131" s="204" t="s">
        <v>124</v>
      </c>
    </row>
    <row r="132" s="13" customFormat="1">
      <c r="A132" s="13"/>
      <c r="B132" s="185"/>
      <c r="C132" s="13"/>
      <c r="D132" s="178" t="s">
        <v>142</v>
      </c>
      <c r="E132" s="186" t="s">
        <v>3</v>
      </c>
      <c r="F132" s="187" t="s">
        <v>190</v>
      </c>
      <c r="G132" s="13"/>
      <c r="H132" s="188">
        <v>44</v>
      </c>
      <c r="I132" s="189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142</v>
      </c>
      <c r="AU132" s="186" t="s">
        <v>81</v>
      </c>
      <c r="AV132" s="13" t="s">
        <v>81</v>
      </c>
      <c r="AW132" s="13" t="s">
        <v>33</v>
      </c>
      <c r="AX132" s="13" t="s">
        <v>77</v>
      </c>
      <c r="AY132" s="186" t="s">
        <v>124</v>
      </c>
    </row>
    <row r="133" s="2" customFormat="1" ht="24.15" customHeight="1">
      <c r="A133" s="38"/>
      <c r="B133" s="164"/>
      <c r="C133" s="165" t="s">
        <v>191</v>
      </c>
      <c r="D133" s="165" t="s">
        <v>126</v>
      </c>
      <c r="E133" s="166" t="s">
        <v>192</v>
      </c>
      <c r="F133" s="167" t="s">
        <v>193</v>
      </c>
      <c r="G133" s="168" t="s">
        <v>194</v>
      </c>
      <c r="H133" s="169">
        <v>1</v>
      </c>
      <c r="I133" s="170"/>
      <c r="J133" s="171">
        <f>ROUND(I133*H133,2)</f>
        <v>0</v>
      </c>
      <c r="K133" s="167" t="s">
        <v>130</v>
      </c>
      <c r="L133" s="39"/>
      <c r="M133" s="172" t="s">
        <v>3</v>
      </c>
      <c r="N133" s="173" t="s">
        <v>43</v>
      </c>
      <c r="O133" s="72"/>
      <c r="P133" s="174">
        <f>O133*H133</f>
        <v>0</v>
      </c>
      <c r="Q133" s="174">
        <v>0.02989</v>
      </c>
      <c r="R133" s="174">
        <f>Q133*H133</f>
        <v>0.02989</v>
      </c>
      <c r="S133" s="174">
        <v>0</v>
      </c>
      <c r="T133" s="17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6" t="s">
        <v>131</v>
      </c>
      <c r="AT133" s="176" t="s">
        <v>126</v>
      </c>
      <c r="AU133" s="176" t="s">
        <v>81</v>
      </c>
      <c r="AY133" s="19" t="s">
        <v>124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9" t="s">
        <v>77</v>
      </c>
      <c r="BK133" s="177">
        <f>ROUND(I133*H133,2)</f>
        <v>0</v>
      </c>
      <c r="BL133" s="19" t="s">
        <v>131</v>
      </c>
      <c r="BM133" s="176" t="s">
        <v>195</v>
      </c>
    </row>
    <row r="134" s="2" customFormat="1">
      <c r="A134" s="38"/>
      <c r="B134" s="39"/>
      <c r="C134" s="38"/>
      <c r="D134" s="178" t="s">
        <v>133</v>
      </c>
      <c r="E134" s="38"/>
      <c r="F134" s="179" t="s">
        <v>196</v>
      </c>
      <c r="G134" s="38"/>
      <c r="H134" s="38"/>
      <c r="I134" s="180"/>
      <c r="J134" s="38"/>
      <c r="K134" s="38"/>
      <c r="L134" s="39"/>
      <c r="M134" s="181"/>
      <c r="N134" s="182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133</v>
      </c>
      <c r="AU134" s="19" t="s">
        <v>81</v>
      </c>
    </row>
    <row r="135" s="2" customFormat="1">
      <c r="A135" s="38"/>
      <c r="B135" s="39"/>
      <c r="C135" s="38"/>
      <c r="D135" s="183" t="s">
        <v>135</v>
      </c>
      <c r="E135" s="38"/>
      <c r="F135" s="184" t="s">
        <v>197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135</v>
      </c>
      <c r="AU135" s="19" t="s">
        <v>81</v>
      </c>
    </row>
    <row r="136" s="12" customFormat="1" ht="22.8" customHeight="1">
      <c r="A136" s="12"/>
      <c r="B136" s="151"/>
      <c r="C136" s="12"/>
      <c r="D136" s="152" t="s">
        <v>71</v>
      </c>
      <c r="E136" s="162" t="s">
        <v>81</v>
      </c>
      <c r="F136" s="162" t="s">
        <v>198</v>
      </c>
      <c r="G136" s="12"/>
      <c r="H136" s="12"/>
      <c r="I136" s="154"/>
      <c r="J136" s="163">
        <f>BK136</f>
        <v>0</v>
      </c>
      <c r="K136" s="12"/>
      <c r="L136" s="151"/>
      <c r="M136" s="156"/>
      <c r="N136" s="157"/>
      <c r="O136" s="157"/>
      <c r="P136" s="158">
        <f>SUM(P137:P210)</f>
        <v>0</v>
      </c>
      <c r="Q136" s="157"/>
      <c r="R136" s="158">
        <f>SUM(R137:R210)</f>
        <v>4.4738224999999998</v>
      </c>
      <c r="S136" s="157"/>
      <c r="T136" s="159">
        <f>SUM(T137:T210)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2" t="s">
        <v>77</v>
      </c>
      <c r="AT136" s="160" t="s">
        <v>71</v>
      </c>
      <c r="AU136" s="160" t="s">
        <v>77</v>
      </c>
      <c r="AY136" s="152" t="s">
        <v>124</v>
      </c>
      <c r="BK136" s="161">
        <f>SUM(BK137:BK210)</f>
        <v>0</v>
      </c>
    </row>
    <row r="137" s="2" customFormat="1" ht="16.5" customHeight="1">
      <c r="A137" s="38"/>
      <c r="B137" s="164"/>
      <c r="C137" s="165" t="s">
        <v>199</v>
      </c>
      <c r="D137" s="165" t="s">
        <v>126</v>
      </c>
      <c r="E137" s="166" t="s">
        <v>200</v>
      </c>
      <c r="F137" s="167" t="s">
        <v>201</v>
      </c>
      <c r="G137" s="168" t="s">
        <v>146</v>
      </c>
      <c r="H137" s="169">
        <v>0.22400000000000001</v>
      </c>
      <c r="I137" s="170"/>
      <c r="J137" s="171">
        <f>ROUND(I137*H137,2)</f>
        <v>0</v>
      </c>
      <c r="K137" s="167" t="s">
        <v>130</v>
      </c>
      <c r="L137" s="39"/>
      <c r="M137" s="172" t="s">
        <v>3</v>
      </c>
      <c r="N137" s="173" t="s">
        <v>43</v>
      </c>
      <c r="O137" s="72"/>
      <c r="P137" s="174">
        <f>O137*H137</f>
        <v>0</v>
      </c>
      <c r="Q137" s="174">
        <v>2.5018699999999998</v>
      </c>
      <c r="R137" s="174">
        <f>Q137*H137</f>
        <v>0.56041887999999995</v>
      </c>
      <c r="S137" s="174">
        <v>0</v>
      </c>
      <c r="T137" s="17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6" t="s">
        <v>131</v>
      </c>
      <c r="AT137" s="176" t="s">
        <v>126</v>
      </c>
      <c r="AU137" s="176" t="s">
        <v>81</v>
      </c>
      <c r="AY137" s="19" t="s">
        <v>124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9" t="s">
        <v>77</v>
      </c>
      <c r="BK137" s="177">
        <f>ROUND(I137*H137,2)</f>
        <v>0</v>
      </c>
      <c r="BL137" s="19" t="s">
        <v>131</v>
      </c>
      <c r="BM137" s="176" t="s">
        <v>202</v>
      </c>
    </row>
    <row r="138" s="2" customFormat="1">
      <c r="A138" s="38"/>
      <c r="B138" s="39"/>
      <c r="C138" s="38"/>
      <c r="D138" s="178" t="s">
        <v>133</v>
      </c>
      <c r="E138" s="38"/>
      <c r="F138" s="179" t="s">
        <v>203</v>
      </c>
      <c r="G138" s="38"/>
      <c r="H138" s="38"/>
      <c r="I138" s="180"/>
      <c r="J138" s="38"/>
      <c r="K138" s="38"/>
      <c r="L138" s="39"/>
      <c r="M138" s="181"/>
      <c r="N138" s="182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133</v>
      </c>
      <c r="AU138" s="19" t="s">
        <v>81</v>
      </c>
    </row>
    <row r="139" s="2" customFormat="1">
      <c r="A139" s="38"/>
      <c r="B139" s="39"/>
      <c r="C139" s="38"/>
      <c r="D139" s="183" t="s">
        <v>135</v>
      </c>
      <c r="E139" s="38"/>
      <c r="F139" s="184" t="s">
        <v>204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135</v>
      </c>
      <c r="AU139" s="19" t="s">
        <v>81</v>
      </c>
    </row>
    <row r="140" s="14" customFormat="1">
      <c r="A140" s="14"/>
      <c r="B140" s="203"/>
      <c r="C140" s="14"/>
      <c r="D140" s="178" t="s">
        <v>142</v>
      </c>
      <c r="E140" s="204" t="s">
        <v>3</v>
      </c>
      <c r="F140" s="205" t="s">
        <v>205</v>
      </c>
      <c r="G140" s="14"/>
      <c r="H140" s="204" t="s">
        <v>3</v>
      </c>
      <c r="I140" s="206"/>
      <c r="J140" s="14"/>
      <c r="K140" s="14"/>
      <c r="L140" s="203"/>
      <c r="M140" s="207"/>
      <c r="N140" s="208"/>
      <c r="O140" s="208"/>
      <c r="P140" s="208"/>
      <c r="Q140" s="208"/>
      <c r="R140" s="208"/>
      <c r="S140" s="208"/>
      <c r="T140" s="20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4" t="s">
        <v>142</v>
      </c>
      <c r="AU140" s="204" t="s">
        <v>81</v>
      </c>
      <c r="AV140" s="14" t="s">
        <v>77</v>
      </c>
      <c r="AW140" s="14" t="s">
        <v>33</v>
      </c>
      <c r="AX140" s="14" t="s">
        <v>72</v>
      </c>
      <c r="AY140" s="204" t="s">
        <v>124</v>
      </c>
    </row>
    <row r="141" s="14" customFormat="1">
      <c r="A141" s="14"/>
      <c r="B141" s="203"/>
      <c r="C141" s="14"/>
      <c r="D141" s="178" t="s">
        <v>142</v>
      </c>
      <c r="E141" s="204" t="s">
        <v>3</v>
      </c>
      <c r="F141" s="205" t="s">
        <v>206</v>
      </c>
      <c r="G141" s="14"/>
      <c r="H141" s="204" t="s">
        <v>3</v>
      </c>
      <c r="I141" s="206"/>
      <c r="J141" s="14"/>
      <c r="K141" s="14"/>
      <c r="L141" s="203"/>
      <c r="M141" s="207"/>
      <c r="N141" s="208"/>
      <c r="O141" s="208"/>
      <c r="P141" s="208"/>
      <c r="Q141" s="208"/>
      <c r="R141" s="208"/>
      <c r="S141" s="208"/>
      <c r="T141" s="20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4" t="s">
        <v>142</v>
      </c>
      <c r="AU141" s="204" t="s">
        <v>81</v>
      </c>
      <c r="AV141" s="14" t="s">
        <v>77</v>
      </c>
      <c r="AW141" s="14" t="s">
        <v>33</v>
      </c>
      <c r="AX141" s="14" t="s">
        <v>72</v>
      </c>
      <c r="AY141" s="204" t="s">
        <v>124</v>
      </c>
    </row>
    <row r="142" s="13" customFormat="1">
      <c r="A142" s="13"/>
      <c r="B142" s="185"/>
      <c r="C142" s="13"/>
      <c r="D142" s="178" t="s">
        <v>142</v>
      </c>
      <c r="E142" s="186" t="s">
        <v>3</v>
      </c>
      <c r="F142" s="187" t="s">
        <v>207</v>
      </c>
      <c r="G142" s="13"/>
      <c r="H142" s="188">
        <v>0.031</v>
      </c>
      <c r="I142" s="189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142</v>
      </c>
      <c r="AU142" s="186" t="s">
        <v>81</v>
      </c>
      <c r="AV142" s="13" t="s">
        <v>81</v>
      </c>
      <c r="AW142" s="13" t="s">
        <v>33</v>
      </c>
      <c r="AX142" s="13" t="s">
        <v>72</v>
      </c>
      <c r="AY142" s="186" t="s">
        <v>124</v>
      </c>
    </row>
    <row r="143" s="14" customFormat="1">
      <c r="A143" s="14"/>
      <c r="B143" s="203"/>
      <c r="C143" s="14"/>
      <c r="D143" s="178" t="s">
        <v>142</v>
      </c>
      <c r="E143" s="204" t="s">
        <v>3</v>
      </c>
      <c r="F143" s="205" t="s">
        <v>208</v>
      </c>
      <c r="G143" s="14"/>
      <c r="H143" s="204" t="s">
        <v>3</v>
      </c>
      <c r="I143" s="206"/>
      <c r="J143" s="14"/>
      <c r="K143" s="14"/>
      <c r="L143" s="203"/>
      <c r="M143" s="207"/>
      <c r="N143" s="208"/>
      <c r="O143" s="208"/>
      <c r="P143" s="208"/>
      <c r="Q143" s="208"/>
      <c r="R143" s="208"/>
      <c r="S143" s="208"/>
      <c r="T143" s="20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4" t="s">
        <v>142</v>
      </c>
      <c r="AU143" s="204" t="s">
        <v>81</v>
      </c>
      <c r="AV143" s="14" t="s">
        <v>77</v>
      </c>
      <c r="AW143" s="14" t="s">
        <v>33</v>
      </c>
      <c r="AX143" s="14" t="s">
        <v>72</v>
      </c>
      <c r="AY143" s="204" t="s">
        <v>124</v>
      </c>
    </row>
    <row r="144" s="13" customFormat="1">
      <c r="A144" s="13"/>
      <c r="B144" s="185"/>
      <c r="C144" s="13"/>
      <c r="D144" s="178" t="s">
        <v>142</v>
      </c>
      <c r="E144" s="186" t="s">
        <v>3</v>
      </c>
      <c r="F144" s="187" t="s">
        <v>209</v>
      </c>
      <c r="G144" s="13"/>
      <c r="H144" s="188">
        <v>0.091999999999999998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142</v>
      </c>
      <c r="AU144" s="186" t="s">
        <v>81</v>
      </c>
      <c r="AV144" s="13" t="s">
        <v>81</v>
      </c>
      <c r="AW144" s="13" t="s">
        <v>33</v>
      </c>
      <c r="AX144" s="13" t="s">
        <v>72</v>
      </c>
      <c r="AY144" s="186" t="s">
        <v>124</v>
      </c>
    </row>
    <row r="145" s="14" customFormat="1">
      <c r="A145" s="14"/>
      <c r="B145" s="203"/>
      <c r="C145" s="14"/>
      <c r="D145" s="178" t="s">
        <v>142</v>
      </c>
      <c r="E145" s="204" t="s">
        <v>3</v>
      </c>
      <c r="F145" s="205" t="s">
        <v>210</v>
      </c>
      <c r="G145" s="14"/>
      <c r="H145" s="204" t="s">
        <v>3</v>
      </c>
      <c r="I145" s="206"/>
      <c r="J145" s="14"/>
      <c r="K145" s="14"/>
      <c r="L145" s="203"/>
      <c r="M145" s="207"/>
      <c r="N145" s="208"/>
      <c r="O145" s="208"/>
      <c r="P145" s="208"/>
      <c r="Q145" s="208"/>
      <c r="R145" s="208"/>
      <c r="S145" s="208"/>
      <c r="T145" s="20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4" t="s">
        <v>142</v>
      </c>
      <c r="AU145" s="204" t="s">
        <v>81</v>
      </c>
      <c r="AV145" s="14" t="s">
        <v>77</v>
      </c>
      <c r="AW145" s="14" t="s">
        <v>33</v>
      </c>
      <c r="AX145" s="14" t="s">
        <v>72</v>
      </c>
      <c r="AY145" s="204" t="s">
        <v>124</v>
      </c>
    </row>
    <row r="146" s="13" customFormat="1">
      <c r="A146" s="13"/>
      <c r="B146" s="185"/>
      <c r="C146" s="13"/>
      <c r="D146" s="178" t="s">
        <v>142</v>
      </c>
      <c r="E146" s="186" t="s">
        <v>3</v>
      </c>
      <c r="F146" s="187" t="s">
        <v>211</v>
      </c>
      <c r="G146" s="13"/>
      <c r="H146" s="188">
        <v>0.075999999999999998</v>
      </c>
      <c r="I146" s="189"/>
      <c r="J146" s="13"/>
      <c r="K146" s="13"/>
      <c r="L146" s="185"/>
      <c r="M146" s="190"/>
      <c r="N146" s="191"/>
      <c r="O146" s="191"/>
      <c r="P146" s="191"/>
      <c r="Q146" s="191"/>
      <c r="R146" s="191"/>
      <c r="S146" s="191"/>
      <c r="T146" s="19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142</v>
      </c>
      <c r="AU146" s="186" t="s">
        <v>81</v>
      </c>
      <c r="AV146" s="13" t="s">
        <v>81</v>
      </c>
      <c r="AW146" s="13" t="s">
        <v>33</v>
      </c>
      <c r="AX146" s="13" t="s">
        <v>72</v>
      </c>
      <c r="AY146" s="186" t="s">
        <v>124</v>
      </c>
    </row>
    <row r="147" s="14" customFormat="1">
      <c r="A147" s="14"/>
      <c r="B147" s="203"/>
      <c r="C147" s="14"/>
      <c r="D147" s="178" t="s">
        <v>142</v>
      </c>
      <c r="E147" s="204" t="s">
        <v>3</v>
      </c>
      <c r="F147" s="205" t="s">
        <v>212</v>
      </c>
      <c r="G147" s="14"/>
      <c r="H147" s="204" t="s">
        <v>3</v>
      </c>
      <c r="I147" s="206"/>
      <c r="J147" s="14"/>
      <c r="K147" s="14"/>
      <c r="L147" s="203"/>
      <c r="M147" s="207"/>
      <c r="N147" s="208"/>
      <c r="O147" s="208"/>
      <c r="P147" s="208"/>
      <c r="Q147" s="208"/>
      <c r="R147" s="208"/>
      <c r="S147" s="208"/>
      <c r="T147" s="20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4" t="s">
        <v>142</v>
      </c>
      <c r="AU147" s="204" t="s">
        <v>81</v>
      </c>
      <c r="AV147" s="14" t="s">
        <v>77</v>
      </c>
      <c r="AW147" s="14" t="s">
        <v>33</v>
      </c>
      <c r="AX147" s="14" t="s">
        <v>72</v>
      </c>
      <c r="AY147" s="204" t="s">
        <v>124</v>
      </c>
    </row>
    <row r="148" s="13" customFormat="1">
      <c r="A148" s="13"/>
      <c r="B148" s="185"/>
      <c r="C148" s="13"/>
      <c r="D148" s="178" t="s">
        <v>142</v>
      </c>
      <c r="E148" s="186" t="s">
        <v>3</v>
      </c>
      <c r="F148" s="187" t="s">
        <v>213</v>
      </c>
      <c r="G148" s="13"/>
      <c r="H148" s="188">
        <v>0.025000000000000001</v>
      </c>
      <c r="I148" s="189"/>
      <c r="J148" s="13"/>
      <c r="K148" s="13"/>
      <c r="L148" s="185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142</v>
      </c>
      <c r="AU148" s="186" t="s">
        <v>81</v>
      </c>
      <c r="AV148" s="13" t="s">
        <v>81</v>
      </c>
      <c r="AW148" s="13" t="s">
        <v>33</v>
      </c>
      <c r="AX148" s="13" t="s">
        <v>72</v>
      </c>
      <c r="AY148" s="186" t="s">
        <v>124</v>
      </c>
    </row>
    <row r="149" s="15" customFormat="1">
      <c r="A149" s="15"/>
      <c r="B149" s="210"/>
      <c r="C149" s="15"/>
      <c r="D149" s="178" t="s">
        <v>142</v>
      </c>
      <c r="E149" s="211" t="s">
        <v>3</v>
      </c>
      <c r="F149" s="212" t="s">
        <v>214</v>
      </c>
      <c r="G149" s="15"/>
      <c r="H149" s="213">
        <v>0.22400000000000001</v>
      </c>
      <c r="I149" s="214"/>
      <c r="J149" s="15"/>
      <c r="K149" s="15"/>
      <c r="L149" s="210"/>
      <c r="M149" s="215"/>
      <c r="N149" s="216"/>
      <c r="O149" s="216"/>
      <c r="P149" s="216"/>
      <c r="Q149" s="216"/>
      <c r="R149" s="216"/>
      <c r="S149" s="216"/>
      <c r="T149" s="21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1" t="s">
        <v>142</v>
      </c>
      <c r="AU149" s="211" t="s">
        <v>81</v>
      </c>
      <c r="AV149" s="15" t="s">
        <v>131</v>
      </c>
      <c r="AW149" s="15" t="s">
        <v>33</v>
      </c>
      <c r="AX149" s="15" t="s">
        <v>77</v>
      </c>
      <c r="AY149" s="211" t="s">
        <v>124</v>
      </c>
    </row>
    <row r="150" s="2" customFormat="1" ht="24.15" customHeight="1">
      <c r="A150" s="38"/>
      <c r="B150" s="164"/>
      <c r="C150" s="165" t="s">
        <v>215</v>
      </c>
      <c r="D150" s="165" t="s">
        <v>126</v>
      </c>
      <c r="E150" s="166" t="s">
        <v>216</v>
      </c>
      <c r="F150" s="167" t="s">
        <v>217</v>
      </c>
      <c r="G150" s="168" t="s">
        <v>146</v>
      </c>
      <c r="H150" s="169">
        <v>1.52</v>
      </c>
      <c r="I150" s="170"/>
      <c r="J150" s="171">
        <f>ROUND(I150*H150,2)</f>
        <v>0</v>
      </c>
      <c r="K150" s="167" t="s">
        <v>130</v>
      </c>
      <c r="L150" s="39"/>
      <c r="M150" s="172" t="s">
        <v>3</v>
      </c>
      <c r="N150" s="173" t="s">
        <v>43</v>
      </c>
      <c r="O150" s="72"/>
      <c r="P150" s="174">
        <f>O150*H150</f>
        <v>0</v>
      </c>
      <c r="Q150" s="174">
        <v>2.5018699999999998</v>
      </c>
      <c r="R150" s="174">
        <f>Q150*H150</f>
        <v>3.8028423999999998</v>
      </c>
      <c r="S150" s="174">
        <v>0</v>
      </c>
      <c r="T150" s="17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6" t="s">
        <v>131</v>
      </c>
      <c r="AT150" s="176" t="s">
        <v>126</v>
      </c>
      <c r="AU150" s="176" t="s">
        <v>81</v>
      </c>
      <c r="AY150" s="19" t="s">
        <v>124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9" t="s">
        <v>77</v>
      </c>
      <c r="BK150" s="177">
        <f>ROUND(I150*H150,2)</f>
        <v>0</v>
      </c>
      <c r="BL150" s="19" t="s">
        <v>131</v>
      </c>
      <c r="BM150" s="176" t="s">
        <v>218</v>
      </c>
    </row>
    <row r="151" s="2" customFormat="1">
      <c r="A151" s="38"/>
      <c r="B151" s="39"/>
      <c r="C151" s="38"/>
      <c r="D151" s="178" t="s">
        <v>133</v>
      </c>
      <c r="E151" s="38"/>
      <c r="F151" s="179" t="s">
        <v>219</v>
      </c>
      <c r="G151" s="38"/>
      <c r="H151" s="38"/>
      <c r="I151" s="180"/>
      <c r="J151" s="38"/>
      <c r="K151" s="38"/>
      <c r="L151" s="39"/>
      <c r="M151" s="181"/>
      <c r="N151" s="182"/>
      <c r="O151" s="72"/>
      <c r="P151" s="72"/>
      <c r="Q151" s="72"/>
      <c r="R151" s="72"/>
      <c r="S151" s="72"/>
      <c r="T151" s="7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133</v>
      </c>
      <c r="AU151" s="19" t="s">
        <v>81</v>
      </c>
    </row>
    <row r="152" s="2" customFormat="1">
      <c r="A152" s="38"/>
      <c r="B152" s="39"/>
      <c r="C152" s="38"/>
      <c r="D152" s="183" t="s">
        <v>135</v>
      </c>
      <c r="E152" s="38"/>
      <c r="F152" s="184" t="s">
        <v>220</v>
      </c>
      <c r="G152" s="38"/>
      <c r="H152" s="38"/>
      <c r="I152" s="180"/>
      <c r="J152" s="38"/>
      <c r="K152" s="38"/>
      <c r="L152" s="39"/>
      <c r="M152" s="181"/>
      <c r="N152" s="182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135</v>
      </c>
      <c r="AU152" s="19" t="s">
        <v>81</v>
      </c>
    </row>
    <row r="153" s="14" customFormat="1">
      <c r="A153" s="14"/>
      <c r="B153" s="203"/>
      <c r="C153" s="14"/>
      <c r="D153" s="178" t="s">
        <v>142</v>
      </c>
      <c r="E153" s="204" t="s">
        <v>3</v>
      </c>
      <c r="F153" s="205" t="s">
        <v>205</v>
      </c>
      <c r="G153" s="14"/>
      <c r="H153" s="204" t="s">
        <v>3</v>
      </c>
      <c r="I153" s="206"/>
      <c r="J153" s="14"/>
      <c r="K153" s="14"/>
      <c r="L153" s="203"/>
      <c r="M153" s="207"/>
      <c r="N153" s="208"/>
      <c r="O153" s="208"/>
      <c r="P153" s="208"/>
      <c r="Q153" s="208"/>
      <c r="R153" s="208"/>
      <c r="S153" s="208"/>
      <c r="T153" s="20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4" t="s">
        <v>142</v>
      </c>
      <c r="AU153" s="204" t="s">
        <v>81</v>
      </c>
      <c r="AV153" s="14" t="s">
        <v>77</v>
      </c>
      <c r="AW153" s="14" t="s">
        <v>33</v>
      </c>
      <c r="AX153" s="14" t="s">
        <v>72</v>
      </c>
      <c r="AY153" s="204" t="s">
        <v>124</v>
      </c>
    </row>
    <row r="154" s="14" customFormat="1">
      <c r="A154" s="14"/>
      <c r="B154" s="203"/>
      <c r="C154" s="14"/>
      <c r="D154" s="178" t="s">
        <v>142</v>
      </c>
      <c r="E154" s="204" t="s">
        <v>3</v>
      </c>
      <c r="F154" s="205" t="s">
        <v>206</v>
      </c>
      <c r="G154" s="14"/>
      <c r="H154" s="204" t="s">
        <v>3</v>
      </c>
      <c r="I154" s="206"/>
      <c r="J154" s="14"/>
      <c r="K154" s="14"/>
      <c r="L154" s="203"/>
      <c r="M154" s="207"/>
      <c r="N154" s="208"/>
      <c r="O154" s="208"/>
      <c r="P154" s="208"/>
      <c r="Q154" s="208"/>
      <c r="R154" s="208"/>
      <c r="S154" s="208"/>
      <c r="T154" s="20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4" t="s">
        <v>142</v>
      </c>
      <c r="AU154" s="204" t="s">
        <v>81</v>
      </c>
      <c r="AV154" s="14" t="s">
        <v>77</v>
      </c>
      <c r="AW154" s="14" t="s">
        <v>33</v>
      </c>
      <c r="AX154" s="14" t="s">
        <v>72</v>
      </c>
      <c r="AY154" s="204" t="s">
        <v>124</v>
      </c>
    </row>
    <row r="155" s="13" customFormat="1">
      <c r="A155" s="13"/>
      <c r="B155" s="185"/>
      <c r="C155" s="13"/>
      <c r="D155" s="178" t="s">
        <v>142</v>
      </c>
      <c r="E155" s="186" t="s">
        <v>3</v>
      </c>
      <c r="F155" s="187" t="s">
        <v>221</v>
      </c>
      <c r="G155" s="13"/>
      <c r="H155" s="188">
        <v>0.14399999999999999</v>
      </c>
      <c r="I155" s="189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142</v>
      </c>
      <c r="AU155" s="186" t="s">
        <v>81</v>
      </c>
      <c r="AV155" s="13" t="s">
        <v>81</v>
      </c>
      <c r="AW155" s="13" t="s">
        <v>33</v>
      </c>
      <c r="AX155" s="13" t="s">
        <v>72</v>
      </c>
      <c r="AY155" s="186" t="s">
        <v>124</v>
      </c>
    </row>
    <row r="156" s="14" customFormat="1">
      <c r="A156" s="14"/>
      <c r="B156" s="203"/>
      <c r="C156" s="14"/>
      <c r="D156" s="178" t="s">
        <v>142</v>
      </c>
      <c r="E156" s="204" t="s">
        <v>3</v>
      </c>
      <c r="F156" s="205" t="s">
        <v>208</v>
      </c>
      <c r="G156" s="14"/>
      <c r="H156" s="204" t="s">
        <v>3</v>
      </c>
      <c r="I156" s="206"/>
      <c r="J156" s="14"/>
      <c r="K156" s="14"/>
      <c r="L156" s="203"/>
      <c r="M156" s="207"/>
      <c r="N156" s="208"/>
      <c r="O156" s="208"/>
      <c r="P156" s="208"/>
      <c r="Q156" s="208"/>
      <c r="R156" s="208"/>
      <c r="S156" s="208"/>
      <c r="T156" s="20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4" t="s">
        <v>142</v>
      </c>
      <c r="AU156" s="204" t="s">
        <v>81</v>
      </c>
      <c r="AV156" s="14" t="s">
        <v>77</v>
      </c>
      <c r="AW156" s="14" t="s">
        <v>33</v>
      </c>
      <c r="AX156" s="14" t="s">
        <v>72</v>
      </c>
      <c r="AY156" s="204" t="s">
        <v>124</v>
      </c>
    </row>
    <row r="157" s="13" customFormat="1">
      <c r="A157" s="13"/>
      <c r="B157" s="185"/>
      <c r="C157" s="13"/>
      <c r="D157" s="178" t="s">
        <v>142</v>
      </c>
      <c r="E157" s="186" t="s">
        <v>3</v>
      </c>
      <c r="F157" s="187" t="s">
        <v>222</v>
      </c>
      <c r="G157" s="13"/>
      <c r="H157" s="188">
        <v>0.52800000000000002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142</v>
      </c>
      <c r="AU157" s="186" t="s">
        <v>81</v>
      </c>
      <c r="AV157" s="13" t="s">
        <v>81</v>
      </c>
      <c r="AW157" s="13" t="s">
        <v>33</v>
      </c>
      <c r="AX157" s="13" t="s">
        <v>72</v>
      </c>
      <c r="AY157" s="186" t="s">
        <v>124</v>
      </c>
    </row>
    <row r="158" s="14" customFormat="1">
      <c r="A158" s="14"/>
      <c r="B158" s="203"/>
      <c r="C158" s="14"/>
      <c r="D158" s="178" t="s">
        <v>142</v>
      </c>
      <c r="E158" s="204" t="s">
        <v>3</v>
      </c>
      <c r="F158" s="205" t="s">
        <v>210</v>
      </c>
      <c r="G158" s="14"/>
      <c r="H158" s="204" t="s">
        <v>3</v>
      </c>
      <c r="I158" s="206"/>
      <c r="J158" s="14"/>
      <c r="K158" s="14"/>
      <c r="L158" s="203"/>
      <c r="M158" s="207"/>
      <c r="N158" s="208"/>
      <c r="O158" s="208"/>
      <c r="P158" s="208"/>
      <c r="Q158" s="208"/>
      <c r="R158" s="208"/>
      <c r="S158" s="208"/>
      <c r="T158" s="20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4" t="s">
        <v>142</v>
      </c>
      <c r="AU158" s="204" t="s">
        <v>81</v>
      </c>
      <c r="AV158" s="14" t="s">
        <v>77</v>
      </c>
      <c r="AW158" s="14" t="s">
        <v>33</v>
      </c>
      <c r="AX158" s="14" t="s">
        <v>72</v>
      </c>
      <c r="AY158" s="204" t="s">
        <v>124</v>
      </c>
    </row>
    <row r="159" s="13" customFormat="1">
      <c r="A159" s="13"/>
      <c r="B159" s="185"/>
      <c r="C159" s="13"/>
      <c r="D159" s="178" t="s">
        <v>142</v>
      </c>
      <c r="E159" s="186" t="s">
        <v>3</v>
      </c>
      <c r="F159" s="187" t="s">
        <v>223</v>
      </c>
      <c r="G159" s="13"/>
      <c r="H159" s="188">
        <v>0.624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142</v>
      </c>
      <c r="AU159" s="186" t="s">
        <v>81</v>
      </c>
      <c r="AV159" s="13" t="s">
        <v>81</v>
      </c>
      <c r="AW159" s="13" t="s">
        <v>33</v>
      </c>
      <c r="AX159" s="13" t="s">
        <v>72</v>
      </c>
      <c r="AY159" s="186" t="s">
        <v>124</v>
      </c>
    </row>
    <row r="160" s="14" customFormat="1">
      <c r="A160" s="14"/>
      <c r="B160" s="203"/>
      <c r="C160" s="14"/>
      <c r="D160" s="178" t="s">
        <v>142</v>
      </c>
      <c r="E160" s="204" t="s">
        <v>3</v>
      </c>
      <c r="F160" s="205" t="s">
        <v>212</v>
      </c>
      <c r="G160" s="14"/>
      <c r="H160" s="204" t="s">
        <v>3</v>
      </c>
      <c r="I160" s="206"/>
      <c r="J160" s="14"/>
      <c r="K160" s="14"/>
      <c r="L160" s="203"/>
      <c r="M160" s="207"/>
      <c r="N160" s="208"/>
      <c r="O160" s="208"/>
      <c r="P160" s="208"/>
      <c r="Q160" s="208"/>
      <c r="R160" s="208"/>
      <c r="S160" s="208"/>
      <c r="T160" s="20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4" t="s">
        <v>142</v>
      </c>
      <c r="AU160" s="204" t="s">
        <v>81</v>
      </c>
      <c r="AV160" s="14" t="s">
        <v>77</v>
      </c>
      <c r="AW160" s="14" t="s">
        <v>33</v>
      </c>
      <c r="AX160" s="14" t="s">
        <v>72</v>
      </c>
      <c r="AY160" s="204" t="s">
        <v>124</v>
      </c>
    </row>
    <row r="161" s="13" customFormat="1">
      <c r="A161" s="13"/>
      <c r="B161" s="185"/>
      <c r="C161" s="13"/>
      <c r="D161" s="178" t="s">
        <v>142</v>
      </c>
      <c r="E161" s="186" t="s">
        <v>3</v>
      </c>
      <c r="F161" s="187" t="s">
        <v>224</v>
      </c>
      <c r="G161" s="13"/>
      <c r="H161" s="188">
        <v>0.22400000000000001</v>
      </c>
      <c r="I161" s="189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142</v>
      </c>
      <c r="AU161" s="186" t="s">
        <v>81</v>
      </c>
      <c r="AV161" s="13" t="s">
        <v>81</v>
      </c>
      <c r="AW161" s="13" t="s">
        <v>33</v>
      </c>
      <c r="AX161" s="13" t="s">
        <v>72</v>
      </c>
      <c r="AY161" s="186" t="s">
        <v>124</v>
      </c>
    </row>
    <row r="162" s="15" customFormat="1">
      <c r="A162" s="15"/>
      <c r="B162" s="210"/>
      <c r="C162" s="15"/>
      <c r="D162" s="178" t="s">
        <v>142</v>
      </c>
      <c r="E162" s="211" t="s">
        <v>3</v>
      </c>
      <c r="F162" s="212" t="s">
        <v>214</v>
      </c>
      <c r="G162" s="15"/>
      <c r="H162" s="213">
        <v>1.52</v>
      </c>
      <c r="I162" s="214"/>
      <c r="J162" s="15"/>
      <c r="K162" s="15"/>
      <c r="L162" s="210"/>
      <c r="M162" s="215"/>
      <c r="N162" s="216"/>
      <c r="O162" s="216"/>
      <c r="P162" s="216"/>
      <c r="Q162" s="216"/>
      <c r="R162" s="216"/>
      <c r="S162" s="216"/>
      <c r="T162" s="21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1" t="s">
        <v>142</v>
      </c>
      <c r="AU162" s="211" t="s">
        <v>81</v>
      </c>
      <c r="AV162" s="15" t="s">
        <v>131</v>
      </c>
      <c r="AW162" s="15" t="s">
        <v>33</v>
      </c>
      <c r="AX162" s="15" t="s">
        <v>77</v>
      </c>
      <c r="AY162" s="211" t="s">
        <v>124</v>
      </c>
    </row>
    <row r="163" s="2" customFormat="1" ht="16.5" customHeight="1">
      <c r="A163" s="38"/>
      <c r="B163" s="164"/>
      <c r="C163" s="165" t="s">
        <v>225</v>
      </c>
      <c r="D163" s="165" t="s">
        <v>126</v>
      </c>
      <c r="E163" s="166" t="s">
        <v>226</v>
      </c>
      <c r="F163" s="167" t="s">
        <v>227</v>
      </c>
      <c r="G163" s="168" t="s">
        <v>129</v>
      </c>
      <c r="H163" s="169">
        <v>18.175999999999998</v>
      </c>
      <c r="I163" s="170"/>
      <c r="J163" s="171">
        <f>ROUND(I163*H163,2)</f>
        <v>0</v>
      </c>
      <c r="K163" s="167" t="s">
        <v>130</v>
      </c>
      <c r="L163" s="39"/>
      <c r="M163" s="172" t="s">
        <v>3</v>
      </c>
      <c r="N163" s="173" t="s">
        <v>43</v>
      </c>
      <c r="O163" s="72"/>
      <c r="P163" s="174">
        <f>O163*H163</f>
        <v>0</v>
      </c>
      <c r="Q163" s="174">
        <v>0.00264</v>
      </c>
      <c r="R163" s="174">
        <f>Q163*H163</f>
        <v>0.047984639999999995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131</v>
      </c>
      <c r="AT163" s="176" t="s">
        <v>126</v>
      </c>
      <c r="AU163" s="176" t="s">
        <v>81</v>
      </c>
      <c r="AY163" s="19" t="s">
        <v>124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77</v>
      </c>
      <c r="BK163" s="177">
        <f>ROUND(I163*H163,2)</f>
        <v>0</v>
      </c>
      <c r="BL163" s="19" t="s">
        <v>131</v>
      </c>
      <c r="BM163" s="176" t="s">
        <v>228</v>
      </c>
    </row>
    <row r="164" s="2" customFormat="1">
      <c r="A164" s="38"/>
      <c r="B164" s="39"/>
      <c r="C164" s="38"/>
      <c r="D164" s="178" t="s">
        <v>133</v>
      </c>
      <c r="E164" s="38"/>
      <c r="F164" s="179" t="s">
        <v>229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133</v>
      </c>
      <c r="AU164" s="19" t="s">
        <v>81</v>
      </c>
    </row>
    <row r="165" s="2" customFormat="1">
      <c r="A165" s="38"/>
      <c r="B165" s="39"/>
      <c r="C165" s="38"/>
      <c r="D165" s="183" t="s">
        <v>135</v>
      </c>
      <c r="E165" s="38"/>
      <c r="F165" s="184" t="s">
        <v>230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135</v>
      </c>
      <c r="AU165" s="19" t="s">
        <v>81</v>
      </c>
    </row>
    <row r="166" s="14" customFormat="1">
      <c r="A166" s="14"/>
      <c r="B166" s="203"/>
      <c r="C166" s="14"/>
      <c r="D166" s="178" t="s">
        <v>142</v>
      </c>
      <c r="E166" s="204" t="s">
        <v>3</v>
      </c>
      <c r="F166" s="205" t="s">
        <v>205</v>
      </c>
      <c r="G166" s="14"/>
      <c r="H166" s="204" t="s">
        <v>3</v>
      </c>
      <c r="I166" s="206"/>
      <c r="J166" s="14"/>
      <c r="K166" s="14"/>
      <c r="L166" s="203"/>
      <c r="M166" s="207"/>
      <c r="N166" s="208"/>
      <c r="O166" s="208"/>
      <c r="P166" s="208"/>
      <c r="Q166" s="208"/>
      <c r="R166" s="208"/>
      <c r="S166" s="208"/>
      <c r="T166" s="20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4" t="s">
        <v>142</v>
      </c>
      <c r="AU166" s="204" t="s">
        <v>81</v>
      </c>
      <c r="AV166" s="14" t="s">
        <v>77</v>
      </c>
      <c r="AW166" s="14" t="s">
        <v>33</v>
      </c>
      <c r="AX166" s="14" t="s">
        <v>72</v>
      </c>
      <c r="AY166" s="204" t="s">
        <v>124</v>
      </c>
    </row>
    <row r="167" s="14" customFormat="1">
      <c r="A167" s="14"/>
      <c r="B167" s="203"/>
      <c r="C167" s="14"/>
      <c r="D167" s="178" t="s">
        <v>142</v>
      </c>
      <c r="E167" s="204" t="s">
        <v>3</v>
      </c>
      <c r="F167" s="205" t="s">
        <v>206</v>
      </c>
      <c r="G167" s="14"/>
      <c r="H167" s="204" t="s">
        <v>3</v>
      </c>
      <c r="I167" s="206"/>
      <c r="J167" s="14"/>
      <c r="K167" s="14"/>
      <c r="L167" s="203"/>
      <c r="M167" s="207"/>
      <c r="N167" s="208"/>
      <c r="O167" s="208"/>
      <c r="P167" s="208"/>
      <c r="Q167" s="208"/>
      <c r="R167" s="208"/>
      <c r="S167" s="208"/>
      <c r="T167" s="20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4" t="s">
        <v>142</v>
      </c>
      <c r="AU167" s="204" t="s">
        <v>81</v>
      </c>
      <c r="AV167" s="14" t="s">
        <v>77</v>
      </c>
      <c r="AW167" s="14" t="s">
        <v>33</v>
      </c>
      <c r="AX167" s="14" t="s">
        <v>72</v>
      </c>
      <c r="AY167" s="204" t="s">
        <v>124</v>
      </c>
    </row>
    <row r="168" s="13" customFormat="1">
      <c r="A168" s="13"/>
      <c r="B168" s="185"/>
      <c r="C168" s="13"/>
      <c r="D168" s="178" t="s">
        <v>142</v>
      </c>
      <c r="E168" s="186" t="s">
        <v>3</v>
      </c>
      <c r="F168" s="187" t="s">
        <v>231</v>
      </c>
      <c r="G168" s="13"/>
      <c r="H168" s="188">
        <v>1.44</v>
      </c>
      <c r="I168" s="189"/>
      <c r="J168" s="13"/>
      <c r="K168" s="13"/>
      <c r="L168" s="185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142</v>
      </c>
      <c r="AU168" s="186" t="s">
        <v>81</v>
      </c>
      <c r="AV168" s="13" t="s">
        <v>81</v>
      </c>
      <c r="AW168" s="13" t="s">
        <v>33</v>
      </c>
      <c r="AX168" s="13" t="s">
        <v>72</v>
      </c>
      <c r="AY168" s="186" t="s">
        <v>124</v>
      </c>
    </row>
    <row r="169" s="13" customFormat="1">
      <c r="A169" s="13"/>
      <c r="B169" s="185"/>
      <c r="C169" s="13"/>
      <c r="D169" s="178" t="s">
        <v>142</v>
      </c>
      <c r="E169" s="186" t="s">
        <v>3</v>
      </c>
      <c r="F169" s="187" t="s">
        <v>232</v>
      </c>
      <c r="G169" s="13"/>
      <c r="H169" s="188">
        <v>0.40799999999999997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142</v>
      </c>
      <c r="AU169" s="186" t="s">
        <v>81</v>
      </c>
      <c r="AV169" s="13" t="s">
        <v>81</v>
      </c>
      <c r="AW169" s="13" t="s">
        <v>33</v>
      </c>
      <c r="AX169" s="13" t="s">
        <v>72</v>
      </c>
      <c r="AY169" s="186" t="s">
        <v>124</v>
      </c>
    </row>
    <row r="170" s="14" customFormat="1">
      <c r="A170" s="14"/>
      <c r="B170" s="203"/>
      <c r="C170" s="14"/>
      <c r="D170" s="178" t="s">
        <v>142</v>
      </c>
      <c r="E170" s="204" t="s">
        <v>3</v>
      </c>
      <c r="F170" s="205" t="s">
        <v>208</v>
      </c>
      <c r="G170" s="14"/>
      <c r="H170" s="204" t="s">
        <v>3</v>
      </c>
      <c r="I170" s="206"/>
      <c r="J170" s="14"/>
      <c r="K170" s="14"/>
      <c r="L170" s="203"/>
      <c r="M170" s="207"/>
      <c r="N170" s="208"/>
      <c r="O170" s="208"/>
      <c r="P170" s="208"/>
      <c r="Q170" s="208"/>
      <c r="R170" s="208"/>
      <c r="S170" s="208"/>
      <c r="T170" s="20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4" t="s">
        <v>142</v>
      </c>
      <c r="AU170" s="204" t="s">
        <v>81</v>
      </c>
      <c r="AV170" s="14" t="s">
        <v>77</v>
      </c>
      <c r="AW170" s="14" t="s">
        <v>33</v>
      </c>
      <c r="AX170" s="14" t="s">
        <v>72</v>
      </c>
      <c r="AY170" s="204" t="s">
        <v>124</v>
      </c>
    </row>
    <row r="171" s="13" customFormat="1">
      <c r="A171" s="13"/>
      <c r="B171" s="185"/>
      <c r="C171" s="13"/>
      <c r="D171" s="178" t="s">
        <v>142</v>
      </c>
      <c r="E171" s="186" t="s">
        <v>3</v>
      </c>
      <c r="F171" s="187" t="s">
        <v>233</v>
      </c>
      <c r="G171" s="13"/>
      <c r="H171" s="188">
        <v>5.2800000000000002</v>
      </c>
      <c r="I171" s="189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142</v>
      </c>
      <c r="AU171" s="186" t="s">
        <v>81</v>
      </c>
      <c r="AV171" s="13" t="s">
        <v>81</v>
      </c>
      <c r="AW171" s="13" t="s">
        <v>33</v>
      </c>
      <c r="AX171" s="13" t="s">
        <v>72</v>
      </c>
      <c r="AY171" s="186" t="s">
        <v>124</v>
      </c>
    </row>
    <row r="172" s="13" customFormat="1">
      <c r="A172" s="13"/>
      <c r="B172" s="185"/>
      <c r="C172" s="13"/>
      <c r="D172" s="178" t="s">
        <v>142</v>
      </c>
      <c r="E172" s="186" t="s">
        <v>3</v>
      </c>
      <c r="F172" s="187" t="s">
        <v>234</v>
      </c>
      <c r="G172" s="13"/>
      <c r="H172" s="188">
        <v>1.224</v>
      </c>
      <c r="I172" s="189"/>
      <c r="J172" s="13"/>
      <c r="K172" s="13"/>
      <c r="L172" s="185"/>
      <c r="M172" s="190"/>
      <c r="N172" s="191"/>
      <c r="O172" s="191"/>
      <c r="P172" s="191"/>
      <c r="Q172" s="191"/>
      <c r="R172" s="191"/>
      <c r="S172" s="191"/>
      <c r="T172" s="19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142</v>
      </c>
      <c r="AU172" s="186" t="s">
        <v>81</v>
      </c>
      <c r="AV172" s="13" t="s">
        <v>81</v>
      </c>
      <c r="AW172" s="13" t="s">
        <v>33</v>
      </c>
      <c r="AX172" s="13" t="s">
        <v>72</v>
      </c>
      <c r="AY172" s="186" t="s">
        <v>124</v>
      </c>
    </row>
    <row r="173" s="14" customFormat="1">
      <c r="A173" s="14"/>
      <c r="B173" s="203"/>
      <c r="C173" s="14"/>
      <c r="D173" s="178" t="s">
        <v>142</v>
      </c>
      <c r="E173" s="204" t="s">
        <v>3</v>
      </c>
      <c r="F173" s="205" t="s">
        <v>210</v>
      </c>
      <c r="G173" s="14"/>
      <c r="H173" s="204" t="s">
        <v>3</v>
      </c>
      <c r="I173" s="206"/>
      <c r="J173" s="14"/>
      <c r="K173" s="14"/>
      <c r="L173" s="203"/>
      <c r="M173" s="207"/>
      <c r="N173" s="208"/>
      <c r="O173" s="208"/>
      <c r="P173" s="208"/>
      <c r="Q173" s="208"/>
      <c r="R173" s="208"/>
      <c r="S173" s="208"/>
      <c r="T173" s="20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4" t="s">
        <v>142</v>
      </c>
      <c r="AU173" s="204" t="s">
        <v>81</v>
      </c>
      <c r="AV173" s="14" t="s">
        <v>77</v>
      </c>
      <c r="AW173" s="14" t="s">
        <v>33</v>
      </c>
      <c r="AX173" s="14" t="s">
        <v>72</v>
      </c>
      <c r="AY173" s="204" t="s">
        <v>124</v>
      </c>
    </row>
    <row r="174" s="13" customFormat="1">
      <c r="A174" s="13"/>
      <c r="B174" s="185"/>
      <c r="C174" s="13"/>
      <c r="D174" s="178" t="s">
        <v>142</v>
      </c>
      <c r="E174" s="186" t="s">
        <v>3</v>
      </c>
      <c r="F174" s="187" t="s">
        <v>235</v>
      </c>
      <c r="G174" s="13"/>
      <c r="H174" s="188">
        <v>6.2400000000000002</v>
      </c>
      <c r="I174" s="189"/>
      <c r="J174" s="13"/>
      <c r="K174" s="13"/>
      <c r="L174" s="185"/>
      <c r="M174" s="190"/>
      <c r="N174" s="191"/>
      <c r="O174" s="191"/>
      <c r="P174" s="191"/>
      <c r="Q174" s="191"/>
      <c r="R174" s="191"/>
      <c r="S174" s="191"/>
      <c r="T174" s="19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142</v>
      </c>
      <c r="AU174" s="186" t="s">
        <v>81</v>
      </c>
      <c r="AV174" s="13" t="s">
        <v>81</v>
      </c>
      <c r="AW174" s="13" t="s">
        <v>33</v>
      </c>
      <c r="AX174" s="13" t="s">
        <v>72</v>
      </c>
      <c r="AY174" s="186" t="s">
        <v>124</v>
      </c>
    </row>
    <row r="175" s="13" customFormat="1">
      <c r="A175" s="13"/>
      <c r="B175" s="185"/>
      <c r="C175" s="13"/>
      <c r="D175" s="178" t="s">
        <v>142</v>
      </c>
      <c r="E175" s="186" t="s">
        <v>3</v>
      </c>
      <c r="F175" s="187" t="s">
        <v>236</v>
      </c>
      <c r="G175" s="13"/>
      <c r="H175" s="188">
        <v>1.008</v>
      </c>
      <c r="I175" s="189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142</v>
      </c>
      <c r="AU175" s="186" t="s">
        <v>81</v>
      </c>
      <c r="AV175" s="13" t="s">
        <v>81</v>
      </c>
      <c r="AW175" s="13" t="s">
        <v>33</v>
      </c>
      <c r="AX175" s="13" t="s">
        <v>72</v>
      </c>
      <c r="AY175" s="186" t="s">
        <v>124</v>
      </c>
    </row>
    <row r="176" s="14" customFormat="1">
      <c r="A176" s="14"/>
      <c r="B176" s="203"/>
      <c r="C176" s="14"/>
      <c r="D176" s="178" t="s">
        <v>142</v>
      </c>
      <c r="E176" s="204" t="s">
        <v>3</v>
      </c>
      <c r="F176" s="205" t="s">
        <v>212</v>
      </c>
      <c r="G176" s="14"/>
      <c r="H176" s="204" t="s">
        <v>3</v>
      </c>
      <c r="I176" s="206"/>
      <c r="J176" s="14"/>
      <c r="K176" s="14"/>
      <c r="L176" s="203"/>
      <c r="M176" s="207"/>
      <c r="N176" s="208"/>
      <c r="O176" s="208"/>
      <c r="P176" s="208"/>
      <c r="Q176" s="208"/>
      <c r="R176" s="208"/>
      <c r="S176" s="208"/>
      <c r="T176" s="20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4" t="s">
        <v>142</v>
      </c>
      <c r="AU176" s="204" t="s">
        <v>81</v>
      </c>
      <c r="AV176" s="14" t="s">
        <v>77</v>
      </c>
      <c r="AW176" s="14" t="s">
        <v>33</v>
      </c>
      <c r="AX176" s="14" t="s">
        <v>72</v>
      </c>
      <c r="AY176" s="204" t="s">
        <v>124</v>
      </c>
    </row>
    <row r="177" s="13" customFormat="1">
      <c r="A177" s="13"/>
      <c r="B177" s="185"/>
      <c r="C177" s="13"/>
      <c r="D177" s="178" t="s">
        <v>142</v>
      </c>
      <c r="E177" s="186" t="s">
        <v>3</v>
      </c>
      <c r="F177" s="187" t="s">
        <v>237</v>
      </c>
      <c r="G177" s="13"/>
      <c r="H177" s="188">
        <v>2.2400000000000002</v>
      </c>
      <c r="I177" s="189"/>
      <c r="J177" s="13"/>
      <c r="K177" s="13"/>
      <c r="L177" s="185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142</v>
      </c>
      <c r="AU177" s="186" t="s">
        <v>81</v>
      </c>
      <c r="AV177" s="13" t="s">
        <v>81</v>
      </c>
      <c r="AW177" s="13" t="s">
        <v>33</v>
      </c>
      <c r="AX177" s="13" t="s">
        <v>72</v>
      </c>
      <c r="AY177" s="186" t="s">
        <v>124</v>
      </c>
    </row>
    <row r="178" s="13" customFormat="1">
      <c r="A178" s="13"/>
      <c r="B178" s="185"/>
      <c r="C178" s="13"/>
      <c r="D178" s="178" t="s">
        <v>142</v>
      </c>
      <c r="E178" s="186" t="s">
        <v>3</v>
      </c>
      <c r="F178" s="187" t="s">
        <v>238</v>
      </c>
      <c r="G178" s="13"/>
      <c r="H178" s="188">
        <v>0.33600000000000002</v>
      </c>
      <c r="I178" s="189"/>
      <c r="J178" s="13"/>
      <c r="K178" s="13"/>
      <c r="L178" s="185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142</v>
      </c>
      <c r="AU178" s="186" t="s">
        <v>81</v>
      </c>
      <c r="AV178" s="13" t="s">
        <v>81</v>
      </c>
      <c r="AW178" s="13" t="s">
        <v>33</v>
      </c>
      <c r="AX178" s="13" t="s">
        <v>72</v>
      </c>
      <c r="AY178" s="186" t="s">
        <v>124</v>
      </c>
    </row>
    <row r="179" s="15" customFormat="1">
      <c r="A179" s="15"/>
      <c r="B179" s="210"/>
      <c r="C179" s="15"/>
      <c r="D179" s="178" t="s">
        <v>142</v>
      </c>
      <c r="E179" s="211" t="s">
        <v>3</v>
      </c>
      <c r="F179" s="212" t="s">
        <v>214</v>
      </c>
      <c r="G179" s="15"/>
      <c r="H179" s="213">
        <v>18.176000000000002</v>
      </c>
      <c r="I179" s="214"/>
      <c r="J179" s="15"/>
      <c r="K179" s="15"/>
      <c r="L179" s="210"/>
      <c r="M179" s="215"/>
      <c r="N179" s="216"/>
      <c r="O179" s="216"/>
      <c r="P179" s="216"/>
      <c r="Q179" s="216"/>
      <c r="R179" s="216"/>
      <c r="S179" s="216"/>
      <c r="T179" s="21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1" t="s">
        <v>142</v>
      </c>
      <c r="AU179" s="211" t="s">
        <v>81</v>
      </c>
      <c r="AV179" s="15" t="s">
        <v>131</v>
      </c>
      <c r="AW179" s="15" t="s">
        <v>33</v>
      </c>
      <c r="AX179" s="15" t="s">
        <v>77</v>
      </c>
      <c r="AY179" s="211" t="s">
        <v>124</v>
      </c>
    </row>
    <row r="180" s="2" customFormat="1" ht="16.5" customHeight="1">
      <c r="A180" s="38"/>
      <c r="B180" s="164"/>
      <c r="C180" s="165" t="s">
        <v>9</v>
      </c>
      <c r="D180" s="165" t="s">
        <v>126</v>
      </c>
      <c r="E180" s="166" t="s">
        <v>239</v>
      </c>
      <c r="F180" s="167" t="s">
        <v>240</v>
      </c>
      <c r="G180" s="168" t="s">
        <v>129</v>
      </c>
      <c r="H180" s="169">
        <v>18.175999999999998</v>
      </c>
      <c r="I180" s="170"/>
      <c r="J180" s="171">
        <f>ROUND(I180*H180,2)</f>
        <v>0</v>
      </c>
      <c r="K180" s="167" t="s">
        <v>130</v>
      </c>
      <c r="L180" s="39"/>
      <c r="M180" s="172" t="s">
        <v>3</v>
      </c>
      <c r="N180" s="173" t="s">
        <v>43</v>
      </c>
      <c r="O180" s="72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6" t="s">
        <v>131</v>
      </c>
      <c r="AT180" s="176" t="s">
        <v>126</v>
      </c>
      <c r="AU180" s="176" t="s">
        <v>81</v>
      </c>
      <c r="AY180" s="19" t="s">
        <v>124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9" t="s">
        <v>77</v>
      </c>
      <c r="BK180" s="177">
        <f>ROUND(I180*H180,2)</f>
        <v>0</v>
      </c>
      <c r="BL180" s="19" t="s">
        <v>131</v>
      </c>
      <c r="BM180" s="176" t="s">
        <v>241</v>
      </c>
    </row>
    <row r="181" s="2" customFormat="1">
      <c r="A181" s="38"/>
      <c r="B181" s="39"/>
      <c r="C181" s="38"/>
      <c r="D181" s="178" t="s">
        <v>133</v>
      </c>
      <c r="E181" s="38"/>
      <c r="F181" s="179" t="s">
        <v>242</v>
      </c>
      <c r="G181" s="38"/>
      <c r="H181" s="38"/>
      <c r="I181" s="180"/>
      <c r="J181" s="38"/>
      <c r="K181" s="38"/>
      <c r="L181" s="39"/>
      <c r="M181" s="181"/>
      <c r="N181" s="182"/>
      <c r="O181" s="72"/>
      <c r="P181" s="72"/>
      <c r="Q181" s="72"/>
      <c r="R181" s="72"/>
      <c r="S181" s="72"/>
      <c r="T181" s="7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133</v>
      </c>
      <c r="AU181" s="19" t="s">
        <v>81</v>
      </c>
    </row>
    <row r="182" s="2" customFormat="1">
      <c r="A182" s="38"/>
      <c r="B182" s="39"/>
      <c r="C182" s="38"/>
      <c r="D182" s="183" t="s">
        <v>135</v>
      </c>
      <c r="E182" s="38"/>
      <c r="F182" s="184" t="s">
        <v>243</v>
      </c>
      <c r="G182" s="38"/>
      <c r="H182" s="38"/>
      <c r="I182" s="180"/>
      <c r="J182" s="38"/>
      <c r="K182" s="38"/>
      <c r="L182" s="39"/>
      <c r="M182" s="181"/>
      <c r="N182" s="182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135</v>
      </c>
      <c r="AU182" s="19" t="s">
        <v>81</v>
      </c>
    </row>
    <row r="183" s="14" customFormat="1">
      <c r="A183" s="14"/>
      <c r="B183" s="203"/>
      <c r="C183" s="14"/>
      <c r="D183" s="178" t="s">
        <v>142</v>
      </c>
      <c r="E183" s="204" t="s">
        <v>3</v>
      </c>
      <c r="F183" s="205" t="s">
        <v>205</v>
      </c>
      <c r="G183" s="14"/>
      <c r="H183" s="204" t="s">
        <v>3</v>
      </c>
      <c r="I183" s="206"/>
      <c r="J183" s="14"/>
      <c r="K183" s="14"/>
      <c r="L183" s="203"/>
      <c r="M183" s="207"/>
      <c r="N183" s="208"/>
      <c r="O183" s="208"/>
      <c r="P183" s="208"/>
      <c r="Q183" s="208"/>
      <c r="R183" s="208"/>
      <c r="S183" s="208"/>
      <c r="T183" s="20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4" t="s">
        <v>142</v>
      </c>
      <c r="AU183" s="204" t="s">
        <v>81</v>
      </c>
      <c r="AV183" s="14" t="s">
        <v>77</v>
      </c>
      <c r="AW183" s="14" t="s">
        <v>33</v>
      </c>
      <c r="AX183" s="14" t="s">
        <v>72</v>
      </c>
      <c r="AY183" s="204" t="s">
        <v>124</v>
      </c>
    </row>
    <row r="184" s="14" customFormat="1">
      <c r="A184" s="14"/>
      <c r="B184" s="203"/>
      <c r="C184" s="14"/>
      <c r="D184" s="178" t="s">
        <v>142</v>
      </c>
      <c r="E184" s="204" t="s">
        <v>3</v>
      </c>
      <c r="F184" s="205" t="s">
        <v>206</v>
      </c>
      <c r="G184" s="14"/>
      <c r="H184" s="204" t="s">
        <v>3</v>
      </c>
      <c r="I184" s="206"/>
      <c r="J184" s="14"/>
      <c r="K184" s="14"/>
      <c r="L184" s="203"/>
      <c r="M184" s="207"/>
      <c r="N184" s="208"/>
      <c r="O184" s="208"/>
      <c r="P184" s="208"/>
      <c r="Q184" s="208"/>
      <c r="R184" s="208"/>
      <c r="S184" s="208"/>
      <c r="T184" s="20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4" t="s">
        <v>142</v>
      </c>
      <c r="AU184" s="204" t="s">
        <v>81</v>
      </c>
      <c r="AV184" s="14" t="s">
        <v>77</v>
      </c>
      <c r="AW184" s="14" t="s">
        <v>33</v>
      </c>
      <c r="AX184" s="14" t="s">
        <v>72</v>
      </c>
      <c r="AY184" s="204" t="s">
        <v>124</v>
      </c>
    </row>
    <row r="185" s="13" customFormat="1">
      <c r="A185" s="13"/>
      <c r="B185" s="185"/>
      <c r="C185" s="13"/>
      <c r="D185" s="178" t="s">
        <v>142</v>
      </c>
      <c r="E185" s="186" t="s">
        <v>3</v>
      </c>
      <c r="F185" s="187" t="s">
        <v>231</v>
      </c>
      <c r="G185" s="13"/>
      <c r="H185" s="188">
        <v>1.44</v>
      </c>
      <c r="I185" s="189"/>
      <c r="J185" s="13"/>
      <c r="K185" s="13"/>
      <c r="L185" s="185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142</v>
      </c>
      <c r="AU185" s="186" t="s">
        <v>81</v>
      </c>
      <c r="AV185" s="13" t="s">
        <v>81</v>
      </c>
      <c r="AW185" s="13" t="s">
        <v>33</v>
      </c>
      <c r="AX185" s="13" t="s">
        <v>72</v>
      </c>
      <c r="AY185" s="186" t="s">
        <v>124</v>
      </c>
    </row>
    <row r="186" s="13" customFormat="1">
      <c r="A186" s="13"/>
      <c r="B186" s="185"/>
      <c r="C186" s="13"/>
      <c r="D186" s="178" t="s">
        <v>142</v>
      </c>
      <c r="E186" s="186" t="s">
        <v>3</v>
      </c>
      <c r="F186" s="187" t="s">
        <v>232</v>
      </c>
      <c r="G186" s="13"/>
      <c r="H186" s="188">
        <v>0.40799999999999997</v>
      </c>
      <c r="I186" s="189"/>
      <c r="J186" s="13"/>
      <c r="K186" s="13"/>
      <c r="L186" s="185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142</v>
      </c>
      <c r="AU186" s="186" t="s">
        <v>81</v>
      </c>
      <c r="AV186" s="13" t="s">
        <v>81</v>
      </c>
      <c r="AW186" s="13" t="s">
        <v>33</v>
      </c>
      <c r="AX186" s="13" t="s">
        <v>72</v>
      </c>
      <c r="AY186" s="186" t="s">
        <v>124</v>
      </c>
    </row>
    <row r="187" s="14" customFormat="1">
      <c r="A187" s="14"/>
      <c r="B187" s="203"/>
      <c r="C187" s="14"/>
      <c r="D187" s="178" t="s">
        <v>142</v>
      </c>
      <c r="E187" s="204" t="s">
        <v>3</v>
      </c>
      <c r="F187" s="205" t="s">
        <v>208</v>
      </c>
      <c r="G187" s="14"/>
      <c r="H187" s="204" t="s">
        <v>3</v>
      </c>
      <c r="I187" s="206"/>
      <c r="J187" s="14"/>
      <c r="K187" s="14"/>
      <c r="L187" s="203"/>
      <c r="M187" s="207"/>
      <c r="N187" s="208"/>
      <c r="O187" s="208"/>
      <c r="P187" s="208"/>
      <c r="Q187" s="208"/>
      <c r="R187" s="208"/>
      <c r="S187" s="208"/>
      <c r="T187" s="20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4" t="s">
        <v>142</v>
      </c>
      <c r="AU187" s="204" t="s">
        <v>81</v>
      </c>
      <c r="AV187" s="14" t="s">
        <v>77</v>
      </c>
      <c r="AW187" s="14" t="s">
        <v>33</v>
      </c>
      <c r="AX187" s="14" t="s">
        <v>72</v>
      </c>
      <c r="AY187" s="204" t="s">
        <v>124</v>
      </c>
    </row>
    <row r="188" s="13" customFormat="1">
      <c r="A188" s="13"/>
      <c r="B188" s="185"/>
      <c r="C188" s="13"/>
      <c r="D188" s="178" t="s">
        <v>142</v>
      </c>
      <c r="E188" s="186" t="s">
        <v>3</v>
      </c>
      <c r="F188" s="187" t="s">
        <v>233</v>
      </c>
      <c r="G188" s="13"/>
      <c r="H188" s="188">
        <v>5.2800000000000002</v>
      </c>
      <c r="I188" s="189"/>
      <c r="J188" s="13"/>
      <c r="K188" s="13"/>
      <c r="L188" s="185"/>
      <c r="M188" s="190"/>
      <c r="N188" s="191"/>
      <c r="O188" s="191"/>
      <c r="P188" s="191"/>
      <c r="Q188" s="191"/>
      <c r="R188" s="191"/>
      <c r="S188" s="191"/>
      <c r="T188" s="19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142</v>
      </c>
      <c r="AU188" s="186" t="s">
        <v>81</v>
      </c>
      <c r="AV188" s="13" t="s">
        <v>81</v>
      </c>
      <c r="AW188" s="13" t="s">
        <v>33</v>
      </c>
      <c r="AX188" s="13" t="s">
        <v>72</v>
      </c>
      <c r="AY188" s="186" t="s">
        <v>124</v>
      </c>
    </row>
    <row r="189" s="13" customFormat="1">
      <c r="A189" s="13"/>
      <c r="B189" s="185"/>
      <c r="C189" s="13"/>
      <c r="D189" s="178" t="s">
        <v>142</v>
      </c>
      <c r="E189" s="186" t="s">
        <v>3</v>
      </c>
      <c r="F189" s="187" t="s">
        <v>234</v>
      </c>
      <c r="G189" s="13"/>
      <c r="H189" s="188">
        <v>1.224</v>
      </c>
      <c r="I189" s="189"/>
      <c r="J189" s="13"/>
      <c r="K189" s="13"/>
      <c r="L189" s="185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142</v>
      </c>
      <c r="AU189" s="186" t="s">
        <v>81</v>
      </c>
      <c r="AV189" s="13" t="s">
        <v>81</v>
      </c>
      <c r="AW189" s="13" t="s">
        <v>33</v>
      </c>
      <c r="AX189" s="13" t="s">
        <v>72</v>
      </c>
      <c r="AY189" s="186" t="s">
        <v>124</v>
      </c>
    </row>
    <row r="190" s="14" customFormat="1">
      <c r="A190" s="14"/>
      <c r="B190" s="203"/>
      <c r="C190" s="14"/>
      <c r="D190" s="178" t="s">
        <v>142</v>
      </c>
      <c r="E190" s="204" t="s">
        <v>3</v>
      </c>
      <c r="F190" s="205" t="s">
        <v>210</v>
      </c>
      <c r="G190" s="14"/>
      <c r="H190" s="204" t="s">
        <v>3</v>
      </c>
      <c r="I190" s="206"/>
      <c r="J190" s="14"/>
      <c r="K190" s="14"/>
      <c r="L190" s="203"/>
      <c r="M190" s="207"/>
      <c r="N190" s="208"/>
      <c r="O190" s="208"/>
      <c r="P190" s="208"/>
      <c r="Q190" s="208"/>
      <c r="R190" s="208"/>
      <c r="S190" s="208"/>
      <c r="T190" s="20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4" t="s">
        <v>142</v>
      </c>
      <c r="AU190" s="204" t="s">
        <v>81</v>
      </c>
      <c r="AV190" s="14" t="s">
        <v>77</v>
      </c>
      <c r="AW190" s="14" t="s">
        <v>33</v>
      </c>
      <c r="AX190" s="14" t="s">
        <v>72</v>
      </c>
      <c r="AY190" s="204" t="s">
        <v>124</v>
      </c>
    </row>
    <row r="191" s="13" customFormat="1">
      <c r="A191" s="13"/>
      <c r="B191" s="185"/>
      <c r="C191" s="13"/>
      <c r="D191" s="178" t="s">
        <v>142</v>
      </c>
      <c r="E191" s="186" t="s">
        <v>3</v>
      </c>
      <c r="F191" s="187" t="s">
        <v>235</v>
      </c>
      <c r="G191" s="13"/>
      <c r="H191" s="188">
        <v>6.2400000000000002</v>
      </c>
      <c r="I191" s="189"/>
      <c r="J191" s="13"/>
      <c r="K191" s="13"/>
      <c r="L191" s="185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142</v>
      </c>
      <c r="AU191" s="186" t="s">
        <v>81</v>
      </c>
      <c r="AV191" s="13" t="s">
        <v>81</v>
      </c>
      <c r="AW191" s="13" t="s">
        <v>33</v>
      </c>
      <c r="AX191" s="13" t="s">
        <v>72</v>
      </c>
      <c r="AY191" s="186" t="s">
        <v>124</v>
      </c>
    </row>
    <row r="192" s="13" customFormat="1">
      <c r="A192" s="13"/>
      <c r="B192" s="185"/>
      <c r="C192" s="13"/>
      <c r="D192" s="178" t="s">
        <v>142</v>
      </c>
      <c r="E192" s="186" t="s">
        <v>3</v>
      </c>
      <c r="F192" s="187" t="s">
        <v>236</v>
      </c>
      <c r="G192" s="13"/>
      <c r="H192" s="188">
        <v>1.008</v>
      </c>
      <c r="I192" s="189"/>
      <c r="J192" s="13"/>
      <c r="K192" s="13"/>
      <c r="L192" s="185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142</v>
      </c>
      <c r="AU192" s="186" t="s">
        <v>81</v>
      </c>
      <c r="AV192" s="13" t="s">
        <v>81</v>
      </c>
      <c r="AW192" s="13" t="s">
        <v>33</v>
      </c>
      <c r="AX192" s="13" t="s">
        <v>72</v>
      </c>
      <c r="AY192" s="186" t="s">
        <v>124</v>
      </c>
    </row>
    <row r="193" s="14" customFormat="1">
      <c r="A193" s="14"/>
      <c r="B193" s="203"/>
      <c r="C193" s="14"/>
      <c r="D193" s="178" t="s">
        <v>142</v>
      </c>
      <c r="E193" s="204" t="s">
        <v>3</v>
      </c>
      <c r="F193" s="205" t="s">
        <v>212</v>
      </c>
      <c r="G193" s="14"/>
      <c r="H193" s="204" t="s">
        <v>3</v>
      </c>
      <c r="I193" s="206"/>
      <c r="J193" s="14"/>
      <c r="K193" s="14"/>
      <c r="L193" s="203"/>
      <c r="M193" s="207"/>
      <c r="N193" s="208"/>
      <c r="O193" s="208"/>
      <c r="P193" s="208"/>
      <c r="Q193" s="208"/>
      <c r="R193" s="208"/>
      <c r="S193" s="208"/>
      <c r="T193" s="20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4" t="s">
        <v>142</v>
      </c>
      <c r="AU193" s="204" t="s">
        <v>81</v>
      </c>
      <c r="AV193" s="14" t="s">
        <v>77</v>
      </c>
      <c r="AW193" s="14" t="s">
        <v>33</v>
      </c>
      <c r="AX193" s="14" t="s">
        <v>72</v>
      </c>
      <c r="AY193" s="204" t="s">
        <v>124</v>
      </c>
    </row>
    <row r="194" s="13" customFormat="1">
      <c r="A194" s="13"/>
      <c r="B194" s="185"/>
      <c r="C194" s="13"/>
      <c r="D194" s="178" t="s">
        <v>142</v>
      </c>
      <c r="E194" s="186" t="s">
        <v>3</v>
      </c>
      <c r="F194" s="187" t="s">
        <v>237</v>
      </c>
      <c r="G194" s="13"/>
      <c r="H194" s="188">
        <v>2.2400000000000002</v>
      </c>
      <c r="I194" s="189"/>
      <c r="J194" s="13"/>
      <c r="K194" s="13"/>
      <c r="L194" s="185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142</v>
      </c>
      <c r="AU194" s="186" t="s">
        <v>81</v>
      </c>
      <c r="AV194" s="13" t="s">
        <v>81</v>
      </c>
      <c r="AW194" s="13" t="s">
        <v>33</v>
      </c>
      <c r="AX194" s="13" t="s">
        <v>72</v>
      </c>
      <c r="AY194" s="186" t="s">
        <v>124</v>
      </c>
    </row>
    <row r="195" s="13" customFormat="1">
      <c r="A195" s="13"/>
      <c r="B195" s="185"/>
      <c r="C195" s="13"/>
      <c r="D195" s="178" t="s">
        <v>142</v>
      </c>
      <c r="E195" s="186" t="s">
        <v>3</v>
      </c>
      <c r="F195" s="187" t="s">
        <v>238</v>
      </c>
      <c r="G195" s="13"/>
      <c r="H195" s="188">
        <v>0.33600000000000002</v>
      </c>
      <c r="I195" s="189"/>
      <c r="J195" s="13"/>
      <c r="K195" s="13"/>
      <c r="L195" s="185"/>
      <c r="M195" s="190"/>
      <c r="N195" s="191"/>
      <c r="O195" s="191"/>
      <c r="P195" s="191"/>
      <c r="Q195" s="191"/>
      <c r="R195" s="191"/>
      <c r="S195" s="191"/>
      <c r="T195" s="19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142</v>
      </c>
      <c r="AU195" s="186" t="s">
        <v>81</v>
      </c>
      <c r="AV195" s="13" t="s">
        <v>81</v>
      </c>
      <c r="AW195" s="13" t="s">
        <v>33</v>
      </c>
      <c r="AX195" s="13" t="s">
        <v>72</v>
      </c>
      <c r="AY195" s="186" t="s">
        <v>124</v>
      </c>
    </row>
    <row r="196" s="15" customFormat="1">
      <c r="A196" s="15"/>
      <c r="B196" s="210"/>
      <c r="C196" s="15"/>
      <c r="D196" s="178" t="s">
        <v>142</v>
      </c>
      <c r="E196" s="211" t="s">
        <v>3</v>
      </c>
      <c r="F196" s="212" t="s">
        <v>214</v>
      </c>
      <c r="G196" s="15"/>
      <c r="H196" s="213">
        <v>18.176000000000002</v>
      </c>
      <c r="I196" s="214"/>
      <c r="J196" s="15"/>
      <c r="K196" s="15"/>
      <c r="L196" s="210"/>
      <c r="M196" s="215"/>
      <c r="N196" s="216"/>
      <c r="O196" s="216"/>
      <c r="P196" s="216"/>
      <c r="Q196" s="216"/>
      <c r="R196" s="216"/>
      <c r="S196" s="216"/>
      <c r="T196" s="21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1" t="s">
        <v>142</v>
      </c>
      <c r="AU196" s="211" t="s">
        <v>81</v>
      </c>
      <c r="AV196" s="15" t="s">
        <v>131</v>
      </c>
      <c r="AW196" s="15" t="s">
        <v>33</v>
      </c>
      <c r="AX196" s="15" t="s">
        <v>77</v>
      </c>
      <c r="AY196" s="211" t="s">
        <v>124</v>
      </c>
    </row>
    <row r="197" s="2" customFormat="1" ht="21.75" customHeight="1">
      <c r="A197" s="38"/>
      <c r="B197" s="164"/>
      <c r="C197" s="165" t="s">
        <v>244</v>
      </c>
      <c r="D197" s="165" t="s">
        <v>126</v>
      </c>
      <c r="E197" s="166" t="s">
        <v>245</v>
      </c>
      <c r="F197" s="167" t="s">
        <v>246</v>
      </c>
      <c r="G197" s="168" t="s">
        <v>154</v>
      </c>
      <c r="H197" s="169">
        <v>0.058999999999999997</v>
      </c>
      <c r="I197" s="170"/>
      <c r="J197" s="171">
        <f>ROUND(I197*H197,2)</f>
        <v>0</v>
      </c>
      <c r="K197" s="167" t="s">
        <v>130</v>
      </c>
      <c r="L197" s="39"/>
      <c r="M197" s="172" t="s">
        <v>3</v>
      </c>
      <c r="N197" s="173" t="s">
        <v>43</v>
      </c>
      <c r="O197" s="72"/>
      <c r="P197" s="174">
        <f>O197*H197</f>
        <v>0</v>
      </c>
      <c r="Q197" s="174">
        <v>1.0606199999999999</v>
      </c>
      <c r="R197" s="174">
        <f>Q197*H197</f>
        <v>0.062576579999999993</v>
      </c>
      <c r="S197" s="174">
        <v>0</v>
      </c>
      <c r="T197" s="17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76" t="s">
        <v>131</v>
      </c>
      <c r="AT197" s="176" t="s">
        <v>126</v>
      </c>
      <c r="AU197" s="176" t="s">
        <v>81</v>
      </c>
      <c r="AY197" s="19" t="s">
        <v>124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9" t="s">
        <v>77</v>
      </c>
      <c r="BK197" s="177">
        <f>ROUND(I197*H197,2)</f>
        <v>0</v>
      </c>
      <c r="BL197" s="19" t="s">
        <v>131</v>
      </c>
      <c r="BM197" s="176" t="s">
        <v>247</v>
      </c>
    </row>
    <row r="198" s="2" customFormat="1">
      <c r="A198" s="38"/>
      <c r="B198" s="39"/>
      <c r="C198" s="38"/>
      <c r="D198" s="178" t="s">
        <v>133</v>
      </c>
      <c r="E198" s="38"/>
      <c r="F198" s="179" t="s">
        <v>248</v>
      </c>
      <c r="G198" s="38"/>
      <c r="H198" s="38"/>
      <c r="I198" s="180"/>
      <c r="J198" s="38"/>
      <c r="K198" s="38"/>
      <c r="L198" s="39"/>
      <c r="M198" s="181"/>
      <c r="N198" s="182"/>
      <c r="O198" s="72"/>
      <c r="P198" s="72"/>
      <c r="Q198" s="72"/>
      <c r="R198" s="72"/>
      <c r="S198" s="72"/>
      <c r="T198" s="7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133</v>
      </c>
      <c r="AU198" s="19" t="s">
        <v>81</v>
      </c>
    </row>
    <row r="199" s="2" customFormat="1">
      <c r="A199" s="38"/>
      <c r="B199" s="39"/>
      <c r="C199" s="38"/>
      <c r="D199" s="183" t="s">
        <v>135</v>
      </c>
      <c r="E199" s="38"/>
      <c r="F199" s="184" t="s">
        <v>249</v>
      </c>
      <c r="G199" s="38"/>
      <c r="H199" s="38"/>
      <c r="I199" s="180"/>
      <c r="J199" s="38"/>
      <c r="K199" s="38"/>
      <c r="L199" s="39"/>
      <c r="M199" s="181"/>
      <c r="N199" s="182"/>
      <c r="O199" s="72"/>
      <c r="P199" s="72"/>
      <c r="Q199" s="72"/>
      <c r="R199" s="72"/>
      <c r="S199" s="72"/>
      <c r="T199" s="7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135</v>
      </c>
      <c r="AU199" s="19" t="s">
        <v>81</v>
      </c>
    </row>
    <row r="200" s="14" customFormat="1">
      <c r="A200" s="14"/>
      <c r="B200" s="203"/>
      <c r="C200" s="14"/>
      <c r="D200" s="178" t="s">
        <v>142</v>
      </c>
      <c r="E200" s="204" t="s">
        <v>3</v>
      </c>
      <c r="F200" s="205" t="s">
        <v>205</v>
      </c>
      <c r="G200" s="14"/>
      <c r="H200" s="204" t="s">
        <v>3</v>
      </c>
      <c r="I200" s="206"/>
      <c r="J200" s="14"/>
      <c r="K200" s="14"/>
      <c r="L200" s="203"/>
      <c r="M200" s="207"/>
      <c r="N200" s="208"/>
      <c r="O200" s="208"/>
      <c r="P200" s="208"/>
      <c r="Q200" s="208"/>
      <c r="R200" s="208"/>
      <c r="S200" s="208"/>
      <c r="T200" s="20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4" t="s">
        <v>142</v>
      </c>
      <c r="AU200" s="204" t="s">
        <v>81</v>
      </c>
      <c r="AV200" s="14" t="s">
        <v>77</v>
      </c>
      <c r="AW200" s="14" t="s">
        <v>33</v>
      </c>
      <c r="AX200" s="14" t="s">
        <v>72</v>
      </c>
      <c r="AY200" s="204" t="s">
        <v>124</v>
      </c>
    </row>
    <row r="201" s="14" customFormat="1">
      <c r="A201" s="14"/>
      <c r="B201" s="203"/>
      <c r="C201" s="14"/>
      <c r="D201" s="178" t="s">
        <v>142</v>
      </c>
      <c r="E201" s="204" t="s">
        <v>3</v>
      </c>
      <c r="F201" s="205" t="s">
        <v>206</v>
      </c>
      <c r="G201" s="14"/>
      <c r="H201" s="204" t="s">
        <v>3</v>
      </c>
      <c r="I201" s="206"/>
      <c r="J201" s="14"/>
      <c r="K201" s="14"/>
      <c r="L201" s="203"/>
      <c r="M201" s="207"/>
      <c r="N201" s="208"/>
      <c r="O201" s="208"/>
      <c r="P201" s="208"/>
      <c r="Q201" s="208"/>
      <c r="R201" s="208"/>
      <c r="S201" s="208"/>
      <c r="T201" s="20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4" t="s">
        <v>142</v>
      </c>
      <c r="AU201" s="204" t="s">
        <v>81</v>
      </c>
      <c r="AV201" s="14" t="s">
        <v>77</v>
      </c>
      <c r="AW201" s="14" t="s">
        <v>33</v>
      </c>
      <c r="AX201" s="14" t="s">
        <v>72</v>
      </c>
      <c r="AY201" s="204" t="s">
        <v>124</v>
      </c>
    </row>
    <row r="202" s="13" customFormat="1">
      <c r="A202" s="13"/>
      <c r="B202" s="185"/>
      <c r="C202" s="13"/>
      <c r="D202" s="178" t="s">
        <v>142</v>
      </c>
      <c r="E202" s="186" t="s">
        <v>3</v>
      </c>
      <c r="F202" s="187" t="s">
        <v>250</v>
      </c>
      <c r="G202" s="13"/>
      <c r="H202" s="188">
        <v>0.0050000000000000001</v>
      </c>
      <c r="I202" s="189"/>
      <c r="J202" s="13"/>
      <c r="K202" s="13"/>
      <c r="L202" s="185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142</v>
      </c>
      <c r="AU202" s="186" t="s">
        <v>81</v>
      </c>
      <c r="AV202" s="13" t="s">
        <v>81</v>
      </c>
      <c r="AW202" s="13" t="s">
        <v>33</v>
      </c>
      <c r="AX202" s="13" t="s">
        <v>72</v>
      </c>
      <c r="AY202" s="186" t="s">
        <v>124</v>
      </c>
    </row>
    <row r="203" s="14" customFormat="1">
      <c r="A203" s="14"/>
      <c r="B203" s="203"/>
      <c r="C203" s="14"/>
      <c r="D203" s="178" t="s">
        <v>142</v>
      </c>
      <c r="E203" s="204" t="s">
        <v>3</v>
      </c>
      <c r="F203" s="205" t="s">
        <v>208</v>
      </c>
      <c r="G203" s="14"/>
      <c r="H203" s="204" t="s">
        <v>3</v>
      </c>
      <c r="I203" s="206"/>
      <c r="J203" s="14"/>
      <c r="K203" s="14"/>
      <c r="L203" s="203"/>
      <c r="M203" s="207"/>
      <c r="N203" s="208"/>
      <c r="O203" s="208"/>
      <c r="P203" s="208"/>
      <c r="Q203" s="208"/>
      <c r="R203" s="208"/>
      <c r="S203" s="208"/>
      <c r="T203" s="20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4" t="s">
        <v>142</v>
      </c>
      <c r="AU203" s="204" t="s">
        <v>81</v>
      </c>
      <c r="AV203" s="14" t="s">
        <v>77</v>
      </c>
      <c r="AW203" s="14" t="s">
        <v>33</v>
      </c>
      <c r="AX203" s="14" t="s">
        <v>72</v>
      </c>
      <c r="AY203" s="204" t="s">
        <v>124</v>
      </c>
    </row>
    <row r="204" s="13" customFormat="1">
      <c r="A204" s="13"/>
      <c r="B204" s="185"/>
      <c r="C204" s="13"/>
      <c r="D204" s="178" t="s">
        <v>142</v>
      </c>
      <c r="E204" s="186" t="s">
        <v>3</v>
      </c>
      <c r="F204" s="187" t="s">
        <v>251</v>
      </c>
      <c r="G204" s="13"/>
      <c r="H204" s="188">
        <v>0.019</v>
      </c>
      <c r="I204" s="189"/>
      <c r="J204" s="13"/>
      <c r="K204" s="13"/>
      <c r="L204" s="185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6" t="s">
        <v>142</v>
      </c>
      <c r="AU204" s="186" t="s">
        <v>81</v>
      </c>
      <c r="AV204" s="13" t="s">
        <v>81</v>
      </c>
      <c r="AW204" s="13" t="s">
        <v>33</v>
      </c>
      <c r="AX204" s="13" t="s">
        <v>72</v>
      </c>
      <c r="AY204" s="186" t="s">
        <v>124</v>
      </c>
    </row>
    <row r="205" s="14" customFormat="1">
      <c r="A205" s="14"/>
      <c r="B205" s="203"/>
      <c r="C205" s="14"/>
      <c r="D205" s="178" t="s">
        <v>142</v>
      </c>
      <c r="E205" s="204" t="s">
        <v>3</v>
      </c>
      <c r="F205" s="205" t="s">
        <v>210</v>
      </c>
      <c r="G205" s="14"/>
      <c r="H205" s="204" t="s">
        <v>3</v>
      </c>
      <c r="I205" s="206"/>
      <c r="J205" s="14"/>
      <c r="K205" s="14"/>
      <c r="L205" s="203"/>
      <c r="M205" s="207"/>
      <c r="N205" s="208"/>
      <c r="O205" s="208"/>
      <c r="P205" s="208"/>
      <c r="Q205" s="208"/>
      <c r="R205" s="208"/>
      <c r="S205" s="208"/>
      <c r="T205" s="20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4" t="s">
        <v>142</v>
      </c>
      <c r="AU205" s="204" t="s">
        <v>81</v>
      </c>
      <c r="AV205" s="14" t="s">
        <v>77</v>
      </c>
      <c r="AW205" s="14" t="s">
        <v>33</v>
      </c>
      <c r="AX205" s="14" t="s">
        <v>72</v>
      </c>
      <c r="AY205" s="204" t="s">
        <v>124</v>
      </c>
    </row>
    <row r="206" s="13" customFormat="1">
      <c r="A206" s="13"/>
      <c r="B206" s="185"/>
      <c r="C206" s="13"/>
      <c r="D206" s="178" t="s">
        <v>142</v>
      </c>
      <c r="E206" s="186" t="s">
        <v>3</v>
      </c>
      <c r="F206" s="187" t="s">
        <v>252</v>
      </c>
      <c r="G206" s="13"/>
      <c r="H206" s="188">
        <v>0.021999999999999999</v>
      </c>
      <c r="I206" s="189"/>
      <c r="J206" s="13"/>
      <c r="K206" s="13"/>
      <c r="L206" s="185"/>
      <c r="M206" s="190"/>
      <c r="N206" s="191"/>
      <c r="O206" s="191"/>
      <c r="P206" s="191"/>
      <c r="Q206" s="191"/>
      <c r="R206" s="191"/>
      <c r="S206" s="191"/>
      <c r="T206" s="19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142</v>
      </c>
      <c r="AU206" s="186" t="s">
        <v>81</v>
      </c>
      <c r="AV206" s="13" t="s">
        <v>81</v>
      </c>
      <c r="AW206" s="13" t="s">
        <v>33</v>
      </c>
      <c r="AX206" s="13" t="s">
        <v>72</v>
      </c>
      <c r="AY206" s="186" t="s">
        <v>124</v>
      </c>
    </row>
    <row r="207" s="14" customFormat="1">
      <c r="A207" s="14"/>
      <c r="B207" s="203"/>
      <c r="C207" s="14"/>
      <c r="D207" s="178" t="s">
        <v>142</v>
      </c>
      <c r="E207" s="204" t="s">
        <v>3</v>
      </c>
      <c r="F207" s="205" t="s">
        <v>212</v>
      </c>
      <c r="G207" s="14"/>
      <c r="H207" s="204" t="s">
        <v>3</v>
      </c>
      <c r="I207" s="206"/>
      <c r="J207" s="14"/>
      <c r="K207" s="14"/>
      <c r="L207" s="203"/>
      <c r="M207" s="207"/>
      <c r="N207" s="208"/>
      <c r="O207" s="208"/>
      <c r="P207" s="208"/>
      <c r="Q207" s="208"/>
      <c r="R207" s="208"/>
      <c r="S207" s="208"/>
      <c r="T207" s="20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4" t="s">
        <v>142</v>
      </c>
      <c r="AU207" s="204" t="s">
        <v>81</v>
      </c>
      <c r="AV207" s="14" t="s">
        <v>77</v>
      </c>
      <c r="AW207" s="14" t="s">
        <v>33</v>
      </c>
      <c r="AX207" s="14" t="s">
        <v>72</v>
      </c>
      <c r="AY207" s="204" t="s">
        <v>124</v>
      </c>
    </row>
    <row r="208" s="13" customFormat="1">
      <c r="A208" s="13"/>
      <c r="B208" s="185"/>
      <c r="C208" s="13"/>
      <c r="D208" s="178" t="s">
        <v>142</v>
      </c>
      <c r="E208" s="186" t="s">
        <v>3</v>
      </c>
      <c r="F208" s="187" t="s">
        <v>253</v>
      </c>
      <c r="G208" s="13"/>
      <c r="H208" s="188">
        <v>0.0080000000000000002</v>
      </c>
      <c r="I208" s="189"/>
      <c r="J208" s="13"/>
      <c r="K208" s="13"/>
      <c r="L208" s="185"/>
      <c r="M208" s="190"/>
      <c r="N208" s="191"/>
      <c r="O208" s="191"/>
      <c r="P208" s="191"/>
      <c r="Q208" s="191"/>
      <c r="R208" s="191"/>
      <c r="S208" s="191"/>
      <c r="T208" s="19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142</v>
      </c>
      <c r="AU208" s="186" t="s">
        <v>81</v>
      </c>
      <c r="AV208" s="13" t="s">
        <v>81</v>
      </c>
      <c r="AW208" s="13" t="s">
        <v>33</v>
      </c>
      <c r="AX208" s="13" t="s">
        <v>72</v>
      </c>
      <c r="AY208" s="186" t="s">
        <v>124</v>
      </c>
    </row>
    <row r="209" s="15" customFormat="1">
      <c r="A209" s="15"/>
      <c r="B209" s="210"/>
      <c r="C209" s="15"/>
      <c r="D209" s="178" t="s">
        <v>142</v>
      </c>
      <c r="E209" s="211" t="s">
        <v>3</v>
      </c>
      <c r="F209" s="212" t="s">
        <v>214</v>
      </c>
      <c r="G209" s="15"/>
      <c r="H209" s="213">
        <v>0.053999999999999999</v>
      </c>
      <c r="I209" s="214"/>
      <c r="J209" s="15"/>
      <c r="K209" s="15"/>
      <c r="L209" s="210"/>
      <c r="M209" s="215"/>
      <c r="N209" s="216"/>
      <c r="O209" s="216"/>
      <c r="P209" s="216"/>
      <c r="Q209" s="216"/>
      <c r="R209" s="216"/>
      <c r="S209" s="216"/>
      <c r="T209" s="21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1" t="s">
        <v>142</v>
      </c>
      <c r="AU209" s="211" t="s">
        <v>81</v>
      </c>
      <c r="AV209" s="15" t="s">
        <v>131</v>
      </c>
      <c r="AW209" s="15" t="s">
        <v>33</v>
      </c>
      <c r="AX209" s="15" t="s">
        <v>77</v>
      </c>
      <c r="AY209" s="211" t="s">
        <v>124</v>
      </c>
    </row>
    <row r="210" s="13" customFormat="1">
      <c r="A210" s="13"/>
      <c r="B210" s="185"/>
      <c r="C210" s="13"/>
      <c r="D210" s="178" t="s">
        <v>142</v>
      </c>
      <c r="E210" s="13"/>
      <c r="F210" s="187" t="s">
        <v>254</v>
      </c>
      <c r="G210" s="13"/>
      <c r="H210" s="188">
        <v>0.058999999999999997</v>
      </c>
      <c r="I210" s="189"/>
      <c r="J210" s="13"/>
      <c r="K210" s="13"/>
      <c r="L210" s="185"/>
      <c r="M210" s="190"/>
      <c r="N210" s="191"/>
      <c r="O210" s="191"/>
      <c r="P210" s="191"/>
      <c r="Q210" s="191"/>
      <c r="R210" s="191"/>
      <c r="S210" s="191"/>
      <c r="T210" s="19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6" t="s">
        <v>142</v>
      </c>
      <c r="AU210" s="186" t="s">
        <v>81</v>
      </c>
      <c r="AV210" s="13" t="s">
        <v>81</v>
      </c>
      <c r="AW210" s="13" t="s">
        <v>4</v>
      </c>
      <c r="AX210" s="13" t="s">
        <v>77</v>
      </c>
      <c r="AY210" s="186" t="s">
        <v>124</v>
      </c>
    </row>
    <row r="211" s="12" customFormat="1" ht="22.8" customHeight="1">
      <c r="A211" s="12"/>
      <c r="B211" s="151"/>
      <c r="C211" s="12"/>
      <c r="D211" s="152" t="s">
        <v>71</v>
      </c>
      <c r="E211" s="162" t="s">
        <v>158</v>
      </c>
      <c r="F211" s="162" t="s">
        <v>255</v>
      </c>
      <c r="G211" s="12"/>
      <c r="H211" s="12"/>
      <c r="I211" s="154"/>
      <c r="J211" s="163">
        <f>BK211</f>
        <v>0</v>
      </c>
      <c r="K211" s="12"/>
      <c r="L211" s="151"/>
      <c r="M211" s="156"/>
      <c r="N211" s="157"/>
      <c r="O211" s="157"/>
      <c r="P211" s="158">
        <f>SUM(P212:P224)</f>
        <v>0</v>
      </c>
      <c r="Q211" s="157"/>
      <c r="R211" s="158">
        <f>SUM(R212:R224)</f>
        <v>30.870839999999998</v>
      </c>
      <c r="S211" s="157"/>
      <c r="T211" s="159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2" t="s">
        <v>77</v>
      </c>
      <c r="AT211" s="160" t="s">
        <v>71</v>
      </c>
      <c r="AU211" s="160" t="s">
        <v>77</v>
      </c>
      <c r="AY211" s="152" t="s">
        <v>124</v>
      </c>
      <c r="BK211" s="161">
        <f>SUM(BK212:BK224)</f>
        <v>0</v>
      </c>
    </row>
    <row r="212" s="2" customFormat="1" ht="24.15" customHeight="1">
      <c r="A212" s="38"/>
      <c r="B212" s="164"/>
      <c r="C212" s="165" t="s">
        <v>256</v>
      </c>
      <c r="D212" s="165" t="s">
        <v>126</v>
      </c>
      <c r="E212" s="166" t="s">
        <v>257</v>
      </c>
      <c r="F212" s="167" t="s">
        <v>258</v>
      </c>
      <c r="G212" s="168" t="s">
        <v>129</v>
      </c>
      <c r="H212" s="169">
        <v>44</v>
      </c>
      <c r="I212" s="170"/>
      <c r="J212" s="171">
        <f>ROUND(I212*H212,2)</f>
        <v>0</v>
      </c>
      <c r="K212" s="167" t="s">
        <v>130</v>
      </c>
      <c r="L212" s="39"/>
      <c r="M212" s="172" t="s">
        <v>3</v>
      </c>
      <c r="N212" s="173" t="s">
        <v>43</v>
      </c>
      <c r="O212" s="72"/>
      <c r="P212" s="174">
        <f>O212*H212</f>
        <v>0</v>
      </c>
      <c r="Q212" s="174">
        <v>0.496</v>
      </c>
      <c r="R212" s="174">
        <f>Q212*H212</f>
        <v>21.823999999999998</v>
      </c>
      <c r="S212" s="174">
        <v>0</v>
      </c>
      <c r="T212" s="17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6" t="s">
        <v>131</v>
      </c>
      <c r="AT212" s="176" t="s">
        <v>126</v>
      </c>
      <c r="AU212" s="176" t="s">
        <v>81</v>
      </c>
      <c r="AY212" s="19" t="s">
        <v>124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9" t="s">
        <v>77</v>
      </c>
      <c r="BK212" s="177">
        <f>ROUND(I212*H212,2)</f>
        <v>0</v>
      </c>
      <c r="BL212" s="19" t="s">
        <v>131</v>
      </c>
      <c r="BM212" s="176" t="s">
        <v>259</v>
      </c>
    </row>
    <row r="213" s="2" customFormat="1">
      <c r="A213" s="38"/>
      <c r="B213" s="39"/>
      <c r="C213" s="38"/>
      <c r="D213" s="178" t="s">
        <v>133</v>
      </c>
      <c r="E213" s="38"/>
      <c r="F213" s="179" t="s">
        <v>260</v>
      </c>
      <c r="G213" s="38"/>
      <c r="H213" s="38"/>
      <c r="I213" s="180"/>
      <c r="J213" s="38"/>
      <c r="K213" s="38"/>
      <c r="L213" s="39"/>
      <c r="M213" s="181"/>
      <c r="N213" s="182"/>
      <c r="O213" s="72"/>
      <c r="P213" s="72"/>
      <c r="Q213" s="72"/>
      <c r="R213" s="72"/>
      <c r="S213" s="72"/>
      <c r="T213" s="7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133</v>
      </c>
      <c r="AU213" s="19" t="s">
        <v>81</v>
      </c>
    </row>
    <row r="214" s="2" customFormat="1">
      <c r="A214" s="38"/>
      <c r="B214" s="39"/>
      <c r="C214" s="38"/>
      <c r="D214" s="183" t="s">
        <v>135</v>
      </c>
      <c r="E214" s="38"/>
      <c r="F214" s="184" t="s">
        <v>261</v>
      </c>
      <c r="G214" s="38"/>
      <c r="H214" s="38"/>
      <c r="I214" s="180"/>
      <c r="J214" s="38"/>
      <c r="K214" s="38"/>
      <c r="L214" s="39"/>
      <c r="M214" s="181"/>
      <c r="N214" s="182"/>
      <c r="O214" s="72"/>
      <c r="P214" s="72"/>
      <c r="Q214" s="72"/>
      <c r="R214" s="72"/>
      <c r="S214" s="72"/>
      <c r="T214" s="7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135</v>
      </c>
      <c r="AU214" s="19" t="s">
        <v>81</v>
      </c>
    </row>
    <row r="215" s="14" customFormat="1">
      <c r="A215" s="14"/>
      <c r="B215" s="203"/>
      <c r="C215" s="14"/>
      <c r="D215" s="178" t="s">
        <v>142</v>
      </c>
      <c r="E215" s="204" t="s">
        <v>3</v>
      </c>
      <c r="F215" s="205" t="s">
        <v>189</v>
      </c>
      <c r="G215" s="14"/>
      <c r="H215" s="204" t="s">
        <v>3</v>
      </c>
      <c r="I215" s="206"/>
      <c r="J215" s="14"/>
      <c r="K215" s="14"/>
      <c r="L215" s="203"/>
      <c r="M215" s="207"/>
      <c r="N215" s="208"/>
      <c r="O215" s="208"/>
      <c r="P215" s="208"/>
      <c r="Q215" s="208"/>
      <c r="R215" s="208"/>
      <c r="S215" s="208"/>
      <c r="T215" s="20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4" t="s">
        <v>142</v>
      </c>
      <c r="AU215" s="204" t="s">
        <v>81</v>
      </c>
      <c r="AV215" s="14" t="s">
        <v>77</v>
      </c>
      <c r="AW215" s="14" t="s">
        <v>33</v>
      </c>
      <c r="AX215" s="14" t="s">
        <v>72</v>
      </c>
      <c r="AY215" s="204" t="s">
        <v>124</v>
      </c>
    </row>
    <row r="216" s="13" customFormat="1">
      <c r="A216" s="13"/>
      <c r="B216" s="185"/>
      <c r="C216" s="13"/>
      <c r="D216" s="178" t="s">
        <v>142</v>
      </c>
      <c r="E216" s="186" t="s">
        <v>3</v>
      </c>
      <c r="F216" s="187" t="s">
        <v>190</v>
      </c>
      <c r="G216" s="13"/>
      <c r="H216" s="188">
        <v>44</v>
      </c>
      <c r="I216" s="189"/>
      <c r="J216" s="13"/>
      <c r="K216" s="13"/>
      <c r="L216" s="185"/>
      <c r="M216" s="190"/>
      <c r="N216" s="191"/>
      <c r="O216" s="191"/>
      <c r="P216" s="191"/>
      <c r="Q216" s="191"/>
      <c r="R216" s="191"/>
      <c r="S216" s="191"/>
      <c r="T216" s="19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6" t="s">
        <v>142</v>
      </c>
      <c r="AU216" s="186" t="s">
        <v>81</v>
      </c>
      <c r="AV216" s="13" t="s">
        <v>81</v>
      </c>
      <c r="AW216" s="13" t="s">
        <v>33</v>
      </c>
      <c r="AX216" s="13" t="s">
        <v>77</v>
      </c>
      <c r="AY216" s="186" t="s">
        <v>124</v>
      </c>
    </row>
    <row r="217" s="2" customFormat="1" ht="24.15" customHeight="1">
      <c r="A217" s="38"/>
      <c r="B217" s="164"/>
      <c r="C217" s="165" t="s">
        <v>262</v>
      </c>
      <c r="D217" s="165" t="s">
        <v>126</v>
      </c>
      <c r="E217" s="166" t="s">
        <v>263</v>
      </c>
      <c r="F217" s="167" t="s">
        <v>264</v>
      </c>
      <c r="G217" s="168" t="s">
        <v>129</v>
      </c>
      <c r="H217" s="169">
        <v>44</v>
      </c>
      <c r="I217" s="170"/>
      <c r="J217" s="171">
        <f>ROUND(I217*H217,2)</f>
        <v>0</v>
      </c>
      <c r="K217" s="167" t="s">
        <v>130</v>
      </c>
      <c r="L217" s="39"/>
      <c r="M217" s="172" t="s">
        <v>3</v>
      </c>
      <c r="N217" s="173" t="s">
        <v>43</v>
      </c>
      <c r="O217" s="72"/>
      <c r="P217" s="174">
        <f>O217*H217</f>
        <v>0</v>
      </c>
      <c r="Q217" s="174">
        <v>0.089219999999999994</v>
      </c>
      <c r="R217" s="174">
        <f>Q217*H217</f>
        <v>3.9256799999999998</v>
      </c>
      <c r="S217" s="174">
        <v>0</v>
      </c>
      <c r="T217" s="17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6" t="s">
        <v>131</v>
      </c>
      <c r="AT217" s="176" t="s">
        <v>126</v>
      </c>
      <c r="AU217" s="176" t="s">
        <v>81</v>
      </c>
      <c r="AY217" s="19" t="s">
        <v>124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9" t="s">
        <v>77</v>
      </c>
      <c r="BK217" s="177">
        <f>ROUND(I217*H217,2)</f>
        <v>0</v>
      </c>
      <c r="BL217" s="19" t="s">
        <v>131</v>
      </c>
      <c r="BM217" s="176" t="s">
        <v>265</v>
      </c>
    </row>
    <row r="218" s="2" customFormat="1">
      <c r="A218" s="38"/>
      <c r="B218" s="39"/>
      <c r="C218" s="38"/>
      <c r="D218" s="178" t="s">
        <v>133</v>
      </c>
      <c r="E218" s="38"/>
      <c r="F218" s="179" t="s">
        <v>266</v>
      </c>
      <c r="G218" s="38"/>
      <c r="H218" s="38"/>
      <c r="I218" s="180"/>
      <c r="J218" s="38"/>
      <c r="K218" s="38"/>
      <c r="L218" s="39"/>
      <c r="M218" s="181"/>
      <c r="N218" s="182"/>
      <c r="O218" s="72"/>
      <c r="P218" s="72"/>
      <c r="Q218" s="72"/>
      <c r="R218" s="72"/>
      <c r="S218" s="72"/>
      <c r="T218" s="73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9" t="s">
        <v>133</v>
      </c>
      <c r="AU218" s="19" t="s">
        <v>81</v>
      </c>
    </row>
    <row r="219" s="2" customFormat="1">
      <c r="A219" s="38"/>
      <c r="B219" s="39"/>
      <c r="C219" s="38"/>
      <c r="D219" s="183" t="s">
        <v>135</v>
      </c>
      <c r="E219" s="38"/>
      <c r="F219" s="184" t="s">
        <v>267</v>
      </c>
      <c r="G219" s="38"/>
      <c r="H219" s="38"/>
      <c r="I219" s="180"/>
      <c r="J219" s="38"/>
      <c r="K219" s="38"/>
      <c r="L219" s="39"/>
      <c r="M219" s="181"/>
      <c r="N219" s="182"/>
      <c r="O219" s="72"/>
      <c r="P219" s="72"/>
      <c r="Q219" s="72"/>
      <c r="R219" s="72"/>
      <c r="S219" s="72"/>
      <c r="T219" s="7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135</v>
      </c>
      <c r="AU219" s="19" t="s">
        <v>81</v>
      </c>
    </row>
    <row r="220" s="14" customFormat="1">
      <c r="A220" s="14"/>
      <c r="B220" s="203"/>
      <c r="C220" s="14"/>
      <c r="D220" s="178" t="s">
        <v>142</v>
      </c>
      <c r="E220" s="204" t="s">
        <v>3</v>
      </c>
      <c r="F220" s="205" t="s">
        <v>189</v>
      </c>
      <c r="G220" s="14"/>
      <c r="H220" s="204" t="s">
        <v>3</v>
      </c>
      <c r="I220" s="206"/>
      <c r="J220" s="14"/>
      <c r="K220" s="14"/>
      <c r="L220" s="203"/>
      <c r="M220" s="207"/>
      <c r="N220" s="208"/>
      <c r="O220" s="208"/>
      <c r="P220" s="208"/>
      <c r="Q220" s="208"/>
      <c r="R220" s="208"/>
      <c r="S220" s="208"/>
      <c r="T220" s="20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4" t="s">
        <v>142</v>
      </c>
      <c r="AU220" s="204" t="s">
        <v>81</v>
      </c>
      <c r="AV220" s="14" t="s">
        <v>77</v>
      </c>
      <c r="AW220" s="14" t="s">
        <v>33</v>
      </c>
      <c r="AX220" s="14" t="s">
        <v>72</v>
      </c>
      <c r="AY220" s="204" t="s">
        <v>124</v>
      </c>
    </row>
    <row r="221" s="13" customFormat="1">
      <c r="A221" s="13"/>
      <c r="B221" s="185"/>
      <c r="C221" s="13"/>
      <c r="D221" s="178" t="s">
        <v>142</v>
      </c>
      <c r="E221" s="186" t="s">
        <v>3</v>
      </c>
      <c r="F221" s="187" t="s">
        <v>190</v>
      </c>
      <c r="G221" s="13"/>
      <c r="H221" s="188">
        <v>44</v>
      </c>
      <c r="I221" s="189"/>
      <c r="J221" s="13"/>
      <c r="K221" s="13"/>
      <c r="L221" s="185"/>
      <c r="M221" s="190"/>
      <c r="N221" s="191"/>
      <c r="O221" s="191"/>
      <c r="P221" s="191"/>
      <c r="Q221" s="191"/>
      <c r="R221" s="191"/>
      <c r="S221" s="191"/>
      <c r="T221" s="19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6" t="s">
        <v>142</v>
      </c>
      <c r="AU221" s="186" t="s">
        <v>81</v>
      </c>
      <c r="AV221" s="13" t="s">
        <v>81</v>
      </c>
      <c r="AW221" s="13" t="s">
        <v>33</v>
      </c>
      <c r="AX221" s="13" t="s">
        <v>77</v>
      </c>
      <c r="AY221" s="186" t="s">
        <v>124</v>
      </c>
    </row>
    <row r="222" s="2" customFormat="1" ht="16.5" customHeight="1">
      <c r="A222" s="38"/>
      <c r="B222" s="164"/>
      <c r="C222" s="193" t="s">
        <v>268</v>
      </c>
      <c r="D222" s="193" t="s">
        <v>151</v>
      </c>
      <c r="E222" s="194" t="s">
        <v>269</v>
      </c>
      <c r="F222" s="195" t="s">
        <v>270</v>
      </c>
      <c r="G222" s="196" t="s">
        <v>129</v>
      </c>
      <c r="H222" s="197">
        <v>45.32</v>
      </c>
      <c r="I222" s="198"/>
      <c r="J222" s="199">
        <f>ROUND(I222*H222,2)</f>
        <v>0</v>
      </c>
      <c r="K222" s="195" t="s">
        <v>130</v>
      </c>
      <c r="L222" s="200"/>
      <c r="M222" s="201" t="s">
        <v>3</v>
      </c>
      <c r="N222" s="202" t="s">
        <v>43</v>
      </c>
      <c r="O222" s="72"/>
      <c r="P222" s="174">
        <f>O222*H222</f>
        <v>0</v>
      </c>
      <c r="Q222" s="174">
        <v>0.113</v>
      </c>
      <c r="R222" s="174">
        <f>Q222*H222</f>
        <v>5.1211600000000006</v>
      </c>
      <c r="S222" s="174">
        <v>0</v>
      </c>
      <c r="T222" s="17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76" t="s">
        <v>155</v>
      </c>
      <c r="AT222" s="176" t="s">
        <v>151</v>
      </c>
      <c r="AU222" s="176" t="s">
        <v>81</v>
      </c>
      <c r="AY222" s="19" t="s">
        <v>124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9" t="s">
        <v>77</v>
      </c>
      <c r="BK222" s="177">
        <f>ROUND(I222*H222,2)</f>
        <v>0</v>
      </c>
      <c r="BL222" s="19" t="s">
        <v>131</v>
      </c>
      <c r="BM222" s="176" t="s">
        <v>271</v>
      </c>
    </row>
    <row r="223" s="2" customFormat="1">
      <c r="A223" s="38"/>
      <c r="B223" s="39"/>
      <c r="C223" s="38"/>
      <c r="D223" s="178" t="s">
        <v>133</v>
      </c>
      <c r="E223" s="38"/>
      <c r="F223" s="179" t="s">
        <v>270</v>
      </c>
      <c r="G223" s="38"/>
      <c r="H223" s="38"/>
      <c r="I223" s="180"/>
      <c r="J223" s="38"/>
      <c r="K223" s="38"/>
      <c r="L223" s="39"/>
      <c r="M223" s="181"/>
      <c r="N223" s="182"/>
      <c r="O223" s="72"/>
      <c r="P223" s="72"/>
      <c r="Q223" s="72"/>
      <c r="R223" s="72"/>
      <c r="S223" s="72"/>
      <c r="T223" s="7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133</v>
      </c>
      <c r="AU223" s="19" t="s">
        <v>81</v>
      </c>
    </row>
    <row r="224" s="13" customFormat="1">
      <c r="A224" s="13"/>
      <c r="B224" s="185"/>
      <c r="C224" s="13"/>
      <c r="D224" s="178" t="s">
        <v>142</v>
      </c>
      <c r="E224" s="13"/>
      <c r="F224" s="187" t="s">
        <v>272</v>
      </c>
      <c r="G224" s="13"/>
      <c r="H224" s="188">
        <v>45.32</v>
      </c>
      <c r="I224" s="189"/>
      <c r="J224" s="13"/>
      <c r="K224" s="13"/>
      <c r="L224" s="185"/>
      <c r="M224" s="190"/>
      <c r="N224" s="191"/>
      <c r="O224" s="191"/>
      <c r="P224" s="191"/>
      <c r="Q224" s="191"/>
      <c r="R224" s="191"/>
      <c r="S224" s="191"/>
      <c r="T224" s="19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6" t="s">
        <v>142</v>
      </c>
      <c r="AU224" s="186" t="s">
        <v>81</v>
      </c>
      <c r="AV224" s="13" t="s">
        <v>81</v>
      </c>
      <c r="AW224" s="13" t="s">
        <v>4</v>
      </c>
      <c r="AX224" s="13" t="s">
        <v>77</v>
      </c>
      <c r="AY224" s="186" t="s">
        <v>124</v>
      </c>
    </row>
    <row r="225" s="12" customFormat="1" ht="22.8" customHeight="1">
      <c r="A225" s="12"/>
      <c r="B225" s="151"/>
      <c r="C225" s="12"/>
      <c r="D225" s="152" t="s">
        <v>71</v>
      </c>
      <c r="E225" s="162" t="s">
        <v>155</v>
      </c>
      <c r="F225" s="162" t="s">
        <v>273</v>
      </c>
      <c r="G225" s="12"/>
      <c r="H225" s="12"/>
      <c r="I225" s="154"/>
      <c r="J225" s="163">
        <f>BK225</f>
        <v>0</v>
      </c>
      <c r="K225" s="12"/>
      <c r="L225" s="151"/>
      <c r="M225" s="156"/>
      <c r="N225" s="157"/>
      <c r="O225" s="157"/>
      <c r="P225" s="158">
        <f>SUM(P226:P228)</f>
        <v>0</v>
      </c>
      <c r="Q225" s="157"/>
      <c r="R225" s="158">
        <f>SUM(R226:R228)</f>
        <v>1.2624</v>
      </c>
      <c r="S225" s="157"/>
      <c r="T225" s="159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2" t="s">
        <v>77</v>
      </c>
      <c r="AT225" s="160" t="s">
        <v>71</v>
      </c>
      <c r="AU225" s="160" t="s">
        <v>77</v>
      </c>
      <c r="AY225" s="152" t="s">
        <v>124</v>
      </c>
      <c r="BK225" s="161">
        <f>SUM(BK226:BK228)</f>
        <v>0</v>
      </c>
    </row>
    <row r="226" s="2" customFormat="1" ht="24.15" customHeight="1">
      <c r="A226" s="38"/>
      <c r="B226" s="164"/>
      <c r="C226" s="165" t="s">
        <v>274</v>
      </c>
      <c r="D226" s="165" t="s">
        <v>126</v>
      </c>
      <c r="E226" s="166" t="s">
        <v>275</v>
      </c>
      <c r="F226" s="167" t="s">
        <v>276</v>
      </c>
      <c r="G226" s="168" t="s">
        <v>194</v>
      </c>
      <c r="H226" s="169">
        <v>3</v>
      </c>
      <c r="I226" s="170"/>
      <c r="J226" s="171">
        <f>ROUND(I226*H226,2)</f>
        <v>0</v>
      </c>
      <c r="K226" s="167" t="s">
        <v>130</v>
      </c>
      <c r="L226" s="39"/>
      <c r="M226" s="172" t="s">
        <v>3</v>
      </c>
      <c r="N226" s="173" t="s">
        <v>43</v>
      </c>
      <c r="O226" s="72"/>
      <c r="P226" s="174">
        <f>O226*H226</f>
        <v>0</v>
      </c>
      <c r="Q226" s="174">
        <v>0.42080000000000001</v>
      </c>
      <c r="R226" s="174">
        <f>Q226*H226</f>
        <v>1.2624</v>
      </c>
      <c r="S226" s="174">
        <v>0</v>
      </c>
      <c r="T226" s="17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6" t="s">
        <v>131</v>
      </c>
      <c r="AT226" s="176" t="s">
        <v>126</v>
      </c>
      <c r="AU226" s="176" t="s">
        <v>81</v>
      </c>
      <c r="AY226" s="19" t="s">
        <v>124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9" t="s">
        <v>77</v>
      </c>
      <c r="BK226" s="177">
        <f>ROUND(I226*H226,2)</f>
        <v>0</v>
      </c>
      <c r="BL226" s="19" t="s">
        <v>131</v>
      </c>
      <c r="BM226" s="176" t="s">
        <v>277</v>
      </c>
    </row>
    <row r="227" s="2" customFormat="1">
      <c r="A227" s="38"/>
      <c r="B227" s="39"/>
      <c r="C227" s="38"/>
      <c r="D227" s="178" t="s">
        <v>133</v>
      </c>
      <c r="E227" s="38"/>
      <c r="F227" s="179" t="s">
        <v>276</v>
      </c>
      <c r="G227" s="38"/>
      <c r="H227" s="38"/>
      <c r="I227" s="180"/>
      <c r="J227" s="38"/>
      <c r="K227" s="38"/>
      <c r="L227" s="39"/>
      <c r="M227" s="181"/>
      <c r="N227" s="182"/>
      <c r="O227" s="72"/>
      <c r="P227" s="72"/>
      <c r="Q227" s="72"/>
      <c r="R227" s="72"/>
      <c r="S227" s="72"/>
      <c r="T227" s="7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133</v>
      </c>
      <c r="AU227" s="19" t="s">
        <v>81</v>
      </c>
    </row>
    <row r="228" s="2" customFormat="1">
      <c r="A228" s="38"/>
      <c r="B228" s="39"/>
      <c r="C228" s="38"/>
      <c r="D228" s="183" t="s">
        <v>135</v>
      </c>
      <c r="E228" s="38"/>
      <c r="F228" s="184" t="s">
        <v>278</v>
      </c>
      <c r="G228" s="38"/>
      <c r="H228" s="38"/>
      <c r="I228" s="180"/>
      <c r="J228" s="38"/>
      <c r="K228" s="38"/>
      <c r="L228" s="39"/>
      <c r="M228" s="181"/>
      <c r="N228" s="182"/>
      <c r="O228" s="72"/>
      <c r="P228" s="72"/>
      <c r="Q228" s="72"/>
      <c r="R228" s="72"/>
      <c r="S228" s="72"/>
      <c r="T228" s="7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135</v>
      </c>
      <c r="AU228" s="19" t="s">
        <v>81</v>
      </c>
    </row>
    <row r="229" s="12" customFormat="1" ht="22.8" customHeight="1">
      <c r="A229" s="12"/>
      <c r="B229" s="151"/>
      <c r="C229" s="12"/>
      <c r="D229" s="152" t="s">
        <v>71</v>
      </c>
      <c r="E229" s="162" t="s">
        <v>181</v>
      </c>
      <c r="F229" s="162" t="s">
        <v>279</v>
      </c>
      <c r="G229" s="12"/>
      <c r="H229" s="12"/>
      <c r="I229" s="154"/>
      <c r="J229" s="163">
        <f>BK229</f>
        <v>0</v>
      </c>
      <c r="K229" s="12"/>
      <c r="L229" s="151"/>
      <c r="M229" s="156"/>
      <c r="N229" s="157"/>
      <c r="O229" s="157"/>
      <c r="P229" s="158">
        <f>SUM(P230:P247)</f>
        <v>0</v>
      </c>
      <c r="Q229" s="157"/>
      <c r="R229" s="158">
        <f>SUM(R230:R247)</f>
        <v>9.9802599999999995</v>
      </c>
      <c r="S229" s="157"/>
      <c r="T229" s="159">
        <f>SUM(T230:T247)</f>
        <v>0.055499999999999994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2" t="s">
        <v>77</v>
      </c>
      <c r="AT229" s="160" t="s">
        <v>71</v>
      </c>
      <c r="AU229" s="160" t="s">
        <v>77</v>
      </c>
      <c r="AY229" s="152" t="s">
        <v>124</v>
      </c>
      <c r="BK229" s="161">
        <f>SUM(BK230:BK247)</f>
        <v>0</v>
      </c>
    </row>
    <row r="230" s="2" customFormat="1" ht="33" customHeight="1">
      <c r="A230" s="38"/>
      <c r="B230" s="164"/>
      <c r="C230" s="165" t="s">
        <v>8</v>
      </c>
      <c r="D230" s="165" t="s">
        <v>126</v>
      </c>
      <c r="E230" s="166" t="s">
        <v>280</v>
      </c>
      <c r="F230" s="167" t="s">
        <v>281</v>
      </c>
      <c r="G230" s="168" t="s">
        <v>282</v>
      </c>
      <c r="H230" s="169">
        <v>56.899999999999999</v>
      </c>
      <c r="I230" s="170"/>
      <c r="J230" s="171">
        <f>ROUND(I230*H230,2)</f>
        <v>0</v>
      </c>
      <c r="K230" s="167" t="s">
        <v>130</v>
      </c>
      <c r="L230" s="39"/>
      <c r="M230" s="172" t="s">
        <v>3</v>
      </c>
      <c r="N230" s="173" t="s">
        <v>43</v>
      </c>
      <c r="O230" s="72"/>
      <c r="P230" s="174">
        <f>O230*H230</f>
        <v>0</v>
      </c>
      <c r="Q230" s="174">
        <v>0.1295</v>
      </c>
      <c r="R230" s="174">
        <f>Q230*H230</f>
        <v>7.3685499999999999</v>
      </c>
      <c r="S230" s="174">
        <v>0</v>
      </c>
      <c r="T230" s="17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6" t="s">
        <v>131</v>
      </c>
      <c r="AT230" s="176" t="s">
        <v>126</v>
      </c>
      <c r="AU230" s="176" t="s">
        <v>81</v>
      </c>
      <c r="AY230" s="19" t="s">
        <v>124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9" t="s">
        <v>77</v>
      </c>
      <c r="BK230" s="177">
        <f>ROUND(I230*H230,2)</f>
        <v>0</v>
      </c>
      <c r="BL230" s="19" t="s">
        <v>131</v>
      </c>
      <c r="BM230" s="176" t="s">
        <v>283</v>
      </c>
    </row>
    <row r="231" s="2" customFormat="1">
      <c r="A231" s="38"/>
      <c r="B231" s="39"/>
      <c r="C231" s="38"/>
      <c r="D231" s="178" t="s">
        <v>133</v>
      </c>
      <c r="E231" s="38"/>
      <c r="F231" s="179" t="s">
        <v>284</v>
      </c>
      <c r="G231" s="38"/>
      <c r="H231" s="38"/>
      <c r="I231" s="180"/>
      <c r="J231" s="38"/>
      <c r="K231" s="38"/>
      <c r="L231" s="39"/>
      <c r="M231" s="181"/>
      <c r="N231" s="182"/>
      <c r="O231" s="72"/>
      <c r="P231" s="72"/>
      <c r="Q231" s="72"/>
      <c r="R231" s="72"/>
      <c r="S231" s="72"/>
      <c r="T231" s="7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133</v>
      </c>
      <c r="AU231" s="19" t="s">
        <v>81</v>
      </c>
    </row>
    <row r="232" s="2" customFormat="1">
      <c r="A232" s="38"/>
      <c r="B232" s="39"/>
      <c r="C232" s="38"/>
      <c r="D232" s="183" t="s">
        <v>135</v>
      </c>
      <c r="E232" s="38"/>
      <c r="F232" s="184" t="s">
        <v>285</v>
      </c>
      <c r="G232" s="38"/>
      <c r="H232" s="38"/>
      <c r="I232" s="180"/>
      <c r="J232" s="38"/>
      <c r="K232" s="38"/>
      <c r="L232" s="39"/>
      <c r="M232" s="181"/>
      <c r="N232" s="182"/>
      <c r="O232" s="72"/>
      <c r="P232" s="72"/>
      <c r="Q232" s="72"/>
      <c r="R232" s="72"/>
      <c r="S232" s="72"/>
      <c r="T232" s="7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135</v>
      </c>
      <c r="AU232" s="19" t="s">
        <v>81</v>
      </c>
    </row>
    <row r="233" s="14" customFormat="1">
      <c r="A233" s="14"/>
      <c r="B233" s="203"/>
      <c r="C233" s="14"/>
      <c r="D233" s="178" t="s">
        <v>142</v>
      </c>
      <c r="E233" s="204" t="s">
        <v>3</v>
      </c>
      <c r="F233" s="205" t="s">
        <v>286</v>
      </c>
      <c r="G233" s="14"/>
      <c r="H233" s="204" t="s">
        <v>3</v>
      </c>
      <c r="I233" s="206"/>
      <c r="J233" s="14"/>
      <c r="K233" s="14"/>
      <c r="L233" s="203"/>
      <c r="M233" s="207"/>
      <c r="N233" s="208"/>
      <c r="O233" s="208"/>
      <c r="P233" s="208"/>
      <c r="Q233" s="208"/>
      <c r="R233" s="208"/>
      <c r="S233" s="208"/>
      <c r="T233" s="20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4" t="s">
        <v>142</v>
      </c>
      <c r="AU233" s="204" t="s">
        <v>81</v>
      </c>
      <c r="AV233" s="14" t="s">
        <v>77</v>
      </c>
      <c r="AW233" s="14" t="s">
        <v>33</v>
      </c>
      <c r="AX233" s="14" t="s">
        <v>72</v>
      </c>
      <c r="AY233" s="204" t="s">
        <v>124</v>
      </c>
    </row>
    <row r="234" s="13" customFormat="1">
      <c r="A234" s="13"/>
      <c r="B234" s="185"/>
      <c r="C234" s="13"/>
      <c r="D234" s="178" t="s">
        <v>142</v>
      </c>
      <c r="E234" s="186" t="s">
        <v>3</v>
      </c>
      <c r="F234" s="187" t="s">
        <v>287</v>
      </c>
      <c r="G234" s="13"/>
      <c r="H234" s="188">
        <v>56.899999999999999</v>
      </c>
      <c r="I234" s="189"/>
      <c r="J234" s="13"/>
      <c r="K234" s="13"/>
      <c r="L234" s="185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142</v>
      </c>
      <c r="AU234" s="186" t="s">
        <v>81</v>
      </c>
      <c r="AV234" s="13" t="s">
        <v>81</v>
      </c>
      <c r="AW234" s="13" t="s">
        <v>33</v>
      </c>
      <c r="AX234" s="13" t="s">
        <v>77</v>
      </c>
      <c r="AY234" s="186" t="s">
        <v>124</v>
      </c>
    </row>
    <row r="235" s="2" customFormat="1" ht="16.5" customHeight="1">
      <c r="A235" s="38"/>
      <c r="B235" s="164"/>
      <c r="C235" s="193" t="s">
        <v>288</v>
      </c>
      <c r="D235" s="193" t="s">
        <v>151</v>
      </c>
      <c r="E235" s="194" t="s">
        <v>289</v>
      </c>
      <c r="F235" s="195" t="s">
        <v>290</v>
      </c>
      <c r="G235" s="196" t="s">
        <v>282</v>
      </c>
      <c r="H235" s="197">
        <v>58.037999999999997</v>
      </c>
      <c r="I235" s="198"/>
      <c r="J235" s="199">
        <f>ROUND(I235*H235,2)</f>
        <v>0</v>
      </c>
      <c r="K235" s="195" t="s">
        <v>130</v>
      </c>
      <c r="L235" s="200"/>
      <c r="M235" s="201" t="s">
        <v>3</v>
      </c>
      <c r="N235" s="202" t="s">
        <v>43</v>
      </c>
      <c r="O235" s="72"/>
      <c r="P235" s="174">
        <f>O235*H235</f>
        <v>0</v>
      </c>
      <c r="Q235" s="174">
        <v>0.044999999999999998</v>
      </c>
      <c r="R235" s="174">
        <f>Q235*H235</f>
        <v>2.61171</v>
      </c>
      <c r="S235" s="174">
        <v>0</v>
      </c>
      <c r="T235" s="17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6" t="s">
        <v>155</v>
      </c>
      <c r="AT235" s="176" t="s">
        <v>151</v>
      </c>
      <c r="AU235" s="176" t="s">
        <v>81</v>
      </c>
      <c r="AY235" s="19" t="s">
        <v>124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9" t="s">
        <v>77</v>
      </c>
      <c r="BK235" s="177">
        <f>ROUND(I235*H235,2)</f>
        <v>0</v>
      </c>
      <c r="BL235" s="19" t="s">
        <v>131</v>
      </c>
      <c r="BM235" s="176" t="s">
        <v>291</v>
      </c>
    </row>
    <row r="236" s="2" customFormat="1">
      <c r="A236" s="38"/>
      <c r="B236" s="39"/>
      <c r="C236" s="38"/>
      <c r="D236" s="178" t="s">
        <v>133</v>
      </c>
      <c r="E236" s="38"/>
      <c r="F236" s="179" t="s">
        <v>290</v>
      </c>
      <c r="G236" s="38"/>
      <c r="H236" s="38"/>
      <c r="I236" s="180"/>
      <c r="J236" s="38"/>
      <c r="K236" s="38"/>
      <c r="L236" s="39"/>
      <c r="M236" s="181"/>
      <c r="N236" s="182"/>
      <c r="O236" s="72"/>
      <c r="P236" s="72"/>
      <c r="Q236" s="72"/>
      <c r="R236" s="72"/>
      <c r="S236" s="72"/>
      <c r="T236" s="7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133</v>
      </c>
      <c r="AU236" s="19" t="s">
        <v>81</v>
      </c>
    </row>
    <row r="237" s="13" customFormat="1">
      <c r="A237" s="13"/>
      <c r="B237" s="185"/>
      <c r="C237" s="13"/>
      <c r="D237" s="178" t="s">
        <v>142</v>
      </c>
      <c r="E237" s="13"/>
      <c r="F237" s="187" t="s">
        <v>292</v>
      </c>
      <c r="G237" s="13"/>
      <c r="H237" s="188">
        <v>58.037999999999997</v>
      </c>
      <c r="I237" s="189"/>
      <c r="J237" s="13"/>
      <c r="K237" s="13"/>
      <c r="L237" s="185"/>
      <c r="M237" s="190"/>
      <c r="N237" s="191"/>
      <c r="O237" s="191"/>
      <c r="P237" s="191"/>
      <c r="Q237" s="191"/>
      <c r="R237" s="191"/>
      <c r="S237" s="191"/>
      <c r="T237" s="19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6" t="s">
        <v>142</v>
      </c>
      <c r="AU237" s="186" t="s">
        <v>81</v>
      </c>
      <c r="AV237" s="13" t="s">
        <v>81</v>
      </c>
      <c r="AW237" s="13" t="s">
        <v>4</v>
      </c>
      <c r="AX237" s="13" t="s">
        <v>77</v>
      </c>
      <c r="AY237" s="186" t="s">
        <v>124</v>
      </c>
    </row>
    <row r="238" s="2" customFormat="1" ht="21.75" customHeight="1">
      <c r="A238" s="38"/>
      <c r="B238" s="164"/>
      <c r="C238" s="165" t="s">
        <v>164</v>
      </c>
      <c r="D238" s="165" t="s">
        <v>126</v>
      </c>
      <c r="E238" s="166" t="s">
        <v>293</v>
      </c>
      <c r="F238" s="167" t="s">
        <v>294</v>
      </c>
      <c r="G238" s="168" t="s">
        <v>129</v>
      </c>
      <c r="H238" s="169">
        <v>4</v>
      </c>
      <c r="I238" s="170"/>
      <c r="J238" s="171">
        <f>ROUND(I238*H238,2)</f>
        <v>0</v>
      </c>
      <c r="K238" s="167" t="s">
        <v>130</v>
      </c>
      <c r="L238" s="39"/>
      <c r="M238" s="172" t="s">
        <v>3</v>
      </c>
      <c r="N238" s="173" t="s">
        <v>43</v>
      </c>
      <c r="O238" s="72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6" t="s">
        <v>131</v>
      </c>
      <c r="AT238" s="176" t="s">
        <v>126</v>
      </c>
      <c r="AU238" s="176" t="s">
        <v>81</v>
      </c>
      <c r="AY238" s="19" t="s">
        <v>124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9" t="s">
        <v>77</v>
      </c>
      <c r="BK238" s="177">
        <f>ROUND(I238*H238,2)</f>
        <v>0</v>
      </c>
      <c r="BL238" s="19" t="s">
        <v>131</v>
      </c>
      <c r="BM238" s="176" t="s">
        <v>295</v>
      </c>
    </row>
    <row r="239" s="2" customFormat="1">
      <c r="A239" s="38"/>
      <c r="B239" s="39"/>
      <c r="C239" s="38"/>
      <c r="D239" s="178" t="s">
        <v>133</v>
      </c>
      <c r="E239" s="38"/>
      <c r="F239" s="179" t="s">
        <v>296</v>
      </c>
      <c r="G239" s="38"/>
      <c r="H239" s="38"/>
      <c r="I239" s="180"/>
      <c r="J239" s="38"/>
      <c r="K239" s="38"/>
      <c r="L239" s="39"/>
      <c r="M239" s="181"/>
      <c r="N239" s="182"/>
      <c r="O239" s="72"/>
      <c r="P239" s="72"/>
      <c r="Q239" s="72"/>
      <c r="R239" s="72"/>
      <c r="S239" s="72"/>
      <c r="T239" s="7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133</v>
      </c>
      <c r="AU239" s="19" t="s">
        <v>81</v>
      </c>
    </row>
    <row r="240" s="2" customFormat="1">
      <c r="A240" s="38"/>
      <c r="B240" s="39"/>
      <c r="C240" s="38"/>
      <c r="D240" s="183" t="s">
        <v>135</v>
      </c>
      <c r="E240" s="38"/>
      <c r="F240" s="184" t="s">
        <v>297</v>
      </c>
      <c r="G240" s="38"/>
      <c r="H240" s="38"/>
      <c r="I240" s="180"/>
      <c r="J240" s="38"/>
      <c r="K240" s="38"/>
      <c r="L240" s="39"/>
      <c r="M240" s="181"/>
      <c r="N240" s="182"/>
      <c r="O240" s="72"/>
      <c r="P240" s="72"/>
      <c r="Q240" s="72"/>
      <c r="R240" s="72"/>
      <c r="S240" s="72"/>
      <c r="T240" s="7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135</v>
      </c>
      <c r="AU240" s="19" t="s">
        <v>81</v>
      </c>
    </row>
    <row r="241" s="14" customFormat="1">
      <c r="A241" s="14"/>
      <c r="B241" s="203"/>
      <c r="C241" s="14"/>
      <c r="D241" s="178" t="s">
        <v>142</v>
      </c>
      <c r="E241" s="204" t="s">
        <v>3</v>
      </c>
      <c r="F241" s="205" t="s">
        <v>298</v>
      </c>
      <c r="G241" s="14"/>
      <c r="H241" s="204" t="s">
        <v>3</v>
      </c>
      <c r="I241" s="206"/>
      <c r="J241" s="14"/>
      <c r="K241" s="14"/>
      <c r="L241" s="203"/>
      <c r="M241" s="207"/>
      <c r="N241" s="208"/>
      <c r="O241" s="208"/>
      <c r="P241" s="208"/>
      <c r="Q241" s="208"/>
      <c r="R241" s="208"/>
      <c r="S241" s="208"/>
      <c r="T241" s="20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4" t="s">
        <v>142</v>
      </c>
      <c r="AU241" s="204" t="s">
        <v>81</v>
      </c>
      <c r="AV241" s="14" t="s">
        <v>77</v>
      </c>
      <c r="AW241" s="14" t="s">
        <v>33</v>
      </c>
      <c r="AX241" s="14" t="s">
        <v>72</v>
      </c>
      <c r="AY241" s="204" t="s">
        <v>124</v>
      </c>
    </row>
    <row r="242" s="13" customFormat="1">
      <c r="A242" s="13"/>
      <c r="B242" s="185"/>
      <c r="C242" s="13"/>
      <c r="D242" s="178" t="s">
        <v>142</v>
      </c>
      <c r="E242" s="186" t="s">
        <v>3</v>
      </c>
      <c r="F242" s="187" t="s">
        <v>131</v>
      </c>
      <c r="G242" s="13"/>
      <c r="H242" s="188">
        <v>4</v>
      </c>
      <c r="I242" s="189"/>
      <c r="J242" s="13"/>
      <c r="K242" s="13"/>
      <c r="L242" s="185"/>
      <c r="M242" s="190"/>
      <c r="N242" s="191"/>
      <c r="O242" s="191"/>
      <c r="P242" s="191"/>
      <c r="Q242" s="191"/>
      <c r="R242" s="191"/>
      <c r="S242" s="191"/>
      <c r="T242" s="19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6" t="s">
        <v>142</v>
      </c>
      <c r="AU242" s="186" t="s">
        <v>81</v>
      </c>
      <c r="AV242" s="13" t="s">
        <v>81</v>
      </c>
      <c r="AW242" s="13" t="s">
        <v>33</v>
      </c>
      <c r="AX242" s="13" t="s">
        <v>77</v>
      </c>
      <c r="AY242" s="186" t="s">
        <v>124</v>
      </c>
    </row>
    <row r="243" s="2" customFormat="1" ht="16.5" customHeight="1">
      <c r="A243" s="38"/>
      <c r="B243" s="164"/>
      <c r="C243" s="165" t="s">
        <v>299</v>
      </c>
      <c r="D243" s="165" t="s">
        <v>126</v>
      </c>
      <c r="E243" s="166" t="s">
        <v>300</v>
      </c>
      <c r="F243" s="167" t="s">
        <v>301</v>
      </c>
      <c r="G243" s="168" t="s">
        <v>282</v>
      </c>
      <c r="H243" s="169">
        <v>1.5</v>
      </c>
      <c r="I243" s="170"/>
      <c r="J243" s="171">
        <f>ROUND(I243*H243,2)</f>
        <v>0</v>
      </c>
      <c r="K243" s="167" t="s">
        <v>130</v>
      </c>
      <c r="L243" s="39"/>
      <c r="M243" s="172" t="s">
        <v>3</v>
      </c>
      <c r="N243" s="173" t="s">
        <v>43</v>
      </c>
      <c r="O243" s="72"/>
      <c r="P243" s="174">
        <f>O243*H243</f>
        <v>0</v>
      </c>
      <c r="Q243" s="174">
        <v>0</v>
      </c>
      <c r="R243" s="174">
        <f>Q243*H243</f>
        <v>0</v>
      </c>
      <c r="S243" s="174">
        <v>0.036999999999999998</v>
      </c>
      <c r="T243" s="175">
        <f>S243*H243</f>
        <v>0.055499999999999994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131</v>
      </c>
      <c r="AT243" s="176" t="s">
        <v>126</v>
      </c>
      <c r="AU243" s="176" t="s">
        <v>81</v>
      </c>
      <c r="AY243" s="19" t="s">
        <v>124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77</v>
      </c>
      <c r="BK243" s="177">
        <f>ROUND(I243*H243,2)</f>
        <v>0</v>
      </c>
      <c r="BL243" s="19" t="s">
        <v>131</v>
      </c>
      <c r="BM243" s="176" t="s">
        <v>302</v>
      </c>
    </row>
    <row r="244" s="2" customFormat="1">
      <c r="A244" s="38"/>
      <c r="B244" s="39"/>
      <c r="C244" s="38"/>
      <c r="D244" s="178" t="s">
        <v>133</v>
      </c>
      <c r="E244" s="38"/>
      <c r="F244" s="179" t="s">
        <v>303</v>
      </c>
      <c r="G244" s="38"/>
      <c r="H244" s="38"/>
      <c r="I244" s="180"/>
      <c r="J244" s="38"/>
      <c r="K244" s="38"/>
      <c r="L244" s="39"/>
      <c r="M244" s="181"/>
      <c r="N244" s="182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133</v>
      </c>
      <c r="AU244" s="19" t="s">
        <v>81</v>
      </c>
    </row>
    <row r="245" s="2" customFormat="1">
      <c r="A245" s="38"/>
      <c r="B245" s="39"/>
      <c r="C245" s="38"/>
      <c r="D245" s="183" t="s">
        <v>135</v>
      </c>
      <c r="E245" s="38"/>
      <c r="F245" s="184" t="s">
        <v>304</v>
      </c>
      <c r="G245" s="38"/>
      <c r="H245" s="38"/>
      <c r="I245" s="180"/>
      <c r="J245" s="38"/>
      <c r="K245" s="38"/>
      <c r="L245" s="39"/>
      <c r="M245" s="181"/>
      <c r="N245" s="182"/>
      <c r="O245" s="72"/>
      <c r="P245" s="72"/>
      <c r="Q245" s="72"/>
      <c r="R245" s="72"/>
      <c r="S245" s="72"/>
      <c r="T245" s="73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135</v>
      </c>
      <c r="AU245" s="19" t="s">
        <v>81</v>
      </c>
    </row>
    <row r="246" s="14" customFormat="1">
      <c r="A246" s="14"/>
      <c r="B246" s="203"/>
      <c r="C246" s="14"/>
      <c r="D246" s="178" t="s">
        <v>142</v>
      </c>
      <c r="E246" s="204" t="s">
        <v>3</v>
      </c>
      <c r="F246" s="205" t="s">
        <v>305</v>
      </c>
      <c r="G246" s="14"/>
      <c r="H246" s="204" t="s">
        <v>3</v>
      </c>
      <c r="I246" s="206"/>
      <c r="J246" s="14"/>
      <c r="K246" s="14"/>
      <c r="L246" s="203"/>
      <c r="M246" s="207"/>
      <c r="N246" s="208"/>
      <c r="O246" s="208"/>
      <c r="P246" s="208"/>
      <c r="Q246" s="208"/>
      <c r="R246" s="208"/>
      <c r="S246" s="208"/>
      <c r="T246" s="20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4" t="s">
        <v>142</v>
      </c>
      <c r="AU246" s="204" t="s">
        <v>81</v>
      </c>
      <c r="AV246" s="14" t="s">
        <v>77</v>
      </c>
      <c r="AW246" s="14" t="s">
        <v>33</v>
      </c>
      <c r="AX246" s="14" t="s">
        <v>72</v>
      </c>
      <c r="AY246" s="204" t="s">
        <v>124</v>
      </c>
    </row>
    <row r="247" s="13" customFormat="1">
      <c r="A247" s="13"/>
      <c r="B247" s="185"/>
      <c r="C247" s="13"/>
      <c r="D247" s="178" t="s">
        <v>142</v>
      </c>
      <c r="E247" s="186" t="s">
        <v>3</v>
      </c>
      <c r="F247" s="187" t="s">
        <v>306</v>
      </c>
      <c r="G247" s="13"/>
      <c r="H247" s="188">
        <v>1.5</v>
      </c>
      <c r="I247" s="189"/>
      <c r="J247" s="13"/>
      <c r="K247" s="13"/>
      <c r="L247" s="185"/>
      <c r="M247" s="190"/>
      <c r="N247" s="191"/>
      <c r="O247" s="191"/>
      <c r="P247" s="191"/>
      <c r="Q247" s="191"/>
      <c r="R247" s="191"/>
      <c r="S247" s="191"/>
      <c r="T247" s="19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6" t="s">
        <v>142</v>
      </c>
      <c r="AU247" s="186" t="s">
        <v>81</v>
      </c>
      <c r="AV247" s="13" t="s">
        <v>81</v>
      </c>
      <c r="AW247" s="13" t="s">
        <v>33</v>
      </c>
      <c r="AX247" s="13" t="s">
        <v>77</v>
      </c>
      <c r="AY247" s="186" t="s">
        <v>124</v>
      </c>
    </row>
    <row r="248" s="12" customFormat="1" ht="22.8" customHeight="1">
      <c r="A248" s="12"/>
      <c r="B248" s="151"/>
      <c r="C248" s="12"/>
      <c r="D248" s="152" t="s">
        <v>71</v>
      </c>
      <c r="E248" s="162" t="s">
        <v>307</v>
      </c>
      <c r="F248" s="162" t="s">
        <v>308</v>
      </c>
      <c r="G248" s="12"/>
      <c r="H248" s="12"/>
      <c r="I248" s="154"/>
      <c r="J248" s="163">
        <f>BK248</f>
        <v>0</v>
      </c>
      <c r="K248" s="12"/>
      <c r="L248" s="151"/>
      <c r="M248" s="156"/>
      <c r="N248" s="157"/>
      <c r="O248" s="157"/>
      <c r="P248" s="158">
        <f>SUM(P249:P251)</f>
        <v>0</v>
      </c>
      <c r="Q248" s="157"/>
      <c r="R248" s="158">
        <f>SUM(R249:R251)</f>
        <v>0</v>
      </c>
      <c r="S248" s="157"/>
      <c r="T248" s="159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2" t="s">
        <v>77</v>
      </c>
      <c r="AT248" s="160" t="s">
        <v>71</v>
      </c>
      <c r="AU248" s="160" t="s">
        <v>77</v>
      </c>
      <c r="AY248" s="152" t="s">
        <v>124</v>
      </c>
      <c r="BK248" s="161">
        <f>SUM(BK249:BK251)</f>
        <v>0</v>
      </c>
    </row>
    <row r="249" s="2" customFormat="1" ht="24.15" customHeight="1">
      <c r="A249" s="38"/>
      <c r="B249" s="164"/>
      <c r="C249" s="165" t="s">
        <v>309</v>
      </c>
      <c r="D249" s="165" t="s">
        <v>126</v>
      </c>
      <c r="E249" s="166" t="s">
        <v>310</v>
      </c>
      <c r="F249" s="167" t="s">
        <v>311</v>
      </c>
      <c r="G249" s="168" t="s">
        <v>154</v>
      </c>
      <c r="H249" s="169">
        <v>193.41900000000001</v>
      </c>
      <c r="I249" s="170"/>
      <c r="J249" s="171">
        <f>ROUND(I249*H249,2)</f>
        <v>0</v>
      </c>
      <c r="K249" s="167" t="s">
        <v>130</v>
      </c>
      <c r="L249" s="39"/>
      <c r="M249" s="172" t="s">
        <v>3</v>
      </c>
      <c r="N249" s="173" t="s">
        <v>43</v>
      </c>
      <c r="O249" s="72"/>
      <c r="P249" s="174">
        <f>O249*H249</f>
        <v>0</v>
      </c>
      <c r="Q249" s="174">
        <v>0</v>
      </c>
      <c r="R249" s="174">
        <f>Q249*H249</f>
        <v>0</v>
      </c>
      <c r="S249" s="174">
        <v>0</v>
      </c>
      <c r="T249" s="17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76" t="s">
        <v>131</v>
      </c>
      <c r="AT249" s="176" t="s">
        <v>126</v>
      </c>
      <c r="AU249" s="176" t="s">
        <v>81</v>
      </c>
      <c r="AY249" s="19" t="s">
        <v>124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9" t="s">
        <v>77</v>
      </c>
      <c r="BK249" s="177">
        <f>ROUND(I249*H249,2)</f>
        <v>0</v>
      </c>
      <c r="BL249" s="19" t="s">
        <v>131</v>
      </c>
      <c r="BM249" s="176" t="s">
        <v>312</v>
      </c>
    </row>
    <row r="250" s="2" customFormat="1">
      <c r="A250" s="38"/>
      <c r="B250" s="39"/>
      <c r="C250" s="38"/>
      <c r="D250" s="178" t="s">
        <v>133</v>
      </c>
      <c r="E250" s="38"/>
      <c r="F250" s="179" t="s">
        <v>313</v>
      </c>
      <c r="G250" s="38"/>
      <c r="H250" s="38"/>
      <c r="I250" s="180"/>
      <c r="J250" s="38"/>
      <c r="K250" s="38"/>
      <c r="L250" s="39"/>
      <c r="M250" s="181"/>
      <c r="N250" s="182"/>
      <c r="O250" s="72"/>
      <c r="P250" s="72"/>
      <c r="Q250" s="72"/>
      <c r="R250" s="72"/>
      <c r="S250" s="72"/>
      <c r="T250" s="7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133</v>
      </c>
      <c r="AU250" s="19" t="s">
        <v>81</v>
      </c>
    </row>
    <row r="251" s="2" customFormat="1">
      <c r="A251" s="38"/>
      <c r="B251" s="39"/>
      <c r="C251" s="38"/>
      <c r="D251" s="183" t="s">
        <v>135</v>
      </c>
      <c r="E251" s="38"/>
      <c r="F251" s="184" t="s">
        <v>314</v>
      </c>
      <c r="G251" s="38"/>
      <c r="H251" s="38"/>
      <c r="I251" s="180"/>
      <c r="J251" s="38"/>
      <c r="K251" s="38"/>
      <c r="L251" s="39"/>
      <c r="M251" s="181"/>
      <c r="N251" s="182"/>
      <c r="O251" s="72"/>
      <c r="P251" s="72"/>
      <c r="Q251" s="72"/>
      <c r="R251" s="72"/>
      <c r="S251" s="72"/>
      <c r="T251" s="7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135</v>
      </c>
      <c r="AU251" s="19" t="s">
        <v>81</v>
      </c>
    </row>
    <row r="252" s="12" customFormat="1" ht="25.92" customHeight="1">
      <c r="A252" s="12"/>
      <c r="B252" s="151"/>
      <c r="C252" s="12"/>
      <c r="D252" s="152" t="s">
        <v>71</v>
      </c>
      <c r="E252" s="153" t="s">
        <v>315</v>
      </c>
      <c r="F252" s="153" t="s">
        <v>316</v>
      </c>
      <c r="G252" s="12"/>
      <c r="H252" s="12"/>
      <c r="I252" s="154"/>
      <c r="J252" s="155">
        <f>BK252</f>
        <v>0</v>
      </c>
      <c r="K252" s="12"/>
      <c r="L252" s="151"/>
      <c r="M252" s="156"/>
      <c r="N252" s="157"/>
      <c r="O252" s="157"/>
      <c r="P252" s="158">
        <f>P253+P287+P385</f>
        <v>0</v>
      </c>
      <c r="Q252" s="157"/>
      <c r="R252" s="158">
        <f>R253+R287+R385</f>
        <v>0.72657620000000001</v>
      </c>
      <c r="S252" s="157"/>
      <c r="T252" s="159">
        <f>T253+T287+T385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2" t="s">
        <v>81</v>
      </c>
      <c r="AT252" s="160" t="s">
        <v>71</v>
      </c>
      <c r="AU252" s="160" t="s">
        <v>72</v>
      </c>
      <c r="AY252" s="152" t="s">
        <v>124</v>
      </c>
      <c r="BK252" s="161">
        <f>BK253+BK287+BK385</f>
        <v>0</v>
      </c>
    </row>
    <row r="253" s="12" customFormat="1" ht="22.8" customHeight="1">
      <c r="A253" s="12"/>
      <c r="B253" s="151"/>
      <c r="C253" s="12"/>
      <c r="D253" s="152" t="s">
        <v>71</v>
      </c>
      <c r="E253" s="162" t="s">
        <v>317</v>
      </c>
      <c r="F253" s="162" t="s">
        <v>318</v>
      </c>
      <c r="G253" s="12"/>
      <c r="H253" s="12"/>
      <c r="I253" s="154"/>
      <c r="J253" s="163">
        <f>BK253</f>
        <v>0</v>
      </c>
      <c r="K253" s="12"/>
      <c r="L253" s="151"/>
      <c r="M253" s="156"/>
      <c r="N253" s="157"/>
      <c r="O253" s="157"/>
      <c r="P253" s="158">
        <f>SUM(P254:P286)</f>
        <v>0</v>
      </c>
      <c r="Q253" s="157"/>
      <c r="R253" s="158">
        <f>SUM(R254:R286)</f>
        <v>0.028928400000000003</v>
      </c>
      <c r="S253" s="157"/>
      <c r="T253" s="159">
        <f>SUM(T254:T286)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2" t="s">
        <v>81</v>
      </c>
      <c r="AT253" s="160" t="s">
        <v>71</v>
      </c>
      <c r="AU253" s="160" t="s">
        <v>77</v>
      </c>
      <c r="AY253" s="152" t="s">
        <v>124</v>
      </c>
      <c r="BK253" s="161">
        <f>SUM(BK254:BK286)</f>
        <v>0</v>
      </c>
    </row>
    <row r="254" s="2" customFormat="1" ht="24.15" customHeight="1">
      <c r="A254" s="38"/>
      <c r="B254" s="164"/>
      <c r="C254" s="165" t="s">
        <v>319</v>
      </c>
      <c r="D254" s="165" t="s">
        <v>126</v>
      </c>
      <c r="E254" s="166" t="s">
        <v>320</v>
      </c>
      <c r="F254" s="167" t="s">
        <v>321</v>
      </c>
      <c r="G254" s="168" t="s">
        <v>129</v>
      </c>
      <c r="H254" s="169">
        <v>4</v>
      </c>
      <c r="I254" s="170"/>
      <c r="J254" s="171">
        <f>ROUND(I254*H254,2)</f>
        <v>0</v>
      </c>
      <c r="K254" s="167" t="s">
        <v>130</v>
      </c>
      <c r="L254" s="39"/>
      <c r="M254" s="172" t="s">
        <v>3</v>
      </c>
      <c r="N254" s="173" t="s">
        <v>43</v>
      </c>
      <c r="O254" s="72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6" t="s">
        <v>244</v>
      </c>
      <c r="AT254" s="176" t="s">
        <v>126</v>
      </c>
      <c r="AU254" s="176" t="s">
        <v>81</v>
      </c>
      <c r="AY254" s="19" t="s">
        <v>124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9" t="s">
        <v>77</v>
      </c>
      <c r="BK254" s="177">
        <f>ROUND(I254*H254,2)</f>
        <v>0</v>
      </c>
      <c r="BL254" s="19" t="s">
        <v>244</v>
      </c>
      <c r="BM254" s="176" t="s">
        <v>322</v>
      </c>
    </row>
    <row r="255" s="2" customFormat="1">
      <c r="A255" s="38"/>
      <c r="B255" s="39"/>
      <c r="C255" s="38"/>
      <c r="D255" s="178" t="s">
        <v>133</v>
      </c>
      <c r="E255" s="38"/>
      <c r="F255" s="179" t="s">
        <v>323</v>
      </c>
      <c r="G255" s="38"/>
      <c r="H255" s="38"/>
      <c r="I255" s="180"/>
      <c r="J255" s="38"/>
      <c r="K255" s="38"/>
      <c r="L255" s="39"/>
      <c r="M255" s="181"/>
      <c r="N255" s="182"/>
      <c r="O255" s="72"/>
      <c r="P255" s="72"/>
      <c r="Q255" s="72"/>
      <c r="R255" s="72"/>
      <c r="S255" s="72"/>
      <c r="T255" s="73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133</v>
      </c>
      <c r="AU255" s="19" t="s">
        <v>81</v>
      </c>
    </row>
    <row r="256" s="2" customFormat="1">
      <c r="A256" s="38"/>
      <c r="B256" s="39"/>
      <c r="C256" s="38"/>
      <c r="D256" s="183" t="s">
        <v>135</v>
      </c>
      <c r="E256" s="38"/>
      <c r="F256" s="184" t="s">
        <v>324</v>
      </c>
      <c r="G256" s="38"/>
      <c r="H256" s="38"/>
      <c r="I256" s="180"/>
      <c r="J256" s="38"/>
      <c r="K256" s="38"/>
      <c r="L256" s="39"/>
      <c r="M256" s="181"/>
      <c r="N256" s="182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135</v>
      </c>
      <c r="AU256" s="19" t="s">
        <v>81</v>
      </c>
    </row>
    <row r="257" s="14" customFormat="1">
      <c r="A257" s="14"/>
      <c r="B257" s="203"/>
      <c r="C257" s="14"/>
      <c r="D257" s="178" t="s">
        <v>142</v>
      </c>
      <c r="E257" s="204" t="s">
        <v>3</v>
      </c>
      <c r="F257" s="205" t="s">
        <v>298</v>
      </c>
      <c r="G257" s="14"/>
      <c r="H257" s="204" t="s">
        <v>3</v>
      </c>
      <c r="I257" s="206"/>
      <c r="J257" s="14"/>
      <c r="K257" s="14"/>
      <c r="L257" s="203"/>
      <c r="M257" s="207"/>
      <c r="N257" s="208"/>
      <c r="O257" s="208"/>
      <c r="P257" s="208"/>
      <c r="Q257" s="208"/>
      <c r="R257" s="208"/>
      <c r="S257" s="208"/>
      <c r="T257" s="20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4" t="s">
        <v>142</v>
      </c>
      <c r="AU257" s="204" t="s">
        <v>81</v>
      </c>
      <c r="AV257" s="14" t="s">
        <v>77</v>
      </c>
      <c r="AW257" s="14" t="s">
        <v>33</v>
      </c>
      <c r="AX257" s="14" t="s">
        <v>72</v>
      </c>
      <c r="AY257" s="204" t="s">
        <v>124</v>
      </c>
    </row>
    <row r="258" s="13" customFormat="1">
      <c r="A258" s="13"/>
      <c r="B258" s="185"/>
      <c r="C258" s="13"/>
      <c r="D258" s="178" t="s">
        <v>142</v>
      </c>
      <c r="E258" s="186" t="s">
        <v>3</v>
      </c>
      <c r="F258" s="187" t="s">
        <v>131</v>
      </c>
      <c r="G258" s="13"/>
      <c r="H258" s="188">
        <v>4</v>
      </c>
      <c r="I258" s="189"/>
      <c r="J258" s="13"/>
      <c r="K258" s="13"/>
      <c r="L258" s="185"/>
      <c r="M258" s="190"/>
      <c r="N258" s="191"/>
      <c r="O258" s="191"/>
      <c r="P258" s="191"/>
      <c r="Q258" s="191"/>
      <c r="R258" s="191"/>
      <c r="S258" s="191"/>
      <c r="T258" s="19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6" t="s">
        <v>142</v>
      </c>
      <c r="AU258" s="186" t="s">
        <v>81</v>
      </c>
      <c r="AV258" s="13" t="s">
        <v>81</v>
      </c>
      <c r="AW258" s="13" t="s">
        <v>33</v>
      </c>
      <c r="AX258" s="13" t="s">
        <v>77</v>
      </c>
      <c r="AY258" s="186" t="s">
        <v>124</v>
      </c>
    </row>
    <row r="259" s="2" customFormat="1" ht="16.5" customHeight="1">
      <c r="A259" s="38"/>
      <c r="B259" s="164"/>
      <c r="C259" s="193" t="s">
        <v>325</v>
      </c>
      <c r="D259" s="193" t="s">
        <v>151</v>
      </c>
      <c r="E259" s="194" t="s">
        <v>326</v>
      </c>
      <c r="F259" s="195" t="s">
        <v>327</v>
      </c>
      <c r="G259" s="196" t="s">
        <v>154</v>
      </c>
      <c r="H259" s="197">
        <v>0.001</v>
      </c>
      <c r="I259" s="198"/>
      <c r="J259" s="199">
        <f>ROUND(I259*H259,2)</f>
        <v>0</v>
      </c>
      <c r="K259" s="195" t="s">
        <v>130</v>
      </c>
      <c r="L259" s="200"/>
      <c r="M259" s="201" t="s">
        <v>3</v>
      </c>
      <c r="N259" s="202" t="s">
        <v>43</v>
      </c>
      <c r="O259" s="72"/>
      <c r="P259" s="174">
        <f>O259*H259</f>
        <v>0</v>
      </c>
      <c r="Q259" s="174">
        <v>1</v>
      </c>
      <c r="R259" s="174">
        <f>Q259*H259</f>
        <v>0.001</v>
      </c>
      <c r="S259" s="174">
        <v>0</v>
      </c>
      <c r="T259" s="17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6" t="s">
        <v>328</v>
      </c>
      <c r="AT259" s="176" t="s">
        <v>151</v>
      </c>
      <c r="AU259" s="176" t="s">
        <v>81</v>
      </c>
      <c r="AY259" s="19" t="s">
        <v>124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9" t="s">
        <v>77</v>
      </c>
      <c r="BK259" s="177">
        <f>ROUND(I259*H259,2)</f>
        <v>0</v>
      </c>
      <c r="BL259" s="19" t="s">
        <v>244</v>
      </c>
      <c r="BM259" s="176" t="s">
        <v>329</v>
      </c>
    </row>
    <row r="260" s="2" customFormat="1">
      <c r="A260" s="38"/>
      <c r="B260" s="39"/>
      <c r="C260" s="38"/>
      <c r="D260" s="178" t="s">
        <v>133</v>
      </c>
      <c r="E260" s="38"/>
      <c r="F260" s="179" t="s">
        <v>327</v>
      </c>
      <c r="G260" s="38"/>
      <c r="H260" s="38"/>
      <c r="I260" s="180"/>
      <c r="J260" s="38"/>
      <c r="K260" s="38"/>
      <c r="L260" s="39"/>
      <c r="M260" s="181"/>
      <c r="N260" s="182"/>
      <c r="O260" s="72"/>
      <c r="P260" s="72"/>
      <c r="Q260" s="72"/>
      <c r="R260" s="72"/>
      <c r="S260" s="72"/>
      <c r="T260" s="7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133</v>
      </c>
      <c r="AU260" s="19" t="s">
        <v>81</v>
      </c>
    </row>
    <row r="261" s="13" customFormat="1">
      <c r="A261" s="13"/>
      <c r="B261" s="185"/>
      <c r="C261" s="13"/>
      <c r="D261" s="178" t="s">
        <v>142</v>
      </c>
      <c r="E261" s="13"/>
      <c r="F261" s="187" t="s">
        <v>330</v>
      </c>
      <c r="G261" s="13"/>
      <c r="H261" s="188">
        <v>0.001</v>
      </c>
      <c r="I261" s="189"/>
      <c r="J261" s="13"/>
      <c r="K261" s="13"/>
      <c r="L261" s="185"/>
      <c r="M261" s="190"/>
      <c r="N261" s="191"/>
      <c r="O261" s="191"/>
      <c r="P261" s="191"/>
      <c r="Q261" s="191"/>
      <c r="R261" s="191"/>
      <c r="S261" s="191"/>
      <c r="T261" s="19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6" t="s">
        <v>142</v>
      </c>
      <c r="AU261" s="186" t="s">
        <v>81</v>
      </c>
      <c r="AV261" s="13" t="s">
        <v>81</v>
      </c>
      <c r="AW261" s="13" t="s">
        <v>4</v>
      </c>
      <c r="AX261" s="13" t="s">
        <v>77</v>
      </c>
      <c r="AY261" s="186" t="s">
        <v>124</v>
      </c>
    </row>
    <row r="262" s="2" customFormat="1" ht="24.15" customHeight="1">
      <c r="A262" s="38"/>
      <c r="B262" s="164"/>
      <c r="C262" s="165" t="s">
        <v>331</v>
      </c>
      <c r="D262" s="165" t="s">
        <v>126</v>
      </c>
      <c r="E262" s="166" t="s">
        <v>332</v>
      </c>
      <c r="F262" s="167" t="s">
        <v>333</v>
      </c>
      <c r="G262" s="168" t="s">
        <v>129</v>
      </c>
      <c r="H262" s="169">
        <v>4</v>
      </c>
      <c r="I262" s="170"/>
      <c r="J262" s="171">
        <f>ROUND(I262*H262,2)</f>
        <v>0</v>
      </c>
      <c r="K262" s="167" t="s">
        <v>130</v>
      </c>
      <c r="L262" s="39"/>
      <c r="M262" s="172" t="s">
        <v>3</v>
      </c>
      <c r="N262" s="173" t="s">
        <v>43</v>
      </c>
      <c r="O262" s="72"/>
      <c r="P262" s="174">
        <f>O262*H262</f>
        <v>0</v>
      </c>
      <c r="Q262" s="174">
        <v>0.00040000000000000002</v>
      </c>
      <c r="R262" s="174">
        <f>Q262*H262</f>
        <v>0.0016000000000000001</v>
      </c>
      <c r="S262" s="174">
        <v>0</v>
      </c>
      <c r="T262" s="17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6" t="s">
        <v>244</v>
      </c>
      <c r="AT262" s="176" t="s">
        <v>126</v>
      </c>
      <c r="AU262" s="176" t="s">
        <v>81</v>
      </c>
      <c r="AY262" s="19" t="s">
        <v>124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9" t="s">
        <v>77</v>
      </c>
      <c r="BK262" s="177">
        <f>ROUND(I262*H262,2)</f>
        <v>0</v>
      </c>
      <c r="BL262" s="19" t="s">
        <v>244</v>
      </c>
      <c r="BM262" s="176" t="s">
        <v>334</v>
      </c>
    </row>
    <row r="263" s="2" customFormat="1">
      <c r="A263" s="38"/>
      <c r="B263" s="39"/>
      <c r="C263" s="38"/>
      <c r="D263" s="178" t="s">
        <v>133</v>
      </c>
      <c r="E263" s="38"/>
      <c r="F263" s="179" t="s">
        <v>335</v>
      </c>
      <c r="G263" s="38"/>
      <c r="H263" s="38"/>
      <c r="I263" s="180"/>
      <c r="J263" s="38"/>
      <c r="K263" s="38"/>
      <c r="L263" s="39"/>
      <c r="M263" s="181"/>
      <c r="N263" s="182"/>
      <c r="O263" s="72"/>
      <c r="P263" s="72"/>
      <c r="Q263" s="72"/>
      <c r="R263" s="72"/>
      <c r="S263" s="72"/>
      <c r="T263" s="7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133</v>
      </c>
      <c r="AU263" s="19" t="s">
        <v>81</v>
      </c>
    </row>
    <row r="264" s="2" customFormat="1">
      <c r="A264" s="38"/>
      <c r="B264" s="39"/>
      <c r="C264" s="38"/>
      <c r="D264" s="183" t="s">
        <v>135</v>
      </c>
      <c r="E264" s="38"/>
      <c r="F264" s="184" t="s">
        <v>336</v>
      </c>
      <c r="G264" s="38"/>
      <c r="H264" s="38"/>
      <c r="I264" s="180"/>
      <c r="J264" s="38"/>
      <c r="K264" s="38"/>
      <c r="L264" s="39"/>
      <c r="M264" s="181"/>
      <c r="N264" s="182"/>
      <c r="O264" s="72"/>
      <c r="P264" s="72"/>
      <c r="Q264" s="72"/>
      <c r="R264" s="72"/>
      <c r="S264" s="72"/>
      <c r="T264" s="7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135</v>
      </c>
      <c r="AU264" s="19" t="s">
        <v>81</v>
      </c>
    </row>
    <row r="265" s="14" customFormat="1">
      <c r="A265" s="14"/>
      <c r="B265" s="203"/>
      <c r="C265" s="14"/>
      <c r="D265" s="178" t="s">
        <v>142</v>
      </c>
      <c r="E265" s="204" t="s">
        <v>3</v>
      </c>
      <c r="F265" s="205" t="s">
        <v>298</v>
      </c>
      <c r="G265" s="14"/>
      <c r="H265" s="204" t="s">
        <v>3</v>
      </c>
      <c r="I265" s="206"/>
      <c r="J265" s="14"/>
      <c r="K265" s="14"/>
      <c r="L265" s="203"/>
      <c r="M265" s="207"/>
      <c r="N265" s="208"/>
      <c r="O265" s="208"/>
      <c r="P265" s="208"/>
      <c r="Q265" s="208"/>
      <c r="R265" s="208"/>
      <c r="S265" s="208"/>
      <c r="T265" s="20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4" t="s">
        <v>142</v>
      </c>
      <c r="AU265" s="204" t="s">
        <v>81</v>
      </c>
      <c r="AV265" s="14" t="s">
        <v>77</v>
      </c>
      <c r="AW265" s="14" t="s">
        <v>33</v>
      </c>
      <c r="AX265" s="14" t="s">
        <v>72</v>
      </c>
      <c r="AY265" s="204" t="s">
        <v>124</v>
      </c>
    </row>
    <row r="266" s="13" customFormat="1">
      <c r="A266" s="13"/>
      <c r="B266" s="185"/>
      <c r="C266" s="13"/>
      <c r="D266" s="178" t="s">
        <v>142</v>
      </c>
      <c r="E266" s="186" t="s">
        <v>3</v>
      </c>
      <c r="F266" s="187" t="s">
        <v>131</v>
      </c>
      <c r="G266" s="13"/>
      <c r="H266" s="188">
        <v>4</v>
      </c>
      <c r="I266" s="189"/>
      <c r="J266" s="13"/>
      <c r="K266" s="13"/>
      <c r="L266" s="185"/>
      <c r="M266" s="190"/>
      <c r="N266" s="191"/>
      <c r="O266" s="191"/>
      <c r="P266" s="191"/>
      <c r="Q266" s="191"/>
      <c r="R266" s="191"/>
      <c r="S266" s="191"/>
      <c r="T266" s="19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6" t="s">
        <v>142</v>
      </c>
      <c r="AU266" s="186" t="s">
        <v>81</v>
      </c>
      <c r="AV266" s="13" t="s">
        <v>81</v>
      </c>
      <c r="AW266" s="13" t="s">
        <v>33</v>
      </c>
      <c r="AX266" s="13" t="s">
        <v>77</v>
      </c>
      <c r="AY266" s="186" t="s">
        <v>124</v>
      </c>
    </row>
    <row r="267" s="2" customFormat="1" ht="37.8" customHeight="1">
      <c r="A267" s="38"/>
      <c r="B267" s="164"/>
      <c r="C267" s="193" t="s">
        <v>337</v>
      </c>
      <c r="D267" s="193" t="s">
        <v>151</v>
      </c>
      <c r="E267" s="194" t="s">
        <v>338</v>
      </c>
      <c r="F267" s="195" t="s">
        <v>339</v>
      </c>
      <c r="G267" s="196" t="s">
        <v>129</v>
      </c>
      <c r="H267" s="197">
        <v>4.8840000000000003</v>
      </c>
      <c r="I267" s="198"/>
      <c r="J267" s="199">
        <f>ROUND(I267*H267,2)</f>
        <v>0</v>
      </c>
      <c r="K267" s="195" t="s">
        <v>130</v>
      </c>
      <c r="L267" s="200"/>
      <c r="M267" s="201" t="s">
        <v>3</v>
      </c>
      <c r="N267" s="202" t="s">
        <v>43</v>
      </c>
      <c r="O267" s="72"/>
      <c r="P267" s="174">
        <f>O267*H267</f>
        <v>0</v>
      </c>
      <c r="Q267" s="174">
        <v>0.0047999999999999996</v>
      </c>
      <c r="R267" s="174">
        <f>Q267*H267</f>
        <v>0.023443200000000001</v>
      </c>
      <c r="S267" s="174">
        <v>0</v>
      </c>
      <c r="T267" s="17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6" t="s">
        <v>328</v>
      </c>
      <c r="AT267" s="176" t="s">
        <v>151</v>
      </c>
      <c r="AU267" s="176" t="s">
        <v>81</v>
      </c>
      <c r="AY267" s="19" t="s">
        <v>124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9" t="s">
        <v>77</v>
      </c>
      <c r="BK267" s="177">
        <f>ROUND(I267*H267,2)</f>
        <v>0</v>
      </c>
      <c r="BL267" s="19" t="s">
        <v>244</v>
      </c>
      <c r="BM267" s="176" t="s">
        <v>340</v>
      </c>
    </row>
    <row r="268" s="2" customFormat="1">
      <c r="A268" s="38"/>
      <c r="B268" s="39"/>
      <c r="C268" s="38"/>
      <c r="D268" s="178" t="s">
        <v>133</v>
      </c>
      <c r="E268" s="38"/>
      <c r="F268" s="179" t="s">
        <v>339</v>
      </c>
      <c r="G268" s="38"/>
      <c r="H268" s="38"/>
      <c r="I268" s="180"/>
      <c r="J268" s="38"/>
      <c r="K268" s="38"/>
      <c r="L268" s="39"/>
      <c r="M268" s="181"/>
      <c r="N268" s="182"/>
      <c r="O268" s="72"/>
      <c r="P268" s="72"/>
      <c r="Q268" s="72"/>
      <c r="R268" s="72"/>
      <c r="S268" s="72"/>
      <c r="T268" s="7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133</v>
      </c>
      <c r="AU268" s="19" t="s">
        <v>81</v>
      </c>
    </row>
    <row r="269" s="13" customFormat="1">
      <c r="A269" s="13"/>
      <c r="B269" s="185"/>
      <c r="C269" s="13"/>
      <c r="D269" s="178" t="s">
        <v>142</v>
      </c>
      <c r="E269" s="13"/>
      <c r="F269" s="187" t="s">
        <v>341</v>
      </c>
      <c r="G269" s="13"/>
      <c r="H269" s="188">
        <v>4.8840000000000003</v>
      </c>
      <c r="I269" s="189"/>
      <c r="J269" s="13"/>
      <c r="K269" s="13"/>
      <c r="L269" s="185"/>
      <c r="M269" s="190"/>
      <c r="N269" s="191"/>
      <c r="O269" s="191"/>
      <c r="P269" s="191"/>
      <c r="Q269" s="191"/>
      <c r="R269" s="191"/>
      <c r="S269" s="191"/>
      <c r="T269" s="19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6" t="s">
        <v>142</v>
      </c>
      <c r="AU269" s="186" t="s">
        <v>81</v>
      </c>
      <c r="AV269" s="13" t="s">
        <v>81</v>
      </c>
      <c r="AW269" s="13" t="s">
        <v>4</v>
      </c>
      <c r="AX269" s="13" t="s">
        <v>77</v>
      </c>
      <c r="AY269" s="186" t="s">
        <v>124</v>
      </c>
    </row>
    <row r="270" s="2" customFormat="1" ht="24.15" customHeight="1">
      <c r="A270" s="38"/>
      <c r="B270" s="164"/>
      <c r="C270" s="165" t="s">
        <v>342</v>
      </c>
      <c r="D270" s="165" t="s">
        <v>126</v>
      </c>
      <c r="E270" s="166" t="s">
        <v>343</v>
      </c>
      <c r="F270" s="167" t="s">
        <v>344</v>
      </c>
      <c r="G270" s="168" t="s">
        <v>129</v>
      </c>
      <c r="H270" s="169">
        <v>4</v>
      </c>
      <c r="I270" s="170"/>
      <c r="J270" s="171">
        <f>ROUND(I270*H270,2)</f>
        <v>0</v>
      </c>
      <c r="K270" s="167" t="s">
        <v>130</v>
      </c>
      <c r="L270" s="39"/>
      <c r="M270" s="172" t="s">
        <v>3</v>
      </c>
      <c r="N270" s="173" t="s">
        <v>43</v>
      </c>
      <c r="O270" s="72"/>
      <c r="P270" s="174">
        <f>O270*H270</f>
        <v>0</v>
      </c>
      <c r="Q270" s="174">
        <v>4.0000000000000003E-05</v>
      </c>
      <c r="R270" s="174">
        <f>Q270*H270</f>
        <v>0.00016000000000000001</v>
      </c>
      <c r="S270" s="174">
        <v>0</v>
      </c>
      <c r="T270" s="17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6" t="s">
        <v>244</v>
      </c>
      <c r="AT270" s="176" t="s">
        <v>126</v>
      </c>
      <c r="AU270" s="176" t="s">
        <v>81</v>
      </c>
      <c r="AY270" s="19" t="s">
        <v>124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9" t="s">
        <v>77</v>
      </c>
      <c r="BK270" s="177">
        <f>ROUND(I270*H270,2)</f>
        <v>0</v>
      </c>
      <c r="BL270" s="19" t="s">
        <v>244</v>
      </c>
      <c r="BM270" s="176" t="s">
        <v>345</v>
      </c>
    </row>
    <row r="271" s="2" customFormat="1">
      <c r="A271" s="38"/>
      <c r="B271" s="39"/>
      <c r="C271" s="38"/>
      <c r="D271" s="178" t="s">
        <v>133</v>
      </c>
      <c r="E271" s="38"/>
      <c r="F271" s="179" t="s">
        <v>346</v>
      </c>
      <c r="G271" s="38"/>
      <c r="H271" s="38"/>
      <c r="I271" s="180"/>
      <c r="J271" s="38"/>
      <c r="K271" s="38"/>
      <c r="L271" s="39"/>
      <c r="M271" s="181"/>
      <c r="N271" s="182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133</v>
      </c>
      <c r="AU271" s="19" t="s">
        <v>81</v>
      </c>
    </row>
    <row r="272" s="2" customFormat="1">
      <c r="A272" s="38"/>
      <c r="B272" s="39"/>
      <c r="C272" s="38"/>
      <c r="D272" s="183" t="s">
        <v>135</v>
      </c>
      <c r="E272" s="38"/>
      <c r="F272" s="184" t="s">
        <v>347</v>
      </c>
      <c r="G272" s="38"/>
      <c r="H272" s="38"/>
      <c r="I272" s="180"/>
      <c r="J272" s="38"/>
      <c r="K272" s="38"/>
      <c r="L272" s="39"/>
      <c r="M272" s="181"/>
      <c r="N272" s="182"/>
      <c r="O272" s="72"/>
      <c r="P272" s="72"/>
      <c r="Q272" s="72"/>
      <c r="R272" s="72"/>
      <c r="S272" s="72"/>
      <c r="T272" s="7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135</v>
      </c>
      <c r="AU272" s="19" t="s">
        <v>81</v>
      </c>
    </row>
    <row r="273" s="14" customFormat="1">
      <c r="A273" s="14"/>
      <c r="B273" s="203"/>
      <c r="C273" s="14"/>
      <c r="D273" s="178" t="s">
        <v>142</v>
      </c>
      <c r="E273" s="204" t="s">
        <v>3</v>
      </c>
      <c r="F273" s="205" t="s">
        <v>298</v>
      </c>
      <c r="G273" s="14"/>
      <c r="H273" s="204" t="s">
        <v>3</v>
      </c>
      <c r="I273" s="206"/>
      <c r="J273" s="14"/>
      <c r="K273" s="14"/>
      <c r="L273" s="203"/>
      <c r="M273" s="207"/>
      <c r="N273" s="208"/>
      <c r="O273" s="208"/>
      <c r="P273" s="208"/>
      <c r="Q273" s="208"/>
      <c r="R273" s="208"/>
      <c r="S273" s="208"/>
      <c r="T273" s="20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4" t="s">
        <v>142</v>
      </c>
      <c r="AU273" s="204" t="s">
        <v>81</v>
      </c>
      <c r="AV273" s="14" t="s">
        <v>77</v>
      </c>
      <c r="AW273" s="14" t="s">
        <v>33</v>
      </c>
      <c r="AX273" s="14" t="s">
        <v>72</v>
      </c>
      <c r="AY273" s="204" t="s">
        <v>124</v>
      </c>
    </row>
    <row r="274" s="13" customFormat="1">
      <c r="A274" s="13"/>
      <c r="B274" s="185"/>
      <c r="C274" s="13"/>
      <c r="D274" s="178" t="s">
        <v>142</v>
      </c>
      <c r="E274" s="186" t="s">
        <v>3</v>
      </c>
      <c r="F274" s="187" t="s">
        <v>131</v>
      </c>
      <c r="G274" s="13"/>
      <c r="H274" s="188">
        <v>4</v>
      </c>
      <c r="I274" s="189"/>
      <c r="J274" s="13"/>
      <c r="K274" s="13"/>
      <c r="L274" s="185"/>
      <c r="M274" s="190"/>
      <c r="N274" s="191"/>
      <c r="O274" s="191"/>
      <c r="P274" s="191"/>
      <c r="Q274" s="191"/>
      <c r="R274" s="191"/>
      <c r="S274" s="191"/>
      <c r="T274" s="19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142</v>
      </c>
      <c r="AU274" s="186" t="s">
        <v>81</v>
      </c>
      <c r="AV274" s="13" t="s">
        <v>81</v>
      </c>
      <c r="AW274" s="13" t="s">
        <v>33</v>
      </c>
      <c r="AX274" s="13" t="s">
        <v>77</v>
      </c>
      <c r="AY274" s="186" t="s">
        <v>124</v>
      </c>
    </row>
    <row r="275" s="2" customFormat="1" ht="24.15" customHeight="1">
      <c r="A275" s="38"/>
      <c r="B275" s="164"/>
      <c r="C275" s="193" t="s">
        <v>348</v>
      </c>
      <c r="D275" s="193" t="s">
        <v>151</v>
      </c>
      <c r="E275" s="194" t="s">
        <v>349</v>
      </c>
      <c r="F275" s="195" t="s">
        <v>350</v>
      </c>
      <c r="G275" s="196" t="s">
        <v>129</v>
      </c>
      <c r="H275" s="197">
        <v>4.8840000000000003</v>
      </c>
      <c r="I275" s="198"/>
      <c r="J275" s="199">
        <f>ROUND(I275*H275,2)</f>
        <v>0</v>
      </c>
      <c r="K275" s="195" t="s">
        <v>130</v>
      </c>
      <c r="L275" s="200"/>
      <c r="M275" s="201" t="s">
        <v>3</v>
      </c>
      <c r="N275" s="202" t="s">
        <v>43</v>
      </c>
      <c r="O275" s="72"/>
      <c r="P275" s="174">
        <f>O275*H275</f>
        <v>0</v>
      </c>
      <c r="Q275" s="174">
        <v>0.00029999999999999997</v>
      </c>
      <c r="R275" s="174">
        <f>Q275*H275</f>
        <v>0.0014652000000000001</v>
      </c>
      <c r="S275" s="174">
        <v>0</v>
      </c>
      <c r="T275" s="17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6" t="s">
        <v>328</v>
      </c>
      <c r="AT275" s="176" t="s">
        <v>151</v>
      </c>
      <c r="AU275" s="176" t="s">
        <v>81</v>
      </c>
      <c r="AY275" s="19" t="s">
        <v>124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9" t="s">
        <v>77</v>
      </c>
      <c r="BK275" s="177">
        <f>ROUND(I275*H275,2)</f>
        <v>0</v>
      </c>
      <c r="BL275" s="19" t="s">
        <v>244</v>
      </c>
      <c r="BM275" s="176" t="s">
        <v>351</v>
      </c>
    </row>
    <row r="276" s="2" customFormat="1">
      <c r="A276" s="38"/>
      <c r="B276" s="39"/>
      <c r="C276" s="38"/>
      <c r="D276" s="178" t="s">
        <v>133</v>
      </c>
      <c r="E276" s="38"/>
      <c r="F276" s="179" t="s">
        <v>350</v>
      </c>
      <c r="G276" s="38"/>
      <c r="H276" s="38"/>
      <c r="I276" s="180"/>
      <c r="J276" s="38"/>
      <c r="K276" s="38"/>
      <c r="L276" s="39"/>
      <c r="M276" s="181"/>
      <c r="N276" s="182"/>
      <c r="O276" s="72"/>
      <c r="P276" s="72"/>
      <c r="Q276" s="72"/>
      <c r="R276" s="72"/>
      <c r="S276" s="72"/>
      <c r="T276" s="7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133</v>
      </c>
      <c r="AU276" s="19" t="s">
        <v>81</v>
      </c>
    </row>
    <row r="277" s="13" customFormat="1">
      <c r="A277" s="13"/>
      <c r="B277" s="185"/>
      <c r="C277" s="13"/>
      <c r="D277" s="178" t="s">
        <v>142</v>
      </c>
      <c r="E277" s="13"/>
      <c r="F277" s="187" t="s">
        <v>341</v>
      </c>
      <c r="G277" s="13"/>
      <c r="H277" s="188">
        <v>4.8840000000000003</v>
      </c>
      <c r="I277" s="189"/>
      <c r="J277" s="13"/>
      <c r="K277" s="13"/>
      <c r="L277" s="185"/>
      <c r="M277" s="190"/>
      <c r="N277" s="191"/>
      <c r="O277" s="191"/>
      <c r="P277" s="191"/>
      <c r="Q277" s="191"/>
      <c r="R277" s="191"/>
      <c r="S277" s="191"/>
      <c r="T277" s="19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6" t="s">
        <v>142</v>
      </c>
      <c r="AU277" s="186" t="s">
        <v>81</v>
      </c>
      <c r="AV277" s="13" t="s">
        <v>81</v>
      </c>
      <c r="AW277" s="13" t="s">
        <v>4</v>
      </c>
      <c r="AX277" s="13" t="s">
        <v>77</v>
      </c>
      <c r="AY277" s="186" t="s">
        <v>124</v>
      </c>
    </row>
    <row r="278" s="2" customFormat="1" ht="24.15" customHeight="1">
      <c r="A278" s="38"/>
      <c r="B278" s="164"/>
      <c r="C278" s="165" t="s">
        <v>328</v>
      </c>
      <c r="D278" s="165" t="s">
        <v>126</v>
      </c>
      <c r="E278" s="166" t="s">
        <v>352</v>
      </c>
      <c r="F278" s="167" t="s">
        <v>353</v>
      </c>
      <c r="G278" s="168" t="s">
        <v>129</v>
      </c>
      <c r="H278" s="169">
        <v>4</v>
      </c>
      <c r="I278" s="170"/>
      <c r="J278" s="171">
        <f>ROUND(I278*H278,2)</f>
        <v>0</v>
      </c>
      <c r="K278" s="167" t="s">
        <v>130</v>
      </c>
      <c r="L278" s="39"/>
      <c r="M278" s="172" t="s">
        <v>3</v>
      </c>
      <c r="N278" s="173" t="s">
        <v>43</v>
      </c>
      <c r="O278" s="72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244</v>
      </c>
      <c r="AT278" s="176" t="s">
        <v>126</v>
      </c>
      <c r="AU278" s="176" t="s">
        <v>81</v>
      </c>
      <c r="AY278" s="19" t="s">
        <v>124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77</v>
      </c>
      <c r="BK278" s="177">
        <f>ROUND(I278*H278,2)</f>
        <v>0</v>
      </c>
      <c r="BL278" s="19" t="s">
        <v>244</v>
      </c>
      <c r="BM278" s="176" t="s">
        <v>354</v>
      </c>
    </row>
    <row r="279" s="2" customFormat="1">
      <c r="A279" s="38"/>
      <c r="B279" s="39"/>
      <c r="C279" s="38"/>
      <c r="D279" s="178" t="s">
        <v>133</v>
      </c>
      <c r="E279" s="38"/>
      <c r="F279" s="179" t="s">
        <v>355</v>
      </c>
      <c r="G279" s="38"/>
      <c r="H279" s="38"/>
      <c r="I279" s="180"/>
      <c r="J279" s="38"/>
      <c r="K279" s="38"/>
      <c r="L279" s="39"/>
      <c r="M279" s="181"/>
      <c r="N279" s="182"/>
      <c r="O279" s="72"/>
      <c r="P279" s="72"/>
      <c r="Q279" s="72"/>
      <c r="R279" s="72"/>
      <c r="S279" s="72"/>
      <c r="T279" s="7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133</v>
      </c>
      <c r="AU279" s="19" t="s">
        <v>81</v>
      </c>
    </row>
    <row r="280" s="2" customFormat="1">
      <c r="A280" s="38"/>
      <c r="B280" s="39"/>
      <c r="C280" s="38"/>
      <c r="D280" s="183" t="s">
        <v>135</v>
      </c>
      <c r="E280" s="38"/>
      <c r="F280" s="184" t="s">
        <v>356</v>
      </c>
      <c r="G280" s="38"/>
      <c r="H280" s="38"/>
      <c r="I280" s="180"/>
      <c r="J280" s="38"/>
      <c r="K280" s="38"/>
      <c r="L280" s="39"/>
      <c r="M280" s="181"/>
      <c r="N280" s="182"/>
      <c r="O280" s="72"/>
      <c r="P280" s="72"/>
      <c r="Q280" s="72"/>
      <c r="R280" s="72"/>
      <c r="S280" s="72"/>
      <c r="T280" s="73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135</v>
      </c>
      <c r="AU280" s="19" t="s">
        <v>81</v>
      </c>
    </row>
    <row r="281" s="2" customFormat="1" ht="24.15" customHeight="1">
      <c r="A281" s="38"/>
      <c r="B281" s="164"/>
      <c r="C281" s="193" t="s">
        <v>357</v>
      </c>
      <c r="D281" s="193" t="s">
        <v>151</v>
      </c>
      <c r="E281" s="194" t="s">
        <v>358</v>
      </c>
      <c r="F281" s="195" t="s">
        <v>359</v>
      </c>
      <c r="G281" s="196" t="s">
        <v>129</v>
      </c>
      <c r="H281" s="197">
        <v>4.2000000000000002</v>
      </c>
      <c r="I281" s="198"/>
      <c r="J281" s="199">
        <f>ROUND(I281*H281,2)</f>
        <v>0</v>
      </c>
      <c r="K281" s="195" t="s">
        <v>130</v>
      </c>
      <c r="L281" s="200"/>
      <c r="M281" s="201" t="s">
        <v>3</v>
      </c>
      <c r="N281" s="202" t="s">
        <v>43</v>
      </c>
      <c r="O281" s="72"/>
      <c r="P281" s="174">
        <f>O281*H281</f>
        <v>0</v>
      </c>
      <c r="Q281" s="174">
        <v>0.00029999999999999997</v>
      </c>
      <c r="R281" s="174">
        <f>Q281*H281</f>
        <v>0.0012599999999999998</v>
      </c>
      <c r="S281" s="174">
        <v>0</v>
      </c>
      <c r="T281" s="17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6" t="s">
        <v>328</v>
      </c>
      <c r="AT281" s="176" t="s">
        <v>151</v>
      </c>
      <c r="AU281" s="176" t="s">
        <v>81</v>
      </c>
      <c r="AY281" s="19" t="s">
        <v>124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9" t="s">
        <v>77</v>
      </c>
      <c r="BK281" s="177">
        <f>ROUND(I281*H281,2)</f>
        <v>0</v>
      </c>
      <c r="BL281" s="19" t="s">
        <v>244</v>
      </c>
      <c r="BM281" s="176" t="s">
        <v>360</v>
      </c>
    </row>
    <row r="282" s="2" customFormat="1">
      <c r="A282" s="38"/>
      <c r="B282" s="39"/>
      <c r="C282" s="38"/>
      <c r="D282" s="178" t="s">
        <v>133</v>
      </c>
      <c r="E282" s="38"/>
      <c r="F282" s="179" t="s">
        <v>359</v>
      </c>
      <c r="G282" s="38"/>
      <c r="H282" s="38"/>
      <c r="I282" s="180"/>
      <c r="J282" s="38"/>
      <c r="K282" s="38"/>
      <c r="L282" s="39"/>
      <c r="M282" s="181"/>
      <c r="N282" s="182"/>
      <c r="O282" s="72"/>
      <c r="P282" s="72"/>
      <c r="Q282" s="72"/>
      <c r="R282" s="72"/>
      <c r="S282" s="72"/>
      <c r="T282" s="7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133</v>
      </c>
      <c r="AU282" s="19" t="s">
        <v>81</v>
      </c>
    </row>
    <row r="283" s="13" customFormat="1">
      <c r="A283" s="13"/>
      <c r="B283" s="185"/>
      <c r="C283" s="13"/>
      <c r="D283" s="178" t="s">
        <v>142</v>
      </c>
      <c r="E283" s="13"/>
      <c r="F283" s="187" t="s">
        <v>361</v>
      </c>
      <c r="G283" s="13"/>
      <c r="H283" s="188">
        <v>4.2000000000000002</v>
      </c>
      <c r="I283" s="189"/>
      <c r="J283" s="13"/>
      <c r="K283" s="13"/>
      <c r="L283" s="185"/>
      <c r="M283" s="190"/>
      <c r="N283" s="191"/>
      <c r="O283" s="191"/>
      <c r="P283" s="191"/>
      <c r="Q283" s="191"/>
      <c r="R283" s="191"/>
      <c r="S283" s="191"/>
      <c r="T283" s="19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6" t="s">
        <v>142</v>
      </c>
      <c r="AU283" s="186" t="s">
        <v>81</v>
      </c>
      <c r="AV283" s="13" t="s">
        <v>81</v>
      </c>
      <c r="AW283" s="13" t="s">
        <v>4</v>
      </c>
      <c r="AX283" s="13" t="s">
        <v>77</v>
      </c>
      <c r="AY283" s="186" t="s">
        <v>124</v>
      </c>
    </row>
    <row r="284" s="2" customFormat="1" ht="24.15" customHeight="1">
      <c r="A284" s="38"/>
      <c r="B284" s="164"/>
      <c r="C284" s="165" t="s">
        <v>362</v>
      </c>
      <c r="D284" s="165" t="s">
        <v>126</v>
      </c>
      <c r="E284" s="166" t="s">
        <v>363</v>
      </c>
      <c r="F284" s="167" t="s">
        <v>364</v>
      </c>
      <c r="G284" s="168" t="s">
        <v>154</v>
      </c>
      <c r="H284" s="169">
        <v>0.029000000000000001</v>
      </c>
      <c r="I284" s="170"/>
      <c r="J284" s="171">
        <f>ROUND(I284*H284,2)</f>
        <v>0</v>
      </c>
      <c r="K284" s="167" t="s">
        <v>130</v>
      </c>
      <c r="L284" s="39"/>
      <c r="M284" s="172" t="s">
        <v>3</v>
      </c>
      <c r="N284" s="173" t="s">
        <v>43</v>
      </c>
      <c r="O284" s="72"/>
      <c r="P284" s="174">
        <f>O284*H284</f>
        <v>0</v>
      </c>
      <c r="Q284" s="174">
        <v>0</v>
      </c>
      <c r="R284" s="174">
        <f>Q284*H284</f>
        <v>0</v>
      </c>
      <c r="S284" s="174">
        <v>0</v>
      </c>
      <c r="T284" s="17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76" t="s">
        <v>244</v>
      </c>
      <c r="AT284" s="176" t="s">
        <v>126</v>
      </c>
      <c r="AU284" s="176" t="s">
        <v>81</v>
      </c>
      <c r="AY284" s="19" t="s">
        <v>124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9" t="s">
        <v>77</v>
      </c>
      <c r="BK284" s="177">
        <f>ROUND(I284*H284,2)</f>
        <v>0</v>
      </c>
      <c r="BL284" s="19" t="s">
        <v>244</v>
      </c>
      <c r="BM284" s="176" t="s">
        <v>365</v>
      </c>
    </row>
    <row r="285" s="2" customFormat="1">
      <c r="A285" s="38"/>
      <c r="B285" s="39"/>
      <c r="C285" s="38"/>
      <c r="D285" s="178" t="s">
        <v>133</v>
      </c>
      <c r="E285" s="38"/>
      <c r="F285" s="179" t="s">
        <v>366</v>
      </c>
      <c r="G285" s="38"/>
      <c r="H285" s="38"/>
      <c r="I285" s="180"/>
      <c r="J285" s="38"/>
      <c r="K285" s="38"/>
      <c r="L285" s="39"/>
      <c r="M285" s="181"/>
      <c r="N285" s="182"/>
      <c r="O285" s="72"/>
      <c r="P285" s="72"/>
      <c r="Q285" s="72"/>
      <c r="R285" s="72"/>
      <c r="S285" s="72"/>
      <c r="T285" s="7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133</v>
      </c>
      <c r="AU285" s="19" t="s">
        <v>81</v>
      </c>
    </row>
    <row r="286" s="2" customFormat="1">
      <c r="A286" s="38"/>
      <c r="B286" s="39"/>
      <c r="C286" s="38"/>
      <c r="D286" s="183" t="s">
        <v>135</v>
      </c>
      <c r="E286" s="38"/>
      <c r="F286" s="184" t="s">
        <v>367</v>
      </c>
      <c r="G286" s="38"/>
      <c r="H286" s="38"/>
      <c r="I286" s="180"/>
      <c r="J286" s="38"/>
      <c r="K286" s="38"/>
      <c r="L286" s="39"/>
      <c r="M286" s="181"/>
      <c r="N286" s="182"/>
      <c r="O286" s="72"/>
      <c r="P286" s="72"/>
      <c r="Q286" s="72"/>
      <c r="R286" s="72"/>
      <c r="S286" s="72"/>
      <c r="T286" s="7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135</v>
      </c>
      <c r="AU286" s="19" t="s">
        <v>81</v>
      </c>
    </row>
    <row r="287" s="12" customFormat="1" ht="22.8" customHeight="1">
      <c r="A287" s="12"/>
      <c r="B287" s="151"/>
      <c r="C287" s="12"/>
      <c r="D287" s="152" t="s">
        <v>71</v>
      </c>
      <c r="E287" s="162" t="s">
        <v>368</v>
      </c>
      <c r="F287" s="162" t="s">
        <v>369</v>
      </c>
      <c r="G287" s="12"/>
      <c r="H287" s="12"/>
      <c r="I287" s="154"/>
      <c r="J287" s="163">
        <f>BK287</f>
        <v>0</v>
      </c>
      <c r="K287" s="12"/>
      <c r="L287" s="151"/>
      <c r="M287" s="156"/>
      <c r="N287" s="157"/>
      <c r="O287" s="157"/>
      <c r="P287" s="158">
        <f>SUM(P288:P384)</f>
        <v>0</v>
      </c>
      <c r="Q287" s="157"/>
      <c r="R287" s="158">
        <f>SUM(R288:R384)</f>
        <v>0.63793480000000002</v>
      </c>
      <c r="S287" s="157"/>
      <c r="T287" s="159">
        <f>SUM(T288:T384)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52" t="s">
        <v>81</v>
      </c>
      <c r="AT287" s="160" t="s">
        <v>71</v>
      </c>
      <c r="AU287" s="160" t="s">
        <v>77</v>
      </c>
      <c r="AY287" s="152" t="s">
        <v>124</v>
      </c>
      <c r="BK287" s="161">
        <f>SUM(BK288:BK384)</f>
        <v>0</v>
      </c>
    </row>
    <row r="288" s="2" customFormat="1" ht="24.15" customHeight="1">
      <c r="A288" s="38"/>
      <c r="B288" s="164"/>
      <c r="C288" s="165" t="s">
        <v>370</v>
      </c>
      <c r="D288" s="165" t="s">
        <v>126</v>
      </c>
      <c r="E288" s="166" t="s">
        <v>371</v>
      </c>
      <c r="F288" s="167" t="s">
        <v>372</v>
      </c>
      <c r="G288" s="168" t="s">
        <v>373</v>
      </c>
      <c r="H288" s="169">
        <v>1</v>
      </c>
      <c r="I288" s="170"/>
      <c r="J288" s="171">
        <f>ROUND(I288*H288,2)</f>
        <v>0</v>
      </c>
      <c r="K288" s="167" t="s">
        <v>3</v>
      </c>
      <c r="L288" s="39"/>
      <c r="M288" s="172" t="s">
        <v>3</v>
      </c>
      <c r="N288" s="173" t="s">
        <v>43</v>
      </c>
      <c r="O288" s="72"/>
      <c r="P288" s="174">
        <f>O288*H288</f>
        <v>0</v>
      </c>
      <c r="Q288" s="174">
        <v>0</v>
      </c>
      <c r="R288" s="174">
        <f>Q288*H288</f>
        <v>0</v>
      </c>
      <c r="S288" s="174">
        <v>0</v>
      </c>
      <c r="T288" s="17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76" t="s">
        <v>244</v>
      </c>
      <c r="AT288" s="176" t="s">
        <v>126</v>
      </c>
      <c r="AU288" s="176" t="s">
        <v>81</v>
      </c>
      <c r="AY288" s="19" t="s">
        <v>124</v>
      </c>
      <c r="BE288" s="177">
        <f>IF(N288="základní",J288,0)</f>
        <v>0</v>
      </c>
      <c r="BF288" s="177">
        <f>IF(N288="snížená",J288,0)</f>
        <v>0</v>
      </c>
      <c r="BG288" s="177">
        <f>IF(N288="zákl. přenesená",J288,0)</f>
        <v>0</v>
      </c>
      <c r="BH288" s="177">
        <f>IF(N288="sníž. přenesená",J288,0)</f>
        <v>0</v>
      </c>
      <c r="BI288" s="177">
        <f>IF(N288="nulová",J288,0)</f>
        <v>0</v>
      </c>
      <c r="BJ288" s="19" t="s">
        <v>77</v>
      </c>
      <c r="BK288" s="177">
        <f>ROUND(I288*H288,2)</f>
        <v>0</v>
      </c>
      <c r="BL288" s="19" t="s">
        <v>244</v>
      </c>
      <c r="BM288" s="176" t="s">
        <v>374</v>
      </c>
    </row>
    <row r="289" s="2" customFormat="1">
      <c r="A289" s="38"/>
      <c r="B289" s="39"/>
      <c r="C289" s="38"/>
      <c r="D289" s="178" t="s">
        <v>133</v>
      </c>
      <c r="E289" s="38"/>
      <c r="F289" s="179" t="s">
        <v>372</v>
      </c>
      <c r="G289" s="38"/>
      <c r="H289" s="38"/>
      <c r="I289" s="180"/>
      <c r="J289" s="38"/>
      <c r="K289" s="38"/>
      <c r="L289" s="39"/>
      <c r="M289" s="181"/>
      <c r="N289" s="182"/>
      <c r="O289" s="72"/>
      <c r="P289" s="72"/>
      <c r="Q289" s="72"/>
      <c r="R289" s="72"/>
      <c r="S289" s="72"/>
      <c r="T289" s="7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133</v>
      </c>
      <c r="AU289" s="19" t="s">
        <v>81</v>
      </c>
    </row>
    <row r="290" s="2" customFormat="1" ht="24.15" customHeight="1">
      <c r="A290" s="38"/>
      <c r="B290" s="164"/>
      <c r="C290" s="165" t="s">
        <v>375</v>
      </c>
      <c r="D290" s="165" t="s">
        <v>126</v>
      </c>
      <c r="E290" s="166" t="s">
        <v>376</v>
      </c>
      <c r="F290" s="167" t="s">
        <v>377</v>
      </c>
      <c r="G290" s="168" t="s">
        <v>282</v>
      </c>
      <c r="H290" s="169">
        <v>10.550000000000001</v>
      </c>
      <c r="I290" s="170"/>
      <c r="J290" s="171">
        <f>ROUND(I290*H290,2)</f>
        <v>0</v>
      </c>
      <c r="K290" s="167" t="s">
        <v>130</v>
      </c>
      <c r="L290" s="39"/>
      <c r="M290" s="172" t="s">
        <v>3</v>
      </c>
      <c r="N290" s="173" t="s">
        <v>43</v>
      </c>
      <c r="O290" s="72"/>
      <c r="P290" s="174">
        <f>O290*H290</f>
        <v>0</v>
      </c>
      <c r="Q290" s="174">
        <v>0.00040000000000000002</v>
      </c>
      <c r="R290" s="174">
        <f>Q290*H290</f>
        <v>0.0042200000000000007</v>
      </c>
      <c r="S290" s="174">
        <v>0</v>
      </c>
      <c r="T290" s="17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6" t="s">
        <v>244</v>
      </c>
      <c r="AT290" s="176" t="s">
        <v>126</v>
      </c>
      <c r="AU290" s="176" t="s">
        <v>81</v>
      </c>
      <c r="AY290" s="19" t="s">
        <v>124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9" t="s">
        <v>77</v>
      </c>
      <c r="BK290" s="177">
        <f>ROUND(I290*H290,2)</f>
        <v>0</v>
      </c>
      <c r="BL290" s="19" t="s">
        <v>244</v>
      </c>
      <c r="BM290" s="176" t="s">
        <v>378</v>
      </c>
    </row>
    <row r="291" s="2" customFormat="1">
      <c r="A291" s="38"/>
      <c r="B291" s="39"/>
      <c r="C291" s="38"/>
      <c r="D291" s="178" t="s">
        <v>133</v>
      </c>
      <c r="E291" s="38"/>
      <c r="F291" s="179" t="s">
        <v>379</v>
      </c>
      <c r="G291" s="38"/>
      <c r="H291" s="38"/>
      <c r="I291" s="180"/>
      <c r="J291" s="38"/>
      <c r="K291" s="38"/>
      <c r="L291" s="39"/>
      <c r="M291" s="181"/>
      <c r="N291" s="182"/>
      <c r="O291" s="72"/>
      <c r="P291" s="72"/>
      <c r="Q291" s="72"/>
      <c r="R291" s="72"/>
      <c r="S291" s="72"/>
      <c r="T291" s="7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133</v>
      </c>
      <c r="AU291" s="19" t="s">
        <v>81</v>
      </c>
    </row>
    <row r="292" s="2" customFormat="1">
      <c r="A292" s="38"/>
      <c r="B292" s="39"/>
      <c r="C292" s="38"/>
      <c r="D292" s="183" t="s">
        <v>135</v>
      </c>
      <c r="E292" s="38"/>
      <c r="F292" s="184" t="s">
        <v>380</v>
      </c>
      <c r="G292" s="38"/>
      <c r="H292" s="38"/>
      <c r="I292" s="180"/>
      <c r="J292" s="38"/>
      <c r="K292" s="38"/>
      <c r="L292" s="39"/>
      <c r="M292" s="181"/>
      <c r="N292" s="182"/>
      <c r="O292" s="72"/>
      <c r="P292" s="72"/>
      <c r="Q292" s="72"/>
      <c r="R292" s="72"/>
      <c r="S292" s="72"/>
      <c r="T292" s="7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135</v>
      </c>
      <c r="AU292" s="19" t="s">
        <v>81</v>
      </c>
    </row>
    <row r="293" s="14" customFormat="1">
      <c r="A293" s="14"/>
      <c r="B293" s="203"/>
      <c r="C293" s="14"/>
      <c r="D293" s="178" t="s">
        <v>142</v>
      </c>
      <c r="E293" s="204" t="s">
        <v>3</v>
      </c>
      <c r="F293" s="205" t="s">
        <v>381</v>
      </c>
      <c r="G293" s="14"/>
      <c r="H293" s="204" t="s">
        <v>3</v>
      </c>
      <c r="I293" s="206"/>
      <c r="J293" s="14"/>
      <c r="K293" s="14"/>
      <c r="L293" s="203"/>
      <c r="M293" s="207"/>
      <c r="N293" s="208"/>
      <c r="O293" s="208"/>
      <c r="P293" s="208"/>
      <c r="Q293" s="208"/>
      <c r="R293" s="208"/>
      <c r="S293" s="208"/>
      <c r="T293" s="20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4" t="s">
        <v>142</v>
      </c>
      <c r="AU293" s="204" t="s">
        <v>81</v>
      </c>
      <c r="AV293" s="14" t="s">
        <v>77</v>
      </c>
      <c r="AW293" s="14" t="s">
        <v>33</v>
      </c>
      <c r="AX293" s="14" t="s">
        <v>72</v>
      </c>
      <c r="AY293" s="204" t="s">
        <v>124</v>
      </c>
    </row>
    <row r="294" s="13" customFormat="1">
      <c r="A294" s="13"/>
      <c r="B294" s="185"/>
      <c r="C294" s="13"/>
      <c r="D294" s="178" t="s">
        <v>142</v>
      </c>
      <c r="E294" s="186" t="s">
        <v>3</v>
      </c>
      <c r="F294" s="187" t="s">
        <v>382</v>
      </c>
      <c r="G294" s="13"/>
      <c r="H294" s="188">
        <v>5.4199999999999999</v>
      </c>
      <c r="I294" s="189"/>
      <c r="J294" s="13"/>
      <c r="K294" s="13"/>
      <c r="L294" s="185"/>
      <c r="M294" s="190"/>
      <c r="N294" s="191"/>
      <c r="O294" s="191"/>
      <c r="P294" s="191"/>
      <c r="Q294" s="191"/>
      <c r="R294" s="191"/>
      <c r="S294" s="191"/>
      <c r="T294" s="19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6" t="s">
        <v>142</v>
      </c>
      <c r="AU294" s="186" t="s">
        <v>81</v>
      </c>
      <c r="AV294" s="13" t="s">
        <v>81</v>
      </c>
      <c r="AW294" s="13" t="s">
        <v>33</v>
      </c>
      <c r="AX294" s="13" t="s">
        <v>72</v>
      </c>
      <c r="AY294" s="186" t="s">
        <v>124</v>
      </c>
    </row>
    <row r="295" s="14" customFormat="1">
      <c r="A295" s="14"/>
      <c r="B295" s="203"/>
      <c r="C295" s="14"/>
      <c r="D295" s="178" t="s">
        <v>142</v>
      </c>
      <c r="E295" s="204" t="s">
        <v>3</v>
      </c>
      <c r="F295" s="205" t="s">
        <v>383</v>
      </c>
      <c r="G295" s="14"/>
      <c r="H295" s="204" t="s">
        <v>3</v>
      </c>
      <c r="I295" s="206"/>
      <c r="J295" s="14"/>
      <c r="K295" s="14"/>
      <c r="L295" s="203"/>
      <c r="M295" s="207"/>
      <c r="N295" s="208"/>
      <c r="O295" s="208"/>
      <c r="P295" s="208"/>
      <c r="Q295" s="208"/>
      <c r="R295" s="208"/>
      <c r="S295" s="208"/>
      <c r="T295" s="20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4" t="s">
        <v>142</v>
      </c>
      <c r="AU295" s="204" t="s">
        <v>81</v>
      </c>
      <c r="AV295" s="14" t="s">
        <v>77</v>
      </c>
      <c r="AW295" s="14" t="s">
        <v>33</v>
      </c>
      <c r="AX295" s="14" t="s">
        <v>72</v>
      </c>
      <c r="AY295" s="204" t="s">
        <v>124</v>
      </c>
    </row>
    <row r="296" s="13" customFormat="1">
      <c r="A296" s="13"/>
      <c r="B296" s="185"/>
      <c r="C296" s="13"/>
      <c r="D296" s="178" t="s">
        <v>142</v>
      </c>
      <c r="E296" s="186" t="s">
        <v>3</v>
      </c>
      <c r="F296" s="187" t="s">
        <v>384</v>
      </c>
      <c r="G296" s="13"/>
      <c r="H296" s="188">
        <v>5.1299999999999999</v>
      </c>
      <c r="I296" s="189"/>
      <c r="J296" s="13"/>
      <c r="K296" s="13"/>
      <c r="L296" s="185"/>
      <c r="M296" s="190"/>
      <c r="N296" s="191"/>
      <c r="O296" s="191"/>
      <c r="P296" s="191"/>
      <c r="Q296" s="191"/>
      <c r="R296" s="191"/>
      <c r="S296" s="191"/>
      <c r="T296" s="19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6" t="s">
        <v>142</v>
      </c>
      <c r="AU296" s="186" t="s">
        <v>81</v>
      </c>
      <c r="AV296" s="13" t="s">
        <v>81</v>
      </c>
      <c r="AW296" s="13" t="s">
        <v>33</v>
      </c>
      <c r="AX296" s="13" t="s">
        <v>72</v>
      </c>
      <c r="AY296" s="186" t="s">
        <v>124</v>
      </c>
    </row>
    <row r="297" s="15" customFormat="1">
      <c r="A297" s="15"/>
      <c r="B297" s="210"/>
      <c r="C297" s="15"/>
      <c r="D297" s="178" t="s">
        <v>142</v>
      </c>
      <c r="E297" s="211" t="s">
        <v>3</v>
      </c>
      <c r="F297" s="212" t="s">
        <v>214</v>
      </c>
      <c r="G297" s="15"/>
      <c r="H297" s="213">
        <v>10.550000000000001</v>
      </c>
      <c r="I297" s="214"/>
      <c r="J297" s="15"/>
      <c r="K297" s="15"/>
      <c r="L297" s="210"/>
      <c r="M297" s="215"/>
      <c r="N297" s="216"/>
      <c r="O297" s="216"/>
      <c r="P297" s="216"/>
      <c r="Q297" s="216"/>
      <c r="R297" s="216"/>
      <c r="S297" s="216"/>
      <c r="T297" s="21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11" t="s">
        <v>142</v>
      </c>
      <c r="AU297" s="211" t="s">
        <v>81</v>
      </c>
      <c r="AV297" s="15" t="s">
        <v>131</v>
      </c>
      <c r="AW297" s="15" t="s">
        <v>33</v>
      </c>
      <c r="AX297" s="15" t="s">
        <v>77</v>
      </c>
      <c r="AY297" s="211" t="s">
        <v>124</v>
      </c>
    </row>
    <row r="298" s="2" customFormat="1" ht="24.15" customHeight="1">
      <c r="A298" s="38"/>
      <c r="B298" s="164"/>
      <c r="C298" s="165" t="s">
        <v>385</v>
      </c>
      <c r="D298" s="165" t="s">
        <v>126</v>
      </c>
      <c r="E298" s="166" t="s">
        <v>386</v>
      </c>
      <c r="F298" s="167" t="s">
        <v>387</v>
      </c>
      <c r="G298" s="168" t="s">
        <v>184</v>
      </c>
      <c r="H298" s="169">
        <v>647.96000000000004</v>
      </c>
      <c r="I298" s="170"/>
      <c r="J298" s="171">
        <f>ROUND(I298*H298,2)</f>
        <v>0</v>
      </c>
      <c r="K298" s="167" t="s">
        <v>130</v>
      </c>
      <c r="L298" s="39"/>
      <c r="M298" s="172" t="s">
        <v>3</v>
      </c>
      <c r="N298" s="173" t="s">
        <v>43</v>
      </c>
      <c r="O298" s="72"/>
      <c r="P298" s="174">
        <f>O298*H298</f>
        <v>0</v>
      </c>
      <c r="Q298" s="174">
        <v>5.0000000000000002E-05</v>
      </c>
      <c r="R298" s="174">
        <f>Q298*H298</f>
        <v>0.032398000000000003</v>
      </c>
      <c r="S298" s="174">
        <v>0</v>
      </c>
      <c r="T298" s="17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76" t="s">
        <v>244</v>
      </c>
      <c r="AT298" s="176" t="s">
        <v>126</v>
      </c>
      <c r="AU298" s="176" t="s">
        <v>81</v>
      </c>
      <c r="AY298" s="19" t="s">
        <v>124</v>
      </c>
      <c r="BE298" s="177">
        <f>IF(N298="základní",J298,0)</f>
        <v>0</v>
      </c>
      <c r="BF298" s="177">
        <f>IF(N298="snížená",J298,0)</f>
        <v>0</v>
      </c>
      <c r="BG298" s="177">
        <f>IF(N298="zákl. přenesená",J298,0)</f>
        <v>0</v>
      </c>
      <c r="BH298" s="177">
        <f>IF(N298="sníž. přenesená",J298,0)</f>
        <v>0</v>
      </c>
      <c r="BI298" s="177">
        <f>IF(N298="nulová",J298,0)</f>
        <v>0</v>
      </c>
      <c r="BJ298" s="19" t="s">
        <v>77</v>
      </c>
      <c r="BK298" s="177">
        <f>ROUND(I298*H298,2)</f>
        <v>0</v>
      </c>
      <c r="BL298" s="19" t="s">
        <v>244</v>
      </c>
      <c r="BM298" s="176" t="s">
        <v>388</v>
      </c>
    </row>
    <row r="299" s="2" customFormat="1">
      <c r="A299" s="38"/>
      <c r="B299" s="39"/>
      <c r="C299" s="38"/>
      <c r="D299" s="178" t="s">
        <v>133</v>
      </c>
      <c r="E299" s="38"/>
      <c r="F299" s="179" t="s">
        <v>389</v>
      </c>
      <c r="G299" s="38"/>
      <c r="H299" s="38"/>
      <c r="I299" s="180"/>
      <c r="J299" s="38"/>
      <c r="K299" s="38"/>
      <c r="L299" s="39"/>
      <c r="M299" s="181"/>
      <c r="N299" s="182"/>
      <c r="O299" s="72"/>
      <c r="P299" s="72"/>
      <c r="Q299" s="72"/>
      <c r="R299" s="72"/>
      <c r="S299" s="72"/>
      <c r="T299" s="73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133</v>
      </c>
      <c r="AU299" s="19" t="s">
        <v>81</v>
      </c>
    </row>
    <row r="300" s="2" customFormat="1">
      <c r="A300" s="38"/>
      <c r="B300" s="39"/>
      <c r="C300" s="38"/>
      <c r="D300" s="183" t="s">
        <v>135</v>
      </c>
      <c r="E300" s="38"/>
      <c r="F300" s="184" t="s">
        <v>390</v>
      </c>
      <c r="G300" s="38"/>
      <c r="H300" s="38"/>
      <c r="I300" s="180"/>
      <c r="J300" s="38"/>
      <c r="K300" s="38"/>
      <c r="L300" s="39"/>
      <c r="M300" s="181"/>
      <c r="N300" s="182"/>
      <c r="O300" s="72"/>
      <c r="P300" s="72"/>
      <c r="Q300" s="72"/>
      <c r="R300" s="72"/>
      <c r="S300" s="72"/>
      <c r="T300" s="7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135</v>
      </c>
      <c r="AU300" s="19" t="s">
        <v>81</v>
      </c>
    </row>
    <row r="301" s="14" customFormat="1">
      <c r="A301" s="14"/>
      <c r="B301" s="203"/>
      <c r="C301" s="14"/>
      <c r="D301" s="178" t="s">
        <v>142</v>
      </c>
      <c r="E301" s="204" t="s">
        <v>3</v>
      </c>
      <c r="F301" s="205" t="s">
        <v>381</v>
      </c>
      <c r="G301" s="14"/>
      <c r="H301" s="204" t="s">
        <v>3</v>
      </c>
      <c r="I301" s="206"/>
      <c r="J301" s="14"/>
      <c r="K301" s="14"/>
      <c r="L301" s="203"/>
      <c r="M301" s="207"/>
      <c r="N301" s="208"/>
      <c r="O301" s="208"/>
      <c r="P301" s="208"/>
      <c r="Q301" s="208"/>
      <c r="R301" s="208"/>
      <c r="S301" s="208"/>
      <c r="T301" s="20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4" t="s">
        <v>142</v>
      </c>
      <c r="AU301" s="204" t="s">
        <v>81</v>
      </c>
      <c r="AV301" s="14" t="s">
        <v>77</v>
      </c>
      <c r="AW301" s="14" t="s">
        <v>33</v>
      </c>
      <c r="AX301" s="14" t="s">
        <v>72</v>
      </c>
      <c r="AY301" s="204" t="s">
        <v>124</v>
      </c>
    </row>
    <row r="302" s="13" customFormat="1">
      <c r="A302" s="13"/>
      <c r="B302" s="185"/>
      <c r="C302" s="13"/>
      <c r="D302" s="178" t="s">
        <v>142</v>
      </c>
      <c r="E302" s="186" t="s">
        <v>3</v>
      </c>
      <c r="F302" s="187" t="s">
        <v>391</v>
      </c>
      <c r="G302" s="13"/>
      <c r="H302" s="188">
        <v>288.06999999999999</v>
      </c>
      <c r="I302" s="189"/>
      <c r="J302" s="13"/>
      <c r="K302" s="13"/>
      <c r="L302" s="185"/>
      <c r="M302" s="190"/>
      <c r="N302" s="191"/>
      <c r="O302" s="191"/>
      <c r="P302" s="191"/>
      <c r="Q302" s="191"/>
      <c r="R302" s="191"/>
      <c r="S302" s="191"/>
      <c r="T302" s="19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6" t="s">
        <v>142</v>
      </c>
      <c r="AU302" s="186" t="s">
        <v>81</v>
      </c>
      <c r="AV302" s="13" t="s">
        <v>81</v>
      </c>
      <c r="AW302" s="13" t="s">
        <v>33</v>
      </c>
      <c r="AX302" s="13" t="s">
        <v>72</v>
      </c>
      <c r="AY302" s="186" t="s">
        <v>124</v>
      </c>
    </row>
    <row r="303" s="14" customFormat="1">
      <c r="A303" s="14"/>
      <c r="B303" s="203"/>
      <c r="C303" s="14"/>
      <c r="D303" s="178" t="s">
        <v>142</v>
      </c>
      <c r="E303" s="204" t="s">
        <v>3</v>
      </c>
      <c r="F303" s="205" t="s">
        <v>383</v>
      </c>
      <c r="G303" s="14"/>
      <c r="H303" s="204" t="s">
        <v>3</v>
      </c>
      <c r="I303" s="206"/>
      <c r="J303" s="14"/>
      <c r="K303" s="14"/>
      <c r="L303" s="203"/>
      <c r="M303" s="207"/>
      <c r="N303" s="208"/>
      <c r="O303" s="208"/>
      <c r="P303" s="208"/>
      <c r="Q303" s="208"/>
      <c r="R303" s="208"/>
      <c r="S303" s="208"/>
      <c r="T303" s="20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4" t="s">
        <v>142</v>
      </c>
      <c r="AU303" s="204" t="s">
        <v>81</v>
      </c>
      <c r="AV303" s="14" t="s">
        <v>77</v>
      </c>
      <c r="AW303" s="14" t="s">
        <v>33</v>
      </c>
      <c r="AX303" s="14" t="s">
        <v>72</v>
      </c>
      <c r="AY303" s="204" t="s">
        <v>124</v>
      </c>
    </row>
    <row r="304" s="13" customFormat="1">
      <c r="A304" s="13"/>
      <c r="B304" s="185"/>
      <c r="C304" s="13"/>
      <c r="D304" s="178" t="s">
        <v>142</v>
      </c>
      <c r="E304" s="186" t="s">
        <v>3</v>
      </c>
      <c r="F304" s="187" t="s">
        <v>392</v>
      </c>
      <c r="G304" s="13"/>
      <c r="H304" s="188">
        <v>281.76999999999998</v>
      </c>
      <c r="I304" s="189"/>
      <c r="J304" s="13"/>
      <c r="K304" s="13"/>
      <c r="L304" s="185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6" t="s">
        <v>142</v>
      </c>
      <c r="AU304" s="186" t="s">
        <v>81</v>
      </c>
      <c r="AV304" s="13" t="s">
        <v>81</v>
      </c>
      <c r="AW304" s="13" t="s">
        <v>33</v>
      </c>
      <c r="AX304" s="13" t="s">
        <v>72</v>
      </c>
      <c r="AY304" s="186" t="s">
        <v>124</v>
      </c>
    </row>
    <row r="305" s="14" customFormat="1">
      <c r="A305" s="14"/>
      <c r="B305" s="203"/>
      <c r="C305" s="14"/>
      <c r="D305" s="178" t="s">
        <v>142</v>
      </c>
      <c r="E305" s="204" t="s">
        <v>3</v>
      </c>
      <c r="F305" s="205" t="s">
        <v>393</v>
      </c>
      <c r="G305" s="14"/>
      <c r="H305" s="204" t="s">
        <v>3</v>
      </c>
      <c r="I305" s="206"/>
      <c r="J305" s="14"/>
      <c r="K305" s="14"/>
      <c r="L305" s="203"/>
      <c r="M305" s="207"/>
      <c r="N305" s="208"/>
      <c r="O305" s="208"/>
      <c r="P305" s="208"/>
      <c r="Q305" s="208"/>
      <c r="R305" s="208"/>
      <c r="S305" s="208"/>
      <c r="T305" s="20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4" t="s">
        <v>142</v>
      </c>
      <c r="AU305" s="204" t="s">
        <v>81</v>
      </c>
      <c r="AV305" s="14" t="s">
        <v>77</v>
      </c>
      <c r="AW305" s="14" t="s">
        <v>33</v>
      </c>
      <c r="AX305" s="14" t="s">
        <v>72</v>
      </c>
      <c r="AY305" s="204" t="s">
        <v>124</v>
      </c>
    </row>
    <row r="306" s="13" customFormat="1">
      <c r="A306" s="13"/>
      <c r="B306" s="185"/>
      <c r="C306" s="13"/>
      <c r="D306" s="178" t="s">
        <v>142</v>
      </c>
      <c r="E306" s="186" t="s">
        <v>3</v>
      </c>
      <c r="F306" s="187" t="s">
        <v>394</v>
      </c>
      <c r="G306" s="13"/>
      <c r="H306" s="188">
        <v>78.120000000000005</v>
      </c>
      <c r="I306" s="189"/>
      <c r="J306" s="13"/>
      <c r="K306" s="13"/>
      <c r="L306" s="185"/>
      <c r="M306" s="190"/>
      <c r="N306" s="191"/>
      <c r="O306" s="191"/>
      <c r="P306" s="191"/>
      <c r="Q306" s="191"/>
      <c r="R306" s="191"/>
      <c r="S306" s="191"/>
      <c r="T306" s="19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6" t="s">
        <v>142</v>
      </c>
      <c r="AU306" s="186" t="s">
        <v>81</v>
      </c>
      <c r="AV306" s="13" t="s">
        <v>81</v>
      </c>
      <c r="AW306" s="13" t="s">
        <v>33</v>
      </c>
      <c r="AX306" s="13" t="s">
        <v>72</v>
      </c>
      <c r="AY306" s="186" t="s">
        <v>124</v>
      </c>
    </row>
    <row r="307" s="15" customFormat="1">
      <c r="A307" s="15"/>
      <c r="B307" s="210"/>
      <c r="C307" s="15"/>
      <c r="D307" s="178" t="s">
        <v>142</v>
      </c>
      <c r="E307" s="211" t="s">
        <v>3</v>
      </c>
      <c r="F307" s="212" t="s">
        <v>214</v>
      </c>
      <c r="G307" s="15"/>
      <c r="H307" s="213">
        <v>647.95999999999992</v>
      </c>
      <c r="I307" s="214"/>
      <c r="J307" s="15"/>
      <c r="K307" s="15"/>
      <c r="L307" s="210"/>
      <c r="M307" s="215"/>
      <c r="N307" s="216"/>
      <c r="O307" s="216"/>
      <c r="P307" s="216"/>
      <c r="Q307" s="216"/>
      <c r="R307" s="216"/>
      <c r="S307" s="216"/>
      <c r="T307" s="21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11" t="s">
        <v>142</v>
      </c>
      <c r="AU307" s="211" t="s">
        <v>81</v>
      </c>
      <c r="AV307" s="15" t="s">
        <v>131</v>
      </c>
      <c r="AW307" s="15" t="s">
        <v>33</v>
      </c>
      <c r="AX307" s="15" t="s">
        <v>77</v>
      </c>
      <c r="AY307" s="211" t="s">
        <v>124</v>
      </c>
    </row>
    <row r="308" s="2" customFormat="1" ht="24.15" customHeight="1">
      <c r="A308" s="38"/>
      <c r="B308" s="164"/>
      <c r="C308" s="193" t="s">
        <v>395</v>
      </c>
      <c r="D308" s="193" t="s">
        <v>151</v>
      </c>
      <c r="E308" s="194" t="s">
        <v>396</v>
      </c>
      <c r="F308" s="195" t="s">
        <v>397</v>
      </c>
      <c r="G308" s="196" t="s">
        <v>282</v>
      </c>
      <c r="H308" s="197">
        <v>6.4000000000000004</v>
      </c>
      <c r="I308" s="198"/>
      <c r="J308" s="199">
        <f>ROUND(I308*H308,2)</f>
        <v>0</v>
      </c>
      <c r="K308" s="195" t="s">
        <v>130</v>
      </c>
      <c r="L308" s="200"/>
      <c r="M308" s="201" t="s">
        <v>3</v>
      </c>
      <c r="N308" s="202" t="s">
        <v>43</v>
      </c>
      <c r="O308" s="72"/>
      <c r="P308" s="174">
        <f>O308*H308</f>
        <v>0</v>
      </c>
      <c r="Q308" s="174">
        <v>0.01085</v>
      </c>
      <c r="R308" s="174">
        <f>Q308*H308</f>
        <v>0.069440000000000002</v>
      </c>
      <c r="S308" s="174">
        <v>0</v>
      </c>
      <c r="T308" s="17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76" t="s">
        <v>328</v>
      </c>
      <c r="AT308" s="176" t="s">
        <v>151</v>
      </c>
      <c r="AU308" s="176" t="s">
        <v>81</v>
      </c>
      <c r="AY308" s="19" t="s">
        <v>124</v>
      </c>
      <c r="BE308" s="177">
        <f>IF(N308="základní",J308,0)</f>
        <v>0</v>
      </c>
      <c r="BF308" s="177">
        <f>IF(N308="snížená",J308,0)</f>
        <v>0</v>
      </c>
      <c r="BG308" s="177">
        <f>IF(N308="zákl. přenesená",J308,0)</f>
        <v>0</v>
      </c>
      <c r="BH308" s="177">
        <f>IF(N308="sníž. přenesená",J308,0)</f>
        <v>0</v>
      </c>
      <c r="BI308" s="177">
        <f>IF(N308="nulová",J308,0)</f>
        <v>0</v>
      </c>
      <c r="BJ308" s="19" t="s">
        <v>77</v>
      </c>
      <c r="BK308" s="177">
        <f>ROUND(I308*H308,2)</f>
        <v>0</v>
      </c>
      <c r="BL308" s="19" t="s">
        <v>244</v>
      </c>
      <c r="BM308" s="176" t="s">
        <v>398</v>
      </c>
    </row>
    <row r="309" s="2" customFormat="1">
      <c r="A309" s="38"/>
      <c r="B309" s="39"/>
      <c r="C309" s="38"/>
      <c r="D309" s="178" t="s">
        <v>133</v>
      </c>
      <c r="E309" s="38"/>
      <c r="F309" s="179" t="s">
        <v>397</v>
      </c>
      <c r="G309" s="38"/>
      <c r="H309" s="38"/>
      <c r="I309" s="180"/>
      <c r="J309" s="38"/>
      <c r="K309" s="38"/>
      <c r="L309" s="39"/>
      <c r="M309" s="181"/>
      <c r="N309" s="182"/>
      <c r="O309" s="72"/>
      <c r="P309" s="72"/>
      <c r="Q309" s="72"/>
      <c r="R309" s="72"/>
      <c r="S309" s="72"/>
      <c r="T309" s="7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133</v>
      </c>
      <c r="AU309" s="19" t="s">
        <v>81</v>
      </c>
    </row>
    <row r="310" s="14" customFormat="1">
      <c r="A310" s="14"/>
      <c r="B310" s="203"/>
      <c r="C310" s="14"/>
      <c r="D310" s="178" t="s">
        <v>142</v>
      </c>
      <c r="E310" s="204" t="s">
        <v>3</v>
      </c>
      <c r="F310" s="205" t="s">
        <v>399</v>
      </c>
      <c r="G310" s="14"/>
      <c r="H310" s="204" t="s">
        <v>3</v>
      </c>
      <c r="I310" s="206"/>
      <c r="J310" s="14"/>
      <c r="K310" s="14"/>
      <c r="L310" s="203"/>
      <c r="M310" s="207"/>
      <c r="N310" s="208"/>
      <c r="O310" s="208"/>
      <c r="P310" s="208"/>
      <c r="Q310" s="208"/>
      <c r="R310" s="208"/>
      <c r="S310" s="208"/>
      <c r="T310" s="20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4" t="s">
        <v>142</v>
      </c>
      <c r="AU310" s="204" t="s">
        <v>81</v>
      </c>
      <c r="AV310" s="14" t="s">
        <v>77</v>
      </c>
      <c r="AW310" s="14" t="s">
        <v>33</v>
      </c>
      <c r="AX310" s="14" t="s">
        <v>72</v>
      </c>
      <c r="AY310" s="204" t="s">
        <v>124</v>
      </c>
    </row>
    <row r="311" s="13" customFormat="1">
      <c r="A311" s="13"/>
      <c r="B311" s="185"/>
      <c r="C311" s="13"/>
      <c r="D311" s="178" t="s">
        <v>142</v>
      </c>
      <c r="E311" s="186" t="s">
        <v>3</v>
      </c>
      <c r="F311" s="187" t="s">
        <v>400</v>
      </c>
      <c r="G311" s="13"/>
      <c r="H311" s="188">
        <v>6.4000000000000004</v>
      </c>
      <c r="I311" s="189"/>
      <c r="J311" s="13"/>
      <c r="K311" s="13"/>
      <c r="L311" s="185"/>
      <c r="M311" s="190"/>
      <c r="N311" s="191"/>
      <c r="O311" s="191"/>
      <c r="P311" s="191"/>
      <c r="Q311" s="191"/>
      <c r="R311" s="191"/>
      <c r="S311" s="191"/>
      <c r="T311" s="19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6" t="s">
        <v>142</v>
      </c>
      <c r="AU311" s="186" t="s">
        <v>81</v>
      </c>
      <c r="AV311" s="13" t="s">
        <v>81</v>
      </c>
      <c r="AW311" s="13" t="s">
        <v>33</v>
      </c>
      <c r="AX311" s="13" t="s">
        <v>77</v>
      </c>
      <c r="AY311" s="186" t="s">
        <v>124</v>
      </c>
    </row>
    <row r="312" s="2" customFormat="1" ht="24.15" customHeight="1">
      <c r="A312" s="38"/>
      <c r="B312" s="164"/>
      <c r="C312" s="193" t="s">
        <v>401</v>
      </c>
      <c r="D312" s="193" t="s">
        <v>151</v>
      </c>
      <c r="E312" s="194" t="s">
        <v>402</v>
      </c>
      <c r="F312" s="195" t="s">
        <v>403</v>
      </c>
      <c r="G312" s="196" t="s">
        <v>282</v>
      </c>
      <c r="H312" s="197">
        <v>28.800000000000001</v>
      </c>
      <c r="I312" s="198"/>
      <c r="J312" s="199">
        <f>ROUND(I312*H312,2)</f>
        <v>0</v>
      </c>
      <c r="K312" s="195" t="s">
        <v>130</v>
      </c>
      <c r="L312" s="200"/>
      <c r="M312" s="201" t="s">
        <v>3</v>
      </c>
      <c r="N312" s="202" t="s">
        <v>43</v>
      </c>
      <c r="O312" s="72"/>
      <c r="P312" s="174">
        <f>O312*H312</f>
        <v>0</v>
      </c>
      <c r="Q312" s="174">
        <v>0.0052700000000000004</v>
      </c>
      <c r="R312" s="174">
        <f>Q312*H312</f>
        <v>0.15177600000000002</v>
      </c>
      <c r="S312" s="174">
        <v>0</v>
      </c>
      <c r="T312" s="17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76" t="s">
        <v>328</v>
      </c>
      <c r="AT312" s="176" t="s">
        <v>151</v>
      </c>
      <c r="AU312" s="176" t="s">
        <v>81</v>
      </c>
      <c r="AY312" s="19" t="s">
        <v>124</v>
      </c>
      <c r="BE312" s="177">
        <f>IF(N312="základní",J312,0)</f>
        <v>0</v>
      </c>
      <c r="BF312" s="177">
        <f>IF(N312="snížená",J312,0)</f>
        <v>0</v>
      </c>
      <c r="BG312" s="177">
        <f>IF(N312="zákl. přenesená",J312,0)</f>
        <v>0</v>
      </c>
      <c r="BH312" s="177">
        <f>IF(N312="sníž. přenesená",J312,0)</f>
        <v>0</v>
      </c>
      <c r="BI312" s="177">
        <f>IF(N312="nulová",J312,0)</f>
        <v>0</v>
      </c>
      <c r="BJ312" s="19" t="s">
        <v>77</v>
      </c>
      <c r="BK312" s="177">
        <f>ROUND(I312*H312,2)</f>
        <v>0</v>
      </c>
      <c r="BL312" s="19" t="s">
        <v>244</v>
      </c>
      <c r="BM312" s="176" t="s">
        <v>404</v>
      </c>
    </row>
    <row r="313" s="2" customFormat="1">
      <c r="A313" s="38"/>
      <c r="B313" s="39"/>
      <c r="C313" s="38"/>
      <c r="D313" s="178" t="s">
        <v>133</v>
      </c>
      <c r="E313" s="38"/>
      <c r="F313" s="179" t="s">
        <v>403</v>
      </c>
      <c r="G313" s="38"/>
      <c r="H313" s="38"/>
      <c r="I313" s="180"/>
      <c r="J313" s="38"/>
      <c r="K313" s="38"/>
      <c r="L313" s="39"/>
      <c r="M313" s="181"/>
      <c r="N313" s="182"/>
      <c r="O313" s="72"/>
      <c r="P313" s="72"/>
      <c r="Q313" s="72"/>
      <c r="R313" s="72"/>
      <c r="S313" s="72"/>
      <c r="T313" s="73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133</v>
      </c>
      <c r="AU313" s="19" t="s">
        <v>81</v>
      </c>
    </row>
    <row r="314" s="14" customFormat="1">
      <c r="A314" s="14"/>
      <c r="B314" s="203"/>
      <c r="C314" s="14"/>
      <c r="D314" s="178" t="s">
        <v>142</v>
      </c>
      <c r="E314" s="204" t="s">
        <v>3</v>
      </c>
      <c r="F314" s="205" t="s">
        <v>381</v>
      </c>
      <c r="G314" s="14"/>
      <c r="H314" s="204" t="s">
        <v>3</v>
      </c>
      <c r="I314" s="206"/>
      <c r="J314" s="14"/>
      <c r="K314" s="14"/>
      <c r="L314" s="203"/>
      <c r="M314" s="207"/>
      <c r="N314" s="208"/>
      <c r="O314" s="208"/>
      <c r="P314" s="208"/>
      <c r="Q314" s="208"/>
      <c r="R314" s="208"/>
      <c r="S314" s="208"/>
      <c r="T314" s="20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4" t="s">
        <v>142</v>
      </c>
      <c r="AU314" s="204" t="s">
        <v>81</v>
      </c>
      <c r="AV314" s="14" t="s">
        <v>77</v>
      </c>
      <c r="AW314" s="14" t="s">
        <v>33</v>
      </c>
      <c r="AX314" s="14" t="s">
        <v>72</v>
      </c>
      <c r="AY314" s="204" t="s">
        <v>124</v>
      </c>
    </row>
    <row r="315" s="14" customFormat="1">
      <c r="A315" s="14"/>
      <c r="B315" s="203"/>
      <c r="C315" s="14"/>
      <c r="D315" s="178" t="s">
        <v>142</v>
      </c>
      <c r="E315" s="204" t="s">
        <v>3</v>
      </c>
      <c r="F315" s="205" t="s">
        <v>405</v>
      </c>
      <c r="G315" s="14"/>
      <c r="H315" s="204" t="s">
        <v>3</v>
      </c>
      <c r="I315" s="206"/>
      <c r="J315" s="14"/>
      <c r="K315" s="14"/>
      <c r="L315" s="203"/>
      <c r="M315" s="207"/>
      <c r="N315" s="208"/>
      <c r="O315" s="208"/>
      <c r="P315" s="208"/>
      <c r="Q315" s="208"/>
      <c r="R315" s="208"/>
      <c r="S315" s="208"/>
      <c r="T315" s="20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4" t="s">
        <v>142</v>
      </c>
      <c r="AU315" s="204" t="s">
        <v>81</v>
      </c>
      <c r="AV315" s="14" t="s">
        <v>77</v>
      </c>
      <c r="AW315" s="14" t="s">
        <v>33</v>
      </c>
      <c r="AX315" s="14" t="s">
        <v>72</v>
      </c>
      <c r="AY315" s="204" t="s">
        <v>124</v>
      </c>
    </row>
    <row r="316" s="13" customFormat="1">
      <c r="A316" s="13"/>
      <c r="B316" s="185"/>
      <c r="C316" s="13"/>
      <c r="D316" s="178" t="s">
        <v>142</v>
      </c>
      <c r="E316" s="186" t="s">
        <v>3</v>
      </c>
      <c r="F316" s="187" t="s">
        <v>199</v>
      </c>
      <c r="G316" s="13"/>
      <c r="H316" s="188">
        <v>12</v>
      </c>
      <c r="I316" s="189"/>
      <c r="J316" s="13"/>
      <c r="K316" s="13"/>
      <c r="L316" s="185"/>
      <c r="M316" s="190"/>
      <c r="N316" s="191"/>
      <c r="O316" s="191"/>
      <c r="P316" s="191"/>
      <c r="Q316" s="191"/>
      <c r="R316" s="191"/>
      <c r="S316" s="191"/>
      <c r="T316" s="19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6" t="s">
        <v>142</v>
      </c>
      <c r="AU316" s="186" t="s">
        <v>81</v>
      </c>
      <c r="AV316" s="13" t="s">
        <v>81</v>
      </c>
      <c r="AW316" s="13" t="s">
        <v>33</v>
      </c>
      <c r="AX316" s="13" t="s">
        <v>72</v>
      </c>
      <c r="AY316" s="186" t="s">
        <v>124</v>
      </c>
    </row>
    <row r="317" s="14" customFormat="1">
      <c r="A317" s="14"/>
      <c r="B317" s="203"/>
      <c r="C317" s="14"/>
      <c r="D317" s="178" t="s">
        <v>142</v>
      </c>
      <c r="E317" s="204" t="s">
        <v>3</v>
      </c>
      <c r="F317" s="205" t="s">
        <v>383</v>
      </c>
      <c r="G317" s="14"/>
      <c r="H317" s="204" t="s">
        <v>3</v>
      </c>
      <c r="I317" s="206"/>
      <c r="J317" s="14"/>
      <c r="K317" s="14"/>
      <c r="L317" s="203"/>
      <c r="M317" s="207"/>
      <c r="N317" s="208"/>
      <c r="O317" s="208"/>
      <c r="P317" s="208"/>
      <c r="Q317" s="208"/>
      <c r="R317" s="208"/>
      <c r="S317" s="208"/>
      <c r="T317" s="20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04" t="s">
        <v>142</v>
      </c>
      <c r="AU317" s="204" t="s">
        <v>81</v>
      </c>
      <c r="AV317" s="14" t="s">
        <v>77</v>
      </c>
      <c r="AW317" s="14" t="s">
        <v>33</v>
      </c>
      <c r="AX317" s="14" t="s">
        <v>72</v>
      </c>
      <c r="AY317" s="204" t="s">
        <v>124</v>
      </c>
    </row>
    <row r="318" s="14" customFormat="1">
      <c r="A318" s="14"/>
      <c r="B318" s="203"/>
      <c r="C318" s="14"/>
      <c r="D318" s="178" t="s">
        <v>142</v>
      </c>
      <c r="E318" s="204" t="s">
        <v>3</v>
      </c>
      <c r="F318" s="205" t="s">
        <v>405</v>
      </c>
      <c r="G318" s="14"/>
      <c r="H318" s="204" t="s">
        <v>3</v>
      </c>
      <c r="I318" s="206"/>
      <c r="J318" s="14"/>
      <c r="K318" s="14"/>
      <c r="L318" s="203"/>
      <c r="M318" s="207"/>
      <c r="N318" s="208"/>
      <c r="O318" s="208"/>
      <c r="P318" s="208"/>
      <c r="Q318" s="208"/>
      <c r="R318" s="208"/>
      <c r="S318" s="208"/>
      <c r="T318" s="20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4" t="s">
        <v>142</v>
      </c>
      <c r="AU318" s="204" t="s">
        <v>81</v>
      </c>
      <c r="AV318" s="14" t="s">
        <v>77</v>
      </c>
      <c r="AW318" s="14" t="s">
        <v>33</v>
      </c>
      <c r="AX318" s="14" t="s">
        <v>72</v>
      </c>
      <c r="AY318" s="204" t="s">
        <v>124</v>
      </c>
    </row>
    <row r="319" s="13" customFormat="1">
      <c r="A319" s="13"/>
      <c r="B319" s="185"/>
      <c r="C319" s="13"/>
      <c r="D319" s="178" t="s">
        <v>142</v>
      </c>
      <c r="E319" s="186" t="s">
        <v>3</v>
      </c>
      <c r="F319" s="187" t="s">
        <v>199</v>
      </c>
      <c r="G319" s="13"/>
      <c r="H319" s="188">
        <v>12</v>
      </c>
      <c r="I319" s="189"/>
      <c r="J319" s="13"/>
      <c r="K319" s="13"/>
      <c r="L319" s="185"/>
      <c r="M319" s="190"/>
      <c r="N319" s="191"/>
      <c r="O319" s="191"/>
      <c r="P319" s="191"/>
      <c r="Q319" s="191"/>
      <c r="R319" s="191"/>
      <c r="S319" s="191"/>
      <c r="T319" s="19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6" t="s">
        <v>142</v>
      </c>
      <c r="AU319" s="186" t="s">
        <v>81</v>
      </c>
      <c r="AV319" s="13" t="s">
        <v>81</v>
      </c>
      <c r="AW319" s="13" t="s">
        <v>33</v>
      </c>
      <c r="AX319" s="13" t="s">
        <v>72</v>
      </c>
      <c r="AY319" s="186" t="s">
        <v>124</v>
      </c>
    </row>
    <row r="320" s="15" customFormat="1">
      <c r="A320" s="15"/>
      <c r="B320" s="210"/>
      <c r="C320" s="15"/>
      <c r="D320" s="178" t="s">
        <v>142</v>
      </c>
      <c r="E320" s="211" t="s">
        <v>3</v>
      </c>
      <c r="F320" s="212" t="s">
        <v>214</v>
      </c>
      <c r="G320" s="15"/>
      <c r="H320" s="213">
        <v>24</v>
      </c>
      <c r="I320" s="214"/>
      <c r="J320" s="15"/>
      <c r="K320" s="15"/>
      <c r="L320" s="210"/>
      <c r="M320" s="215"/>
      <c r="N320" s="216"/>
      <c r="O320" s="216"/>
      <c r="P320" s="216"/>
      <c r="Q320" s="216"/>
      <c r="R320" s="216"/>
      <c r="S320" s="216"/>
      <c r="T320" s="21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1" t="s">
        <v>142</v>
      </c>
      <c r="AU320" s="211" t="s">
        <v>81</v>
      </c>
      <c r="AV320" s="15" t="s">
        <v>131</v>
      </c>
      <c r="AW320" s="15" t="s">
        <v>33</v>
      </c>
      <c r="AX320" s="15" t="s">
        <v>77</v>
      </c>
      <c r="AY320" s="211" t="s">
        <v>124</v>
      </c>
    </row>
    <row r="321" s="13" customFormat="1">
      <c r="A321" s="13"/>
      <c r="B321" s="185"/>
      <c r="C321" s="13"/>
      <c r="D321" s="178" t="s">
        <v>142</v>
      </c>
      <c r="E321" s="13"/>
      <c r="F321" s="187" t="s">
        <v>406</v>
      </c>
      <c r="G321" s="13"/>
      <c r="H321" s="188">
        <v>28.800000000000001</v>
      </c>
      <c r="I321" s="189"/>
      <c r="J321" s="13"/>
      <c r="K321" s="13"/>
      <c r="L321" s="185"/>
      <c r="M321" s="190"/>
      <c r="N321" s="191"/>
      <c r="O321" s="191"/>
      <c r="P321" s="191"/>
      <c r="Q321" s="191"/>
      <c r="R321" s="191"/>
      <c r="S321" s="191"/>
      <c r="T321" s="19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6" t="s">
        <v>142</v>
      </c>
      <c r="AU321" s="186" t="s">
        <v>81</v>
      </c>
      <c r="AV321" s="13" t="s">
        <v>81</v>
      </c>
      <c r="AW321" s="13" t="s">
        <v>4</v>
      </c>
      <c r="AX321" s="13" t="s">
        <v>77</v>
      </c>
      <c r="AY321" s="186" t="s">
        <v>124</v>
      </c>
    </row>
    <row r="322" s="2" customFormat="1" ht="24.15" customHeight="1">
      <c r="A322" s="38"/>
      <c r="B322" s="164"/>
      <c r="C322" s="193" t="s">
        <v>407</v>
      </c>
      <c r="D322" s="193" t="s">
        <v>151</v>
      </c>
      <c r="E322" s="194" t="s">
        <v>408</v>
      </c>
      <c r="F322" s="195" t="s">
        <v>409</v>
      </c>
      <c r="G322" s="196" t="s">
        <v>282</v>
      </c>
      <c r="H322" s="197">
        <v>17.760000000000002</v>
      </c>
      <c r="I322" s="198"/>
      <c r="J322" s="199">
        <f>ROUND(I322*H322,2)</f>
        <v>0</v>
      </c>
      <c r="K322" s="195" t="s">
        <v>130</v>
      </c>
      <c r="L322" s="200"/>
      <c r="M322" s="201" t="s">
        <v>3</v>
      </c>
      <c r="N322" s="202" t="s">
        <v>43</v>
      </c>
      <c r="O322" s="72"/>
      <c r="P322" s="174">
        <f>O322*H322</f>
        <v>0</v>
      </c>
      <c r="Q322" s="174">
        <v>0.010030000000000001</v>
      </c>
      <c r="R322" s="174">
        <f>Q322*H322</f>
        <v>0.17813280000000004</v>
      </c>
      <c r="S322" s="174">
        <v>0</v>
      </c>
      <c r="T322" s="17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76" t="s">
        <v>328</v>
      </c>
      <c r="AT322" s="176" t="s">
        <v>151</v>
      </c>
      <c r="AU322" s="176" t="s">
        <v>81</v>
      </c>
      <c r="AY322" s="19" t="s">
        <v>124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9" t="s">
        <v>77</v>
      </c>
      <c r="BK322" s="177">
        <f>ROUND(I322*H322,2)</f>
        <v>0</v>
      </c>
      <c r="BL322" s="19" t="s">
        <v>244</v>
      </c>
      <c r="BM322" s="176" t="s">
        <v>410</v>
      </c>
    </row>
    <row r="323" s="2" customFormat="1">
      <c r="A323" s="38"/>
      <c r="B323" s="39"/>
      <c r="C323" s="38"/>
      <c r="D323" s="178" t="s">
        <v>133</v>
      </c>
      <c r="E323" s="38"/>
      <c r="F323" s="179" t="s">
        <v>409</v>
      </c>
      <c r="G323" s="38"/>
      <c r="H323" s="38"/>
      <c r="I323" s="180"/>
      <c r="J323" s="38"/>
      <c r="K323" s="38"/>
      <c r="L323" s="39"/>
      <c r="M323" s="181"/>
      <c r="N323" s="182"/>
      <c r="O323" s="72"/>
      <c r="P323" s="72"/>
      <c r="Q323" s="72"/>
      <c r="R323" s="72"/>
      <c r="S323" s="72"/>
      <c r="T323" s="7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133</v>
      </c>
      <c r="AU323" s="19" t="s">
        <v>81</v>
      </c>
    </row>
    <row r="324" s="14" customFormat="1">
      <c r="A324" s="14"/>
      <c r="B324" s="203"/>
      <c r="C324" s="14"/>
      <c r="D324" s="178" t="s">
        <v>142</v>
      </c>
      <c r="E324" s="204" t="s">
        <v>3</v>
      </c>
      <c r="F324" s="205" t="s">
        <v>381</v>
      </c>
      <c r="G324" s="14"/>
      <c r="H324" s="204" t="s">
        <v>3</v>
      </c>
      <c r="I324" s="206"/>
      <c r="J324" s="14"/>
      <c r="K324" s="14"/>
      <c r="L324" s="203"/>
      <c r="M324" s="207"/>
      <c r="N324" s="208"/>
      <c r="O324" s="208"/>
      <c r="P324" s="208"/>
      <c r="Q324" s="208"/>
      <c r="R324" s="208"/>
      <c r="S324" s="208"/>
      <c r="T324" s="20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4" t="s">
        <v>142</v>
      </c>
      <c r="AU324" s="204" t="s">
        <v>81</v>
      </c>
      <c r="AV324" s="14" t="s">
        <v>77</v>
      </c>
      <c r="AW324" s="14" t="s">
        <v>33</v>
      </c>
      <c r="AX324" s="14" t="s">
        <v>72</v>
      </c>
      <c r="AY324" s="204" t="s">
        <v>124</v>
      </c>
    </row>
    <row r="325" s="14" customFormat="1">
      <c r="A325" s="14"/>
      <c r="B325" s="203"/>
      <c r="C325" s="14"/>
      <c r="D325" s="178" t="s">
        <v>142</v>
      </c>
      <c r="E325" s="204" t="s">
        <v>3</v>
      </c>
      <c r="F325" s="205" t="s">
        <v>411</v>
      </c>
      <c r="G325" s="14"/>
      <c r="H325" s="204" t="s">
        <v>3</v>
      </c>
      <c r="I325" s="206"/>
      <c r="J325" s="14"/>
      <c r="K325" s="14"/>
      <c r="L325" s="203"/>
      <c r="M325" s="207"/>
      <c r="N325" s="208"/>
      <c r="O325" s="208"/>
      <c r="P325" s="208"/>
      <c r="Q325" s="208"/>
      <c r="R325" s="208"/>
      <c r="S325" s="208"/>
      <c r="T325" s="20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4" t="s">
        <v>142</v>
      </c>
      <c r="AU325" s="204" t="s">
        <v>81</v>
      </c>
      <c r="AV325" s="14" t="s">
        <v>77</v>
      </c>
      <c r="AW325" s="14" t="s">
        <v>33</v>
      </c>
      <c r="AX325" s="14" t="s">
        <v>72</v>
      </c>
      <c r="AY325" s="204" t="s">
        <v>124</v>
      </c>
    </row>
    <row r="326" s="13" customFormat="1">
      <c r="A326" s="13"/>
      <c r="B326" s="185"/>
      <c r="C326" s="13"/>
      <c r="D326" s="178" t="s">
        <v>142</v>
      </c>
      <c r="E326" s="186" t="s">
        <v>3</v>
      </c>
      <c r="F326" s="187" t="s">
        <v>412</v>
      </c>
      <c r="G326" s="13"/>
      <c r="H326" s="188">
        <v>7.5999999999999996</v>
      </c>
      <c r="I326" s="189"/>
      <c r="J326" s="13"/>
      <c r="K326" s="13"/>
      <c r="L326" s="185"/>
      <c r="M326" s="190"/>
      <c r="N326" s="191"/>
      <c r="O326" s="191"/>
      <c r="P326" s="191"/>
      <c r="Q326" s="191"/>
      <c r="R326" s="191"/>
      <c r="S326" s="191"/>
      <c r="T326" s="19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6" t="s">
        <v>142</v>
      </c>
      <c r="AU326" s="186" t="s">
        <v>81</v>
      </c>
      <c r="AV326" s="13" t="s">
        <v>81</v>
      </c>
      <c r="AW326" s="13" t="s">
        <v>33</v>
      </c>
      <c r="AX326" s="13" t="s">
        <v>72</v>
      </c>
      <c r="AY326" s="186" t="s">
        <v>124</v>
      </c>
    </row>
    <row r="327" s="14" customFormat="1">
      <c r="A327" s="14"/>
      <c r="B327" s="203"/>
      <c r="C327" s="14"/>
      <c r="D327" s="178" t="s">
        <v>142</v>
      </c>
      <c r="E327" s="204" t="s">
        <v>3</v>
      </c>
      <c r="F327" s="205" t="s">
        <v>383</v>
      </c>
      <c r="G327" s="14"/>
      <c r="H327" s="204" t="s">
        <v>3</v>
      </c>
      <c r="I327" s="206"/>
      <c r="J327" s="14"/>
      <c r="K327" s="14"/>
      <c r="L327" s="203"/>
      <c r="M327" s="207"/>
      <c r="N327" s="208"/>
      <c r="O327" s="208"/>
      <c r="P327" s="208"/>
      <c r="Q327" s="208"/>
      <c r="R327" s="208"/>
      <c r="S327" s="208"/>
      <c r="T327" s="20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4" t="s">
        <v>142</v>
      </c>
      <c r="AU327" s="204" t="s">
        <v>81</v>
      </c>
      <c r="AV327" s="14" t="s">
        <v>77</v>
      </c>
      <c r="AW327" s="14" t="s">
        <v>33</v>
      </c>
      <c r="AX327" s="14" t="s">
        <v>72</v>
      </c>
      <c r="AY327" s="204" t="s">
        <v>124</v>
      </c>
    </row>
    <row r="328" s="14" customFormat="1">
      <c r="A328" s="14"/>
      <c r="B328" s="203"/>
      <c r="C328" s="14"/>
      <c r="D328" s="178" t="s">
        <v>142</v>
      </c>
      <c r="E328" s="204" t="s">
        <v>3</v>
      </c>
      <c r="F328" s="205" t="s">
        <v>411</v>
      </c>
      <c r="G328" s="14"/>
      <c r="H328" s="204" t="s">
        <v>3</v>
      </c>
      <c r="I328" s="206"/>
      <c r="J328" s="14"/>
      <c r="K328" s="14"/>
      <c r="L328" s="203"/>
      <c r="M328" s="207"/>
      <c r="N328" s="208"/>
      <c r="O328" s="208"/>
      <c r="P328" s="208"/>
      <c r="Q328" s="208"/>
      <c r="R328" s="208"/>
      <c r="S328" s="208"/>
      <c r="T328" s="20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4" t="s">
        <v>142</v>
      </c>
      <c r="AU328" s="204" t="s">
        <v>81</v>
      </c>
      <c r="AV328" s="14" t="s">
        <v>77</v>
      </c>
      <c r="AW328" s="14" t="s">
        <v>33</v>
      </c>
      <c r="AX328" s="14" t="s">
        <v>72</v>
      </c>
      <c r="AY328" s="204" t="s">
        <v>124</v>
      </c>
    </row>
    <row r="329" s="13" customFormat="1">
      <c r="A329" s="13"/>
      <c r="B329" s="185"/>
      <c r="C329" s="13"/>
      <c r="D329" s="178" t="s">
        <v>142</v>
      </c>
      <c r="E329" s="186" t="s">
        <v>3</v>
      </c>
      <c r="F329" s="187" t="s">
        <v>413</v>
      </c>
      <c r="G329" s="13"/>
      <c r="H329" s="188">
        <v>7.2000000000000002</v>
      </c>
      <c r="I329" s="189"/>
      <c r="J329" s="13"/>
      <c r="K329" s="13"/>
      <c r="L329" s="185"/>
      <c r="M329" s="190"/>
      <c r="N329" s="191"/>
      <c r="O329" s="191"/>
      <c r="P329" s="191"/>
      <c r="Q329" s="191"/>
      <c r="R329" s="191"/>
      <c r="S329" s="191"/>
      <c r="T329" s="19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6" t="s">
        <v>142</v>
      </c>
      <c r="AU329" s="186" t="s">
        <v>81</v>
      </c>
      <c r="AV329" s="13" t="s">
        <v>81</v>
      </c>
      <c r="AW329" s="13" t="s">
        <v>33</v>
      </c>
      <c r="AX329" s="13" t="s">
        <v>72</v>
      </c>
      <c r="AY329" s="186" t="s">
        <v>124</v>
      </c>
    </row>
    <row r="330" s="15" customFormat="1">
      <c r="A330" s="15"/>
      <c r="B330" s="210"/>
      <c r="C330" s="15"/>
      <c r="D330" s="178" t="s">
        <v>142</v>
      </c>
      <c r="E330" s="211" t="s">
        <v>3</v>
      </c>
      <c r="F330" s="212" t="s">
        <v>214</v>
      </c>
      <c r="G330" s="15"/>
      <c r="H330" s="213">
        <v>14.800000000000001</v>
      </c>
      <c r="I330" s="214"/>
      <c r="J330" s="15"/>
      <c r="K330" s="15"/>
      <c r="L330" s="210"/>
      <c r="M330" s="215"/>
      <c r="N330" s="216"/>
      <c r="O330" s="216"/>
      <c r="P330" s="216"/>
      <c r="Q330" s="216"/>
      <c r="R330" s="216"/>
      <c r="S330" s="216"/>
      <c r="T330" s="217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11" t="s">
        <v>142</v>
      </c>
      <c r="AU330" s="211" t="s">
        <v>81</v>
      </c>
      <c r="AV330" s="15" t="s">
        <v>131</v>
      </c>
      <c r="AW330" s="15" t="s">
        <v>33</v>
      </c>
      <c r="AX330" s="15" t="s">
        <v>77</v>
      </c>
      <c r="AY330" s="211" t="s">
        <v>124</v>
      </c>
    </row>
    <row r="331" s="13" customFormat="1">
      <c r="A331" s="13"/>
      <c r="B331" s="185"/>
      <c r="C331" s="13"/>
      <c r="D331" s="178" t="s">
        <v>142</v>
      </c>
      <c r="E331" s="13"/>
      <c r="F331" s="187" t="s">
        <v>414</v>
      </c>
      <c r="G331" s="13"/>
      <c r="H331" s="188">
        <v>17.760000000000002</v>
      </c>
      <c r="I331" s="189"/>
      <c r="J331" s="13"/>
      <c r="K331" s="13"/>
      <c r="L331" s="185"/>
      <c r="M331" s="190"/>
      <c r="N331" s="191"/>
      <c r="O331" s="191"/>
      <c r="P331" s="191"/>
      <c r="Q331" s="191"/>
      <c r="R331" s="191"/>
      <c r="S331" s="191"/>
      <c r="T331" s="19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6" t="s">
        <v>142</v>
      </c>
      <c r="AU331" s="186" t="s">
        <v>81</v>
      </c>
      <c r="AV331" s="13" t="s">
        <v>81</v>
      </c>
      <c r="AW331" s="13" t="s">
        <v>4</v>
      </c>
      <c r="AX331" s="13" t="s">
        <v>77</v>
      </c>
      <c r="AY331" s="186" t="s">
        <v>124</v>
      </c>
    </row>
    <row r="332" s="2" customFormat="1" ht="24.15" customHeight="1">
      <c r="A332" s="38"/>
      <c r="B332" s="164"/>
      <c r="C332" s="193" t="s">
        <v>415</v>
      </c>
      <c r="D332" s="193" t="s">
        <v>151</v>
      </c>
      <c r="E332" s="194" t="s">
        <v>416</v>
      </c>
      <c r="F332" s="195" t="s">
        <v>417</v>
      </c>
      <c r="G332" s="196" t="s">
        <v>282</v>
      </c>
      <c r="H332" s="197">
        <v>2.3999999999999999</v>
      </c>
      <c r="I332" s="198"/>
      <c r="J332" s="199">
        <f>ROUND(I332*H332,2)</f>
        <v>0</v>
      </c>
      <c r="K332" s="195" t="s">
        <v>130</v>
      </c>
      <c r="L332" s="200"/>
      <c r="M332" s="201" t="s">
        <v>3</v>
      </c>
      <c r="N332" s="202" t="s">
        <v>43</v>
      </c>
      <c r="O332" s="72"/>
      <c r="P332" s="174">
        <f>O332*H332</f>
        <v>0</v>
      </c>
      <c r="Q332" s="174">
        <v>0.0040000000000000001</v>
      </c>
      <c r="R332" s="174">
        <f>Q332*H332</f>
        <v>0.0095999999999999992</v>
      </c>
      <c r="S332" s="174">
        <v>0</v>
      </c>
      <c r="T332" s="17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76" t="s">
        <v>328</v>
      </c>
      <c r="AT332" s="176" t="s">
        <v>151</v>
      </c>
      <c r="AU332" s="176" t="s">
        <v>81</v>
      </c>
      <c r="AY332" s="19" t="s">
        <v>124</v>
      </c>
      <c r="BE332" s="177">
        <f>IF(N332="základní",J332,0)</f>
        <v>0</v>
      </c>
      <c r="BF332" s="177">
        <f>IF(N332="snížená",J332,0)</f>
        <v>0</v>
      </c>
      <c r="BG332" s="177">
        <f>IF(N332="zákl. přenesená",J332,0)</f>
        <v>0</v>
      </c>
      <c r="BH332" s="177">
        <f>IF(N332="sníž. přenesená",J332,0)</f>
        <v>0</v>
      </c>
      <c r="BI332" s="177">
        <f>IF(N332="nulová",J332,0)</f>
        <v>0</v>
      </c>
      <c r="BJ332" s="19" t="s">
        <v>77</v>
      </c>
      <c r="BK332" s="177">
        <f>ROUND(I332*H332,2)</f>
        <v>0</v>
      </c>
      <c r="BL332" s="19" t="s">
        <v>244</v>
      </c>
      <c r="BM332" s="176" t="s">
        <v>418</v>
      </c>
    </row>
    <row r="333" s="2" customFormat="1">
      <c r="A333" s="38"/>
      <c r="B333" s="39"/>
      <c r="C333" s="38"/>
      <c r="D333" s="178" t="s">
        <v>133</v>
      </c>
      <c r="E333" s="38"/>
      <c r="F333" s="179" t="s">
        <v>417</v>
      </c>
      <c r="G333" s="38"/>
      <c r="H333" s="38"/>
      <c r="I333" s="180"/>
      <c r="J333" s="38"/>
      <c r="K333" s="38"/>
      <c r="L333" s="39"/>
      <c r="M333" s="181"/>
      <c r="N333" s="182"/>
      <c r="O333" s="72"/>
      <c r="P333" s="72"/>
      <c r="Q333" s="72"/>
      <c r="R333" s="72"/>
      <c r="S333" s="72"/>
      <c r="T333" s="73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133</v>
      </c>
      <c r="AU333" s="19" t="s">
        <v>81</v>
      </c>
    </row>
    <row r="334" s="14" customFormat="1">
      <c r="A334" s="14"/>
      <c r="B334" s="203"/>
      <c r="C334" s="14"/>
      <c r="D334" s="178" t="s">
        <v>142</v>
      </c>
      <c r="E334" s="204" t="s">
        <v>3</v>
      </c>
      <c r="F334" s="205" t="s">
        <v>381</v>
      </c>
      <c r="G334" s="14"/>
      <c r="H334" s="204" t="s">
        <v>3</v>
      </c>
      <c r="I334" s="206"/>
      <c r="J334" s="14"/>
      <c r="K334" s="14"/>
      <c r="L334" s="203"/>
      <c r="M334" s="207"/>
      <c r="N334" s="208"/>
      <c r="O334" s="208"/>
      <c r="P334" s="208"/>
      <c r="Q334" s="208"/>
      <c r="R334" s="208"/>
      <c r="S334" s="208"/>
      <c r="T334" s="20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4" t="s">
        <v>142</v>
      </c>
      <c r="AU334" s="204" t="s">
        <v>81</v>
      </c>
      <c r="AV334" s="14" t="s">
        <v>77</v>
      </c>
      <c r="AW334" s="14" t="s">
        <v>33</v>
      </c>
      <c r="AX334" s="14" t="s">
        <v>72</v>
      </c>
      <c r="AY334" s="204" t="s">
        <v>124</v>
      </c>
    </row>
    <row r="335" s="14" customFormat="1">
      <c r="A335" s="14"/>
      <c r="B335" s="203"/>
      <c r="C335" s="14"/>
      <c r="D335" s="178" t="s">
        <v>142</v>
      </c>
      <c r="E335" s="204" t="s">
        <v>3</v>
      </c>
      <c r="F335" s="205" t="s">
        <v>411</v>
      </c>
      <c r="G335" s="14"/>
      <c r="H335" s="204" t="s">
        <v>3</v>
      </c>
      <c r="I335" s="206"/>
      <c r="J335" s="14"/>
      <c r="K335" s="14"/>
      <c r="L335" s="203"/>
      <c r="M335" s="207"/>
      <c r="N335" s="208"/>
      <c r="O335" s="208"/>
      <c r="P335" s="208"/>
      <c r="Q335" s="208"/>
      <c r="R335" s="208"/>
      <c r="S335" s="208"/>
      <c r="T335" s="20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4" t="s">
        <v>142</v>
      </c>
      <c r="AU335" s="204" t="s">
        <v>81</v>
      </c>
      <c r="AV335" s="14" t="s">
        <v>77</v>
      </c>
      <c r="AW335" s="14" t="s">
        <v>33</v>
      </c>
      <c r="AX335" s="14" t="s">
        <v>72</v>
      </c>
      <c r="AY335" s="204" t="s">
        <v>124</v>
      </c>
    </row>
    <row r="336" s="13" customFormat="1">
      <c r="A336" s="13"/>
      <c r="B336" s="185"/>
      <c r="C336" s="13"/>
      <c r="D336" s="178" t="s">
        <v>142</v>
      </c>
      <c r="E336" s="186" t="s">
        <v>3</v>
      </c>
      <c r="F336" s="187" t="s">
        <v>77</v>
      </c>
      <c r="G336" s="13"/>
      <c r="H336" s="188">
        <v>1</v>
      </c>
      <c r="I336" s="189"/>
      <c r="J336" s="13"/>
      <c r="K336" s="13"/>
      <c r="L336" s="185"/>
      <c r="M336" s="190"/>
      <c r="N336" s="191"/>
      <c r="O336" s="191"/>
      <c r="P336" s="191"/>
      <c r="Q336" s="191"/>
      <c r="R336" s="191"/>
      <c r="S336" s="191"/>
      <c r="T336" s="19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6" t="s">
        <v>142</v>
      </c>
      <c r="AU336" s="186" t="s">
        <v>81</v>
      </c>
      <c r="AV336" s="13" t="s">
        <v>81</v>
      </c>
      <c r="AW336" s="13" t="s">
        <v>33</v>
      </c>
      <c r="AX336" s="13" t="s">
        <v>72</v>
      </c>
      <c r="AY336" s="186" t="s">
        <v>124</v>
      </c>
    </row>
    <row r="337" s="14" customFormat="1">
      <c r="A337" s="14"/>
      <c r="B337" s="203"/>
      <c r="C337" s="14"/>
      <c r="D337" s="178" t="s">
        <v>142</v>
      </c>
      <c r="E337" s="204" t="s">
        <v>3</v>
      </c>
      <c r="F337" s="205" t="s">
        <v>383</v>
      </c>
      <c r="G337" s="14"/>
      <c r="H337" s="204" t="s">
        <v>3</v>
      </c>
      <c r="I337" s="206"/>
      <c r="J337" s="14"/>
      <c r="K337" s="14"/>
      <c r="L337" s="203"/>
      <c r="M337" s="207"/>
      <c r="N337" s="208"/>
      <c r="O337" s="208"/>
      <c r="P337" s="208"/>
      <c r="Q337" s="208"/>
      <c r="R337" s="208"/>
      <c r="S337" s="208"/>
      <c r="T337" s="20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04" t="s">
        <v>142</v>
      </c>
      <c r="AU337" s="204" t="s">
        <v>81</v>
      </c>
      <c r="AV337" s="14" t="s">
        <v>77</v>
      </c>
      <c r="AW337" s="14" t="s">
        <v>33</v>
      </c>
      <c r="AX337" s="14" t="s">
        <v>72</v>
      </c>
      <c r="AY337" s="204" t="s">
        <v>124</v>
      </c>
    </row>
    <row r="338" s="14" customFormat="1">
      <c r="A338" s="14"/>
      <c r="B338" s="203"/>
      <c r="C338" s="14"/>
      <c r="D338" s="178" t="s">
        <v>142</v>
      </c>
      <c r="E338" s="204" t="s">
        <v>3</v>
      </c>
      <c r="F338" s="205" t="s">
        <v>411</v>
      </c>
      <c r="G338" s="14"/>
      <c r="H338" s="204" t="s">
        <v>3</v>
      </c>
      <c r="I338" s="206"/>
      <c r="J338" s="14"/>
      <c r="K338" s="14"/>
      <c r="L338" s="203"/>
      <c r="M338" s="207"/>
      <c r="N338" s="208"/>
      <c r="O338" s="208"/>
      <c r="P338" s="208"/>
      <c r="Q338" s="208"/>
      <c r="R338" s="208"/>
      <c r="S338" s="208"/>
      <c r="T338" s="20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4" t="s">
        <v>142</v>
      </c>
      <c r="AU338" s="204" t="s">
        <v>81</v>
      </c>
      <c r="AV338" s="14" t="s">
        <v>77</v>
      </c>
      <c r="AW338" s="14" t="s">
        <v>33</v>
      </c>
      <c r="AX338" s="14" t="s">
        <v>72</v>
      </c>
      <c r="AY338" s="204" t="s">
        <v>124</v>
      </c>
    </row>
    <row r="339" s="13" customFormat="1">
      <c r="A339" s="13"/>
      <c r="B339" s="185"/>
      <c r="C339" s="13"/>
      <c r="D339" s="178" t="s">
        <v>142</v>
      </c>
      <c r="E339" s="186" t="s">
        <v>3</v>
      </c>
      <c r="F339" s="187" t="s">
        <v>77</v>
      </c>
      <c r="G339" s="13"/>
      <c r="H339" s="188">
        <v>1</v>
      </c>
      <c r="I339" s="189"/>
      <c r="J339" s="13"/>
      <c r="K339" s="13"/>
      <c r="L339" s="185"/>
      <c r="M339" s="190"/>
      <c r="N339" s="191"/>
      <c r="O339" s="191"/>
      <c r="P339" s="191"/>
      <c r="Q339" s="191"/>
      <c r="R339" s="191"/>
      <c r="S339" s="191"/>
      <c r="T339" s="19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6" t="s">
        <v>142</v>
      </c>
      <c r="AU339" s="186" t="s">
        <v>81</v>
      </c>
      <c r="AV339" s="13" t="s">
        <v>81</v>
      </c>
      <c r="AW339" s="13" t="s">
        <v>33</v>
      </c>
      <c r="AX339" s="13" t="s">
        <v>72</v>
      </c>
      <c r="AY339" s="186" t="s">
        <v>124</v>
      </c>
    </row>
    <row r="340" s="15" customFormat="1">
      <c r="A340" s="15"/>
      <c r="B340" s="210"/>
      <c r="C340" s="15"/>
      <c r="D340" s="178" t="s">
        <v>142</v>
      </c>
      <c r="E340" s="211" t="s">
        <v>3</v>
      </c>
      <c r="F340" s="212" t="s">
        <v>214</v>
      </c>
      <c r="G340" s="15"/>
      <c r="H340" s="213">
        <v>2</v>
      </c>
      <c r="I340" s="214"/>
      <c r="J340" s="15"/>
      <c r="K340" s="15"/>
      <c r="L340" s="210"/>
      <c r="M340" s="215"/>
      <c r="N340" s="216"/>
      <c r="O340" s="216"/>
      <c r="P340" s="216"/>
      <c r="Q340" s="216"/>
      <c r="R340" s="216"/>
      <c r="S340" s="216"/>
      <c r="T340" s="21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11" t="s">
        <v>142</v>
      </c>
      <c r="AU340" s="211" t="s">
        <v>81</v>
      </c>
      <c r="AV340" s="15" t="s">
        <v>131</v>
      </c>
      <c r="AW340" s="15" t="s">
        <v>33</v>
      </c>
      <c r="AX340" s="15" t="s">
        <v>77</v>
      </c>
      <c r="AY340" s="211" t="s">
        <v>124</v>
      </c>
    </row>
    <row r="341" s="13" customFormat="1">
      <c r="A341" s="13"/>
      <c r="B341" s="185"/>
      <c r="C341" s="13"/>
      <c r="D341" s="178" t="s">
        <v>142</v>
      </c>
      <c r="E341" s="13"/>
      <c r="F341" s="187" t="s">
        <v>419</v>
      </c>
      <c r="G341" s="13"/>
      <c r="H341" s="188">
        <v>2.3999999999999999</v>
      </c>
      <c r="I341" s="189"/>
      <c r="J341" s="13"/>
      <c r="K341" s="13"/>
      <c r="L341" s="185"/>
      <c r="M341" s="190"/>
      <c r="N341" s="191"/>
      <c r="O341" s="191"/>
      <c r="P341" s="191"/>
      <c r="Q341" s="191"/>
      <c r="R341" s="191"/>
      <c r="S341" s="191"/>
      <c r="T341" s="19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6" t="s">
        <v>142</v>
      </c>
      <c r="AU341" s="186" t="s">
        <v>81</v>
      </c>
      <c r="AV341" s="13" t="s">
        <v>81</v>
      </c>
      <c r="AW341" s="13" t="s">
        <v>4</v>
      </c>
      <c r="AX341" s="13" t="s">
        <v>77</v>
      </c>
      <c r="AY341" s="186" t="s">
        <v>124</v>
      </c>
    </row>
    <row r="342" s="2" customFormat="1" ht="24.15" customHeight="1">
      <c r="A342" s="38"/>
      <c r="B342" s="164"/>
      <c r="C342" s="193" t="s">
        <v>420</v>
      </c>
      <c r="D342" s="193" t="s">
        <v>151</v>
      </c>
      <c r="E342" s="194" t="s">
        <v>421</v>
      </c>
      <c r="F342" s="195" t="s">
        <v>422</v>
      </c>
      <c r="G342" s="196" t="s">
        <v>282</v>
      </c>
      <c r="H342" s="197">
        <v>43.200000000000003</v>
      </c>
      <c r="I342" s="198"/>
      <c r="J342" s="199">
        <f>ROUND(I342*H342,2)</f>
        <v>0</v>
      </c>
      <c r="K342" s="195" t="s">
        <v>130</v>
      </c>
      <c r="L342" s="200"/>
      <c r="M342" s="201" t="s">
        <v>3</v>
      </c>
      <c r="N342" s="202" t="s">
        <v>43</v>
      </c>
      <c r="O342" s="72"/>
      <c r="P342" s="174">
        <f>O342*H342</f>
        <v>0</v>
      </c>
      <c r="Q342" s="174">
        <v>0.0027399999999999998</v>
      </c>
      <c r="R342" s="174">
        <f>Q342*H342</f>
        <v>0.118368</v>
      </c>
      <c r="S342" s="174">
        <v>0</v>
      </c>
      <c r="T342" s="17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76" t="s">
        <v>328</v>
      </c>
      <c r="AT342" s="176" t="s">
        <v>151</v>
      </c>
      <c r="AU342" s="176" t="s">
        <v>81</v>
      </c>
      <c r="AY342" s="19" t="s">
        <v>124</v>
      </c>
      <c r="BE342" s="177">
        <f>IF(N342="základní",J342,0)</f>
        <v>0</v>
      </c>
      <c r="BF342" s="177">
        <f>IF(N342="snížená",J342,0)</f>
        <v>0</v>
      </c>
      <c r="BG342" s="177">
        <f>IF(N342="zákl. přenesená",J342,0)</f>
        <v>0</v>
      </c>
      <c r="BH342" s="177">
        <f>IF(N342="sníž. přenesená",J342,0)</f>
        <v>0</v>
      </c>
      <c r="BI342" s="177">
        <f>IF(N342="nulová",J342,0)</f>
        <v>0</v>
      </c>
      <c r="BJ342" s="19" t="s">
        <v>77</v>
      </c>
      <c r="BK342" s="177">
        <f>ROUND(I342*H342,2)</f>
        <v>0</v>
      </c>
      <c r="BL342" s="19" t="s">
        <v>244</v>
      </c>
      <c r="BM342" s="176" t="s">
        <v>423</v>
      </c>
    </row>
    <row r="343" s="2" customFormat="1">
      <c r="A343" s="38"/>
      <c r="B343" s="39"/>
      <c r="C343" s="38"/>
      <c r="D343" s="178" t="s">
        <v>133</v>
      </c>
      <c r="E343" s="38"/>
      <c r="F343" s="179" t="s">
        <v>422</v>
      </c>
      <c r="G343" s="38"/>
      <c r="H343" s="38"/>
      <c r="I343" s="180"/>
      <c r="J343" s="38"/>
      <c r="K343" s="38"/>
      <c r="L343" s="39"/>
      <c r="M343" s="181"/>
      <c r="N343" s="182"/>
      <c r="O343" s="72"/>
      <c r="P343" s="72"/>
      <c r="Q343" s="72"/>
      <c r="R343" s="72"/>
      <c r="S343" s="72"/>
      <c r="T343" s="73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133</v>
      </c>
      <c r="AU343" s="19" t="s">
        <v>81</v>
      </c>
    </row>
    <row r="344" s="14" customFormat="1">
      <c r="A344" s="14"/>
      <c r="B344" s="203"/>
      <c r="C344" s="14"/>
      <c r="D344" s="178" t="s">
        <v>142</v>
      </c>
      <c r="E344" s="204" t="s">
        <v>3</v>
      </c>
      <c r="F344" s="205" t="s">
        <v>381</v>
      </c>
      <c r="G344" s="14"/>
      <c r="H344" s="204" t="s">
        <v>3</v>
      </c>
      <c r="I344" s="206"/>
      <c r="J344" s="14"/>
      <c r="K344" s="14"/>
      <c r="L344" s="203"/>
      <c r="M344" s="207"/>
      <c r="N344" s="208"/>
      <c r="O344" s="208"/>
      <c r="P344" s="208"/>
      <c r="Q344" s="208"/>
      <c r="R344" s="208"/>
      <c r="S344" s="208"/>
      <c r="T344" s="20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4" t="s">
        <v>142</v>
      </c>
      <c r="AU344" s="204" t="s">
        <v>81</v>
      </c>
      <c r="AV344" s="14" t="s">
        <v>77</v>
      </c>
      <c r="AW344" s="14" t="s">
        <v>33</v>
      </c>
      <c r="AX344" s="14" t="s">
        <v>72</v>
      </c>
      <c r="AY344" s="204" t="s">
        <v>124</v>
      </c>
    </row>
    <row r="345" s="14" customFormat="1">
      <c r="A345" s="14"/>
      <c r="B345" s="203"/>
      <c r="C345" s="14"/>
      <c r="D345" s="178" t="s">
        <v>142</v>
      </c>
      <c r="E345" s="204" t="s">
        <v>3</v>
      </c>
      <c r="F345" s="205" t="s">
        <v>424</v>
      </c>
      <c r="G345" s="14"/>
      <c r="H345" s="204" t="s">
        <v>3</v>
      </c>
      <c r="I345" s="206"/>
      <c r="J345" s="14"/>
      <c r="K345" s="14"/>
      <c r="L345" s="203"/>
      <c r="M345" s="207"/>
      <c r="N345" s="208"/>
      <c r="O345" s="208"/>
      <c r="P345" s="208"/>
      <c r="Q345" s="208"/>
      <c r="R345" s="208"/>
      <c r="S345" s="208"/>
      <c r="T345" s="20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4" t="s">
        <v>142</v>
      </c>
      <c r="AU345" s="204" t="s">
        <v>81</v>
      </c>
      <c r="AV345" s="14" t="s">
        <v>77</v>
      </c>
      <c r="AW345" s="14" t="s">
        <v>33</v>
      </c>
      <c r="AX345" s="14" t="s">
        <v>72</v>
      </c>
      <c r="AY345" s="204" t="s">
        <v>124</v>
      </c>
    </row>
    <row r="346" s="13" customFormat="1">
      <c r="A346" s="13"/>
      <c r="B346" s="185"/>
      <c r="C346" s="13"/>
      <c r="D346" s="178" t="s">
        <v>142</v>
      </c>
      <c r="E346" s="186" t="s">
        <v>3</v>
      </c>
      <c r="F346" s="187" t="s">
        <v>262</v>
      </c>
      <c r="G346" s="13"/>
      <c r="H346" s="188">
        <v>18</v>
      </c>
      <c r="I346" s="189"/>
      <c r="J346" s="13"/>
      <c r="K346" s="13"/>
      <c r="L346" s="185"/>
      <c r="M346" s="190"/>
      <c r="N346" s="191"/>
      <c r="O346" s="191"/>
      <c r="P346" s="191"/>
      <c r="Q346" s="191"/>
      <c r="R346" s="191"/>
      <c r="S346" s="191"/>
      <c r="T346" s="19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6" t="s">
        <v>142</v>
      </c>
      <c r="AU346" s="186" t="s">
        <v>81</v>
      </c>
      <c r="AV346" s="13" t="s">
        <v>81</v>
      </c>
      <c r="AW346" s="13" t="s">
        <v>33</v>
      </c>
      <c r="AX346" s="13" t="s">
        <v>72</v>
      </c>
      <c r="AY346" s="186" t="s">
        <v>124</v>
      </c>
    </row>
    <row r="347" s="14" customFormat="1">
      <c r="A347" s="14"/>
      <c r="B347" s="203"/>
      <c r="C347" s="14"/>
      <c r="D347" s="178" t="s">
        <v>142</v>
      </c>
      <c r="E347" s="204" t="s">
        <v>3</v>
      </c>
      <c r="F347" s="205" t="s">
        <v>383</v>
      </c>
      <c r="G347" s="14"/>
      <c r="H347" s="204" t="s">
        <v>3</v>
      </c>
      <c r="I347" s="206"/>
      <c r="J347" s="14"/>
      <c r="K347" s="14"/>
      <c r="L347" s="203"/>
      <c r="M347" s="207"/>
      <c r="N347" s="208"/>
      <c r="O347" s="208"/>
      <c r="P347" s="208"/>
      <c r="Q347" s="208"/>
      <c r="R347" s="208"/>
      <c r="S347" s="208"/>
      <c r="T347" s="20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4" t="s">
        <v>142</v>
      </c>
      <c r="AU347" s="204" t="s">
        <v>81</v>
      </c>
      <c r="AV347" s="14" t="s">
        <v>77</v>
      </c>
      <c r="AW347" s="14" t="s">
        <v>33</v>
      </c>
      <c r="AX347" s="14" t="s">
        <v>72</v>
      </c>
      <c r="AY347" s="204" t="s">
        <v>124</v>
      </c>
    </row>
    <row r="348" s="14" customFormat="1">
      <c r="A348" s="14"/>
      <c r="B348" s="203"/>
      <c r="C348" s="14"/>
      <c r="D348" s="178" t="s">
        <v>142</v>
      </c>
      <c r="E348" s="204" t="s">
        <v>3</v>
      </c>
      <c r="F348" s="205" t="s">
        <v>424</v>
      </c>
      <c r="G348" s="14"/>
      <c r="H348" s="204" t="s">
        <v>3</v>
      </c>
      <c r="I348" s="206"/>
      <c r="J348" s="14"/>
      <c r="K348" s="14"/>
      <c r="L348" s="203"/>
      <c r="M348" s="207"/>
      <c r="N348" s="208"/>
      <c r="O348" s="208"/>
      <c r="P348" s="208"/>
      <c r="Q348" s="208"/>
      <c r="R348" s="208"/>
      <c r="S348" s="208"/>
      <c r="T348" s="20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4" t="s">
        <v>142</v>
      </c>
      <c r="AU348" s="204" t="s">
        <v>81</v>
      </c>
      <c r="AV348" s="14" t="s">
        <v>77</v>
      </c>
      <c r="AW348" s="14" t="s">
        <v>33</v>
      </c>
      <c r="AX348" s="14" t="s">
        <v>72</v>
      </c>
      <c r="AY348" s="204" t="s">
        <v>124</v>
      </c>
    </row>
    <row r="349" s="13" customFormat="1">
      <c r="A349" s="13"/>
      <c r="B349" s="185"/>
      <c r="C349" s="13"/>
      <c r="D349" s="178" t="s">
        <v>142</v>
      </c>
      <c r="E349" s="186" t="s">
        <v>3</v>
      </c>
      <c r="F349" s="187" t="s">
        <v>262</v>
      </c>
      <c r="G349" s="13"/>
      <c r="H349" s="188">
        <v>18</v>
      </c>
      <c r="I349" s="189"/>
      <c r="J349" s="13"/>
      <c r="K349" s="13"/>
      <c r="L349" s="185"/>
      <c r="M349" s="190"/>
      <c r="N349" s="191"/>
      <c r="O349" s="191"/>
      <c r="P349" s="191"/>
      <c r="Q349" s="191"/>
      <c r="R349" s="191"/>
      <c r="S349" s="191"/>
      <c r="T349" s="19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6" t="s">
        <v>142</v>
      </c>
      <c r="AU349" s="186" t="s">
        <v>81</v>
      </c>
      <c r="AV349" s="13" t="s">
        <v>81</v>
      </c>
      <c r="AW349" s="13" t="s">
        <v>33</v>
      </c>
      <c r="AX349" s="13" t="s">
        <v>72</v>
      </c>
      <c r="AY349" s="186" t="s">
        <v>124</v>
      </c>
    </row>
    <row r="350" s="15" customFormat="1">
      <c r="A350" s="15"/>
      <c r="B350" s="210"/>
      <c r="C350" s="15"/>
      <c r="D350" s="178" t="s">
        <v>142</v>
      </c>
      <c r="E350" s="211" t="s">
        <v>3</v>
      </c>
      <c r="F350" s="212" t="s">
        <v>214</v>
      </c>
      <c r="G350" s="15"/>
      <c r="H350" s="213">
        <v>36</v>
      </c>
      <c r="I350" s="214"/>
      <c r="J350" s="15"/>
      <c r="K350" s="15"/>
      <c r="L350" s="210"/>
      <c r="M350" s="215"/>
      <c r="N350" s="216"/>
      <c r="O350" s="216"/>
      <c r="P350" s="216"/>
      <c r="Q350" s="216"/>
      <c r="R350" s="216"/>
      <c r="S350" s="216"/>
      <c r="T350" s="21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11" t="s">
        <v>142</v>
      </c>
      <c r="AU350" s="211" t="s">
        <v>81</v>
      </c>
      <c r="AV350" s="15" t="s">
        <v>131</v>
      </c>
      <c r="AW350" s="15" t="s">
        <v>33</v>
      </c>
      <c r="AX350" s="15" t="s">
        <v>77</v>
      </c>
      <c r="AY350" s="211" t="s">
        <v>124</v>
      </c>
    </row>
    <row r="351" s="13" customFormat="1">
      <c r="A351" s="13"/>
      <c r="B351" s="185"/>
      <c r="C351" s="13"/>
      <c r="D351" s="178" t="s">
        <v>142</v>
      </c>
      <c r="E351" s="13"/>
      <c r="F351" s="187" t="s">
        <v>425</v>
      </c>
      <c r="G351" s="13"/>
      <c r="H351" s="188">
        <v>43.200000000000003</v>
      </c>
      <c r="I351" s="189"/>
      <c r="J351" s="13"/>
      <c r="K351" s="13"/>
      <c r="L351" s="185"/>
      <c r="M351" s="190"/>
      <c r="N351" s="191"/>
      <c r="O351" s="191"/>
      <c r="P351" s="191"/>
      <c r="Q351" s="191"/>
      <c r="R351" s="191"/>
      <c r="S351" s="191"/>
      <c r="T351" s="19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6" t="s">
        <v>142</v>
      </c>
      <c r="AU351" s="186" t="s">
        <v>81</v>
      </c>
      <c r="AV351" s="13" t="s">
        <v>81</v>
      </c>
      <c r="AW351" s="13" t="s">
        <v>4</v>
      </c>
      <c r="AX351" s="13" t="s">
        <v>77</v>
      </c>
      <c r="AY351" s="186" t="s">
        <v>124</v>
      </c>
    </row>
    <row r="352" s="2" customFormat="1" ht="21.75" customHeight="1">
      <c r="A352" s="38"/>
      <c r="B352" s="164"/>
      <c r="C352" s="193" t="s">
        <v>426</v>
      </c>
      <c r="D352" s="193" t="s">
        <v>151</v>
      </c>
      <c r="E352" s="194" t="s">
        <v>427</v>
      </c>
      <c r="F352" s="195" t="s">
        <v>428</v>
      </c>
      <c r="G352" s="196" t="s">
        <v>154</v>
      </c>
      <c r="H352" s="197">
        <v>0.002</v>
      </c>
      <c r="I352" s="198"/>
      <c r="J352" s="199">
        <f>ROUND(I352*H352,2)</f>
        <v>0</v>
      </c>
      <c r="K352" s="195" t="s">
        <v>130</v>
      </c>
      <c r="L352" s="200"/>
      <c r="M352" s="201" t="s">
        <v>3</v>
      </c>
      <c r="N352" s="202" t="s">
        <v>43</v>
      </c>
      <c r="O352" s="72"/>
      <c r="P352" s="174">
        <f>O352*H352</f>
        <v>0</v>
      </c>
      <c r="Q352" s="174">
        <v>1</v>
      </c>
      <c r="R352" s="174">
        <f>Q352*H352</f>
        <v>0.002</v>
      </c>
      <c r="S352" s="174">
        <v>0</v>
      </c>
      <c r="T352" s="17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76" t="s">
        <v>328</v>
      </c>
      <c r="AT352" s="176" t="s">
        <v>151</v>
      </c>
      <c r="AU352" s="176" t="s">
        <v>81</v>
      </c>
      <c r="AY352" s="19" t="s">
        <v>124</v>
      </c>
      <c r="BE352" s="177">
        <f>IF(N352="základní",J352,0)</f>
        <v>0</v>
      </c>
      <c r="BF352" s="177">
        <f>IF(N352="snížená",J352,0)</f>
        <v>0</v>
      </c>
      <c r="BG352" s="177">
        <f>IF(N352="zákl. přenesená",J352,0)</f>
        <v>0</v>
      </c>
      <c r="BH352" s="177">
        <f>IF(N352="sníž. přenesená",J352,0)</f>
        <v>0</v>
      </c>
      <c r="BI352" s="177">
        <f>IF(N352="nulová",J352,0)</f>
        <v>0</v>
      </c>
      <c r="BJ352" s="19" t="s">
        <v>77</v>
      </c>
      <c r="BK352" s="177">
        <f>ROUND(I352*H352,2)</f>
        <v>0</v>
      </c>
      <c r="BL352" s="19" t="s">
        <v>244</v>
      </c>
      <c r="BM352" s="176" t="s">
        <v>429</v>
      </c>
    </row>
    <row r="353" s="2" customFormat="1">
      <c r="A353" s="38"/>
      <c r="B353" s="39"/>
      <c r="C353" s="38"/>
      <c r="D353" s="178" t="s">
        <v>133</v>
      </c>
      <c r="E353" s="38"/>
      <c r="F353" s="179" t="s">
        <v>428</v>
      </c>
      <c r="G353" s="38"/>
      <c r="H353" s="38"/>
      <c r="I353" s="180"/>
      <c r="J353" s="38"/>
      <c r="K353" s="38"/>
      <c r="L353" s="39"/>
      <c r="M353" s="181"/>
      <c r="N353" s="182"/>
      <c r="O353" s="72"/>
      <c r="P353" s="72"/>
      <c r="Q353" s="72"/>
      <c r="R353" s="72"/>
      <c r="S353" s="72"/>
      <c r="T353" s="7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133</v>
      </c>
      <c r="AU353" s="19" t="s">
        <v>81</v>
      </c>
    </row>
    <row r="354" s="14" customFormat="1">
      <c r="A354" s="14"/>
      <c r="B354" s="203"/>
      <c r="C354" s="14"/>
      <c r="D354" s="178" t="s">
        <v>142</v>
      </c>
      <c r="E354" s="204" t="s">
        <v>3</v>
      </c>
      <c r="F354" s="205" t="s">
        <v>381</v>
      </c>
      <c r="G354" s="14"/>
      <c r="H354" s="204" t="s">
        <v>3</v>
      </c>
      <c r="I354" s="206"/>
      <c r="J354" s="14"/>
      <c r="K354" s="14"/>
      <c r="L354" s="203"/>
      <c r="M354" s="207"/>
      <c r="N354" s="208"/>
      <c r="O354" s="208"/>
      <c r="P354" s="208"/>
      <c r="Q354" s="208"/>
      <c r="R354" s="208"/>
      <c r="S354" s="208"/>
      <c r="T354" s="20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4" t="s">
        <v>142</v>
      </c>
      <c r="AU354" s="204" t="s">
        <v>81</v>
      </c>
      <c r="AV354" s="14" t="s">
        <v>77</v>
      </c>
      <c r="AW354" s="14" t="s">
        <v>33</v>
      </c>
      <c r="AX354" s="14" t="s">
        <v>72</v>
      </c>
      <c r="AY354" s="204" t="s">
        <v>124</v>
      </c>
    </row>
    <row r="355" s="14" customFormat="1">
      <c r="A355" s="14"/>
      <c r="B355" s="203"/>
      <c r="C355" s="14"/>
      <c r="D355" s="178" t="s">
        <v>142</v>
      </c>
      <c r="E355" s="204" t="s">
        <v>3</v>
      </c>
      <c r="F355" s="205" t="s">
        <v>424</v>
      </c>
      <c r="G355" s="14"/>
      <c r="H355" s="204" t="s">
        <v>3</v>
      </c>
      <c r="I355" s="206"/>
      <c r="J355" s="14"/>
      <c r="K355" s="14"/>
      <c r="L355" s="203"/>
      <c r="M355" s="207"/>
      <c r="N355" s="208"/>
      <c r="O355" s="208"/>
      <c r="P355" s="208"/>
      <c r="Q355" s="208"/>
      <c r="R355" s="208"/>
      <c r="S355" s="208"/>
      <c r="T355" s="20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4" t="s">
        <v>142</v>
      </c>
      <c r="AU355" s="204" t="s">
        <v>81</v>
      </c>
      <c r="AV355" s="14" t="s">
        <v>77</v>
      </c>
      <c r="AW355" s="14" t="s">
        <v>33</v>
      </c>
      <c r="AX355" s="14" t="s">
        <v>72</v>
      </c>
      <c r="AY355" s="204" t="s">
        <v>124</v>
      </c>
    </row>
    <row r="356" s="13" customFormat="1">
      <c r="A356" s="13"/>
      <c r="B356" s="185"/>
      <c r="C356" s="13"/>
      <c r="D356" s="178" t="s">
        <v>142</v>
      </c>
      <c r="E356" s="186" t="s">
        <v>3</v>
      </c>
      <c r="F356" s="187" t="s">
        <v>430</v>
      </c>
      <c r="G356" s="13"/>
      <c r="H356" s="188">
        <v>0.001</v>
      </c>
      <c r="I356" s="189"/>
      <c r="J356" s="13"/>
      <c r="K356" s="13"/>
      <c r="L356" s="185"/>
      <c r="M356" s="190"/>
      <c r="N356" s="191"/>
      <c r="O356" s="191"/>
      <c r="P356" s="191"/>
      <c r="Q356" s="191"/>
      <c r="R356" s="191"/>
      <c r="S356" s="191"/>
      <c r="T356" s="19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6" t="s">
        <v>142</v>
      </c>
      <c r="AU356" s="186" t="s">
        <v>81</v>
      </c>
      <c r="AV356" s="13" t="s">
        <v>81</v>
      </c>
      <c r="AW356" s="13" t="s">
        <v>33</v>
      </c>
      <c r="AX356" s="13" t="s">
        <v>72</v>
      </c>
      <c r="AY356" s="186" t="s">
        <v>124</v>
      </c>
    </row>
    <row r="357" s="14" customFormat="1">
      <c r="A357" s="14"/>
      <c r="B357" s="203"/>
      <c r="C357" s="14"/>
      <c r="D357" s="178" t="s">
        <v>142</v>
      </c>
      <c r="E357" s="204" t="s">
        <v>3</v>
      </c>
      <c r="F357" s="205" t="s">
        <v>383</v>
      </c>
      <c r="G357" s="14"/>
      <c r="H357" s="204" t="s">
        <v>3</v>
      </c>
      <c r="I357" s="206"/>
      <c r="J357" s="14"/>
      <c r="K357" s="14"/>
      <c r="L357" s="203"/>
      <c r="M357" s="207"/>
      <c r="N357" s="208"/>
      <c r="O357" s="208"/>
      <c r="P357" s="208"/>
      <c r="Q357" s="208"/>
      <c r="R357" s="208"/>
      <c r="S357" s="208"/>
      <c r="T357" s="20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4" t="s">
        <v>142</v>
      </c>
      <c r="AU357" s="204" t="s">
        <v>81</v>
      </c>
      <c r="AV357" s="14" t="s">
        <v>77</v>
      </c>
      <c r="AW357" s="14" t="s">
        <v>33</v>
      </c>
      <c r="AX357" s="14" t="s">
        <v>72</v>
      </c>
      <c r="AY357" s="204" t="s">
        <v>124</v>
      </c>
    </row>
    <row r="358" s="14" customFormat="1">
      <c r="A358" s="14"/>
      <c r="B358" s="203"/>
      <c r="C358" s="14"/>
      <c r="D358" s="178" t="s">
        <v>142</v>
      </c>
      <c r="E358" s="204" t="s">
        <v>3</v>
      </c>
      <c r="F358" s="205" t="s">
        <v>424</v>
      </c>
      <c r="G358" s="14"/>
      <c r="H358" s="204" t="s">
        <v>3</v>
      </c>
      <c r="I358" s="206"/>
      <c r="J358" s="14"/>
      <c r="K358" s="14"/>
      <c r="L358" s="203"/>
      <c r="M358" s="207"/>
      <c r="N358" s="208"/>
      <c r="O358" s="208"/>
      <c r="P358" s="208"/>
      <c r="Q358" s="208"/>
      <c r="R358" s="208"/>
      <c r="S358" s="208"/>
      <c r="T358" s="20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4" t="s">
        <v>142</v>
      </c>
      <c r="AU358" s="204" t="s">
        <v>81</v>
      </c>
      <c r="AV358" s="14" t="s">
        <v>77</v>
      </c>
      <c r="AW358" s="14" t="s">
        <v>33</v>
      </c>
      <c r="AX358" s="14" t="s">
        <v>72</v>
      </c>
      <c r="AY358" s="204" t="s">
        <v>124</v>
      </c>
    </row>
    <row r="359" s="13" customFormat="1">
      <c r="A359" s="13"/>
      <c r="B359" s="185"/>
      <c r="C359" s="13"/>
      <c r="D359" s="178" t="s">
        <v>142</v>
      </c>
      <c r="E359" s="186" t="s">
        <v>3</v>
      </c>
      <c r="F359" s="187" t="s">
        <v>431</v>
      </c>
      <c r="G359" s="13"/>
      <c r="H359" s="188">
        <v>0.001</v>
      </c>
      <c r="I359" s="189"/>
      <c r="J359" s="13"/>
      <c r="K359" s="13"/>
      <c r="L359" s="185"/>
      <c r="M359" s="190"/>
      <c r="N359" s="191"/>
      <c r="O359" s="191"/>
      <c r="P359" s="191"/>
      <c r="Q359" s="191"/>
      <c r="R359" s="191"/>
      <c r="S359" s="191"/>
      <c r="T359" s="19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6" t="s">
        <v>142</v>
      </c>
      <c r="AU359" s="186" t="s">
        <v>81</v>
      </c>
      <c r="AV359" s="13" t="s">
        <v>81</v>
      </c>
      <c r="AW359" s="13" t="s">
        <v>33</v>
      </c>
      <c r="AX359" s="13" t="s">
        <v>72</v>
      </c>
      <c r="AY359" s="186" t="s">
        <v>124</v>
      </c>
    </row>
    <row r="360" s="15" customFormat="1">
      <c r="A360" s="15"/>
      <c r="B360" s="210"/>
      <c r="C360" s="15"/>
      <c r="D360" s="178" t="s">
        <v>142</v>
      </c>
      <c r="E360" s="211" t="s">
        <v>3</v>
      </c>
      <c r="F360" s="212" t="s">
        <v>214</v>
      </c>
      <c r="G360" s="15"/>
      <c r="H360" s="213">
        <v>0.002</v>
      </c>
      <c r="I360" s="214"/>
      <c r="J360" s="15"/>
      <c r="K360" s="15"/>
      <c r="L360" s="210"/>
      <c r="M360" s="215"/>
      <c r="N360" s="216"/>
      <c r="O360" s="216"/>
      <c r="P360" s="216"/>
      <c r="Q360" s="216"/>
      <c r="R360" s="216"/>
      <c r="S360" s="216"/>
      <c r="T360" s="21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11" t="s">
        <v>142</v>
      </c>
      <c r="AU360" s="211" t="s">
        <v>81</v>
      </c>
      <c r="AV360" s="15" t="s">
        <v>131</v>
      </c>
      <c r="AW360" s="15" t="s">
        <v>33</v>
      </c>
      <c r="AX360" s="15" t="s">
        <v>77</v>
      </c>
      <c r="AY360" s="211" t="s">
        <v>124</v>
      </c>
    </row>
    <row r="361" s="13" customFormat="1">
      <c r="A361" s="13"/>
      <c r="B361" s="185"/>
      <c r="C361" s="13"/>
      <c r="D361" s="178" t="s">
        <v>142</v>
      </c>
      <c r="E361" s="13"/>
      <c r="F361" s="187" t="s">
        <v>432</v>
      </c>
      <c r="G361" s="13"/>
      <c r="H361" s="188">
        <v>0.002</v>
      </c>
      <c r="I361" s="189"/>
      <c r="J361" s="13"/>
      <c r="K361" s="13"/>
      <c r="L361" s="185"/>
      <c r="M361" s="190"/>
      <c r="N361" s="191"/>
      <c r="O361" s="191"/>
      <c r="P361" s="191"/>
      <c r="Q361" s="191"/>
      <c r="R361" s="191"/>
      <c r="S361" s="191"/>
      <c r="T361" s="19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6" t="s">
        <v>142</v>
      </c>
      <c r="AU361" s="186" t="s">
        <v>81</v>
      </c>
      <c r="AV361" s="13" t="s">
        <v>81</v>
      </c>
      <c r="AW361" s="13" t="s">
        <v>4</v>
      </c>
      <c r="AX361" s="13" t="s">
        <v>77</v>
      </c>
      <c r="AY361" s="186" t="s">
        <v>124</v>
      </c>
    </row>
    <row r="362" s="2" customFormat="1" ht="21.75" customHeight="1">
      <c r="A362" s="38"/>
      <c r="B362" s="164"/>
      <c r="C362" s="193" t="s">
        <v>190</v>
      </c>
      <c r="D362" s="193" t="s">
        <v>151</v>
      </c>
      <c r="E362" s="194" t="s">
        <v>433</v>
      </c>
      <c r="F362" s="195" t="s">
        <v>434</v>
      </c>
      <c r="G362" s="196" t="s">
        <v>154</v>
      </c>
      <c r="H362" s="197">
        <v>0.002</v>
      </c>
      <c r="I362" s="198"/>
      <c r="J362" s="199">
        <f>ROUND(I362*H362,2)</f>
        <v>0</v>
      </c>
      <c r="K362" s="195" t="s">
        <v>130</v>
      </c>
      <c r="L362" s="200"/>
      <c r="M362" s="201" t="s">
        <v>3</v>
      </c>
      <c r="N362" s="202" t="s">
        <v>43</v>
      </c>
      <c r="O362" s="72"/>
      <c r="P362" s="174">
        <f>O362*H362</f>
        <v>0</v>
      </c>
      <c r="Q362" s="174">
        <v>1</v>
      </c>
      <c r="R362" s="174">
        <f>Q362*H362</f>
        <v>0.002</v>
      </c>
      <c r="S362" s="174">
        <v>0</v>
      </c>
      <c r="T362" s="17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76" t="s">
        <v>328</v>
      </c>
      <c r="AT362" s="176" t="s">
        <v>151</v>
      </c>
      <c r="AU362" s="176" t="s">
        <v>81</v>
      </c>
      <c r="AY362" s="19" t="s">
        <v>124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9" t="s">
        <v>77</v>
      </c>
      <c r="BK362" s="177">
        <f>ROUND(I362*H362,2)</f>
        <v>0</v>
      </c>
      <c r="BL362" s="19" t="s">
        <v>244</v>
      </c>
      <c r="BM362" s="176" t="s">
        <v>435</v>
      </c>
    </row>
    <row r="363" s="2" customFormat="1">
      <c r="A363" s="38"/>
      <c r="B363" s="39"/>
      <c r="C363" s="38"/>
      <c r="D363" s="178" t="s">
        <v>133</v>
      </c>
      <c r="E363" s="38"/>
      <c r="F363" s="179" t="s">
        <v>434</v>
      </c>
      <c r="G363" s="38"/>
      <c r="H363" s="38"/>
      <c r="I363" s="180"/>
      <c r="J363" s="38"/>
      <c r="K363" s="38"/>
      <c r="L363" s="39"/>
      <c r="M363" s="181"/>
      <c r="N363" s="182"/>
      <c r="O363" s="72"/>
      <c r="P363" s="72"/>
      <c r="Q363" s="72"/>
      <c r="R363" s="72"/>
      <c r="S363" s="72"/>
      <c r="T363" s="73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133</v>
      </c>
      <c r="AU363" s="19" t="s">
        <v>81</v>
      </c>
    </row>
    <row r="364" s="14" customFormat="1">
      <c r="A364" s="14"/>
      <c r="B364" s="203"/>
      <c r="C364" s="14"/>
      <c r="D364" s="178" t="s">
        <v>142</v>
      </c>
      <c r="E364" s="204" t="s">
        <v>3</v>
      </c>
      <c r="F364" s="205" t="s">
        <v>381</v>
      </c>
      <c r="G364" s="14"/>
      <c r="H364" s="204" t="s">
        <v>3</v>
      </c>
      <c r="I364" s="206"/>
      <c r="J364" s="14"/>
      <c r="K364" s="14"/>
      <c r="L364" s="203"/>
      <c r="M364" s="207"/>
      <c r="N364" s="208"/>
      <c r="O364" s="208"/>
      <c r="P364" s="208"/>
      <c r="Q364" s="208"/>
      <c r="R364" s="208"/>
      <c r="S364" s="208"/>
      <c r="T364" s="20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4" t="s">
        <v>142</v>
      </c>
      <c r="AU364" s="204" t="s">
        <v>81</v>
      </c>
      <c r="AV364" s="14" t="s">
        <v>77</v>
      </c>
      <c r="AW364" s="14" t="s">
        <v>33</v>
      </c>
      <c r="AX364" s="14" t="s">
        <v>72</v>
      </c>
      <c r="AY364" s="204" t="s">
        <v>124</v>
      </c>
    </row>
    <row r="365" s="14" customFormat="1">
      <c r="A365" s="14"/>
      <c r="B365" s="203"/>
      <c r="C365" s="14"/>
      <c r="D365" s="178" t="s">
        <v>142</v>
      </c>
      <c r="E365" s="204" t="s">
        <v>3</v>
      </c>
      <c r="F365" s="205" t="s">
        <v>424</v>
      </c>
      <c r="G365" s="14"/>
      <c r="H365" s="204" t="s">
        <v>3</v>
      </c>
      <c r="I365" s="206"/>
      <c r="J365" s="14"/>
      <c r="K365" s="14"/>
      <c r="L365" s="203"/>
      <c r="M365" s="207"/>
      <c r="N365" s="208"/>
      <c r="O365" s="208"/>
      <c r="P365" s="208"/>
      <c r="Q365" s="208"/>
      <c r="R365" s="208"/>
      <c r="S365" s="208"/>
      <c r="T365" s="20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4" t="s">
        <v>142</v>
      </c>
      <c r="AU365" s="204" t="s">
        <v>81</v>
      </c>
      <c r="AV365" s="14" t="s">
        <v>77</v>
      </c>
      <c r="AW365" s="14" t="s">
        <v>33</v>
      </c>
      <c r="AX365" s="14" t="s">
        <v>72</v>
      </c>
      <c r="AY365" s="204" t="s">
        <v>124</v>
      </c>
    </row>
    <row r="366" s="13" customFormat="1">
      <c r="A366" s="13"/>
      <c r="B366" s="185"/>
      <c r="C366" s="13"/>
      <c r="D366" s="178" t="s">
        <v>142</v>
      </c>
      <c r="E366" s="186" t="s">
        <v>3</v>
      </c>
      <c r="F366" s="187" t="s">
        <v>13</v>
      </c>
      <c r="G366" s="13"/>
      <c r="H366" s="188">
        <v>0.001</v>
      </c>
      <c r="I366" s="189"/>
      <c r="J366" s="13"/>
      <c r="K366" s="13"/>
      <c r="L366" s="185"/>
      <c r="M366" s="190"/>
      <c r="N366" s="191"/>
      <c r="O366" s="191"/>
      <c r="P366" s="191"/>
      <c r="Q366" s="191"/>
      <c r="R366" s="191"/>
      <c r="S366" s="191"/>
      <c r="T366" s="19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6" t="s">
        <v>142</v>
      </c>
      <c r="AU366" s="186" t="s">
        <v>81</v>
      </c>
      <c r="AV366" s="13" t="s">
        <v>81</v>
      </c>
      <c r="AW366" s="13" t="s">
        <v>33</v>
      </c>
      <c r="AX366" s="13" t="s">
        <v>72</v>
      </c>
      <c r="AY366" s="186" t="s">
        <v>124</v>
      </c>
    </row>
    <row r="367" s="14" customFormat="1">
      <c r="A367" s="14"/>
      <c r="B367" s="203"/>
      <c r="C367" s="14"/>
      <c r="D367" s="178" t="s">
        <v>142</v>
      </c>
      <c r="E367" s="204" t="s">
        <v>3</v>
      </c>
      <c r="F367" s="205" t="s">
        <v>383</v>
      </c>
      <c r="G367" s="14"/>
      <c r="H367" s="204" t="s">
        <v>3</v>
      </c>
      <c r="I367" s="206"/>
      <c r="J367" s="14"/>
      <c r="K367" s="14"/>
      <c r="L367" s="203"/>
      <c r="M367" s="207"/>
      <c r="N367" s="208"/>
      <c r="O367" s="208"/>
      <c r="P367" s="208"/>
      <c r="Q367" s="208"/>
      <c r="R367" s="208"/>
      <c r="S367" s="208"/>
      <c r="T367" s="20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4" t="s">
        <v>142</v>
      </c>
      <c r="AU367" s="204" t="s">
        <v>81</v>
      </c>
      <c r="AV367" s="14" t="s">
        <v>77</v>
      </c>
      <c r="AW367" s="14" t="s">
        <v>33</v>
      </c>
      <c r="AX367" s="14" t="s">
        <v>72</v>
      </c>
      <c r="AY367" s="204" t="s">
        <v>124</v>
      </c>
    </row>
    <row r="368" s="14" customFormat="1">
      <c r="A368" s="14"/>
      <c r="B368" s="203"/>
      <c r="C368" s="14"/>
      <c r="D368" s="178" t="s">
        <v>142</v>
      </c>
      <c r="E368" s="204" t="s">
        <v>3</v>
      </c>
      <c r="F368" s="205" t="s">
        <v>424</v>
      </c>
      <c r="G368" s="14"/>
      <c r="H368" s="204" t="s">
        <v>3</v>
      </c>
      <c r="I368" s="206"/>
      <c r="J368" s="14"/>
      <c r="K368" s="14"/>
      <c r="L368" s="203"/>
      <c r="M368" s="207"/>
      <c r="N368" s="208"/>
      <c r="O368" s="208"/>
      <c r="P368" s="208"/>
      <c r="Q368" s="208"/>
      <c r="R368" s="208"/>
      <c r="S368" s="208"/>
      <c r="T368" s="20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4" t="s">
        <v>142</v>
      </c>
      <c r="AU368" s="204" t="s">
        <v>81</v>
      </c>
      <c r="AV368" s="14" t="s">
        <v>77</v>
      </c>
      <c r="AW368" s="14" t="s">
        <v>33</v>
      </c>
      <c r="AX368" s="14" t="s">
        <v>72</v>
      </c>
      <c r="AY368" s="204" t="s">
        <v>124</v>
      </c>
    </row>
    <row r="369" s="13" customFormat="1">
      <c r="A369" s="13"/>
      <c r="B369" s="185"/>
      <c r="C369" s="13"/>
      <c r="D369" s="178" t="s">
        <v>142</v>
      </c>
      <c r="E369" s="186" t="s">
        <v>3</v>
      </c>
      <c r="F369" s="187" t="s">
        <v>13</v>
      </c>
      <c r="G369" s="13"/>
      <c r="H369" s="188">
        <v>0.001</v>
      </c>
      <c r="I369" s="189"/>
      <c r="J369" s="13"/>
      <c r="K369" s="13"/>
      <c r="L369" s="185"/>
      <c r="M369" s="190"/>
      <c r="N369" s="191"/>
      <c r="O369" s="191"/>
      <c r="P369" s="191"/>
      <c r="Q369" s="191"/>
      <c r="R369" s="191"/>
      <c r="S369" s="191"/>
      <c r="T369" s="19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6" t="s">
        <v>142</v>
      </c>
      <c r="AU369" s="186" t="s">
        <v>81</v>
      </c>
      <c r="AV369" s="13" t="s">
        <v>81</v>
      </c>
      <c r="AW369" s="13" t="s">
        <v>33</v>
      </c>
      <c r="AX369" s="13" t="s">
        <v>72</v>
      </c>
      <c r="AY369" s="186" t="s">
        <v>124</v>
      </c>
    </row>
    <row r="370" s="15" customFormat="1">
      <c r="A370" s="15"/>
      <c r="B370" s="210"/>
      <c r="C370" s="15"/>
      <c r="D370" s="178" t="s">
        <v>142</v>
      </c>
      <c r="E370" s="211" t="s">
        <v>3</v>
      </c>
      <c r="F370" s="212" t="s">
        <v>214</v>
      </c>
      <c r="G370" s="15"/>
      <c r="H370" s="213">
        <v>0.002</v>
      </c>
      <c r="I370" s="214"/>
      <c r="J370" s="15"/>
      <c r="K370" s="15"/>
      <c r="L370" s="210"/>
      <c r="M370" s="215"/>
      <c r="N370" s="216"/>
      <c r="O370" s="216"/>
      <c r="P370" s="216"/>
      <c r="Q370" s="216"/>
      <c r="R370" s="216"/>
      <c r="S370" s="216"/>
      <c r="T370" s="21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11" t="s">
        <v>142</v>
      </c>
      <c r="AU370" s="211" t="s">
        <v>81</v>
      </c>
      <c r="AV370" s="15" t="s">
        <v>131</v>
      </c>
      <c r="AW370" s="15" t="s">
        <v>33</v>
      </c>
      <c r="AX370" s="15" t="s">
        <v>77</v>
      </c>
      <c r="AY370" s="211" t="s">
        <v>124</v>
      </c>
    </row>
    <row r="371" s="13" customFormat="1">
      <c r="A371" s="13"/>
      <c r="B371" s="185"/>
      <c r="C371" s="13"/>
      <c r="D371" s="178" t="s">
        <v>142</v>
      </c>
      <c r="E371" s="13"/>
      <c r="F371" s="187" t="s">
        <v>432</v>
      </c>
      <c r="G371" s="13"/>
      <c r="H371" s="188">
        <v>0.002</v>
      </c>
      <c r="I371" s="189"/>
      <c r="J371" s="13"/>
      <c r="K371" s="13"/>
      <c r="L371" s="185"/>
      <c r="M371" s="190"/>
      <c r="N371" s="191"/>
      <c r="O371" s="191"/>
      <c r="P371" s="191"/>
      <c r="Q371" s="191"/>
      <c r="R371" s="191"/>
      <c r="S371" s="191"/>
      <c r="T371" s="19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6" t="s">
        <v>142</v>
      </c>
      <c r="AU371" s="186" t="s">
        <v>81</v>
      </c>
      <c r="AV371" s="13" t="s">
        <v>81</v>
      </c>
      <c r="AW371" s="13" t="s">
        <v>4</v>
      </c>
      <c r="AX371" s="13" t="s">
        <v>77</v>
      </c>
      <c r="AY371" s="186" t="s">
        <v>124</v>
      </c>
    </row>
    <row r="372" s="2" customFormat="1" ht="21.75" customHeight="1">
      <c r="A372" s="38"/>
      <c r="B372" s="164"/>
      <c r="C372" s="193" t="s">
        <v>436</v>
      </c>
      <c r="D372" s="193" t="s">
        <v>151</v>
      </c>
      <c r="E372" s="194" t="s">
        <v>437</v>
      </c>
      <c r="F372" s="195" t="s">
        <v>438</v>
      </c>
      <c r="G372" s="196" t="s">
        <v>154</v>
      </c>
      <c r="H372" s="197">
        <v>0.070000000000000007</v>
      </c>
      <c r="I372" s="198"/>
      <c r="J372" s="199">
        <f>ROUND(I372*H372,2)</f>
        <v>0</v>
      </c>
      <c r="K372" s="195" t="s">
        <v>130</v>
      </c>
      <c r="L372" s="200"/>
      <c r="M372" s="201" t="s">
        <v>3</v>
      </c>
      <c r="N372" s="202" t="s">
        <v>43</v>
      </c>
      <c r="O372" s="72"/>
      <c r="P372" s="174">
        <f>O372*H372</f>
        <v>0</v>
      </c>
      <c r="Q372" s="174">
        <v>1</v>
      </c>
      <c r="R372" s="174">
        <f>Q372*H372</f>
        <v>0.070000000000000007</v>
      </c>
      <c r="S372" s="174">
        <v>0</v>
      </c>
      <c r="T372" s="175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76" t="s">
        <v>328</v>
      </c>
      <c r="AT372" s="176" t="s">
        <v>151</v>
      </c>
      <c r="AU372" s="176" t="s">
        <v>81</v>
      </c>
      <c r="AY372" s="19" t="s">
        <v>124</v>
      </c>
      <c r="BE372" s="177">
        <f>IF(N372="základní",J372,0)</f>
        <v>0</v>
      </c>
      <c r="BF372" s="177">
        <f>IF(N372="snížená",J372,0)</f>
        <v>0</v>
      </c>
      <c r="BG372" s="177">
        <f>IF(N372="zákl. přenesená",J372,0)</f>
        <v>0</v>
      </c>
      <c r="BH372" s="177">
        <f>IF(N372="sníž. přenesená",J372,0)</f>
        <v>0</v>
      </c>
      <c r="BI372" s="177">
        <f>IF(N372="nulová",J372,0)</f>
        <v>0</v>
      </c>
      <c r="BJ372" s="19" t="s">
        <v>77</v>
      </c>
      <c r="BK372" s="177">
        <f>ROUND(I372*H372,2)</f>
        <v>0</v>
      </c>
      <c r="BL372" s="19" t="s">
        <v>244</v>
      </c>
      <c r="BM372" s="176" t="s">
        <v>439</v>
      </c>
    </row>
    <row r="373" s="2" customFormat="1">
      <c r="A373" s="38"/>
      <c r="B373" s="39"/>
      <c r="C373" s="38"/>
      <c r="D373" s="178" t="s">
        <v>133</v>
      </c>
      <c r="E373" s="38"/>
      <c r="F373" s="179" t="s">
        <v>438</v>
      </c>
      <c r="G373" s="38"/>
      <c r="H373" s="38"/>
      <c r="I373" s="180"/>
      <c r="J373" s="38"/>
      <c r="K373" s="38"/>
      <c r="L373" s="39"/>
      <c r="M373" s="181"/>
      <c r="N373" s="182"/>
      <c r="O373" s="72"/>
      <c r="P373" s="72"/>
      <c r="Q373" s="72"/>
      <c r="R373" s="72"/>
      <c r="S373" s="72"/>
      <c r="T373" s="73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133</v>
      </c>
      <c r="AU373" s="19" t="s">
        <v>81</v>
      </c>
    </row>
    <row r="374" s="14" customFormat="1">
      <c r="A374" s="14"/>
      <c r="B374" s="203"/>
      <c r="C374" s="14"/>
      <c r="D374" s="178" t="s">
        <v>142</v>
      </c>
      <c r="E374" s="204" t="s">
        <v>3</v>
      </c>
      <c r="F374" s="205" t="s">
        <v>381</v>
      </c>
      <c r="G374" s="14"/>
      <c r="H374" s="204" t="s">
        <v>3</v>
      </c>
      <c r="I374" s="206"/>
      <c r="J374" s="14"/>
      <c r="K374" s="14"/>
      <c r="L374" s="203"/>
      <c r="M374" s="207"/>
      <c r="N374" s="208"/>
      <c r="O374" s="208"/>
      <c r="P374" s="208"/>
      <c r="Q374" s="208"/>
      <c r="R374" s="208"/>
      <c r="S374" s="208"/>
      <c r="T374" s="20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4" t="s">
        <v>142</v>
      </c>
      <c r="AU374" s="204" t="s">
        <v>81</v>
      </c>
      <c r="AV374" s="14" t="s">
        <v>77</v>
      </c>
      <c r="AW374" s="14" t="s">
        <v>33</v>
      </c>
      <c r="AX374" s="14" t="s">
        <v>72</v>
      </c>
      <c r="AY374" s="204" t="s">
        <v>124</v>
      </c>
    </row>
    <row r="375" s="14" customFormat="1">
      <c r="A375" s="14"/>
      <c r="B375" s="203"/>
      <c r="C375" s="14"/>
      <c r="D375" s="178" t="s">
        <v>142</v>
      </c>
      <c r="E375" s="204" t="s">
        <v>3</v>
      </c>
      <c r="F375" s="205" t="s">
        <v>440</v>
      </c>
      <c r="G375" s="14"/>
      <c r="H375" s="204" t="s">
        <v>3</v>
      </c>
      <c r="I375" s="206"/>
      <c r="J375" s="14"/>
      <c r="K375" s="14"/>
      <c r="L375" s="203"/>
      <c r="M375" s="207"/>
      <c r="N375" s="208"/>
      <c r="O375" s="208"/>
      <c r="P375" s="208"/>
      <c r="Q375" s="208"/>
      <c r="R375" s="208"/>
      <c r="S375" s="208"/>
      <c r="T375" s="20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4" t="s">
        <v>142</v>
      </c>
      <c r="AU375" s="204" t="s">
        <v>81</v>
      </c>
      <c r="AV375" s="14" t="s">
        <v>77</v>
      </c>
      <c r="AW375" s="14" t="s">
        <v>33</v>
      </c>
      <c r="AX375" s="14" t="s">
        <v>72</v>
      </c>
      <c r="AY375" s="204" t="s">
        <v>124</v>
      </c>
    </row>
    <row r="376" s="13" customFormat="1">
      <c r="A376" s="13"/>
      <c r="B376" s="185"/>
      <c r="C376" s="13"/>
      <c r="D376" s="178" t="s">
        <v>142</v>
      </c>
      <c r="E376" s="186" t="s">
        <v>3</v>
      </c>
      <c r="F376" s="187" t="s">
        <v>441</v>
      </c>
      <c r="G376" s="13"/>
      <c r="H376" s="188">
        <v>0.029999999999999999</v>
      </c>
      <c r="I376" s="189"/>
      <c r="J376" s="13"/>
      <c r="K376" s="13"/>
      <c r="L376" s="185"/>
      <c r="M376" s="190"/>
      <c r="N376" s="191"/>
      <c r="O376" s="191"/>
      <c r="P376" s="191"/>
      <c r="Q376" s="191"/>
      <c r="R376" s="191"/>
      <c r="S376" s="191"/>
      <c r="T376" s="19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6" t="s">
        <v>142</v>
      </c>
      <c r="AU376" s="186" t="s">
        <v>81</v>
      </c>
      <c r="AV376" s="13" t="s">
        <v>81</v>
      </c>
      <c r="AW376" s="13" t="s">
        <v>33</v>
      </c>
      <c r="AX376" s="13" t="s">
        <v>72</v>
      </c>
      <c r="AY376" s="186" t="s">
        <v>124</v>
      </c>
    </row>
    <row r="377" s="14" customFormat="1">
      <c r="A377" s="14"/>
      <c r="B377" s="203"/>
      <c r="C377" s="14"/>
      <c r="D377" s="178" t="s">
        <v>142</v>
      </c>
      <c r="E377" s="204" t="s">
        <v>3</v>
      </c>
      <c r="F377" s="205" t="s">
        <v>383</v>
      </c>
      <c r="G377" s="14"/>
      <c r="H377" s="204" t="s">
        <v>3</v>
      </c>
      <c r="I377" s="206"/>
      <c r="J377" s="14"/>
      <c r="K377" s="14"/>
      <c r="L377" s="203"/>
      <c r="M377" s="207"/>
      <c r="N377" s="208"/>
      <c r="O377" s="208"/>
      <c r="P377" s="208"/>
      <c r="Q377" s="208"/>
      <c r="R377" s="208"/>
      <c r="S377" s="208"/>
      <c r="T377" s="20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4" t="s">
        <v>142</v>
      </c>
      <c r="AU377" s="204" t="s">
        <v>81</v>
      </c>
      <c r="AV377" s="14" t="s">
        <v>77</v>
      </c>
      <c r="AW377" s="14" t="s">
        <v>33</v>
      </c>
      <c r="AX377" s="14" t="s">
        <v>72</v>
      </c>
      <c r="AY377" s="204" t="s">
        <v>124</v>
      </c>
    </row>
    <row r="378" s="14" customFormat="1">
      <c r="A378" s="14"/>
      <c r="B378" s="203"/>
      <c r="C378" s="14"/>
      <c r="D378" s="178" t="s">
        <v>142</v>
      </c>
      <c r="E378" s="204" t="s">
        <v>3</v>
      </c>
      <c r="F378" s="205" t="s">
        <v>440</v>
      </c>
      <c r="G378" s="14"/>
      <c r="H378" s="204" t="s">
        <v>3</v>
      </c>
      <c r="I378" s="206"/>
      <c r="J378" s="14"/>
      <c r="K378" s="14"/>
      <c r="L378" s="203"/>
      <c r="M378" s="207"/>
      <c r="N378" s="208"/>
      <c r="O378" s="208"/>
      <c r="P378" s="208"/>
      <c r="Q378" s="208"/>
      <c r="R378" s="208"/>
      <c r="S378" s="208"/>
      <c r="T378" s="20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4" t="s">
        <v>142</v>
      </c>
      <c r="AU378" s="204" t="s">
        <v>81</v>
      </c>
      <c r="AV378" s="14" t="s">
        <v>77</v>
      </c>
      <c r="AW378" s="14" t="s">
        <v>33</v>
      </c>
      <c r="AX378" s="14" t="s">
        <v>72</v>
      </c>
      <c r="AY378" s="204" t="s">
        <v>124</v>
      </c>
    </row>
    <row r="379" s="13" customFormat="1">
      <c r="A379" s="13"/>
      <c r="B379" s="185"/>
      <c r="C379" s="13"/>
      <c r="D379" s="178" t="s">
        <v>142</v>
      </c>
      <c r="E379" s="186" t="s">
        <v>3</v>
      </c>
      <c r="F379" s="187" t="s">
        <v>442</v>
      </c>
      <c r="G379" s="13"/>
      <c r="H379" s="188">
        <v>0.028000000000000001</v>
      </c>
      <c r="I379" s="189"/>
      <c r="J379" s="13"/>
      <c r="K379" s="13"/>
      <c r="L379" s="185"/>
      <c r="M379" s="190"/>
      <c r="N379" s="191"/>
      <c r="O379" s="191"/>
      <c r="P379" s="191"/>
      <c r="Q379" s="191"/>
      <c r="R379" s="191"/>
      <c r="S379" s="191"/>
      <c r="T379" s="19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6" t="s">
        <v>142</v>
      </c>
      <c r="AU379" s="186" t="s">
        <v>81</v>
      </c>
      <c r="AV379" s="13" t="s">
        <v>81</v>
      </c>
      <c r="AW379" s="13" t="s">
        <v>33</v>
      </c>
      <c r="AX379" s="13" t="s">
        <v>72</v>
      </c>
      <c r="AY379" s="186" t="s">
        <v>124</v>
      </c>
    </row>
    <row r="380" s="15" customFormat="1">
      <c r="A380" s="15"/>
      <c r="B380" s="210"/>
      <c r="C380" s="15"/>
      <c r="D380" s="178" t="s">
        <v>142</v>
      </c>
      <c r="E380" s="211" t="s">
        <v>3</v>
      </c>
      <c r="F380" s="212" t="s">
        <v>214</v>
      </c>
      <c r="G380" s="15"/>
      <c r="H380" s="213">
        <v>0.057999999999999996</v>
      </c>
      <c r="I380" s="214"/>
      <c r="J380" s="15"/>
      <c r="K380" s="15"/>
      <c r="L380" s="210"/>
      <c r="M380" s="215"/>
      <c r="N380" s="216"/>
      <c r="O380" s="216"/>
      <c r="P380" s="216"/>
      <c r="Q380" s="216"/>
      <c r="R380" s="216"/>
      <c r="S380" s="216"/>
      <c r="T380" s="21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11" t="s">
        <v>142</v>
      </c>
      <c r="AU380" s="211" t="s">
        <v>81</v>
      </c>
      <c r="AV380" s="15" t="s">
        <v>131</v>
      </c>
      <c r="AW380" s="15" t="s">
        <v>33</v>
      </c>
      <c r="AX380" s="15" t="s">
        <v>77</v>
      </c>
      <c r="AY380" s="211" t="s">
        <v>124</v>
      </c>
    </row>
    <row r="381" s="13" customFormat="1">
      <c r="A381" s="13"/>
      <c r="B381" s="185"/>
      <c r="C381" s="13"/>
      <c r="D381" s="178" t="s">
        <v>142</v>
      </c>
      <c r="E381" s="13"/>
      <c r="F381" s="187" t="s">
        <v>443</v>
      </c>
      <c r="G381" s="13"/>
      <c r="H381" s="188">
        <v>0.070000000000000007</v>
      </c>
      <c r="I381" s="189"/>
      <c r="J381" s="13"/>
      <c r="K381" s="13"/>
      <c r="L381" s="185"/>
      <c r="M381" s="190"/>
      <c r="N381" s="191"/>
      <c r="O381" s="191"/>
      <c r="P381" s="191"/>
      <c r="Q381" s="191"/>
      <c r="R381" s="191"/>
      <c r="S381" s="191"/>
      <c r="T381" s="19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6" t="s">
        <v>142</v>
      </c>
      <c r="AU381" s="186" t="s">
        <v>81</v>
      </c>
      <c r="AV381" s="13" t="s">
        <v>81</v>
      </c>
      <c r="AW381" s="13" t="s">
        <v>4</v>
      </c>
      <c r="AX381" s="13" t="s">
        <v>77</v>
      </c>
      <c r="AY381" s="186" t="s">
        <v>124</v>
      </c>
    </row>
    <row r="382" s="2" customFormat="1" ht="24.15" customHeight="1">
      <c r="A382" s="38"/>
      <c r="B382" s="164"/>
      <c r="C382" s="165" t="s">
        <v>444</v>
      </c>
      <c r="D382" s="165" t="s">
        <v>126</v>
      </c>
      <c r="E382" s="166" t="s">
        <v>445</v>
      </c>
      <c r="F382" s="167" t="s">
        <v>446</v>
      </c>
      <c r="G382" s="168" t="s">
        <v>447</v>
      </c>
      <c r="H382" s="218"/>
      <c r="I382" s="170"/>
      <c r="J382" s="171">
        <f>ROUND(I382*H382,2)</f>
        <v>0</v>
      </c>
      <c r="K382" s="167" t="s">
        <v>130</v>
      </c>
      <c r="L382" s="39"/>
      <c r="M382" s="172" t="s">
        <v>3</v>
      </c>
      <c r="N382" s="173" t="s">
        <v>43</v>
      </c>
      <c r="O382" s="72"/>
      <c r="P382" s="174">
        <f>O382*H382</f>
        <v>0</v>
      </c>
      <c r="Q382" s="174">
        <v>0</v>
      </c>
      <c r="R382" s="174">
        <f>Q382*H382</f>
        <v>0</v>
      </c>
      <c r="S382" s="174">
        <v>0</v>
      </c>
      <c r="T382" s="175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76" t="s">
        <v>244</v>
      </c>
      <c r="AT382" s="176" t="s">
        <v>126</v>
      </c>
      <c r="AU382" s="176" t="s">
        <v>81</v>
      </c>
      <c r="AY382" s="19" t="s">
        <v>124</v>
      </c>
      <c r="BE382" s="177">
        <f>IF(N382="základní",J382,0)</f>
        <v>0</v>
      </c>
      <c r="BF382" s="177">
        <f>IF(N382="snížená",J382,0)</f>
        <v>0</v>
      </c>
      <c r="BG382" s="177">
        <f>IF(N382="zákl. přenesená",J382,0)</f>
        <v>0</v>
      </c>
      <c r="BH382" s="177">
        <f>IF(N382="sníž. přenesená",J382,0)</f>
        <v>0</v>
      </c>
      <c r="BI382" s="177">
        <f>IF(N382="nulová",J382,0)</f>
        <v>0</v>
      </c>
      <c r="BJ382" s="19" t="s">
        <v>77</v>
      </c>
      <c r="BK382" s="177">
        <f>ROUND(I382*H382,2)</f>
        <v>0</v>
      </c>
      <c r="BL382" s="19" t="s">
        <v>244</v>
      </c>
      <c r="BM382" s="176" t="s">
        <v>448</v>
      </c>
    </row>
    <row r="383" s="2" customFormat="1">
      <c r="A383" s="38"/>
      <c r="B383" s="39"/>
      <c r="C383" s="38"/>
      <c r="D383" s="178" t="s">
        <v>133</v>
      </c>
      <c r="E383" s="38"/>
      <c r="F383" s="179" t="s">
        <v>449</v>
      </c>
      <c r="G383" s="38"/>
      <c r="H383" s="38"/>
      <c r="I383" s="180"/>
      <c r="J383" s="38"/>
      <c r="K383" s="38"/>
      <c r="L383" s="39"/>
      <c r="M383" s="181"/>
      <c r="N383" s="182"/>
      <c r="O383" s="72"/>
      <c r="P383" s="72"/>
      <c r="Q383" s="72"/>
      <c r="R383" s="72"/>
      <c r="S383" s="72"/>
      <c r="T383" s="73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133</v>
      </c>
      <c r="AU383" s="19" t="s">
        <v>81</v>
      </c>
    </row>
    <row r="384" s="2" customFormat="1">
      <c r="A384" s="38"/>
      <c r="B384" s="39"/>
      <c r="C384" s="38"/>
      <c r="D384" s="183" t="s">
        <v>135</v>
      </c>
      <c r="E384" s="38"/>
      <c r="F384" s="184" t="s">
        <v>450</v>
      </c>
      <c r="G384" s="38"/>
      <c r="H384" s="38"/>
      <c r="I384" s="180"/>
      <c r="J384" s="38"/>
      <c r="K384" s="38"/>
      <c r="L384" s="39"/>
      <c r="M384" s="181"/>
      <c r="N384" s="182"/>
      <c r="O384" s="72"/>
      <c r="P384" s="72"/>
      <c r="Q384" s="72"/>
      <c r="R384" s="72"/>
      <c r="S384" s="72"/>
      <c r="T384" s="73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9" t="s">
        <v>135</v>
      </c>
      <c r="AU384" s="19" t="s">
        <v>81</v>
      </c>
    </row>
    <row r="385" s="12" customFormat="1" ht="22.8" customHeight="1">
      <c r="A385" s="12"/>
      <c r="B385" s="151"/>
      <c r="C385" s="12"/>
      <c r="D385" s="152" t="s">
        <v>71</v>
      </c>
      <c r="E385" s="162" t="s">
        <v>451</v>
      </c>
      <c r="F385" s="162" t="s">
        <v>452</v>
      </c>
      <c r="G385" s="12"/>
      <c r="H385" s="12"/>
      <c r="I385" s="154"/>
      <c r="J385" s="163">
        <f>BK385</f>
        <v>0</v>
      </c>
      <c r="K385" s="12"/>
      <c r="L385" s="151"/>
      <c r="M385" s="156"/>
      <c r="N385" s="157"/>
      <c r="O385" s="157"/>
      <c r="P385" s="158">
        <f>SUM(P386:P394)</f>
        <v>0</v>
      </c>
      <c r="Q385" s="157"/>
      <c r="R385" s="158">
        <f>SUM(R386:R394)</f>
        <v>0.059713000000000002</v>
      </c>
      <c r="S385" s="157"/>
      <c r="T385" s="159">
        <f>SUM(T386:T394)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52" t="s">
        <v>81</v>
      </c>
      <c r="AT385" s="160" t="s">
        <v>71</v>
      </c>
      <c r="AU385" s="160" t="s">
        <v>77</v>
      </c>
      <c r="AY385" s="152" t="s">
        <v>124</v>
      </c>
      <c r="BK385" s="161">
        <f>SUM(BK386:BK394)</f>
        <v>0</v>
      </c>
    </row>
    <row r="386" s="2" customFormat="1" ht="21.75" customHeight="1">
      <c r="A386" s="38"/>
      <c r="B386" s="164"/>
      <c r="C386" s="165" t="s">
        <v>453</v>
      </c>
      <c r="D386" s="165" t="s">
        <v>126</v>
      </c>
      <c r="E386" s="166" t="s">
        <v>454</v>
      </c>
      <c r="F386" s="167" t="s">
        <v>455</v>
      </c>
      <c r="G386" s="168" t="s">
        <v>129</v>
      </c>
      <c r="H386" s="169">
        <v>21.100000000000001</v>
      </c>
      <c r="I386" s="170"/>
      <c r="J386" s="171">
        <f>ROUND(I386*H386,2)</f>
        <v>0</v>
      </c>
      <c r="K386" s="167" t="s">
        <v>130</v>
      </c>
      <c r="L386" s="39"/>
      <c r="M386" s="172" t="s">
        <v>3</v>
      </c>
      <c r="N386" s="173" t="s">
        <v>43</v>
      </c>
      <c r="O386" s="72"/>
      <c r="P386" s="174">
        <f>O386*H386</f>
        <v>0</v>
      </c>
      <c r="Q386" s="174">
        <v>0.0028300000000000001</v>
      </c>
      <c r="R386" s="174">
        <f>Q386*H386</f>
        <v>0.059713000000000002</v>
      </c>
      <c r="S386" s="174">
        <v>0</v>
      </c>
      <c r="T386" s="175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76" t="s">
        <v>244</v>
      </c>
      <c r="AT386" s="176" t="s">
        <v>126</v>
      </c>
      <c r="AU386" s="176" t="s">
        <v>81</v>
      </c>
      <c r="AY386" s="19" t="s">
        <v>124</v>
      </c>
      <c r="BE386" s="177">
        <f>IF(N386="základní",J386,0)</f>
        <v>0</v>
      </c>
      <c r="BF386" s="177">
        <f>IF(N386="snížená",J386,0)</f>
        <v>0</v>
      </c>
      <c r="BG386" s="177">
        <f>IF(N386="zákl. přenesená",J386,0)</f>
        <v>0</v>
      </c>
      <c r="BH386" s="177">
        <f>IF(N386="sníž. přenesená",J386,0)</f>
        <v>0</v>
      </c>
      <c r="BI386" s="177">
        <f>IF(N386="nulová",J386,0)</f>
        <v>0</v>
      </c>
      <c r="BJ386" s="19" t="s">
        <v>77</v>
      </c>
      <c r="BK386" s="177">
        <f>ROUND(I386*H386,2)</f>
        <v>0</v>
      </c>
      <c r="BL386" s="19" t="s">
        <v>244</v>
      </c>
      <c r="BM386" s="176" t="s">
        <v>456</v>
      </c>
    </row>
    <row r="387" s="2" customFormat="1">
      <c r="A387" s="38"/>
      <c r="B387" s="39"/>
      <c r="C387" s="38"/>
      <c r="D387" s="178" t="s">
        <v>133</v>
      </c>
      <c r="E387" s="38"/>
      <c r="F387" s="179" t="s">
        <v>457</v>
      </c>
      <c r="G387" s="38"/>
      <c r="H387" s="38"/>
      <c r="I387" s="180"/>
      <c r="J387" s="38"/>
      <c r="K387" s="38"/>
      <c r="L387" s="39"/>
      <c r="M387" s="181"/>
      <c r="N387" s="182"/>
      <c r="O387" s="72"/>
      <c r="P387" s="72"/>
      <c r="Q387" s="72"/>
      <c r="R387" s="72"/>
      <c r="S387" s="72"/>
      <c r="T387" s="7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133</v>
      </c>
      <c r="AU387" s="19" t="s">
        <v>81</v>
      </c>
    </row>
    <row r="388" s="2" customFormat="1">
      <c r="A388" s="38"/>
      <c r="B388" s="39"/>
      <c r="C388" s="38"/>
      <c r="D388" s="183" t="s">
        <v>135</v>
      </c>
      <c r="E388" s="38"/>
      <c r="F388" s="184" t="s">
        <v>458</v>
      </c>
      <c r="G388" s="38"/>
      <c r="H388" s="38"/>
      <c r="I388" s="180"/>
      <c r="J388" s="38"/>
      <c r="K388" s="38"/>
      <c r="L388" s="39"/>
      <c r="M388" s="181"/>
      <c r="N388" s="182"/>
      <c r="O388" s="72"/>
      <c r="P388" s="72"/>
      <c r="Q388" s="72"/>
      <c r="R388" s="72"/>
      <c r="S388" s="72"/>
      <c r="T388" s="73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135</v>
      </c>
      <c r="AU388" s="19" t="s">
        <v>81</v>
      </c>
    </row>
    <row r="389" s="14" customFormat="1">
      <c r="A389" s="14"/>
      <c r="B389" s="203"/>
      <c r="C389" s="14"/>
      <c r="D389" s="178" t="s">
        <v>142</v>
      </c>
      <c r="E389" s="204" t="s">
        <v>3</v>
      </c>
      <c r="F389" s="205" t="s">
        <v>381</v>
      </c>
      <c r="G389" s="14"/>
      <c r="H389" s="204" t="s">
        <v>3</v>
      </c>
      <c r="I389" s="206"/>
      <c r="J389" s="14"/>
      <c r="K389" s="14"/>
      <c r="L389" s="203"/>
      <c r="M389" s="207"/>
      <c r="N389" s="208"/>
      <c r="O389" s="208"/>
      <c r="P389" s="208"/>
      <c r="Q389" s="208"/>
      <c r="R389" s="208"/>
      <c r="S389" s="208"/>
      <c r="T389" s="20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4" t="s">
        <v>142</v>
      </c>
      <c r="AU389" s="204" t="s">
        <v>81</v>
      </c>
      <c r="AV389" s="14" t="s">
        <v>77</v>
      </c>
      <c r="AW389" s="14" t="s">
        <v>33</v>
      </c>
      <c r="AX389" s="14" t="s">
        <v>72</v>
      </c>
      <c r="AY389" s="204" t="s">
        <v>124</v>
      </c>
    </row>
    <row r="390" s="13" customFormat="1">
      <c r="A390" s="13"/>
      <c r="B390" s="185"/>
      <c r="C390" s="13"/>
      <c r="D390" s="178" t="s">
        <v>142</v>
      </c>
      <c r="E390" s="186" t="s">
        <v>3</v>
      </c>
      <c r="F390" s="187" t="s">
        <v>459</v>
      </c>
      <c r="G390" s="13"/>
      <c r="H390" s="188">
        <v>5.4199999999999999</v>
      </c>
      <c r="I390" s="189"/>
      <c r="J390" s="13"/>
      <c r="K390" s="13"/>
      <c r="L390" s="185"/>
      <c r="M390" s="190"/>
      <c r="N390" s="191"/>
      <c r="O390" s="191"/>
      <c r="P390" s="191"/>
      <c r="Q390" s="191"/>
      <c r="R390" s="191"/>
      <c r="S390" s="191"/>
      <c r="T390" s="19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6" t="s">
        <v>142</v>
      </c>
      <c r="AU390" s="186" t="s">
        <v>81</v>
      </c>
      <c r="AV390" s="13" t="s">
        <v>81</v>
      </c>
      <c r="AW390" s="13" t="s">
        <v>33</v>
      </c>
      <c r="AX390" s="13" t="s">
        <v>72</v>
      </c>
      <c r="AY390" s="186" t="s">
        <v>124</v>
      </c>
    </row>
    <row r="391" s="14" customFormat="1">
      <c r="A391" s="14"/>
      <c r="B391" s="203"/>
      <c r="C391" s="14"/>
      <c r="D391" s="178" t="s">
        <v>142</v>
      </c>
      <c r="E391" s="204" t="s">
        <v>3</v>
      </c>
      <c r="F391" s="205" t="s">
        <v>383</v>
      </c>
      <c r="G391" s="14"/>
      <c r="H391" s="204" t="s">
        <v>3</v>
      </c>
      <c r="I391" s="206"/>
      <c r="J391" s="14"/>
      <c r="K391" s="14"/>
      <c r="L391" s="203"/>
      <c r="M391" s="207"/>
      <c r="N391" s="208"/>
      <c r="O391" s="208"/>
      <c r="P391" s="208"/>
      <c r="Q391" s="208"/>
      <c r="R391" s="208"/>
      <c r="S391" s="208"/>
      <c r="T391" s="20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4" t="s">
        <v>142</v>
      </c>
      <c r="AU391" s="204" t="s">
        <v>81</v>
      </c>
      <c r="AV391" s="14" t="s">
        <v>77</v>
      </c>
      <c r="AW391" s="14" t="s">
        <v>33</v>
      </c>
      <c r="AX391" s="14" t="s">
        <v>72</v>
      </c>
      <c r="AY391" s="204" t="s">
        <v>124</v>
      </c>
    </row>
    <row r="392" s="13" customFormat="1">
      <c r="A392" s="13"/>
      <c r="B392" s="185"/>
      <c r="C392" s="13"/>
      <c r="D392" s="178" t="s">
        <v>142</v>
      </c>
      <c r="E392" s="186" t="s">
        <v>3</v>
      </c>
      <c r="F392" s="187" t="s">
        <v>460</v>
      </c>
      <c r="G392" s="13"/>
      <c r="H392" s="188">
        <v>5.1299999999999999</v>
      </c>
      <c r="I392" s="189"/>
      <c r="J392" s="13"/>
      <c r="K392" s="13"/>
      <c r="L392" s="185"/>
      <c r="M392" s="190"/>
      <c r="N392" s="191"/>
      <c r="O392" s="191"/>
      <c r="P392" s="191"/>
      <c r="Q392" s="191"/>
      <c r="R392" s="191"/>
      <c r="S392" s="191"/>
      <c r="T392" s="19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6" t="s">
        <v>142</v>
      </c>
      <c r="AU392" s="186" t="s">
        <v>81</v>
      </c>
      <c r="AV392" s="13" t="s">
        <v>81</v>
      </c>
      <c r="AW392" s="13" t="s">
        <v>33</v>
      </c>
      <c r="AX392" s="13" t="s">
        <v>72</v>
      </c>
      <c r="AY392" s="186" t="s">
        <v>124</v>
      </c>
    </row>
    <row r="393" s="15" customFormat="1">
      <c r="A393" s="15"/>
      <c r="B393" s="210"/>
      <c r="C393" s="15"/>
      <c r="D393" s="178" t="s">
        <v>142</v>
      </c>
      <c r="E393" s="211" t="s">
        <v>3</v>
      </c>
      <c r="F393" s="212" t="s">
        <v>214</v>
      </c>
      <c r="G393" s="15"/>
      <c r="H393" s="213">
        <v>10.550000000000001</v>
      </c>
      <c r="I393" s="214"/>
      <c r="J393" s="15"/>
      <c r="K393" s="15"/>
      <c r="L393" s="210"/>
      <c r="M393" s="215"/>
      <c r="N393" s="216"/>
      <c r="O393" s="216"/>
      <c r="P393" s="216"/>
      <c r="Q393" s="216"/>
      <c r="R393" s="216"/>
      <c r="S393" s="216"/>
      <c r="T393" s="21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1" t="s">
        <v>142</v>
      </c>
      <c r="AU393" s="211" t="s">
        <v>81</v>
      </c>
      <c r="AV393" s="15" t="s">
        <v>131</v>
      </c>
      <c r="AW393" s="15" t="s">
        <v>33</v>
      </c>
      <c r="AX393" s="15" t="s">
        <v>77</v>
      </c>
      <c r="AY393" s="211" t="s">
        <v>124</v>
      </c>
    </row>
    <row r="394" s="13" customFormat="1">
      <c r="A394" s="13"/>
      <c r="B394" s="185"/>
      <c r="C394" s="13"/>
      <c r="D394" s="178" t="s">
        <v>142</v>
      </c>
      <c r="E394" s="13"/>
      <c r="F394" s="187" t="s">
        <v>461</v>
      </c>
      <c r="G394" s="13"/>
      <c r="H394" s="188">
        <v>21.100000000000001</v>
      </c>
      <c r="I394" s="189"/>
      <c r="J394" s="13"/>
      <c r="K394" s="13"/>
      <c r="L394" s="185"/>
      <c r="M394" s="190"/>
      <c r="N394" s="191"/>
      <c r="O394" s="191"/>
      <c r="P394" s="191"/>
      <c r="Q394" s="191"/>
      <c r="R394" s="191"/>
      <c r="S394" s="191"/>
      <c r="T394" s="19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6" t="s">
        <v>142</v>
      </c>
      <c r="AU394" s="186" t="s">
        <v>81</v>
      </c>
      <c r="AV394" s="13" t="s">
        <v>81</v>
      </c>
      <c r="AW394" s="13" t="s">
        <v>4</v>
      </c>
      <c r="AX394" s="13" t="s">
        <v>77</v>
      </c>
      <c r="AY394" s="186" t="s">
        <v>124</v>
      </c>
    </row>
    <row r="395" s="12" customFormat="1" ht="25.92" customHeight="1">
      <c r="A395" s="12"/>
      <c r="B395" s="151"/>
      <c r="C395" s="12"/>
      <c r="D395" s="152" t="s">
        <v>71</v>
      </c>
      <c r="E395" s="153" t="s">
        <v>151</v>
      </c>
      <c r="F395" s="153" t="s">
        <v>462</v>
      </c>
      <c r="G395" s="12"/>
      <c r="H395" s="12"/>
      <c r="I395" s="154"/>
      <c r="J395" s="155">
        <f>BK395</f>
        <v>0</v>
      </c>
      <c r="K395" s="12"/>
      <c r="L395" s="151"/>
      <c r="M395" s="156"/>
      <c r="N395" s="157"/>
      <c r="O395" s="157"/>
      <c r="P395" s="158">
        <f>P396+P404</f>
        <v>0</v>
      </c>
      <c r="Q395" s="157"/>
      <c r="R395" s="158">
        <f>R396+R404</f>
        <v>0.0051200000000000004</v>
      </c>
      <c r="S395" s="157"/>
      <c r="T395" s="159">
        <f>T396+T404</f>
        <v>1.1500000000000001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52" t="s">
        <v>84</v>
      </c>
      <c r="AT395" s="160" t="s">
        <v>71</v>
      </c>
      <c r="AU395" s="160" t="s">
        <v>72</v>
      </c>
      <c r="AY395" s="152" t="s">
        <v>124</v>
      </c>
      <c r="BK395" s="161">
        <f>BK396+BK404</f>
        <v>0</v>
      </c>
    </row>
    <row r="396" s="12" customFormat="1" ht="22.8" customHeight="1">
      <c r="A396" s="12"/>
      <c r="B396" s="151"/>
      <c r="C396" s="12"/>
      <c r="D396" s="152" t="s">
        <v>71</v>
      </c>
      <c r="E396" s="162" t="s">
        <v>463</v>
      </c>
      <c r="F396" s="162" t="s">
        <v>464</v>
      </c>
      <c r="G396" s="12"/>
      <c r="H396" s="12"/>
      <c r="I396" s="154"/>
      <c r="J396" s="163">
        <f>BK396</f>
        <v>0</v>
      </c>
      <c r="K396" s="12"/>
      <c r="L396" s="151"/>
      <c r="M396" s="156"/>
      <c r="N396" s="157"/>
      <c r="O396" s="157"/>
      <c r="P396" s="158">
        <f>SUM(P397:P403)</f>
        <v>0</v>
      </c>
      <c r="Q396" s="157"/>
      <c r="R396" s="158">
        <f>SUM(R397:R403)</f>
        <v>0.0051200000000000004</v>
      </c>
      <c r="S396" s="157"/>
      <c r="T396" s="159">
        <f>SUM(T397:T403)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52" t="s">
        <v>84</v>
      </c>
      <c r="AT396" s="160" t="s">
        <v>71</v>
      </c>
      <c r="AU396" s="160" t="s">
        <v>77</v>
      </c>
      <c r="AY396" s="152" t="s">
        <v>124</v>
      </c>
      <c r="BK396" s="161">
        <f>SUM(BK397:BK403)</f>
        <v>0</v>
      </c>
    </row>
    <row r="397" s="2" customFormat="1" ht="16.5" customHeight="1">
      <c r="A397" s="38"/>
      <c r="B397" s="164"/>
      <c r="C397" s="165" t="s">
        <v>465</v>
      </c>
      <c r="D397" s="165" t="s">
        <v>126</v>
      </c>
      <c r="E397" s="166" t="s">
        <v>466</v>
      </c>
      <c r="F397" s="167" t="s">
        <v>467</v>
      </c>
      <c r="G397" s="168" t="s">
        <v>282</v>
      </c>
      <c r="H397" s="169">
        <v>4</v>
      </c>
      <c r="I397" s="170"/>
      <c r="J397" s="171">
        <f>ROUND(I397*H397,2)</f>
        <v>0</v>
      </c>
      <c r="K397" s="167" t="s">
        <v>130</v>
      </c>
      <c r="L397" s="39"/>
      <c r="M397" s="172" t="s">
        <v>3</v>
      </c>
      <c r="N397" s="173" t="s">
        <v>43</v>
      </c>
      <c r="O397" s="72"/>
      <c r="P397" s="174">
        <f>O397*H397</f>
        <v>0</v>
      </c>
      <c r="Q397" s="174">
        <v>0</v>
      </c>
      <c r="R397" s="174">
        <f>Q397*H397</f>
        <v>0</v>
      </c>
      <c r="S397" s="174">
        <v>0</v>
      </c>
      <c r="T397" s="17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76" t="s">
        <v>468</v>
      </c>
      <c r="AT397" s="176" t="s">
        <v>126</v>
      </c>
      <c r="AU397" s="176" t="s">
        <v>81</v>
      </c>
      <c r="AY397" s="19" t="s">
        <v>124</v>
      </c>
      <c r="BE397" s="177">
        <f>IF(N397="základní",J397,0)</f>
        <v>0</v>
      </c>
      <c r="BF397" s="177">
        <f>IF(N397="snížená",J397,0)</f>
        <v>0</v>
      </c>
      <c r="BG397" s="177">
        <f>IF(N397="zákl. přenesená",J397,0)</f>
        <v>0</v>
      </c>
      <c r="BH397" s="177">
        <f>IF(N397="sníž. přenesená",J397,0)</f>
        <v>0</v>
      </c>
      <c r="BI397" s="177">
        <f>IF(N397="nulová",J397,0)</f>
        <v>0</v>
      </c>
      <c r="BJ397" s="19" t="s">
        <v>77</v>
      </c>
      <c r="BK397" s="177">
        <f>ROUND(I397*H397,2)</f>
        <v>0</v>
      </c>
      <c r="BL397" s="19" t="s">
        <v>468</v>
      </c>
      <c r="BM397" s="176" t="s">
        <v>469</v>
      </c>
    </row>
    <row r="398" s="2" customFormat="1">
      <c r="A398" s="38"/>
      <c r="B398" s="39"/>
      <c r="C398" s="38"/>
      <c r="D398" s="178" t="s">
        <v>133</v>
      </c>
      <c r="E398" s="38"/>
      <c r="F398" s="179" t="s">
        <v>467</v>
      </c>
      <c r="G398" s="38"/>
      <c r="H398" s="38"/>
      <c r="I398" s="180"/>
      <c r="J398" s="38"/>
      <c r="K398" s="38"/>
      <c r="L398" s="39"/>
      <c r="M398" s="181"/>
      <c r="N398" s="182"/>
      <c r="O398" s="72"/>
      <c r="P398" s="72"/>
      <c r="Q398" s="72"/>
      <c r="R398" s="72"/>
      <c r="S398" s="72"/>
      <c r="T398" s="73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133</v>
      </c>
      <c r="AU398" s="19" t="s">
        <v>81</v>
      </c>
    </row>
    <row r="399" s="2" customFormat="1">
      <c r="A399" s="38"/>
      <c r="B399" s="39"/>
      <c r="C399" s="38"/>
      <c r="D399" s="183" t="s">
        <v>135</v>
      </c>
      <c r="E399" s="38"/>
      <c r="F399" s="184" t="s">
        <v>470</v>
      </c>
      <c r="G399" s="38"/>
      <c r="H399" s="38"/>
      <c r="I399" s="180"/>
      <c r="J399" s="38"/>
      <c r="K399" s="38"/>
      <c r="L399" s="39"/>
      <c r="M399" s="181"/>
      <c r="N399" s="182"/>
      <c r="O399" s="72"/>
      <c r="P399" s="72"/>
      <c r="Q399" s="72"/>
      <c r="R399" s="72"/>
      <c r="S399" s="72"/>
      <c r="T399" s="73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135</v>
      </c>
      <c r="AU399" s="19" t="s">
        <v>81</v>
      </c>
    </row>
    <row r="400" s="14" customFormat="1">
      <c r="A400" s="14"/>
      <c r="B400" s="203"/>
      <c r="C400" s="14"/>
      <c r="D400" s="178" t="s">
        <v>142</v>
      </c>
      <c r="E400" s="204" t="s">
        <v>3</v>
      </c>
      <c r="F400" s="205" t="s">
        <v>471</v>
      </c>
      <c r="G400" s="14"/>
      <c r="H400" s="204" t="s">
        <v>3</v>
      </c>
      <c r="I400" s="206"/>
      <c r="J400" s="14"/>
      <c r="K400" s="14"/>
      <c r="L400" s="203"/>
      <c r="M400" s="207"/>
      <c r="N400" s="208"/>
      <c r="O400" s="208"/>
      <c r="P400" s="208"/>
      <c r="Q400" s="208"/>
      <c r="R400" s="208"/>
      <c r="S400" s="208"/>
      <c r="T400" s="20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4" t="s">
        <v>142</v>
      </c>
      <c r="AU400" s="204" t="s">
        <v>81</v>
      </c>
      <c r="AV400" s="14" t="s">
        <v>77</v>
      </c>
      <c r="AW400" s="14" t="s">
        <v>33</v>
      </c>
      <c r="AX400" s="14" t="s">
        <v>72</v>
      </c>
      <c r="AY400" s="204" t="s">
        <v>124</v>
      </c>
    </row>
    <row r="401" s="13" customFormat="1">
      <c r="A401" s="13"/>
      <c r="B401" s="185"/>
      <c r="C401" s="13"/>
      <c r="D401" s="178" t="s">
        <v>142</v>
      </c>
      <c r="E401" s="186" t="s">
        <v>3</v>
      </c>
      <c r="F401" s="187" t="s">
        <v>131</v>
      </c>
      <c r="G401" s="13"/>
      <c r="H401" s="188">
        <v>4</v>
      </c>
      <c r="I401" s="189"/>
      <c r="J401" s="13"/>
      <c r="K401" s="13"/>
      <c r="L401" s="185"/>
      <c r="M401" s="190"/>
      <c r="N401" s="191"/>
      <c r="O401" s="191"/>
      <c r="P401" s="191"/>
      <c r="Q401" s="191"/>
      <c r="R401" s="191"/>
      <c r="S401" s="191"/>
      <c r="T401" s="19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6" t="s">
        <v>142</v>
      </c>
      <c r="AU401" s="186" t="s">
        <v>81</v>
      </c>
      <c r="AV401" s="13" t="s">
        <v>81</v>
      </c>
      <c r="AW401" s="13" t="s">
        <v>33</v>
      </c>
      <c r="AX401" s="13" t="s">
        <v>77</v>
      </c>
      <c r="AY401" s="186" t="s">
        <v>124</v>
      </c>
    </row>
    <row r="402" s="2" customFormat="1" ht="24.15" customHeight="1">
      <c r="A402" s="38"/>
      <c r="B402" s="164"/>
      <c r="C402" s="193" t="s">
        <v>472</v>
      </c>
      <c r="D402" s="193" t="s">
        <v>151</v>
      </c>
      <c r="E402" s="194" t="s">
        <v>473</v>
      </c>
      <c r="F402" s="195" t="s">
        <v>474</v>
      </c>
      <c r="G402" s="196" t="s">
        <v>282</v>
      </c>
      <c r="H402" s="197">
        <v>4</v>
      </c>
      <c r="I402" s="198"/>
      <c r="J402" s="199">
        <f>ROUND(I402*H402,2)</f>
        <v>0</v>
      </c>
      <c r="K402" s="195" t="s">
        <v>130</v>
      </c>
      <c r="L402" s="200"/>
      <c r="M402" s="201" t="s">
        <v>3</v>
      </c>
      <c r="N402" s="202" t="s">
        <v>43</v>
      </c>
      <c r="O402" s="72"/>
      <c r="P402" s="174">
        <f>O402*H402</f>
        <v>0</v>
      </c>
      <c r="Q402" s="174">
        <v>0.0012800000000000001</v>
      </c>
      <c r="R402" s="174">
        <f>Q402*H402</f>
        <v>0.0051200000000000004</v>
      </c>
      <c r="S402" s="174">
        <v>0</v>
      </c>
      <c r="T402" s="175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76" t="s">
        <v>475</v>
      </c>
      <c r="AT402" s="176" t="s">
        <v>151</v>
      </c>
      <c r="AU402" s="176" t="s">
        <v>81</v>
      </c>
      <c r="AY402" s="19" t="s">
        <v>124</v>
      </c>
      <c r="BE402" s="177">
        <f>IF(N402="základní",J402,0)</f>
        <v>0</v>
      </c>
      <c r="BF402" s="177">
        <f>IF(N402="snížená",J402,0)</f>
        <v>0</v>
      </c>
      <c r="BG402" s="177">
        <f>IF(N402="zákl. přenesená",J402,0)</f>
        <v>0</v>
      </c>
      <c r="BH402" s="177">
        <f>IF(N402="sníž. přenesená",J402,0)</f>
        <v>0</v>
      </c>
      <c r="BI402" s="177">
        <f>IF(N402="nulová",J402,0)</f>
        <v>0</v>
      </c>
      <c r="BJ402" s="19" t="s">
        <v>77</v>
      </c>
      <c r="BK402" s="177">
        <f>ROUND(I402*H402,2)</f>
        <v>0</v>
      </c>
      <c r="BL402" s="19" t="s">
        <v>475</v>
      </c>
      <c r="BM402" s="176" t="s">
        <v>476</v>
      </c>
    </row>
    <row r="403" s="2" customFormat="1">
      <c r="A403" s="38"/>
      <c r="B403" s="39"/>
      <c r="C403" s="38"/>
      <c r="D403" s="178" t="s">
        <v>133</v>
      </c>
      <c r="E403" s="38"/>
      <c r="F403" s="179" t="s">
        <v>474</v>
      </c>
      <c r="G403" s="38"/>
      <c r="H403" s="38"/>
      <c r="I403" s="180"/>
      <c r="J403" s="38"/>
      <c r="K403" s="38"/>
      <c r="L403" s="39"/>
      <c r="M403" s="181"/>
      <c r="N403" s="182"/>
      <c r="O403" s="72"/>
      <c r="P403" s="72"/>
      <c r="Q403" s="72"/>
      <c r="R403" s="72"/>
      <c r="S403" s="72"/>
      <c r="T403" s="73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9" t="s">
        <v>133</v>
      </c>
      <c r="AU403" s="19" t="s">
        <v>81</v>
      </c>
    </row>
    <row r="404" s="12" customFormat="1" ht="22.8" customHeight="1">
      <c r="A404" s="12"/>
      <c r="B404" s="151"/>
      <c r="C404" s="12"/>
      <c r="D404" s="152" t="s">
        <v>71</v>
      </c>
      <c r="E404" s="162" t="s">
        <v>477</v>
      </c>
      <c r="F404" s="162" t="s">
        <v>478</v>
      </c>
      <c r="G404" s="12"/>
      <c r="H404" s="12"/>
      <c r="I404" s="154"/>
      <c r="J404" s="163">
        <f>BK404</f>
        <v>0</v>
      </c>
      <c r="K404" s="12"/>
      <c r="L404" s="151"/>
      <c r="M404" s="156"/>
      <c r="N404" s="157"/>
      <c r="O404" s="157"/>
      <c r="P404" s="158">
        <f>SUM(P405:P409)</f>
        <v>0</v>
      </c>
      <c r="Q404" s="157"/>
      <c r="R404" s="158">
        <f>SUM(R405:R409)</f>
        <v>0</v>
      </c>
      <c r="S404" s="157"/>
      <c r="T404" s="159">
        <f>SUM(T405:T409)</f>
        <v>1.1500000000000001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52" t="s">
        <v>84</v>
      </c>
      <c r="AT404" s="160" t="s">
        <v>71</v>
      </c>
      <c r="AU404" s="160" t="s">
        <v>77</v>
      </c>
      <c r="AY404" s="152" t="s">
        <v>124</v>
      </c>
      <c r="BK404" s="161">
        <f>SUM(BK405:BK409)</f>
        <v>0</v>
      </c>
    </row>
    <row r="405" s="2" customFormat="1" ht="37.8" customHeight="1">
      <c r="A405" s="38"/>
      <c r="B405" s="164"/>
      <c r="C405" s="165" t="s">
        <v>479</v>
      </c>
      <c r="D405" s="165" t="s">
        <v>126</v>
      </c>
      <c r="E405" s="166" t="s">
        <v>480</v>
      </c>
      <c r="F405" s="167" t="s">
        <v>481</v>
      </c>
      <c r="G405" s="168" t="s">
        <v>282</v>
      </c>
      <c r="H405" s="169">
        <v>5</v>
      </c>
      <c r="I405" s="170"/>
      <c r="J405" s="171">
        <f>ROUND(I405*H405,2)</f>
        <v>0</v>
      </c>
      <c r="K405" s="167" t="s">
        <v>130</v>
      </c>
      <c r="L405" s="39"/>
      <c r="M405" s="172" t="s">
        <v>3</v>
      </c>
      <c r="N405" s="173" t="s">
        <v>43</v>
      </c>
      <c r="O405" s="72"/>
      <c r="P405" s="174">
        <f>O405*H405</f>
        <v>0</v>
      </c>
      <c r="Q405" s="174">
        <v>0</v>
      </c>
      <c r="R405" s="174">
        <f>Q405*H405</f>
        <v>0</v>
      </c>
      <c r="S405" s="174">
        <v>0.23000000000000001</v>
      </c>
      <c r="T405" s="175">
        <f>S405*H405</f>
        <v>1.1500000000000001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76" t="s">
        <v>468</v>
      </c>
      <c r="AT405" s="176" t="s">
        <v>126</v>
      </c>
      <c r="AU405" s="176" t="s">
        <v>81</v>
      </c>
      <c r="AY405" s="19" t="s">
        <v>124</v>
      </c>
      <c r="BE405" s="177">
        <f>IF(N405="základní",J405,0)</f>
        <v>0</v>
      </c>
      <c r="BF405" s="177">
        <f>IF(N405="snížená",J405,0)</f>
        <v>0</v>
      </c>
      <c r="BG405" s="177">
        <f>IF(N405="zákl. přenesená",J405,0)</f>
        <v>0</v>
      </c>
      <c r="BH405" s="177">
        <f>IF(N405="sníž. přenesená",J405,0)</f>
        <v>0</v>
      </c>
      <c r="BI405" s="177">
        <f>IF(N405="nulová",J405,0)</f>
        <v>0</v>
      </c>
      <c r="BJ405" s="19" t="s">
        <v>77</v>
      </c>
      <c r="BK405" s="177">
        <f>ROUND(I405*H405,2)</f>
        <v>0</v>
      </c>
      <c r="BL405" s="19" t="s">
        <v>468</v>
      </c>
      <c r="BM405" s="176" t="s">
        <v>482</v>
      </c>
    </row>
    <row r="406" s="2" customFormat="1">
      <c r="A406" s="38"/>
      <c r="B406" s="39"/>
      <c r="C406" s="38"/>
      <c r="D406" s="178" t="s">
        <v>133</v>
      </c>
      <c r="E406" s="38"/>
      <c r="F406" s="179" t="s">
        <v>483</v>
      </c>
      <c r="G406" s="38"/>
      <c r="H406" s="38"/>
      <c r="I406" s="180"/>
      <c r="J406" s="38"/>
      <c r="K406" s="38"/>
      <c r="L406" s="39"/>
      <c r="M406" s="181"/>
      <c r="N406" s="182"/>
      <c r="O406" s="72"/>
      <c r="P406" s="72"/>
      <c r="Q406" s="72"/>
      <c r="R406" s="72"/>
      <c r="S406" s="72"/>
      <c r="T406" s="7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133</v>
      </c>
      <c r="AU406" s="19" t="s">
        <v>81</v>
      </c>
    </row>
    <row r="407" s="2" customFormat="1">
      <c r="A407" s="38"/>
      <c r="B407" s="39"/>
      <c r="C407" s="38"/>
      <c r="D407" s="183" t="s">
        <v>135</v>
      </c>
      <c r="E407" s="38"/>
      <c r="F407" s="184" t="s">
        <v>484</v>
      </c>
      <c r="G407" s="38"/>
      <c r="H407" s="38"/>
      <c r="I407" s="180"/>
      <c r="J407" s="38"/>
      <c r="K407" s="38"/>
      <c r="L407" s="39"/>
      <c r="M407" s="181"/>
      <c r="N407" s="182"/>
      <c r="O407" s="72"/>
      <c r="P407" s="72"/>
      <c r="Q407" s="72"/>
      <c r="R407" s="72"/>
      <c r="S407" s="72"/>
      <c r="T407" s="7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135</v>
      </c>
      <c r="AU407" s="19" t="s">
        <v>81</v>
      </c>
    </row>
    <row r="408" s="14" customFormat="1">
      <c r="A408" s="14"/>
      <c r="B408" s="203"/>
      <c r="C408" s="14"/>
      <c r="D408" s="178" t="s">
        <v>142</v>
      </c>
      <c r="E408" s="204" t="s">
        <v>3</v>
      </c>
      <c r="F408" s="205" t="s">
        <v>485</v>
      </c>
      <c r="G408" s="14"/>
      <c r="H408" s="204" t="s">
        <v>3</v>
      </c>
      <c r="I408" s="206"/>
      <c r="J408" s="14"/>
      <c r="K408" s="14"/>
      <c r="L408" s="203"/>
      <c r="M408" s="207"/>
      <c r="N408" s="208"/>
      <c r="O408" s="208"/>
      <c r="P408" s="208"/>
      <c r="Q408" s="208"/>
      <c r="R408" s="208"/>
      <c r="S408" s="208"/>
      <c r="T408" s="20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4" t="s">
        <v>142</v>
      </c>
      <c r="AU408" s="204" t="s">
        <v>81</v>
      </c>
      <c r="AV408" s="14" t="s">
        <v>77</v>
      </c>
      <c r="AW408" s="14" t="s">
        <v>33</v>
      </c>
      <c r="AX408" s="14" t="s">
        <v>72</v>
      </c>
      <c r="AY408" s="204" t="s">
        <v>124</v>
      </c>
    </row>
    <row r="409" s="13" customFormat="1">
      <c r="A409" s="13"/>
      <c r="B409" s="185"/>
      <c r="C409" s="13"/>
      <c r="D409" s="178" t="s">
        <v>142</v>
      </c>
      <c r="E409" s="186" t="s">
        <v>3</v>
      </c>
      <c r="F409" s="187" t="s">
        <v>158</v>
      </c>
      <c r="G409" s="13"/>
      <c r="H409" s="188">
        <v>5</v>
      </c>
      <c r="I409" s="189"/>
      <c r="J409" s="13"/>
      <c r="K409" s="13"/>
      <c r="L409" s="185"/>
      <c r="M409" s="219"/>
      <c r="N409" s="220"/>
      <c r="O409" s="220"/>
      <c r="P409" s="220"/>
      <c r="Q409" s="220"/>
      <c r="R409" s="220"/>
      <c r="S409" s="220"/>
      <c r="T409" s="22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6" t="s">
        <v>142</v>
      </c>
      <c r="AU409" s="186" t="s">
        <v>81</v>
      </c>
      <c r="AV409" s="13" t="s">
        <v>81</v>
      </c>
      <c r="AW409" s="13" t="s">
        <v>33</v>
      </c>
      <c r="AX409" s="13" t="s">
        <v>77</v>
      </c>
      <c r="AY409" s="186" t="s">
        <v>124</v>
      </c>
    </row>
    <row r="410" s="2" customFormat="1" ht="6.96" customHeight="1">
      <c r="A410" s="38"/>
      <c r="B410" s="55"/>
      <c r="C410" s="56"/>
      <c r="D410" s="56"/>
      <c r="E410" s="56"/>
      <c r="F410" s="56"/>
      <c r="G410" s="56"/>
      <c r="H410" s="56"/>
      <c r="I410" s="56"/>
      <c r="J410" s="56"/>
      <c r="K410" s="56"/>
      <c r="L410" s="39"/>
      <c r="M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</sheetData>
  <autoFilter ref="C92:K40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3_01/121151103"/>
    <hyperlink ref="F101" r:id="rId2" display="https://podminky.urs.cz/item/CS_URS_2023_01/171151101"/>
    <hyperlink ref="F105" r:id="rId3" display="https://podminky.urs.cz/item/CS_URS_2023_01/171151103"/>
    <hyperlink ref="F113" r:id="rId4" display="https://podminky.urs.cz/item/CS_URS_2023_01/171151112"/>
    <hyperlink ref="F121" r:id="rId5" display="https://podminky.urs.cz/item/CS_URS_2023_01/181911102"/>
    <hyperlink ref="F124" r:id="rId6" display="https://podminky.urs.cz/item/CS_URS_2023_01/181411133"/>
    <hyperlink ref="F130" r:id="rId7" display="https://podminky.urs.cz/item/CS_URS_2023_01/181911102"/>
    <hyperlink ref="F135" r:id="rId8" display="https://podminky.urs.cz/item/CS_URS_2023_01/184818233"/>
    <hyperlink ref="F139" r:id="rId9" display="https://podminky.urs.cz/item/CS_URS_2023_01/275313711"/>
    <hyperlink ref="F152" r:id="rId10" display="https://podminky.urs.cz/item/CS_URS_2023_01/275321411"/>
    <hyperlink ref="F165" r:id="rId11" display="https://podminky.urs.cz/item/CS_URS_2023_01/275351121"/>
    <hyperlink ref="F182" r:id="rId12" display="https://podminky.urs.cz/item/CS_URS_2023_01/275351122"/>
    <hyperlink ref="F199" r:id="rId13" display="https://podminky.urs.cz/item/CS_URS_2023_01/275361821"/>
    <hyperlink ref="F214" r:id="rId14" display="https://podminky.urs.cz/item/CS_URS_2023_01/564770101"/>
    <hyperlink ref="F219" r:id="rId15" display="https://podminky.urs.cz/item/CS_URS_2023_01/596211110"/>
    <hyperlink ref="F228" r:id="rId16" display="https://podminky.urs.cz/item/CS_URS_2023_01/899331111"/>
    <hyperlink ref="F232" r:id="rId17" display="https://podminky.urs.cz/item/CS_URS_2023_01/916231213"/>
    <hyperlink ref="F240" r:id="rId18" display="https://podminky.urs.cz/item/CS_URS_2023_01/938902123"/>
    <hyperlink ref="F245" r:id="rId19" display="https://podminky.urs.cz/item/CS_URS_2023_01/976071111"/>
    <hyperlink ref="F251" r:id="rId20" display="https://podminky.urs.cz/item/CS_URS_2023_01/998223011"/>
    <hyperlink ref="F256" r:id="rId21" display="https://podminky.urs.cz/item/CS_URS_2023_01/711112001"/>
    <hyperlink ref="F264" r:id="rId22" display="https://podminky.urs.cz/item/CS_URS_2023_01/711142559"/>
    <hyperlink ref="F272" r:id="rId23" display="https://podminky.urs.cz/item/CS_URS_2023_01/711161273"/>
    <hyperlink ref="F280" r:id="rId24" display="https://podminky.urs.cz/item/CS_URS_2023_01/711491272"/>
    <hyperlink ref="F286" r:id="rId25" display="https://podminky.urs.cz/item/CS_URS_2023_01/998711101"/>
    <hyperlink ref="F292" r:id="rId26" display="https://podminky.urs.cz/item/CS_URS_2023_01/767163221"/>
    <hyperlink ref="F300" r:id="rId27" display="https://podminky.urs.cz/item/CS_URS_2023_01/767995115"/>
    <hyperlink ref="F384" r:id="rId28" display="https://podminky.urs.cz/item/CS_URS_2023_01/998767201"/>
    <hyperlink ref="F388" r:id="rId29" display="https://podminky.urs.cz/item/CS_URS_2023_01/789421531"/>
    <hyperlink ref="F399" r:id="rId30" display="https://podminky.urs.cz/item/CS_URS_2023_01/220182021"/>
    <hyperlink ref="F407" r:id="rId31" display="https://podminky.urs.cz/item/CS_URS_2023_01/46803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87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 xml:space="preserve">Přístupový chodník s bezbarierovou rampou  k BD č.p. 1157 Nerudova Bohumín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88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486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90</v>
      </c>
      <c r="G12" s="38"/>
      <c r="H12" s="38"/>
      <c r="I12" s="32" t="s">
        <v>23</v>
      </c>
      <c r="J12" s="64" t="str">
        <f>'Rekapitulace stavby'!AN8</f>
        <v>30. 1. 2023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ROUND(J94,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ROUND((SUM(BE94:BE491)),  2)</f>
        <v>0</v>
      </c>
      <c r="G33" s="38"/>
      <c r="H33" s="38"/>
      <c r="I33" s="123">
        <v>0.20999999999999999</v>
      </c>
      <c r="J33" s="122">
        <f>ROUND(((SUM(BE94:BE491))*I33),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ROUND((SUM(BF94:BF491)),  2)</f>
        <v>0</v>
      </c>
      <c r="G34" s="38"/>
      <c r="H34" s="38"/>
      <c r="I34" s="123">
        <v>0.14999999999999999</v>
      </c>
      <c r="J34" s="122">
        <f>ROUND(((SUM(BF94:BF491))*I34),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ROUND((SUM(BG94:BG491)),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ROUND((SUM(BH94:BH491)),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ROUND((SUM(BI94:BI491)),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 xml:space="preserve">Přístupový chodník s bezbarierovou rampou  k BD č.p. 1157 Nerudova Bohumín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2 - rozpočet rampa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ul. Nerudova 1157, p.č.2583/2</v>
      </c>
      <c r="G52" s="38"/>
      <c r="H52" s="38"/>
      <c r="I52" s="32" t="s">
        <v>23</v>
      </c>
      <c r="J52" s="64" t="str">
        <f>IF(J12="","",J12)</f>
        <v>30. 1. 2023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Městský úřad Bohumín</v>
      </c>
      <c r="G54" s="38"/>
      <c r="H54" s="38"/>
      <c r="I54" s="32" t="s">
        <v>31</v>
      </c>
      <c r="J54" s="36" t="str">
        <f>E21</f>
        <v>Ing. Vlasta Slívová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92</v>
      </c>
      <c r="D57" s="124"/>
      <c r="E57" s="124"/>
      <c r="F57" s="124"/>
      <c r="G57" s="124"/>
      <c r="H57" s="124"/>
      <c r="I57" s="124"/>
      <c r="J57" s="131" t="s">
        <v>93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J94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94</v>
      </c>
    </row>
    <row r="60" s="9" customFormat="1" ht="24.96" customHeight="1">
      <c r="A60" s="9"/>
      <c r="B60" s="133"/>
      <c r="C60" s="9"/>
      <c r="D60" s="134" t="s">
        <v>95</v>
      </c>
      <c r="E60" s="135"/>
      <c r="F60" s="135"/>
      <c r="G60" s="135"/>
      <c r="H60" s="135"/>
      <c r="I60" s="135"/>
      <c r="J60" s="136">
        <f>J95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96</v>
      </c>
      <c r="E61" s="139"/>
      <c r="F61" s="139"/>
      <c r="G61" s="139"/>
      <c r="H61" s="139"/>
      <c r="I61" s="139"/>
      <c r="J61" s="140">
        <f>J96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97</v>
      </c>
      <c r="E62" s="139"/>
      <c r="F62" s="139"/>
      <c r="G62" s="139"/>
      <c r="H62" s="139"/>
      <c r="I62" s="139"/>
      <c r="J62" s="140">
        <f>J129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487</v>
      </c>
      <c r="E63" s="139"/>
      <c r="F63" s="139"/>
      <c r="G63" s="139"/>
      <c r="H63" s="139"/>
      <c r="I63" s="139"/>
      <c r="J63" s="140">
        <f>J199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98</v>
      </c>
      <c r="E64" s="139"/>
      <c r="F64" s="139"/>
      <c r="G64" s="139"/>
      <c r="H64" s="139"/>
      <c r="I64" s="139"/>
      <c r="J64" s="140">
        <f>J210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488</v>
      </c>
      <c r="E65" s="139"/>
      <c r="F65" s="139"/>
      <c r="G65" s="139"/>
      <c r="H65" s="139"/>
      <c r="I65" s="139"/>
      <c r="J65" s="140">
        <f>J237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100</v>
      </c>
      <c r="E66" s="139"/>
      <c r="F66" s="139"/>
      <c r="G66" s="139"/>
      <c r="H66" s="139"/>
      <c r="I66" s="139"/>
      <c r="J66" s="140">
        <f>J246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489</v>
      </c>
      <c r="E67" s="139"/>
      <c r="F67" s="139"/>
      <c r="G67" s="139"/>
      <c r="H67" s="139"/>
      <c r="I67" s="139"/>
      <c r="J67" s="140">
        <f>J305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101</v>
      </c>
      <c r="E68" s="139"/>
      <c r="F68" s="139"/>
      <c r="G68" s="139"/>
      <c r="H68" s="139"/>
      <c r="I68" s="139"/>
      <c r="J68" s="140">
        <f>J319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3"/>
      <c r="C69" s="9"/>
      <c r="D69" s="134" t="s">
        <v>102</v>
      </c>
      <c r="E69" s="135"/>
      <c r="F69" s="135"/>
      <c r="G69" s="135"/>
      <c r="H69" s="135"/>
      <c r="I69" s="135"/>
      <c r="J69" s="136">
        <f>J323</f>
        <v>0</v>
      </c>
      <c r="K69" s="9"/>
      <c r="L69" s="13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7"/>
      <c r="C70" s="10"/>
      <c r="D70" s="138" t="s">
        <v>103</v>
      </c>
      <c r="E70" s="139"/>
      <c r="F70" s="139"/>
      <c r="G70" s="139"/>
      <c r="H70" s="139"/>
      <c r="I70" s="139"/>
      <c r="J70" s="140">
        <f>J324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7"/>
      <c r="C71" s="10"/>
      <c r="D71" s="138" t="s">
        <v>490</v>
      </c>
      <c r="E71" s="139"/>
      <c r="F71" s="139"/>
      <c r="G71" s="139"/>
      <c r="H71" s="139"/>
      <c r="I71" s="139"/>
      <c r="J71" s="140">
        <f>J358</f>
        <v>0</v>
      </c>
      <c r="K71" s="10"/>
      <c r="L71" s="13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7"/>
      <c r="C72" s="10"/>
      <c r="D72" s="138" t="s">
        <v>104</v>
      </c>
      <c r="E72" s="139"/>
      <c r="F72" s="139"/>
      <c r="G72" s="139"/>
      <c r="H72" s="139"/>
      <c r="I72" s="139"/>
      <c r="J72" s="140">
        <f>J364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7"/>
      <c r="C73" s="10"/>
      <c r="D73" s="138" t="s">
        <v>491</v>
      </c>
      <c r="E73" s="139"/>
      <c r="F73" s="139"/>
      <c r="G73" s="139"/>
      <c r="H73" s="139"/>
      <c r="I73" s="139"/>
      <c r="J73" s="140">
        <f>J473</f>
        <v>0</v>
      </c>
      <c r="K73" s="10"/>
      <c r="L73" s="13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37"/>
      <c r="C74" s="10"/>
      <c r="D74" s="138" t="s">
        <v>105</v>
      </c>
      <c r="E74" s="139"/>
      <c r="F74" s="139"/>
      <c r="G74" s="139"/>
      <c r="H74" s="139"/>
      <c r="I74" s="139"/>
      <c r="J74" s="140">
        <f>J482</f>
        <v>0</v>
      </c>
      <c r="K74" s="10"/>
      <c r="L74" s="13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109</v>
      </c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17</v>
      </c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38"/>
      <c r="D84" s="38"/>
      <c r="E84" s="115" t="str">
        <f>E7</f>
        <v xml:space="preserve">Přístupový chodník s bezbarierovou rampou  k BD č.p. 1157 Nerudova Bohumín</v>
      </c>
      <c r="F84" s="32"/>
      <c r="G84" s="32"/>
      <c r="H84" s="32"/>
      <c r="I84" s="38"/>
      <c r="J84" s="38"/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88</v>
      </c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2" t="str">
        <f>E9</f>
        <v>2 - rozpočet rampa</v>
      </c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38"/>
      <c r="E88" s="38"/>
      <c r="F88" s="27" t="str">
        <f>F12</f>
        <v>ul. Nerudova 1157, p.č.2583/2</v>
      </c>
      <c r="G88" s="38"/>
      <c r="H88" s="38"/>
      <c r="I88" s="32" t="s">
        <v>23</v>
      </c>
      <c r="J88" s="64" t="str">
        <f>IF(J12="","",J12)</f>
        <v>30. 1. 2023</v>
      </c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38"/>
      <c r="E90" s="38"/>
      <c r="F90" s="27" t="str">
        <f>E15</f>
        <v>Městský úřad Bohumín</v>
      </c>
      <c r="G90" s="38"/>
      <c r="H90" s="38"/>
      <c r="I90" s="32" t="s">
        <v>31</v>
      </c>
      <c r="J90" s="36" t="str">
        <f>E21</f>
        <v>Ing. Vlasta Slívová</v>
      </c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38"/>
      <c r="E91" s="38"/>
      <c r="F91" s="27" t="str">
        <f>IF(E18="","",E18)</f>
        <v>Vyplň údaj</v>
      </c>
      <c r="G91" s="38"/>
      <c r="H91" s="38"/>
      <c r="I91" s="32" t="s">
        <v>34</v>
      </c>
      <c r="J91" s="36" t="str">
        <f>E24</f>
        <v xml:space="preserve"> </v>
      </c>
      <c r="K91" s="38"/>
      <c r="L91" s="11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41"/>
      <c r="B93" s="142"/>
      <c r="C93" s="143" t="s">
        <v>110</v>
      </c>
      <c r="D93" s="144" t="s">
        <v>57</v>
      </c>
      <c r="E93" s="144" t="s">
        <v>53</v>
      </c>
      <c r="F93" s="144" t="s">
        <v>54</v>
      </c>
      <c r="G93" s="144" t="s">
        <v>111</v>
      </c>
      <c r="H93" s="144" t="s">
        <v>112</v>
      </c>
      <c r="I93" s="144" t="s">
        <v>113</v>
      </c>
      <c r="J93" s="144" t="s">
        <v>93</v>
      </c>
      <c r="K93" s="145" t="s">
        <v>114</v>
      </c>
      <c r="L93" s="146"/>
      <c r="M93" s="80" t="s">
        <v>3</v>
      </c>
      <c r="N93" s="81" t="s">
        <v>42</v>
      </c>
      <c r="O93" s="81" t="s">
        <v>115</v>
      </c>
      <c r="P93" s="81" t="s">
        <v>116</v>
      </c>
      <c r="Q93" s="81" t="s">
        <v>117</v>
      </c>
      <c r="R93" s="81" t="s">
        <v>118</v>
      </c>
      <c r="S93" s="81" t="s">
        <v>119</v>
      </c>
      <c r="T93" s="82" t="s">
        <v>120</v>
      </c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</row>
    <row r="94" s="2" customFormat="1" ht="22.8" customHeight="1">
      <c r="A94" s="38"/>
      <c r="B94" s="39"/>
      <c r="C94" s="87" t="s">
        <v>121</v>
      </c>
      <c r="D94" s="38"/>
      <c r="E94" s="38"/>
      <c r="F94" s="38"/>
      <c r="G94" s="38"/>
      <c r="H94" s="38"/>
      <c r="I94" s="38"/>
      <c r="J94" s="147">
        <f>BK94</f>
        <v>0</v>
      </c>
      <c r="K94" s="38"/>
      <c r="L94" s="39"/>
      <c r="M94" s="83"/>
      <c r="N94" s="68"/>
      <c r="O94" s="84"/>
      <c r="P94" s="148">
        <f>P95+P323</f>
        <v>0</v>
      </c>
      <c r="Q94" s="84"/>
      <c r="R94" s="148">
        <f>R95+R323</f>
        <v>54.578291020000002</v>
      </c>
      <c r="S94" s="84"/>
      <c r="T94" s="149">
        <f>T95+T323</f>
        <v>29.670099999999998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71</v>
      </c>
      <c r="AU94" s="19" t="s">
        <v>94</v>
      </c>
      <c r="BK94" s="150">
        <f>BK95+BK323</f>
        <v>0</v>
      </c>
    </row>
    <row r="95" s="12" customFormat="1" ht="25.92" customHeight="1">
      <c r="A95" s="12"/>
      <c r="B95" s="151"/>
      <c r="C95" s="12"/>
      <c r="D95" s="152" t="s">
        <v>71</v>
      </c>
      <c r="E95" s="153" t="s">
        <v>122</v>
      </c>
      <c r="F95" s="153" t="s">
        <v>123</v>
      </c>
      <c r="G95" s="12"/>
      <c r="H95" s="12"/>
      <c r="I95" s="154"/>
      <c r="J95" s="155">
        <f>BK95</f>
        <v>0</v>
      </c>
      <c r="K95" s="12"/>
      <c r="L95" s="151"/>
      <c r="M95" s="156"/>
      <c r="N95" s="157"/>
      <c r="O95" s="157"/>
      <c r="P95" s="158">
        <f>P96+P129+P199+P210+P237+P246+P305+P319</f>
        <v>0</v>
      </c>
      <c r="Q95" s="157"/>
      <c r="R95" s="158">
        <f>R96+R129+R199+R210+R237+R246+R305+R319</f>
        <v>53.898057919999999</v>
      </c>
      <c r="S95" s="157"/>
      <c r="T95" s="159">
        <f>T96+T129+T199+T210+T237+T246+T305+T319</f>
        <v>29.670099999999998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2" t="s">
        <v>77</v>
      </c>
      <c r="AT95" s="160" t="s">
        <v>71</v>
      </c>
      <c r="AU95" s="160" t="s">
        <v>72</v>
      </c>
      <c r="AY95" s="152" t="s">
        <v>124</v>
      </c>
      <c r="BK95" s="161">
        <f>BK96+BK129+BK199+BK210+BK237+BK246+BK305+BK319</f>
        <v>0</v>
      </c>
    </row>
    <row r="96" s="12" customFormat="1" ht="22.8" customHeight="1">
      <c r="A96" s="12"/>
      <c r="B96" s="151"/>
      <c r="C96" s="12"/>
      <c r="D96" s="152" t="s">
        <v>71</v>
      </c>
      <c r="E96" s="162" t="s">
        <v>77</v>
      </c>
      <c r="F96" s="162" t="s">
        <v>125</v>
      </c>
      <c r="G96" s="12"/>
      <c r="H96" s="12"/>
      <c r="I96" s="154"/>
      <c r="J96" s="163">
        <f>BK96</f>
        <v>0</v>
      </c>
      <c r="K96" s="12"/>
      <c r="L96" s="151"/>
      <c r="M96" s="156"/>
      <c r="N96" s="157"/>
      <c r="O96" s="157"/>
      <c r="P96" s="158">
        <f>SUM(P97:P128)</f>
        <v>0</v>
      </c>
      <c r="Q96" s="157"/>
      <c r="R96" s="158">
        <f>SUM(R97:R128)</f>
        <v>16.640999999999998</v>
      </c>
      <c r="S96" s="157"/>
      <c r="T96" s="159">
        <f>SUM(T97:T128)</f>
        <v>23.009999999999998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2" t="s">
        <v>77</v>
      </c>
      <c r="AT96" s="160" t="s">
        <v>71</v>
      </c>
      <c r="AU96" s="160" t="s">
        <v>77</v>
      </c>
      <c r="AY96" s="152" t="s">
        <v>124</v>
      </c>
      <c r="BK96" s="161">
        <f>SUM(BK97:BK128)</f>
        <v>0</v>
      </c>
    </row>
    <row r="97" s="2" customFormat="1" ht="24.15" customHeight="1">
      <c r="A97" s="38"/>
      <c r="B97" s="164"/>
      <c r="C97" s="165" t="s">
        <v>77</v>
      </c>
      <c r="D97" s="165" t="s">
        <v>126</v>
      </c>
      <c r="E97" s="166" t="s">
        <v>492</v>
      </c>
      <c r="F97" s="167" t="s">
        <v>493</v>
      </c>
      <c r="G97" s="168" t="s">
        <v>129</v>
      </c>
      <c r="H97" s="169">
        <v>26</v>
      </c>
      <c r="I97" s="170"/>
      <c r="J97" s="171">
        <f>ROUND(I97*H97,2)</f>
        <v>0</v>
      </c>
      <c r="K97" s="167" t="s">
        <v>130</v>
      </c>
      <c r="L97" s="39"/>
      <c r="M97" s="172" t="s">
        <v>3</v>
      </c>
      <c r="N97" s="173" t="s">
        <v>43</v>
      </c>
      <c r="O97" s="72"/>
      <c r="P97" s="174">
        <f>O97*H97</f>
        <v>0</v>
      </c>
      <c r="Q97" s="174">
        <v>0</v>
      </c>
      <c r="R97" s="174">
        <f>Q97*H97</f>
        <v>0</v>
      </c>
      <c r="S97" s="174">
        <v>0.255</v>
      </c>
      <c r="T97" s="175">
        <f>S97*H97</f>
        <v>6.6299999999999999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131</v>
      </c>
      <c r="AT97" s="176" t="s">
        <v>126</v>
      </c>
      <c r="AU97" s="176" t="s">
        <v>81</v>
      </c>
      <c r="AY97" s="19" t="s">
        <v>124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77</v>
      </c>
      <c r="BK97" s="177">
        <f>ROUND(I97*H97,2)</f>
        <v>0</v>
      </c>
      <c r="BL97" s="19" t="s">
        <v>131</v>
      </c>
      <c r="BM97" s="176" t="s">
        <v>494</v>
      </c>
    </row>
    <row r="98" s="2" customFormat="1">
      <c r="A98" s="38"/>
      <c r="B98" s="39"/>
      <c r="C98" s="38"/>
      <c r="D98" s="178" t="s">
        <v>133</v>
      </c>
      <c r="E98" s="38"/>
      <c r="F98" s="179" t="s">
        <v>495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133</v>
      </c>
      <c r="AU98" s="19" t="s">
        <v>81</v>
      </c>
    </row>
    <row r="99" s="2" customFormat="1">
      <c r="A99" s="38"/>
      <c r="B99" s="39"/>
      <c r="C99" s="38"/>
      <c r="D99" s="183" t="s">
        <v>135</v>
      </c>
      <c r="E99" s="38"/>
      <c r="F99" s="184" t="s">
        <v>496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135</v>
      </c>
      <c r="AU99" s="19" t="s">
        <v>81</v>
      </c>
    </row>
    <row r="100" s="14" customFormat="1">
      <c r="A100" s="14"/>
      <c r="B100" s="203"/>
      <c r="C100" s="14"/>
      <c r="D100" s="178" t="s">
        <v>142</v>
      </c>
      <c r="E100" s="204" t="s">
        <v>3</v>
      </c>
      <c r="F100" s="205" t="s">
        <v>497</v>
      </c>
      <c r="G100" s="14"/>
      <c r="H100" s="204" t="s">
        <v>3</v>
      </c>
      <c r="I100" s="206"/>
      <c r="J100" s="14"/>
      <c r="K100" s="14"/>
      <c r="L100" s="203"/>
      <c r="M100" s="207"/>
      <c r="N100" s="208"/>
      <c r="O100" s="208"/>
      <c r="P100" s="208"/>
      <c r="Q100" s="208"/>
      <c r="R100" s="208"/>
      <c r="S100" s="208"/>
      <c r="T100" s="20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4" t="s">
        <v>142</v>
      </c>
      <c r="AU100" s="204" t="s">
        <v>81</v>
      </c>
      <c r="AV100" s="14" t="s">
        <v>77</v>
      </c>
      <c r="AW100" s="14" t="s">
        <v>33</v>
      </c>
      <c r="AX100" s="14" t="s">
        <v>72</v>
      </c>
      <c r="AY100" s="204" t="s">
        <v>124</v>
      </c>
    </row>
    <row r="101" s="13" customFormat="1">
      <c r="A101" s="13"/>
      <c r="B101" s="185"/>
      <c r="C101" s="13"/>
      <c r="D101" s="178" t="s">
        <v>142</v>
      </c>
      <c r="E101" s="186" t="s">
        <v>3</v>
      </c>
      <c r="F101" s="187" t="s">
        <v>319</v>
      </c>
      <c r="G101" s="13"/>
      <c r="H101" s="188">
        <v>26</v>
      </c>
      <c r="I101" s="189"/>
      <c r="J101" s="13"/>
      <c r="K101" s="13"/>
      <c r="L101" s="185"/>
      <c r="M101" s="190"/>
      <c r="N101" s="191"/>
      <c r="O101" s="191"/>
      <c r="P101" s="191"/>
      <c r="Q101" s="191"/>
      <c r="R101" s="191"/>
      <c r="S101" s="191"/>
      <c r="T101" s="19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6" t="s">
        <v>142</v>
      </c>
      <c r="AU101" s="186" t="s">
        <v>81</v>
      </c>
      <c r="AV101" s="13" t="s">
        <v>81</v>
      </c>
      <c r="AW101" s="13" t="s">
        <v>33</v>
      </c>
      <c r="AX101" s="13" t="s">
        <v>77</v>
      </c>
      <c r="AY101" s="186" t="s">
        <v>124</v>
      </c>
    </row>
    <row r="102" s="2" customFormat="1" ht="24.15" customHeight="1">
      <c r="A102" s="38"/>
      <c r="B102" s="164"/>
      <c r="C102" s="165" t="s">
        <v>81</v>
      </c>
      <c r="D102" s="165" t="s">
        <v>126</v>
      </c>
      <c r="E102" s="166" t="s">
        <v>498</v>
      </c>
      <c r="F102" s="167" t="s">
        <v>499</v>
      </c>
      <c r="G102" s="168" t="s">
        <v>129</v>
      </c>
      <c r="H102" s="169">
        <v>26</v>
      </c>
      <c r="I102" s="170"/>
      <c r="J102" s="171">
        <f>ROUND(I102*H102,2)</f>
        <v>0</v>
      </c>
      <c r="K102" s="167" t="s">
        <v>130</v>
      </c>
      <c r="L102" s="39"/>
      <c r="M102" s="172" t="s">
        <v>3</v>
      </c>
      <c r="N102" s="173" t="s">
        <v>43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0.63</v>
      </c>
      <c r="T102" s="175">
        <f>S102*H102</f>
        <v>16.379999999999999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131</v>
      </c>
      <c r="AT102" s="176" t="s">
        <v>126</v>
      </c>
      <c r="AU102" s="176" t="s">
        <v>81</v>
      </c>
      <c r="AY102" s="19" t="s">
        <v>124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77</v>
      </c>
      <c r="BK102" s="177">
        <f>ROUND(I102*H102,2)</f>
        <v>0</v>
      </c>
      <c r="BL102" s="19" t="s">
        <v>131</v>
      </c>
      <c r="BM102" s="176" t="s">
        <v>500</v>
      </c>
    </row>
    <row r="103" s="2" customFormat="1">
      <c r="A103" s="38"/>
      <c r="B103" s="39"/>
      <c r="C103" s="38"/>
      <c r="D103" s="178" t="s">
        <v>133</v>
      </c>
      <c r="E103" s="38"/>
      <c r="F103" s="179" t="s">
        <v>501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133</v>
      </c>
      <c r="AU103" s="19" t="s">
        <v>81</v>
      </c>
    </row>
    <row r="104" s="2" customFormat="1">
      <c r="A104" s="38"/>
      <c r="B104" s="39"/>
      <c r="C104" s="38"/>
      <c r="D104" s="183" t="s">
        <v>135</v>
      </c>
      <c r="E104" s="38"/>
      <c r="F104" s="184" t="s">
        <v>502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135</v>
      </c>
      <c r="AU104" s="19" t="s">
        <v>81</v>
      </c>
    </row>
    <row r="105" s="14" customFormat="1">
      <c r="A105" s="14"/>
      <c r="B105" s="203"/>
      <c r="C105" s="14"/>
      <c r="D105" s="178" t="s">
        <v>142</v>
      </c>
      <c r="E105" s="204" t="s">
        <v>3</v>
      </c>
      <c r="F105" s="205" t="s">
        <v>503</v>
      </c>
      <c r="G105" s="14"/>
      <c r="H105" s="204" t="s">
        <v>3</v>
      </c>
      <c r="I105" s="206"/>
      <c r="J105" s="14"/>
      <c r="K105" s="14"/>
      <c r="L105" s="203"/>
      <c r="M105" s="207"/>
      <c r="N105" s="208"/>
      <c r="O105" s="208"/>
      <c r="P105" s="208"/>
      <c r="Q105" s="208"/>
      <c r="R105" s="208"/>
      <c r="S105" s="208"/>
      <c r="T105" s="20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04" t="s">
        <v>142</v>
      </c>
      <c r="AU105" s="204" t="s">
        <v>81</v>
      </c>
      <c r="AV105" s="14" t="s">
        <v>77</v>
      </c>
      <c r="AW105" s="14" t="s">
        <v>33</v>
      </c>
      <c r="AX105" s="14" t="s">
        <v>72</v>
      </c>
      <c r="AY105" s="204" t="s">
        <v>124</v>
      </c>
    </row>
    <row r="106" s="13" customFormat="1">
      <c r="A106" s="13"/>
      <c r="B106" s="185"/>
      <c r="C106" s="13"/>
      <c r="D106" s="178" t="s">
        <v>142</v>
      </c>
      <c r="E106" s="186" t="s">
        <v>3</v>
      </c>
      <c r="F106" s="187" t="s">
        <v>319</v>
      </c>
      <c r="G106" s="13"/>
      <c r="H106" s="188">
        <v>26</v>
      </c>
      <c r="I106" s="189"/>
      <c r="J106" s="13"/>
      <c r="K106" s="13"/>
      <c r="L106" s="185"/>
      <c r="M106" s="190"/>
      <c r="N106" s="191"/>
      <c r="O106" s="191"/>
      <c r="P106" s="191"/>
      <c r="Q106" s="191"/>
      <c r="R106" s="191"/>
      <c r="S106" s="191"/>
      <c r="T106" s="19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6" t="s">
        <v>142</v>
      </c>
      <c r="AU106" s="186" t="s">
        <v>81</v>
      </c>
      <c r="AV106" s="13" t="s">
        <v>81</v>
      </c>
      <c r="AW106" s="13" t="s">
        <v>33</v>
      </c>
      <c r="AX106" s="13" t="s">
        <v>77</v>
      </c>
      <c r="AY106" s="186" t="s">
        <v>124</v>
      </c>
    </row>
    <row r="107" s="2" customFormat="1" ht="33" customHeight="1">
      <c r="A107" s="38"/>
      <c r="B107" s="164"/>
      <c r="C107" s="165" t="s">
        <v>84</v>
      </c>
      <c r="D107" s="165" t="s">
        <v>126</v>
      </c>
      <c r="E107" s="166" t="s">
        <v>504</v>
      </c>
      <c r="F107" s="167" t="s">
        <v>505</v>
      </c>
      <c r="G107" s="168" t="s">
        <v>146</v>
      </c>
      <c r="H107" s="169">
        <v>9.4499999999999993</v>
      </c>
      <c r="I107" s="170"/>
      <c r="J107" s="171">
        <f>ROUND(I107*H107,2)</f>
        <v>0</v>
      </c>
      <c r="K107" s="167" t="s">
        <v>130</v>
      </c>
      <c r="L107" s="39"/>
      <c r="M107" s="172" t="s">
        <v>3</v>
      </c>
      <c r="N107" s="173" t="s">
        <v>43</v>
      </c>
      <c r="O107" s="72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131</v>
      </c>
      <c r="AT107" s="176" t="s">
        <v>126</v>
      </c>
      <c r="AU107" s="176" t="s">
        <v>81</v>
      </c>
      <c r="AY107" s="19" t="s">
        <v>124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77</v>
      </c>
      <c r="BK107" s="177">
        <f>ROUND(I107*H107,2)</f>
        <v>0</v>
      </c>
      <c r="BL107" s="19" t="s">
        <v>131</v>
      </c>
      <c r="BM107" s="176" t="s">
        <v>506</v>
      </c>
    </row>
    <row r="108" s="2" customFormat="1">
      <c r="A108" s="38"/>
      <c r="B108" s="39"/>
      <c r="C108" s="38"/>
      <c r="D108" s="178" t="s">
        <v>133</v>
      </c>
      <c r="E108" s="38"/>
      <c r="F108" s="179" t="s">
        <v>507</v>
      </c>
      <c r="G108" s="38"/>
      <c r="H108" s="38"/>
      <c r="I108" s="180"/>
      <c r="J108" s="38"/>
      <c r="K108" s="38"/>
      <c r="L108" s="39"/>
      <c r="M108" s="181"/>
      <c r="N108" s="182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133</v>
      </c>
      <c r="AU108" s="19" t="s">
        <v>81</v>
      </c>
    </row>
    <row r="109" s="2" customFormat="1">
      <c r="A109" s="38"/>
      <c r="B109" s="39"/>
      <c r="C109" s="38"/>
      <c r="D109" s="183" t="s">
        <v>135</v>
      </c>
      <c r="E109" s="38"/>
      <c r="F109" s="184" t="s">
        <v>508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135</v>
      </c>
      <c r="AU109" s="19" t="s">
        <v>81</v>
      </c>
    </row>
    <row r="110" s="14" customFormat="1">
      <c r="A110" s="14"/>
      <c r="B110" s="203"/>
      <c r="C110" s="14"/>
      <c r="D110" s="178" t="s">
        <v>142</v>
      </c>
      <c r="E110" s="204" t="s">
        <v>3</v>
      </c>
      <c r="F110" s="205" t="s">
        <v>509</v>
      </c>
      <c r="G110" s="14"/>
      <c r="H110" s="204" t="s">
        <v>3</v>
      </c>
      <c r="I110" s="206"/>
      <c r="J110" s="14"/>
      <c r="K110" s="14"/>
      <c r="L110" s="203"/>
      <c r="M110" s="207"/>
      <c r="N110" s="208"/>
      <c r="O110" s="208"/>
      <c r="P110" s="208"/>
      <c r="Q110" s="208"/>
      <c r="R110" s="208"/>
      <c r="S110" s="208"/>
      <c r="T110" s="20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04" t="s">
        <v>142</v>
      </c>
      <c r="AU110" s="204" t="s">
        <v>81</v>
      </c>
      <c r="AV110" s="14" t="s">
        <v>77</v>
      </c>
      <c r="AW110" s="14" t="s">
        <v>33</v>
      </c>
      <c r="AX110" s="14" t="s">
        <v>72</v>
      </c>
      <c r="AY110" s="204" t="s">
        <v>124</v>
      </c>
    </row>
    <row r="111" s="13" customFormat="1">
      <c r="A111" s="13"/>
      <c r="B111" s="185"/>
      <c r="C111" s="13"/>
      <c r="D111" s="178" t="s">
        <v>142</v>
      </c>
      <c r="E111" s="186" t="s">
        <v>3</v>
      </c>
      <c r="F111" s="187" t="s">
        <v>510</v>
      </c>
      <c r="G111" s="13"/>
      <c r="H111" s="188">
        <v>6.2999999999999998</v>
      </c>
      <c r="I111" s="189"/>
      <c r="J111" s="13"/>
      <c r="K111" s="13"/>
      <c r="L111" s="185"/>
      <c r="M111" s="190"/>
      <c r="N111" s="191"/>
      <c r="O111" s="191"/>
      <c r="P111" s="191"/>
      <c r="Q111" s="191"/>
      <c r="R111" s="191"/>
      <c r="S111" s="191"/>
      <c r="T111" s="19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6" t="s">
        <v>142</v>
      </c>
      <c r="AU111" s="186" t="s">
        <v>81</v>
      </c>
      <c r="AV111" s="13" t="s">
        <v>81</v>
      </c>
      <c r="AW111" s="13" t="s">
        <v>33</v>
      </c>
      <c r="AX111" s="13" t="s">
        <v>72</v>
      </c>
      <c r="AY111" s="186" t="s">
        <v>124</v>
      </c>
    </row>
    <row r="112" s="14" customFormat="1">
      <c r="A112" s="14"/>
      <c r="B112" s="203"/>
      <c r="C112" s="14"/>
      <c r="D112" s="178" t="s">
        <v>142</v>
      </c>
      <c r="E112" s="204" t="s">
        <v>3</v>
      </c>
      <c r="F112" s="205" t="s">
        <v>511</v>
      </c>
      <c r="G112" s="14"/>
      <c r="H112" s="204" t="s">
        <v>3</v>
      </c>
      <c r="I112" s="206"/>
      <c r="J112" s="14"/>
      <c r="K112" s="14"/>
      <c r="L112" s="203"/>
      <c r="M112" s="207"/>
      <c r="N112" s="208"/>
      <c r="O112" s="208"/>
      <c r="P112" s="208"/>
      <c r="Q112" s="208"/>
      <c r="R112" s="208"/>
      <c r="S112" s="208"/>
      <c r="T112" s="20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04" t="s">
        <v>142</v>
      </c>
      <c r="AU112" s="204" t="s">
        <v>81</v>
      </c>
      <c r="AV112" s="14" t="s">
        <v>77</v>
      </c>
      <c r="AW112" s="14" t="s">
        <v>33</v>
      </c>
      <c r="AX112" s="14" t="s">
        <v>72</v>
      </c>
      <c r="AY112" s="204" t="s">
        <v>124</v>
      </c>
    </row>
    <row r="113" s="13" customFormat="1">
      <c r="A113" s="13"/>
      <c r="B113" s="185"/>
      <c r="C113" s="13"/>
      <c r="D113" s="178" t="s">
        <v>142</v>
      </c>
      <c r="E113" s="186" t="s">
        <v>3</v>
      </c>
      <c r="F113" s="187" t="s">
        <v>512</v>
      </c>
      <c r="G113" s="13"/>
      <c r="H113" s="188">
        <v>3.1499999999999999</v>
      </c>
      <c r="I113" s="189"/>
      <c r="J113" s="13"/>
      <c r="K113" s="13"/>
      <c r="L113" s="185"/>
      <c r="M113" s="190"/>
      <c r="N113" s="191"/>
      <c r="O113" s="191"/>
      <c r="P113" s="191"/>
      <c r="Q113" s="191"/>
      <c r="R113" s="191"/>
      <c r="S113" s="191"/>
      <c r="T113" s="19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6" t="s">
        <v>142</v>
      </c>
      <c r="AU113" s="186" t="s">
        <v>81</v>
      </c>
      <c r="AV113" s="13" t="s">
        <v>81</v>
      </c>
      <c r="AW113" s="13" t="s">
        <v>33</v>
      </c>
      <c r="AX113" s="13" t="s">
        <v>72</v>
      </c>
      <c r="AY113" s="186" t="s">
        <v>124</v>
      </c>
    </row>
    <row r="114" s="15" customFormat="1">
      <c r="A114" s="15"/>
      <c r="B114" s="210"/>
      <c r="C114" s="15"/>
      <c r="D114" s="178" t="s">
        <v>142</v>
      </c>
      <c r="E114" s="211" t="s">
        <v>3</v>
      </c>
      <c r="F114" s="212" t="s">
        <v>214</v>
      </c>
      <c r="G114" s="15"/>
      <c r="H114" s="213">
        <v>9.4499999999999993</v>
      </c>
      <c r="I114" s="214"/>
      <c r="J114" s="15"/>
      <c r="K114" s="15"/>
      <c r="L114" s="210"/>
      <c r="M114" s="215"/>
      <c r="N114" s="216"/>
      <c r="O114" s="216"/>
      <c r="P114" s="216"/>
      <c r="Q114" s="216"/>
      <c r="R114" s="216"/>
      <c r="S114" s="216"/>
      <c r="T114" s="21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11" t="s">
        <v>142</v>
      </c>
      <c r="AU114" s="211" t="s">
        <v>81</v>
      </c>
      <c r="AV114" s="15" t="s">
        <v>131</v>
      </c>
      <c r="AW114" s="15" t="s">
        <v>33</v>
      </c>
      <c r="AX114" s="15" t="s">
        <v>77</v>
      </c>
      <c r="AY114" s="211" t="s">
        <v>124</v>
      </c>
    </row>
    <row r="115" s="2" customFormat="1" ht="24.15" customHeight="1">
      <c r="A115" s="38"/>
      <c r="B115" s="164"/>
      <c r="C115" s="165" t="s">
        <v>131</v>
      </c>
      <c r="D115" s="165" t="s">
        <v>126</v>
      </c>
      <c r="E115" s="166" t="s">
        <v>513</v>
      </c>
      <c r="F115" s="167" t="s">
        <v>514</v>
      </c>
      <c r="G115" s="168" t="s">
        <v>146</v>
      </c>
      <c r="H115" s="169">
        <v>11.093999999999999</v>
      </c>
      <c r="I115" s="170"/>
      <c r="J115" s="171">
        <f>ROUND(I115*H115,2)</f>
        <v>0</v>
      </c>
      <c r="K115" s="167" t="s">
        <v>130</v>
      </c>
      <c r="L115" s="39"/>
      <c r="M115" s="172" t="s">
        <v>3</v>
      </c>
      <c r="N115" s="173" t="s">
        <v>43</v>
      </c>
      <c r="O115" s="72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131</v>
      </c>
      <c r="AT115" s="176" t="s">
        <v>126</v>
      </c>
      <c r="AU115" s="176" t="s">
        <v>81</v>
      </c>
      <c r="AY115" s="19" t="s">
        <v>124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77</v>
      </c>
      <c r="BK115" s="177">
        <f>ROUND(I115*H115,2)</f>
        <v>0</v>
      </c>
      <c r="BL115" s="19" t="s">
        <v>131</v>
      </c>
      <c r="BM115" s="176" t="s">
        <v>515</v>
      </c>
    </row>
    <row r="116" s="2" customFormat="1">
      <c r="A116" s="38"/>
      <c r="B116" s="39"/>
      <c r="C116" s="38"/>
      <c r="D116" s="178" t="s">
        <v>133</v>
      </c>
      <c r="E116" s="38"/>
      <c r="F116" s="179" t="s">
        <v>516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133</v>
      </c>
      <c r="AU116" s="19" t="s">
        <v>81</v>
      </c>
    </row>
    <row r="117" s="2" customFormat="1">
      <c r="A117" s="38"/>
      <c r="B117" s="39"/>
      <c r="C117" s="38"/>
      <c r="D117" s="183" t="s">
        <v>135</v>
      </c>
      <c r="E117" s="38"/>
      <c r="F117" s="184" t="s">
        <v>517</v>
      </c>
      <c r="G117" s="38"/>
      <c r="H117" s="38"/>
      <c r="I117" s="180"/>
      <c r="J117" s="38"/>
      <c r="K117" s="38"/>
      <c r="L117" s="39"/>
      <c r="M117" s="181"/>
      <c r="N117" s="182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135</v>
      </c>
      <c r="AU117" s="19" t="s">
        <v>81</v>
      </c>
    </row>
    <row r="118" s="14" customFormat="1">
      <c r="A118" s="14"/>
      <c r="B118" s="203"/>
      <c r="C118" s="14"/>
      <c r="D118" s="178" t="s">
        <v>142</v>
      </c>
      <c r="E118" s="204" t="s">
        <v>3</v>
      </c>
      <c r="F118" s="205" t="s">
        <v>518</v>
      </c>
      <c r="G118" s="14"/>
      <c r="H118" s="204" t="s">
        <v>3</v>
      </c>
      <c r="I118" s="206"/>
      <c r="J118" s="14"/>
      <c r="K118" s="14"/>
      <c r="L118" s="203"/>
      <c r="M118" s="207"/>
      <c r="N118" s="208"/>
      <c r="O118" s="208"/>
      <c r="P118" s="208"/>
      <c r="Q118" s="208"/>
      <c r="R118" s="208"/>
      <c r="S118" s="208"/>
      <c r="T118" s="20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04" t="s">
        <v>142</v>
      </c>
      <c r="AU118" s="204" t="s">
        <v>81</v>
      </c>
      <c r="AV118" s="14" t="s">
        <v>77</v>
      </c>
      <c r="AW118" s="14" t="s">
        <v>33</v>
      </c>
      <c r="AX118" s="14" t="s">
        <v>72</v>
      </c>
      <c r="AY118" s="204" t="s">
        <v>124</v>
      </c>
    </row>
    <row r="119" s="13" customFormat="1">
      <c r="A119" s="13"/>
      <c r="B119" s="185"/>
      <c r="C119" s="13"/>
      <c r="D119" s="178" t="s">
        <v>142</v>
      </c>
      <c r="E119" s="186" t="s">
        <v>3</v>
      </c>
      <c r="F119" s="187" t="s">
        <v>519</v>
      </c>
      <c r="G119" s="13"/>
      <c r="H119" s="188">
        <v>2.7650000000000001</v>
      </c>
      <c r="I119" s="189"/>
      <c r="J119" s="13"/>
      <c r="K119" s="13"/>
      <c r="L119" s="185"/>
      <c r="M119" s="190"/>
      <c r="N119" s="191"/>
      <c r="O119" s="191"/>
      <c r="P119" s="191"/>
      <c r="Q119" s="191"/>
      <c r="R119" s="191"/>
      <c r="S119" s="191"/>
      <c r="T119" s="19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6" t="s">
        <v>142</v>
      </c>
      <c r="AU119" s="186" t="s">
        <v>81</v>
      </c>
      <c r="AV119" s="13" t="s">
        <v>81</v>
      </c>
      <c r="AW119" s="13" t="s">
        <v>33</v>
      </c>
      <c r="AX119" s="13" t="s">
        <v>72</v>
      </c>
      <c r="AY119" s="186" t="s">
        <v>124</v>
      </c>
    </row>
    <row r="120" s="14" customFormat="1">
      <c r="A120" s="14"/>
      <c r="B120" s="203"/>
      <c r="C120" s="14"/>
      <c r="D120" s="178" t="s">
        <v>142</v>
      </c>
      <c r="E120" s="204" t="s">
        <v>3</v>
      </c>
      <c r="F120" s="205" t="s">
        <v>520</v>
      </c>
      <c r="G120" s="14"/>
      <c r="H120" s="204" t="s">
        <v>3</v>
      </c>
      <c r="I120" s="206"/>
      <c r="J120" s="14"/>
      <c r="K120" s="14"/>
      <c r="L120" s="203"/>
      <c r="M120" s="207"/>
      <c r="N120" s="208"/>
      <c r="O120" s="208"/>
      <c r="P120" s="208"/>
      <c r="Q120" s="208"/>
      <c r="R120" s="208"/>
      <c r="S120" s="208"/>
      <c r="T120" s="20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4" t="s">
        <v>142</v>
      </c>
      <c r="AU120" s="204" t="s">
        <v>81</v>
      </c>
      <c r="AV120" s="14" t="s">
        <v>77</v>
      </c>
      <c r="AW120" s="14" t="s">
        <v>33</v>
      </c>
      <c r="AX120" s="14" t="s">
        <v>72</v>
      </c>
      <c r="AY120" s="204" t="s">
        <v>124</v>
      </c>
    </row>
    <row r="121" s="13" customFormat="1">
      <c r="A121" s="13"/>
      <c r="B121" s="185"/>
      <c r="C121" s="13"/>
      <c r="D121" s="178" t="s">
        <v>142</v>
      </c>
      <c r="E121" s="186" t="s">
        <v>3</v>
      </c>
      <c r="F121" s="187" t="s">
        <v>521</v>
      </c>
      <c r="G121" s="13"/>
      <c r="H121" s="188">
        <v>0.17999999999999999</v>
      </c>
      <c r="I121" s="189"/>
      <c r="J121" s="13"/>
      <c r="K121" s="13"/>
      <c r="L121" s="185"/>
      <c r="M121" s="190"/>
      <c r="N121" s="191"/>
      <c r="O121" s="191"/>
      <c r="P121" s="191"/>
      <c r="Q121" s="191"/>
      <c r="R121" s="191"/>
      <c r="S121" s="191"/>
      <c r="T121" s="1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6" t="s">
        <v>142</v>
      </c>
      <c r="AU121" s="186" t="s">
        <v>81</v>
      </c>
      <c r="AV121" s="13" t="s">
        <v>81</v>
      </c>
      <c r="AW121" s="13" t="s">
        <v>33</v>
      </c>
      <c r="AX121" s="13" t="s">
        <v>72</v>
      </c>
      <c r="AY121" s="186" t="s">
        <v>124</v>
      </c>
    </row>
    <row r="122" s="14" customFormat="1">
      <c r="A122" s="14"/>
      <c r="B122" s="203"/>
      <c r="C122" s="14"/>
      <c r="D122" s="178" t="s">
        <v>142</v>
      </c>
      <c r="E122" s="204" t="s">
        <v>3</v>
      </c>
      <c r="F122" s="205" t="s">
        <v>522</v>
      </c>
      <c r="G122" s="14"/>
      <c r="H122" s="204" t="s">
        <v>3</v>
      </c>
      <c r="I122" s="206"/>
      <c r="J122" s="14"/>
      <c r="K122" s="14"/>
      <c r="L122" s="203"/>
      <c r="M122" s="207"/>
      <c r="N122" s="208"/>
      <c r="O122" s="208"/>
      <c r="P122" s="208"/>
      <c r="Q122" s="208"/>
      <c r="R122" s="208"/>
      <c r="S122" s="208"/>
      <c r="T122" s="20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04" t="s">
        <v>142</v>
      </c>
      <c r="AU122" s="204" t="s">
        <v>81</v>
      </c>
      <c r="AV122" s="14" t="s">
        <v>77</v>
      </c>
      <c r="AW122" s="14" t="s">
        <v>33</v>
      </c>
      <c r="AX122" s="14" t="s">
        <v>72</v>
      </c>
      <c r="AY122" s="204" t="s">
        <v>124</v>
      </c>
    </row>
    <row r="123" s="13" customFormat="1">
      <c r="A123" s="13"/>
      <c r="B123" s="185"/>
      <c r="C123" s="13"/>
      <c r="D123" s="178" t="s">
        <v>142</v>
      </c>
      <c r="E123" s="186" t="s">
        <v>3</v>
      </c>
      <c r="F123" s="187" t="s">
        <v>510</v>
      </c>
      <c r="G123" s="13"/>
      <c r="H123" s="188">
        <v>6.2999999999999998</v>
      </c>
      <c r="I123" s="189"/>
      <c r="J123" s="13"/>
      <c r="K123" s="13"/>
      <c r="L123" s="185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6" t="s">
        <v>142</v>
      </c>
      <c r="AU123" s="186" t="s">
        <v>81</v>
      </c>
      <c r="AV123" s="13" t="s">
        <v>81</v>
      </c>
      <c r="AW123" s="13" t="s">
        <v>33</v>
      </c>
      <c r="AX123" s="13" t="s">
        <v>72</v>
      </c>
      <c r="AY123" s="186" t="s">
        <v>124</v>
      </c>
    </row>
    <row r="124" s="15" customFormat="1">
      <c r="A124" s="15"/>
      <c r="B124" s="210"/>
      <c r="C124" s="15"/>
      <c r="D124" s="178" t="s">
        <v>142</v>
      </c>
      <c r="E124" s="211" t="s">
        <v>3</v>
      </c>
      <c r="F124" s="212" t="s">
        <v>214</v>
      </c>
      <c r="G124" s="15"/>
      <c r="H124" s="213">
        <v>9.245000000000001</v>
      </c>
      <c r="I124" s="214"/>
      <c r="J124" s="15"/>
      <c r="K124" s="15"/>
      <c r="L124" s="210"/>
      <c r="M124" s="215"/>
      <c r="N124" s="216"/>
      <c r="O124" s="216"/>
      <c r="P124" s="216"/>
      <c r="Q124" s="216"/>
      <c r="R124" s="216"/>
      <c r="S124" s="216"/>
      <c r="T124" s="21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11" t="s">
        <v>142</v>
      </c>
      <c r="AU124" s="211" t="s">
        <v>81</v>
      </c>
      <c r="AV124" s="15" t="s">
        <v>131</v>
      </c>
      <c r="AW124" s="15" t="s">
        <v>33</v>
      </c>
      <c r="AX124" s="15" t="s">
        <v>77</v>
      </c>
      <c r="AY124" s="211" t="s">
        <v>124</v>
      </c>
    </row>
    <row r="125" s="13" customFormat="1">
      <c r="A125" s="13"/>
      <c r="B125" s="185"/>
      <c r="C125" s="13"/>
      <c r="D125" s="178" t="s">
        <v>142</v>
      </c>
      <c r="E125" s="13"/>
      <c r="F125" s="187" t="s">
        <v>523</v>
      </c>
      <c r="G125" s="13"/>
      <c r="H125" s="188">
        <v>11.093999999999999</v>
      </c>
      <c r="I125" s="189"/>
      <c r="J125" s="13"/>
      <c r="K125" s="13"/>
      <c r="L125" s="185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6" t="s">
        <v>142</v>
      </c>
      <c r="AU125" s="186" t="s">
        <v>81</v>
      </c>
      <c r="AV125" s="13" t="s">
        <v>81</v>
      </c>
      <c r="AW125" s="13" t="s">
        <v>4</v>
      </c>
      <c r="AX125" s="13" t="s">
        <v>77</v>
      </c>
      <c r="AY125" s="186" t="s">
        <v>124</v>
      </c>
    </row>
    <row r="126" s="2" customFormat="1" ht="16.5" customHeight="1">
      <c r="A126" s="38"/>
      <c r="B126" s="164"/>
      <c r="C126" s="193" t="s">
        <v>158</v>
      </c>
      <c r="D126" s="193" t="s">
        <v>151</v>
      </c>
      <c r="E126" s="194" t="s">
        <v>524</v>
      </c>
      <c r="F126" s="195" t="s">
        <v>525</v>
      </c>
      <c r="G126" s="196" t="s">
        <v>154</v>
      </c>
      <c r="H126" s="197">
        <v>16.640999999999998</v>
      </c>
      <c r="I126" s="198"/>
      <c r="J126" s="199">
        <f>ROUND(I126*H126,2)</f>
        <v>0</v>
      </c>
      <c r="K126" s="195" t="s">
        <v>130</v>
      </c>
      <c r="L126" s="200"/>
      <c r="M126" s="201" t="s">
        <v>3</v>
      </c>
      <c r="N126" s="202" t="s">
        <v>43</v>
      </c>
      <c r="O126" s="72"/>
      <c r="P126" s="174">
        <f>O126*H126</f>
        <v>0</v>
      </c>
      <c r="Q126" s="174">
        <v>1</v>
      </c>
      <c r="R126" s="174">
        <f>Q126*H126</f>
        <v>16.640999999999998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155</v>
      </c>
      <c r="AT126" s="176" t="s">
        <v>151</v>
      </c>
      <c r="AU126" s="176" t="s">
        <v>81</v>
      </c>
      <c r="AY126" s="19" t="s">
        <v>124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77</v>
      </c>
      <c r="BK126" s="177">
        <f>ROUND(I126*H126,2)</f>
        <v>0</v>
      </c>
      <c r="BL126" s="19" t="s">
        <v>131</v>
      </c>
      <c r="BM126" s="176" t="s">
        <v>526</v>
      </c>
    </row>
    <row r="127" s="2" customFormat="1">
      <c r="A127" s="38"/>
      <c r="B127" s="39"/>
      <c r="C127" s="38"/>
      <c r="D127" s="178" t="s">
        <v>133</v>
      </c>
      <c r="E127" s="38"/>
      <c r="F127" s="179" t="s">
        <v>525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133</v>
      </c>
      <c r="AU127" s="19" t="s">
        <v>81</v>
      </c>
    </row>
    <row r="128" s="13" customFormat="1">
      <c r="A128" s="13"/>
      <c r="B128" s="185"/>
      <c r="C128" s="13"/>
      <c r="D128" s="178" t="s">
        <v>142</v>
      </c>
      <c r="E128" s="13"/>
      <c r="F128" s="187" t="s">
        <v>527</v>
      </c>
      <c r="G128" s="13"/>
      <c r="H128" s="188">
        <v>16.640999999999998</v>
      </c>
      <c r="I128" s="189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142</v>
      </c>
      <c r="AU128" s="186" t="s">
        <v>81</v>
      </c>
      <c r="AV128" s="13" t="s">
        <v>81</v>
      </c>
      <c r="AW128" s="13" t="s">
        <v>4</v>
      </c>
      <c r="AX128" s="13" t="s">
        <v>77</v>
      </c>
      <c r="AY128" s="186" t="s">
        <v>124</v>
      </c>
    </row>
    <row r="129" s="12" customFormat="1" ht="22.8" customHeight="1">
      <c r="A129" s="12"/>
      <c r="B129" s="151"/>
      <c r="C129" s="12"/>
      <c r="D129" s="152" t="s">
        <v>71</v>
      </c>
      <c r="E129" s="162" t="s">
        <v>81</v>
      </c>
      <c r="F129" s="162" t="s">
        <v>198</v>
      </c>
      <c r="G129" s="12"/>
      <c r="H129" s="12"/>
      <c r="I129" s="154"/>
      <c r="J129" s="163">
        <f>BK129</f>
        <v>0</v>
      </c>
      <c r="K129" s="12"/>
      <c r="L129" s="151"/>
      <c r="M129" s="156"/>
      <c r="N129" s="157"/>
      <c r="O129" s="157"/>
      <c r="P129" s="158">
        <f>SUM(P130:P198)</f>
        <v>0</v>
      </c>
      <c r="Q129" s="157"/>
      <c r="R129" s="158">
        <f>SUM(R130:R198)</f>
        <v>20.239978820000001</v>
      </c>
      <c r="S129" s="157"/>
      <c r="T129" s="159">
        <f>SUM(T130:T198)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2" t="s">
        <v>77</v>
      </c>
      <c r="AT129" s="160" t="s">
        <v>71</v>
      </c>
      <c r="AU129" s="160" t="s">
        <v>77</v>
      </c>
      <c r="AY129" s="152" t="s">
        <v>124</v>
      </c>
      <c r="BK129" s="161">
        <f>SUM(BK130:BK198)</f>
        <v>0</v>
      </c>
    </row>
    <row r="130" s="2" customFormat="1" ht="24.15" customHeight="1">
      <c r="A130" s="38"/>
      <c r="B130" s="164"/>
      <c r="C130" s="165" t="s">
        <v>165</v>
      </c>
      <c r="D130" s="165" t="s">
        <v>126</v>
      </c>
      <c r="E130" s="166" t="s">
        <v>528</v>
      </c>
      <c r="F130" s="167" t="s">
        <v>529</v>
      </c>
      <c r="G130" s="168" t="s">
        <v>146</v>
      </c>
      <c r="H130" s="169">
        <v>2.5499999999999998</v>
      </c>
      <c r="I130" s="170"/>
      <c r="J130" s="171">
        <f>ROUND(I130*H130,2)</f>
        <v>0</v>
      </c>
      <c r="K130" s="167" t="s">
        <v>130</v>
      </c>
      <c r="L130" s="39"/>
      <c r="M130" s="172" t="s">
        <v>3</v>
      </c>
      <c r="N130" s="173" t="s">
        <v>43</v>
      </c>
      <c r="O130" s="72"/>
      <c r="P130" s="174">
        <f>O130*H130</f>
        <v>0</v>
      </c>
      <c r="Q130" s="174">
        <v>1.9205000000000001</v>
      </c>
      <c r="R130" s="174">
        <f>Q130*H130</f>
        <v>4.8972749999999996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131</v>
      </c>
      <c r="AT130" s="176" t="s">
        <v>126</v>
      </c>
      <c r="AU130" s="176" t="s">
        <v>81</v>
      </c>
      <c r="AY130" s="19" t="s">
        <v>124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77</v>
      </c>
      <c r="BK130" s="177">
        <f>ROUND(I130*H130,2)</f>
        <v>0</v>
      </c>
      <c r="BL130" s="19" t="s">
        <v>131</v>
      </c>
      <c r="BM130" s="176" t="s">
        <v>530</v>
      </c>
    </row>
    <row r="131" s="2" customFormat="1">
      <c r="A131" s="38"/>
      <c r="B131" s="39"/>
      <c r="C131" s="38"/>
      <c r="D131" s="178" t="s">
        <v>133</v>
      </c>
      <c r="E131" s="38"/>
      <c r="F131" s="179" t="s">
        <v>531</v>
      </c>
      <c r="G131" s="38"/>
      <c r="H131" s="38"/>
      <c r="I131" s="180"/>
      <c r="J131" s="38"/>
      <c r="K131" s="38"/>
      <c r="L131" s="39"/>
      <c r="M131" s="181"/>
      <c r="N131" s="182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133</v>
      </c>
      <c r="AU131" s="19" t="s">
        <v>81</v>
      </c>
    </row>
    <row r="132" s="2" customFormat="1">
      <c r="A132" s="38"/>
      <c r="B132" s="39"/>
      <c r="C132" s="38"/>
      <c r="D132" s="183" t="s">
        <v>135</v>
      </c>
      <c r="E132" s="38"/>
      <c r="F132" s="184" t="s">
        <v>532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135</v>
      </c>
      <c r="AU132" s="19" t="s">
        <v>81</v>
      </c>
    </row>
    <row r="133" s="13" customFormat="1">
      <c r="A133" s="13"/>
      <c r="B133" s="185"/>
      <c r="C133" s="13"/>
      <c r="D133" s="178" t="s">
        <v>142</v>
      </c>
      <c r="E133" s="186" t="s">
        <v>3</v>
      </c>
      <c r="F133" s="187" t="s">
        <v>533</v>
      </c>
      <c r="G133" s="13"/>
      <c r="H133" s="188">
        <v>2.5499999999999998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142</v>
      </c>
      <c r="AU133" s="186" t="s">
        <v>81</v>
      </c>
      <c r="AV133" s="13" t="s">
        <v>81</v>
      </c>
      <c r="AW133" s="13" t="s">
        <v>33</v>
      </c>
      <c r="AX133" s="13" t="s">
        <v>77</v>
      </c>
      <c r="AY133" s="186" t="s">
        <v>124</v>
      </c>
    </row>
    <row r="134" s="2" customFormat="1" ht="24.15" customHeight="1">
      <c r="A134" s="38"/>
      <c r="B134" s="164"/>
      <c r="C134" s="165" t="s">
        <v>170</v>
      </c>
      <c r="D134" s="165" t="s">
        <v>126</v>
      </c>
      <c r="E134" s="166" t="s">
        <v>534</v>
      </c>
      <c r="F134" s="167" t="s">
        <v>535</v>
      </c>
      <c r="G134" s="168" t="s">
        <v>129</v>
      </c>
      <c r="H134" s="169">
        <v>11.050000000000001</v>
      </c>
      <c r="I134" s="170"/>
      <c r="J134" s="171">
        <f>ROUND(I134*H134,2)</f>
        <v>0</v>
      </c>
      <c r="K134" s="167" t="s">
        <v>130</v>
      </c>
      <c r="L134" s="39"/>
      <c r="M134" s="172" t="s">
        <v>3</v>
      </c>
      <c r="N134" s="173" t="s">
        <v>43</v>
      </c>
      <c r="O134" s="72"/>
      <c r="P134" s="174">
        <f>O134*H134</f>
        <v>0</v>
      </c>
      <c r="Q134" s="174">
        <v>0.00017000000000000001</v>
      </c>
      <c r="R134" s="174">
        <f>Q134*H134</f>
        <v>0.0018785000000000002</v>
      </c>
      <c r="S134" s="174">
        <v>0</v>
      </c>
      <c r="T134" s="17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6" t="s">
        <v>131</v>
      </c>
      <c r="AT134" s="176" t="s">
        <v>126</v>
      </c>
      <c r="AU134" s="176" t="s">
        <v>81</v>
      </c>
      <c r="AY134" s="19" t="s">
        <v>124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9" t="s">
        <v>77</v>
      </c>
      <c r="BK134" s="177">
        <f>ROUND(I134*H134,2)</f>
        <v>0</v>
      </c>
      <c r="BL134" s="19" t="s">
        <v>131</v>
      </c>
      <c r="BM134" s="176" t="s">
        <v>536</v>
      </c>
    </row>
    <row r="135" s="2" customFormat="1">
      <c r="A135" s="38"/>
      <c r="B135" s="39"/>
      <c r="C135" s="38"/>
      <c r="D135" s="178" t="s">
        <v>133</v>
      </c>
      <c r="E135" s="38"/>
      <c r="F135" s="179" t="s">
        <v>537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133</v>
      </c>
      <c r="AU135" s="19" t="s">
        <v>81</v>
      </c>
    </row>
    <row r="136" s="2" customFormat="1">
      <c r="A136" s="38"/>
      <c r="B136" s="39"/>
      <c r="C136" s="38"/>
      <c r="D136" s="183" t="s">
        <v>135</v>
      </c>
      <c r="E136" s="38"/>
      <c r="F136" s="184" t="s">
        <v>538</v>
      </c>
      <c r="G136" s="38"/>
      <c r="H136" s="38"/>
      <c r="I136" s="180"/>
      <c r="J136" s="38"/>
      <c r="K136" s="38"/>
      <c r="L136" s="39"/>
      <c r="M136" s="181"/>
      <c r="N136" s="182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135</v>
      </c>
      <c r="AU136" s="19" t="s">
        <v>81</v>
      </c>
    </row>
    <row r="137" s="13" customFormat="1">
      <c r="A137" s="13"/>
      <c r="B137" s="185"/>
      <c r="C137" s="13"/>
      <c r="D137" s="178" t="s">
        <v>142</v>
      </c>
      <c r="E137" s="186" t="s">
        <v>3</v>
      </c>
      <c r="F137" s="187" t="s">
        <v>539</v>
      </c>
      <c r="G137" s="13"/>
      <c r="H137" s="188">
        <v>11.050000000000001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142</v>
      </c>
      <c r="AU137" s="186" t="s">
        <v>81</v>
      </c>
      <c r="AV137" s="13" t="s">
        <v>81</v>
      </c>
      <c r="AW137" s="13" t="s">
        <v>33</v>
      </c>
      <c r="AX137" s="13" t="s">
        <v>77</v>
      </c>
      <c r="AY137" s="186" t="s">
        <v>124</v>
      </c>
    </row>
    <row r="138" s="2" customFormat="1" ht="24.15" customHeight="1">
      <c r="A138" s="38"/>
      <c r="B138" s="164"/>
      <c r="C138" s="193" t="s">
        <v>155</v>
      </c>
      <c r="D138" s="193" t="s">
        <v>151</v>
      </c>
      <c r="E138" s="194" t="s">
        <v>540</v>
      </c>
      <c r="F138" s="195" t="s">
        <v>541</v>
      </c>
      <c r="G138" s="196" t="s">
        <v>129</v>
      </c>
      <c r="H138" s="197">
        <v>13.089</v>
      </c>
      <c r="I138" s="198"/>
      <c r="J138" s="199">
        <f>ROUND(I138*H138,2)</f>
        <v>0</v>
      </c>
      <c r="K138" s="195" t="s">
        <v>130</v>
      </c>
      <c r="L138" s="200"/>
      <c r="M138" s="201" t="s">
        <v>3</v>
      </c>
      <c r="N138" s="202" t="s">
        <v>43</v>
      </c>
      <c r="O138" s="72"/>
      <c r="P138" s="174">
        <f>O138*H138</f>
        <v>0</v>
      </c>
      <c r="Q138" s="174">
        <v>0.00029999999999999997</v>
      </c>
      <c r="R138" s="174">
        <f>Q138*H138</f>
        <v>0.0039267</v>
      </c>
      <c r="S138" s="174">
        <v>0</v>
      </c>
      <c r="T138" s="17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76" t="s">
        <v>155</v>
      </c>
      <c r="AT138" s="176" t="s">
        <v>151</v>
      </c>
      <c r="AU138" s="176" t="s">
        <v>81</v>
      </c>
      <c r="AY138" s="19" t="s">
        <v>124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9" t="s">
        <v>77</v>
      </c>
      <c r="BK138" s="177">
        <f>ROUND(I138*H138,2)</f>
        <v>0</v>
      </c>
      <c r="BL138" s="19" t="s">
        <v>131</v>
      </c>
      <c r="BM138" s="176" t="s">
        <v>542</v>
      </c>
    </row>
    <row r="139" s="2" customFormat="1">
      <c r="A139" s="38"/>
      <c r="B139" s="39"/>
      <c r="C139" s="38"/>
      <c r="D139" s="178" t="s">
        <v>133</v>
      </c>
      <c r="E139" s="38"/>
      <c r="F139" s="179" t="s">
        <v>541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133</v>
      </c>
      <c r="AU139" s="19" t="s">
        <v>81</v>
      </c>
    </row>
    <row r="140" s="13" customFormat="1">
      <c r="A140" s="13"/>
      <c r="B140" s="185"/>
      <c r="C140" s="13"/>
      <c r="D140" s="178" t="s">
        <v>142</v>
      </c>
      <c r="E140" s="13"/>
      <c r="F140" s="187" t="s">
        <v>543</v>
      </c>
      <c r="G140" s="13"/>
      <c r="H140" s="188">
        <v>13.089</v>
      </c>
      <c r="I140" s="189"/>
      <c r="J140" s="13"/>
      <c r="K140" s="13"/>
      <c r="L140" s="185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142</v>
      </c>
      <c r="AU140" s="186" t="s">
        <v>81</v>
      </c>
      <c r="AV140" s="13" t="s">
        <v>81</v>
      </c>
      <c r="AW140" s="13" t="s">
        <v>4</v>
      </c>
      <c r="AX140" s="13" t="s">
        <v>77</v>
      </c>
      <c r="AY140" s="186" t="s">
        <v>124</v>
      </c>
    </row>
    <row r="141" s="2" customFormat="1" ht="16.5" customHeight="1">
      <c r="A141" s="38"/>
      <c r="B141" s="164"/>
      <c r="C141" s="165" t="s">
        <v>181</v>
      </c>
      <c r="D141" s="165" t="s">
        <v>126</v>
      </c>
      <c r="E141" s="166" t="s">
        <v>544</v>
      </c>
      <c r="F141" s="167" t="s">
        <v>545</v>
      </c>
      <c r="G141" s="168" t="s">
        <v>146</v>
      </c>
      <c r="H141" s="169">
        <v>0.84999999999999998</v>
      </c>
      <c r="I141" s="170"/>
      <c r="J141" s="171">
        <f>ROUND(I141*H141,2)</f>
        <v>0</v>
      </c>
      <c r="K141" s="167" t="s">
        <v>130</v>
      </c>
      <c r="L141" s="39"/>
      <c r="M141" s="172" t="s">
        <v>3</v>
      </c>
      <c r="N141" s="173" t="s">
        <v>43</v>
      </c>
      <c r="O141" s="72"/>
      <c r="P141" s="174">
        <f>O141*H141</f>
        <v>0</v>
      </c>
      <c r="Q141" s="174">
        <v>2.3010199999999998</v>
      </c>
      <c r="R141" s="174">
        <f>Q141*H141</f>
        <v>1.9558669999999998</v>
      </c>
      <c r="S141" s="174">
        <v>0</v>
      </c>
      <c r="T141" s="17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6" t="s">
        <v>131</v>
      </c>
      <c r="AT141" s="176" t="s">
        <v>126</v>
      </c>
      <c r="AU141" s="176" t="s">
        <v>81</v>
      </c>
      <c r="AY141" s="19" t="s">
        <v>124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9" t="s">
        <v>77</v>
      </c>
      <c r="BK141" s="177">
        <f>ROUND(I141*H141,2)</f>
        <v>0</v>
      </c>
      <c r="BL141" s="19" t="s">
        <v>131</v>
      </c>
      <c r="BM141" s="176" t="s">
        <v>546</v>
      </c>
    </row>
    <row r="142" s="2" customFormat="1">
      <c r="A142" s="38"/>
      <c r="B142" s="39"/>
      <c r="C142" s="38"/>
      <c r="D142" s="178" t="s">
        <v>133</v>
      </c>
      <c r="E142" s="38"/>
      <c r="F142" s="179" t="s">
        <v>545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133</v>
      </c>
      <c r="AU142" s="19" t="s">
        <v>81</v>
      </c>
    </row>
    <row r="143" s="2" customFormat="1">
      <c r="A143" s="38"/>
      <c r="B143" s="39"/>
      <c r="C143" s="38"/>
      <c r="D143" s="183" t="s">
        <v>135</v>
      </c>
      <c r="E143" s="38"/>
      <c r="F143" s="184" t="s">
        <v>547</v>
      </c>
      <c r="G143" s="38"/>
      <c r="H143" s="38"/>
      <c r="I143" s="180"/>
      <c r="J143" s="38"/>
      <c r="K143" s="38"/>
      <c r="L143" s="39"/>
      <c r="M143" s="181"/>
      <c r="N143" s="182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135</v>
      </c>
      <c r="AU143" s="19" t="s">
        <v>81</v>
      </c>
    </row>
    <row r="144" s="13" customFormat="1">
      <c r="A144" s="13"/>
      <c r="B144" s="185"/>
      <c r="C144" s="13"/>
      <c r="D144" s="178" t="s">
        <v>142</v>
      </c>
      <c r="E144" s="186" t="s">
        <v>3</v>
      </c>
      <c r="F144" s="187" t="s">
        <v>548</v>
      </c>
      <c r="G144" s="13"/>
      <c r="H144" s="188">
        <v>0.84999999999999998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142</v>
      </c>
      <c r="AU144" s="186" t="s">
        <v>81</v>
      </c>
      <c r="AV144" s="13" t="s">
        <v>81</v>
      </c>
      <c r="AW144" s="13" t="s">
        <v>33</v>
      </c>
      <c r="AX144" s="13" t="s">
        <v>77</v>
      </c>
      <c r="AY144" s="186" t="s">
        <v>124</v>
      </c>
    </row>
    <row r="145" s="2" customFormat="1" ht="24.15" customHeight="1">
      <c r="A145" s="38"/>
      <c r="B145" s="164"/>
      <c r="C145" s="165" t="s">
        <v>187</v>
      </c>
      <c r="D145" s="165" t="s">
        <v>126</v>
      </c>
      <c r="E145" s="166" t="s">
        <v>549</v>
      </c>
      <c r="F145" s="167" t="s">
        <v>550</v>
      </c>
      <c r="G145" s="168" t="s">
        <v>282</v>
      </c>
      <c r="H145" s="169">
        <v>8.5</v>
      </c>
      <c r="I145" s="170"/>
      <c r="J145" s="171">
        <f>ROUND(I145*H145,2)</f>
        <v>0</v>
      </c>
      <c r="K145" s="167" t="s">
        <v>130</v>
      </c>
      <c r="L145" s="39"/>
      <c r="M145" s="172" t="s">
        <v>3</v>
      </c>
      <c r="N145" s="173" t="s">
        <v>43</v>
      </c>
      <c r="O145" s="72"/>
      <c r="P145" s="174">
        <f>O145*H145</f>
        <v>0</v>
      </c>
      <c r="Q145" s="174">
        <v>0.00048999999999999998</v>
      </c>
      <c r="R145" s="174">
        <f>Q145*H145</f>
        <v>0.0041650000000000003</v>
      </c>
      <c r="S145" s="174">
        <v>0</v>
      </c>
      <c r="T145" s="17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6" t="s">
        <v>131</v>
      </c>
      <c r="AT145" s="176" t="s">
        <v>126</v>
      </c>
      <c r="AU145" s="176" t="s">
        <v>81</v>
      </c>
      <c r="AY145" s="19" t="s">
        <v>124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9" t="s">
        <v>77</v>
      </c>
      <c r="BK145" s="177">
        <f>ROUND(I145*H145,2)</f>
        <v>0</v>
      </c>
      <c r="BL145" s="19" t="s">
        <v>131</v>
      </c>
      <c r="BM145" s="176" t="s">
        <v>551</v>
      </c>
    </row>
    <row r="146" s="2" customFormat="1">
      <c r="A146" s="38"/>
      <c r="B146" s="39"/>
      <c r="C146" s="38"/>
      <c r="D146" s="178" t="s">
        <v>133</v>
      </c>
      <c r="E146" s="38"/>
      <c r="F146" s="179" t="s">
        <v>552</v>
      </c>
      <c r="G146" s="38"/>
      <c r="H146" s="38"/>
      <c r="I146" s="180"/>
      <c r="J146" s="38"/>
      <c r="K146" s="38"/>
      <c r="L146" s="39"/>
      <c r="M146" s="181"/>
      <c r="N146" s="182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133</v>
      </c>
      <c r="AU146" s="19" t="s">
        <v>81</v>
      </c>
    </row>
    <row r="147" s="2" customFormat="1">
      <c r="A147" s="38"/>
      <c r="B147" s="39"/>
      <c r="C147" s="38"/>
      <c r="D147" s="183" t="s">
        <v>135</v>
      </c>
      <c r="E147" s="38"/>
      <c r="F147" s="184" t="s">
        <v>553</v>
      </c>
      <c r="G147" s="38"/>
      <c r="H147" s="38"/>
      <c r="I147" s="180"/>
      <c r="J147" s="38"/>
      <c r="K147" s="38"/>
      <c r="L147" s="39"/>
      <c r="M147" s="181"/>
      <c r="N147" s="182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135</v>
      </c>
      <c r="AU147" s="19" t="s">
        <v>81</v>
      </c>
    </row>
    <row r="148" s="2" customFormat="1" ht="16.5" customHeight="1">
      <c r="A148" s="38"/>
      <c r="B148" s="164"/>
      <c r="C148" s="165" t="s">
        <v>191</v>
      </c>
      <c r="D148" s="165" t="s">
        <v>126</v>
      </c>
      <c r="E148" s="166" t="s">
        <v>554</v>
      </c>
      <c r="F148" s="167" t="s">
        <v>555</v>
      </c>
      <c r="G148" s="168" t="s">
        <v>146</v>
      </c>
      <c r="H148" s="169">
        <v>0.34999999999999998</v>
      </c>
      <c r="I148" s="170"/>
      <c r="J148" s="171">
        <f>ROUND(I148*H148,2)</f>
        <v>0</v>
      </c>
      <c r="K148" s="167" t="s">
        <v>130</v>
      </c>
      <c r="L148" s="39"/>
      <c r="M148" s="172" t="s">
        <v>3</v>
      </c>
      <c r="N148" s="173" t="s">
        <v>43</v>
      </c>
      <c r="O148" s="72"/>
      <c r="P148" s="174">
        <f>O148*H148</f>
        <v>0</v>
      </c>
      <c r="Q148" s="174">
        <v>2.5018699999999998</v>
      </c>
      <c r="R148" s="174">
        <f>Q148*H148</f>
        <v>0.87565449999999989</v>
      </c>
      <c r="S148" s="174">
        <v>0</v>
      </c>
      <c r="T148" s="17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6" t="s">
        <v>131</v>
      </c>
      <c r="AT148" s="176" t="s">
        <v>126</v>
      </c>
      <c r="AU148" s="176" t="s">
        <v>81</v>
      </c>
      <c r="AY148" s="19" t="s">
        <v>124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9" t="s">
        <v>77</v>
      </c>
      <c r="BK148" s="177">
        <f>ROUND(I148*H148,2)</f>
        <v>0</v>
      </c>
      <c r="BL148" s="19" t="s">
        <v>131</v>
      </c>
      <c r="BM148" s="176" t="s">
        <v>556</v>
      </c>
    </row>
    <row r="149" s="2" customFormat="1">
      <c r="A149" s="38"/>
      <c r="B149" s="39"/>
      <c r="C149" s="38"/>
      <c r="D149" s="178" t="s">
        <v>133</v>
      </c>
      <c r="E149" s="38"/>
      <c r="F149" s="179" t="s">
        <v>557</v>
      </c>
      <c r="G149" s="38"/>
      <c r="H149" s="38"/>
      <c r="I149" s="180"/>
      <c r="J149" s="38"/>
      <c r="K149" s="38"/>
      <c r="L149" s="39"/>
      <c r="M149" s="181"/>
      <c r="N149" s="182"/>
      <c r="O149" s="72"/>
      <c r="P149" s="72"/>
      <c r="Q149" s="72"/>
      <c r="R149" s="72"/>
      <c r="S149" s="72"/>
      <c r="T149" s="7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133</v>
      </c>
      <c r="AU149" s="19" t="s">
        <v>81</v>
      </c>
    </row>
    <row r="150" s="2" customFormat="1">
      <c r="A150" s="38"/>
      <c r="B150" s="39"/>
      <c r="C150" s="38"/>
      <c r="D150" s="183" t="s">
        <v>135</v>
      </c>
      <c r="E150" s="38"/>
      <c r="F150" s="184" t="s">
        <v>558</v>
      </c>
      <c r="G150" s="38"/>
      <c r="H150" s="38"/>
      <c r="I150" s="180"/>
      <c r="J150" s="38"/>
      <c r="K150" s="38"/>
      <c r="L150" s="39"/>
      <c r="M150" s="181"/>
      <c r="N150" s="182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135</v>
      </c>
      <c r="AU150" s="19" t="s">
        <v>81</v>
      </c>
    </row>
    <row r="151" s="14" customFormat="1">
      <c r="A151" s="14"/>
      <c r="B151" s="203"/>
      <c r="C151" s="14"/>
      <c r="D151" s="178" t="s">
        <v>142</v>
      </c>
      <c r="E151" s="204" t="s">
        <v>3</v>
      </c>
      <c r="F151" s="205" t="s">
        <v>559</v>
      </c>
      <c r="G151" s="14"/>
      <c r="H151" s="204" t="s">
        <v>3</v>
      </c>
      <c r="I151" s="206"/>
      <c r="J151" s="14"/>
      <c r="K151" s="14"/>
      <c r="L151" s="203"/>
      <c r="M151" s="207"/>
      <c r="N151" s="208"/>
      <c r="O151" s="208"/>
      <c r="P151" s="208"/>
      <c r="Q151" s="208"/>
      <c r="R151" s="208"/>
      <c r="S151" s="208"/>
      <c r="T151" s="20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4" t="s">
        <v>142</v>
      </c>
      <c r="AU151" s="204" t="s">
        <v>81</v>
      </c>
      <c r="AV151" s="14" t="s">
        <v>77</v>
      </c>
      <c r="AW151" s="14" t="s">
        <v>33</v>
      </c>
      <c r="AX151" s="14" t="s">
        <v>72</v>
      </c>
      <c r="AY151" s="204" t="s">
        <v>124</v>
      </c>
    </row>
    <row r="152" s="13" customFormat="1">
      <c r="A152" s="13"/>
      <c r="B152" s="185"/>
      <c r="C152" s="13"/>
      <c r="D152" s="178" t="s">
        <v>142</v>
      </c>
      <c r="E152" s="186" t="s">
        <v>3</v>
      </c>
      <c r="F152" s="187" t="s">
        <v>560</v>
      </c>
      <c r="G152" s="13"/>
      <c r="H152" s="188">
        <v>0.246</v>
      </c>
      <c r="I152" s="189"/>
      <c r="J152" s="13"/>
      <c r="K152" s="13"/>
      <c r="L152" s="185"/>
      <c r="M152" s="190"/>
      <c r="N152" s="191"/>
      <c r="O152" s="191"/>
      <c r="P152" s="191"/>
      <c r="Q152" s="191"/>
      <c r="R152" s="191"/>
      <c r="S152" s="191"/>
      <c r="T152" s="19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142</v>
      </c>
      <c r="AU152" s="186" t="s">
        <v>81</v>
      </c>
      <c r="AV152" s="13" t="s">
        <v>81</v>
      </c>
      <c r="AW152" s="13" t="s">
        <v>33</v>
      </c>
      <c r="AX152" s="13" t="s">
        <v>72</v>
      </c>
      <c r="AY152" s="186" t="s">
        <v>124</v>
      </c>
    </row>
    <row r="153" s="13" customFormat="1">
      <c r="A153" s="13"/>
      <c r="B153" s="185"/>
      <c r="C153" s="13"/>
      <c r="D153" s="178" t="s">
        <v>142</v>
      </c>
      <c r="E153" s="186" t="s">
        <v>3</v>
      </c>
      <c r="F153" s="187" t="s">
        <v>561</v>
      </c>
      <c r="G153" s="13"/>
      <c r="H153" s="188">
        <v>0.104</v>
      </c>
      <c r="I153" s="189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142</v>
      </c>
      <c r="AU153" s="186" t="s">
        <v>81</v>
      </c>
      <c r="AV153" s="13" t="s">
        <v>81</v>
      </c>
      <c r="AW153" s="13" t="s">
        <v>33</v>
      </c>
      <c r="AX153" s="13" t="s">
        <v>72</v>
      </c>
      <c r="AY153" s="186" t="s">
        <v>124</v>
      </c>
    </row>
    <row r="154" s="15" customFormat="1">
      <c r="A154" s="15"/>
      <c r="B154" s="210"/>
      <c r="C154" s="15"/>
      <c r="D154" s="178" t="s">
        <v>142</v>
      </c>
      <c r="E154" s="211" t="s">
        <v>3</v>
      </c>
      <c r="F154" s="212" t="s">
        <v>214</v>
      </c>
      <c r="G154" s="15"/>
      <c r="H154" s="213">
        <v>0.34999999999999998</v>
      </c>
      <c r="I154" s="214"/>
      <c r="J154" s="15"/>
      <c r="K154" s="15"/>
      <c r="L154" s="210"/>
      <c r="M154" s="215"/>
      <c r="N154" s="216"/>
      <c r="O154" s="216"/>
      <c r="P154" s="216"/>
      <c r="Q154" s="216"/>
      <c r="R154" s="216"/>
      <c r="S154" s="216"/>
      <c r="T154" s="21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1" t="s">
        <v>142</v>
      </c>
      <c r="AU154" s="211" t="s">
        <v>81</v>
      </c>
      <c r="AV154" s="15" t="s">
        <v>131</v>
      </c>
      <c r="AW154" s="15" t="s">
        <v>33</v>
      </c>
      <c r="AX154" s="15" t="s">
        <v>77</v>
      </c>
      <c r="AY154" s="211" t="s">
        <v>124</v>
      </c>
    </row>
    <row r="155" s="2" customFormat="1" ht="33" customHeight="1">
      <c r="A155" s="38"/>
      <c r="B155" s="164"/>
      <c r="C155" s="165" t="s">
        <v>199</v>
      </c>
      <c r="D155" s="165" t="s">
        <v>126</v>
      </c>
      <c r="E155" s="166" t="s">
        <v>562</v>
      </c>
      <c r="F155" s="167" t="s">
        <v>563</v>
      </c>
      <c r="G155" s="168" t="s">
        <v>129</v>
      </c>
      <c r="H155" s="169">
        <v>8.7379999999999995</v>
      </c>
      <c r="I155" s="170"/>
      <c r="J155" s="171">
        <f>ROUND(I155*H155,2)</f>
        <v>0</v>
      </c>
      <c r="K155" s="167" t="s">
        <v>130</v>
      </c>
      <c r="L155" s="39"/>
      <c r="M155" s="172" t="s">
        <v>3</v>
      </c>
      <c r="N155" s="173" t="s">
        <v>43</v>
      </c>
      <c r="O155" s="72"/>
      <c r="P155" s="174">
        <f>O155*H155</f>
        <v>0</v>
      </c>
      <c r="Q155" s="174">
        <v>0.73404000000000003</v>
      </c>
      <c r="R155" s="174">
        <f>Q155*H155</f>
        <v>6.4140415199999996</v>
      </c>
      <c r="S155" s="174">
        <v>0</v>
      </c>
      <c r="T155" s="17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76" t="s">
        <v>131</v>
      </c>
      <c r="AT155" s="176" t="s">
        <v>126</v>
      </c>
      <c r="AU155" s="176" t="s">
        <v>81</v>
      </c>
      <c r="AY155" s="19" t="s">
        <v>124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9" t="s">
        <v>77</v>
      </c>
      <c r="BK155" s="177">
        <f>ROUND(I155*H155,2)</f>
        <v>0</v>
      </c>
      <c r="BL155" s="19" t="s">
        <v>131</v>
      </c>
      <c r="BM155" s="176" t="s">
        <v>564</v>
      </c>
    </row>
    <row r="156" s="2" customFormat="1">
      <c r="A156" s="38"/>
      <c r="B156" s="39"/>
      <c r="C156" s="38"/>
      <c r="D156" s="178" t="s">
        <v>133</v>
      </c>
      <c r="E156" s="38"/>
      <c r="F156" s="179" t="s">
        <v>565</v>
      </c>
      <c r="G156" s="38"/>
      <c r="H156" s="38"/>
      <c r="I156" s="180"/>
      <c r="J156" s="38"/>
      <c r="K156" s="38"/>
      <c r="L156" s="39"/>
      <c r="M156" s="181"/>
      <c r="N156" s="182"/>
      <c r="O156" s="72"/>
      <c r="P156" s="72"/>
      <c r="Q156" s="72"/>
      <c r="R156" s="72"/>
      <c r="S156" s="72"/>
      <c r="T156" s="7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133</v>
      </c>
      <c r="AU156" s="19" t="s">
        <v>81</v>
      </c>
    </row>
    <row r="157" s="2" customFormat="1">
      <c r="A157" s="38"/>
      <c r="B157" s="39"/>
      <c r="C157" s="38"/>
      <c r="D157" s="183" t="s">
        <v>135</v>
      </c>
      <c r="E157" s="38"/>
      <c r="F157" s="184" t="s">
        <v>566</v>
      </c>
      <c r="G157" s="38"/>
      <c r="H157" s="38"/>
      <c r="I157" s="180"/>
      <c r="J157" s="38"/>
      <c r="K157" s="38"/>
      <c r="L157" s="39"/>
      <c r="M157" s="181"/>
      <c r="N157" s="182"/>
      <c r="O157" s="72"/>
      <c r="P157" s="72"/>
      <c r="Q157" s="72"/>
      <c r="R157" s="72"/>
      <c r="S157" s="72"/>
      <c r="T157" s="7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135</v>
      </c>
      <c r="AU157" s="19" t="s">
        <v>81</v>
      </c>
    </row>
    <row r="158" s="14" customFormat="1">
      <c r="A158" s="14"/>
      <c r="B158" s="203"/>
      <c r="C158" s="14"/>
      <c r="D158" s="178" t="s">
        <v>142</v>
      </c>
      <c r="E158" s="204" t="s">
        <v>3</v>
      </c>
      <c r="F158" s="205" t="s">
        <v>503</v>
      </c>
      <c r="G158" s="14"/>
      <c r="H158" s="204" t="s">
        <v>3</v>
      </c>
      <c r="I158" s="206"/>
      <c r="J158" s="14"/>
      <c r="K158" s="14"/>
      <c r="L158" s="203"/>
      <c r="M158" s="207"/>
      <c r="N158" s="208"/>
      <c r="O158" s="208"/>
      <c r="P158" s="208"/>
      <c r="Q158" s="208"/>
      <c r="R158" s="208"/>
      <c r="S158" s="208"/>
      <c r="T158" s="20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4" t="s">
        <v>142</v>
      </c>
      <c r="AU158" s="204" t="s">
        <v>81</v>
      </c>
      <c r="AV158" s="14" t="s">
        <v>77</v>
      </c>
      <c r="AW158" s="14" t="s">
        <v>33</v>
      </c>
      <c r="AX158" s="14" t="s">
        <v>72</v>
      </c>
      <c r="AY158" s="204" t="s">
        <v>124</v>
      </c>
    </row>
    <row r="159" s="13" customFormat="1">
      <c r="A159" s="13"/>
      <c r="B159" s="185"/>
      <c r="C159" s="13"/>
      <c r="D159" s="178" t="s">
        <v>142</v>
      </c>
      <c r="E159" s="186" t="s">
        <v>3</v>
      </c>
      <c r="F159" s="187" t="s">
        <v>567</v>
      </c>
      <c r="G159" s="13"/>
      <c r="H159" s="188">
        <v>6.1500000000000004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142</v>
      </c>
      <c r="AU159" s="186" t="s">
        <v>81</v>
      </c>
      <c r="AV159" s="13" t="s">
        <v>81</v>
      </c>
      <c r="AW159" s="13" t="s">
        <v>33</v>
      </c>
      <c r="AX159" s="13" t="s">
        <v>72</v>
      </c>
      <c r="AY159" s="186" t="s">
        <v>124</v>
      </c>
    </row>
    <row r="160" s="13" customFormat="1">
      <c r="A160" s="13"/>
      <c r="B160" s="185"/>
      <c r="C160" s="13"/>
      <c r="D160" s="178" t="s">
        <v>142</v>
      </c>
      <c r="E160" s="186" t="s">
        <v>3</v>
      </c>
      <c r="F160" s="187" t="s">
        <v>568</v>
      </c>
      <c r="G160" s="13"/>
      <c r="H160" s="188">
        <v>2.5880000000000001</v>
      </c>
      <c r="I160" s="189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142</v>
      </c>
      <c r="AU160" s="186" t="s">
        <v>81</v>
      </c>
      <c r="AV160" s="13" t="s">
        <v>81</v>
      </c>
      <c r="AW160" s="13" t="s">
        <v>33</v>
      </c>
      <c r="AX160" s="13" t="s">
        <v>72</v>
      </c>
      <c r="AY160" s="186" t="s">
        <v>124</v>
      </c>
    </row>
    <row r="161" s="15" customFormat="1">
      <c r="A161" s="15"/>
      <c r="B161" s="210"/>
      <c r="C161" s="15"/>
      <c r="D161" s="178" t="s">
        <v>142</v>
      </c>
      <c r="E161" s="211" t="s">
        <v>3</v>
      </c>
      <c r="F161" s="212" t="s">
        <v>214</v>
      </c>
      <c r="G161" s="15"/>
      <c r="H161" s="213">
        <v>8.7379999999999995</v>
      </c>
      <c r="I161" s="214"/>
      <c r="J161" s="15"/>
      <c r="K161" s="15"/>
      <c r="L161" s="210"/>
      <c r="M161" s="215"/>
      <c r="N161" s="216"/>
      <c r="O161" s="216"/>
      <c r="P161" s="216"/>
      <c r="Q161" s="216"/>
      <c r="R161" s="216"/>
      <c r="S161" s="216"/>
      <c r="T161" s="21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1" t="s">
        <v>142</v>
      </c>
      <c r="AU161" s="211" t="s">
        <v>81</v>
      </c>
      <c r="AV161" s="15" t="s">
        <v>131</v>
      </c>
      <c r="AW161" s="15" t="s">
        <v>33</v>
      </c>
      <c r="AX161" s="15" t="s">
        <v>77</v>
      </c>
      <c r="AY161" s="211" t="s">
        <v>124</v>
      </c>
    </row>
    <row r="162" s="2" customFormat="1" ht="24.15" customHeight="1">
      <c r="A162" s="38"/>
      <c r="B162" s="164"/>
      <c r="C162" s="165" t="s">
        <v>215</v>
      </c>
      <c r="D162" s="165" t="s">
        <v>126</v>
      </c>
      <c r="E162" s="166" t="s">
        <v>569</v>
      </c>
      <c r="F162" s="167" t="s">
        <v>570</v>
      </c>
      <c r="G162" s="168" t="s">
        <v>146</v>
      </c>
      <c r="H162" s="169">
        <v>2.3500000000000001</v>
      </c>
      <c r="I162" s="170"/>
      <c r="J162" s="171">
        <f>ROUND(I162*H162,2)</f>
        <v>0</v>
      </c>
      <c r="K162" s="167" t="s">
        <v>130</v>
      </c>
      <c r="L162" s="39"/>
      <c r="M162" s="172" t="s">
        <v>3</v>
      </c>
      <c r="N162" s="173" t="s">
        <v>43</v>
      </c>
      <c r="O162" s="72"/>
      <c r="P162" s="174">
        <f>O162*H162</f>
        <v>0</v>
      </c>
      <c r="Q162" s="174">
        <v>2.5018699999999998</v>
      </c>
      <c r="R162" s="174">
        <f>Q162*H162</f>
        <v>5.8793945000000001</v>
      </c>
      <c r="S162" s="174">
        <v>0</v>
      </c>
      <c r="T162" s="17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76" t="s">
        <v>131</v>
      </c>
      <c r="AT162" s="176" t="s">
        <v>126</v>
      </c>
      <c r="AU162" s="176" t="s">
        <v>81</v>
      </c>
      <c r="AY162" s="19" t="s">
        <v>124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9" t="s">
        <v>77</v>
      </c>
      <c r="BK162" s="177">
        <f>ROUND(I162*H162,2)</f>
        <v>0</v>
      </c>
      <c r="BL162" s="19" t="s">
        <v>131</v>
      </c>
      <c r="BM162" s="176" t="s">
        <v>571</v>
      </c>
    </row>
    <row r="163" s="2" customFormat="1">
      <c r="A163" s="38"/>
      <c r="B163" s="39"/>
      <c r="C163" s="38"/>
      <c r="D163" s="178" t="s">
        <v>133</v>
      </c>
      <c r="E163" s="38"/>
      <c r="F163" s="179" t="s">
        <v>572</v>
      </c>
      <c r="G163" s="38"/>
      <c r="H163" s="38"/>
      <c r="I163" s="180"/>
      <c r="J163" s="38"/>
      <c r="K163" s="38"/>
      <c r="L163" s="39"/>
      <c r="M163" s="181"/>
      <c r="N163" s="182"/>
      <c r="O163" s="72"/>
      <c r="P163" s="72"/>
      <c r="Q163" s="72"/>
      <c r="R163" s="72"/>
      <c r="S163" s="72"/>
      <c r="T163" s="7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133</v>
      </c>
      <c r="AU163" s="19" t="s">
        <v>81</v>
      </c>
    </row>
    <row r="164" s="2" customFormat="1">
      <c r="A164" s="38"/>
      <c r="B164" s="39"/>
      <c r="C164" s="38"/>
      <c r="D164" s="183" t="s">
        <v>135</v>
      </c>
      <c r="E164" s="38"/>
      <c r="F164" s="184" t="s">
        <v>573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135</v>
      </c>
      <c r="AU164" s="19" t="s">
        <v>81</v>
      </c>
    </row>
    <row r="165" s="14" customFormat="1">
      <c r="A165" s="14"/>
      <c r="B165" s="203"/>
      <c r="C165" s="14"/>
      <c r="D165" s="178" t="s">
        <v>142</v>
      </c>
      <c r="E165" s="204" t="s">
        <v>3</v>
      </c>
      <c r="F165" s="205" t="s">
        <v>503</v>
      </c>
      <c r="G165" s="14"/>
      <c r="H165" s="204" t="s">
        <v>3</v>
      </c>
      <c r="I165" s="206"/>
      <c r="J165" s="14"/>
      <c r="K165" s="14"/>
      <c r="L165" s="203"/>
      <c r="M165" s="207"/>
      <c r="N165" s="208"/>
      <c r="O165" s="208"/>
      <c r="P165" s="208"/>
      <c r="Q165" s="208"/>
      <c r="R165" s="208"/>
      <c r="S165" s="208"/>
      <c r="T165" s="20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4" t="s">
        <v>142</v>
      </c>
      <c r="AU165" s="204" t="s">
        <v>81</v>
      </c>
      <c r="AV165" s="14" t="s">
        <v>77</v>
      </c>
      <c r="AW165" s="14" t="s">
        <v>33</v>
      </c>
      <c r="AX165" s="14" t="s">
        <v>72</v>
      </c>
      <c r="AY165" s="204" t="s">
        <v>124</v>
      </c>
    </row>
    <row r="166" s="13" customFormat="1">
      <c r="A166" s="13"/>
      <c r="B166" s="185"/>
      <c r="C166" s="13"/>
      <c r="D166" s="178" t="s">
        <v>142</v>
      </c>
      <c r="E166" s="186" t="s">
        <v>3</v>
      </c>
      <c r="F166" s="187" t="s">
        <v>574</v>
      </c>
      <c r="G166" s="13"/>
      <c r="H166" s="188">
        <v>1.95</v>
      </c>
      <c r="I166" s="189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142</v>
      </c>
      <c r="AU166" s="186" t="s">
        <v>81</v>
      </c>
      <c r="AV166" s="13" t="s">
        <v>81</v>
      </c>
      <c r="AW166" s="13" t="s">
        <v>33</v>
      </c>
      <c r="AX166" s="13" t="s">
        <v>72</v>
      </c>
      <c r="AY166" s="186" t="s">
        <v>124</v>
      </c>
    </row>
    <row r="167" s="13" customFormat="1">
      <c r="A167" s="13"/>
      <c r="B167" s="185"/>
      <c r="C167" s="13"/>
      <c r="D167" s="178" t="s">
        <v>142</v>
      </c>
      <c r="E167" s="186" t="s">
        <v>3</v>
      </c>
      <c r="F167" s="187" t="s">
        <v>575</v>
      </c>
      <c r="G167" s="13"/>
      <c r="H167" s="188">
        <v>0.29999999999999999</v>
      </c>
      <c r="I167" s="189"/>
      <c r="J167" s="13"/>
      <c r="K167" s="13"/>
      <c r="L167" s="185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142</v>
      </c>
      <c r="AU167" s="186" t="s">
        <v>81</v>
      </c>
      <c r="AV167" s="13" t="s">
        <v>81</v>
      </c>
      <c r="AW167" s="13" t="s">
        <v>33</v>
      </c>
      <c r="AX167" s="13" t="s">
        <v>72</v>
      </c>
      <c r="AY167" s="186" t="s">
        <v>124</v>
      </c>
    </row>
    <row r="168" s="14" customFormat="1">
      <c r="A168" s="14"/>
      <c r="B168" s="203"/>
      <c r="C168" s="14"/>
      <c r="D168" s="178" t="s">
        <v>142</v>
      </c>
      <c r="E168" s="204" t="s">
        <v>3</v>
      </c>
      <c r="F168" s="205" t="s">
        <v>576</v>
      </c>
      <c r="G168" s="14"/>
      <c r="H168" s="204" t="s">
        <v>3</v>
      </c>
      <c r="I168" s="206"/>
      <c r="J168" s="14"/>
      <c r="K168" s="14"/>
      <c r="L168" s="203"/>
      <c r="M168" s="207"/>
      <c r="N168" s="208"/>
      <c r="O168" s="208"/>
      <c r="P168" s="208"/>
      <c r="Q168" s="208"/>
      <c r="R168" s="208"/>
      <c r="S168" s="208"/>
      <c r="T168" s="20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4" t="s">
        <v>142</v>
      </c>
      <c r="AU168" s="204" t="s">
        <v>81</v>
      </c>
      <c r="AV168" s="14" t="s">
        <v>77</v>
      </c>
      <c r="AW168" s="14" t="s">
        <v>33</v>
      </c>
      <c r="AX168" s="14" t="s">
        <v>72</v>
      </c>
      <c r="AY168" s="204" t="s">
        <v>124</v>
      </c>
    </row>
    <row r="169" s="13" customFormat="1">
      <c r="A169" s="13"/>
      <c r="B169" s="185"/>
      <c r="C169" s="13"/>
      <c r="D169" s="178" t="s">
        <v>142</v>
      </c>
      <c r="E169" s="186" t="s">
        <v>3</v>
      </c>
      <c r="F169" s="187" t="s">
        <v>577</v>
      </c>
      <c r="G169" s="13"/>
      <c r="H169" s="188">
        <v>0.10000000000000001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142</v>
      </c>
      <c r="AU169" s="186" t="s">
        <v>81</v>
      </c>
      <c r="AV169" s="13" t="s">
        <v>81</v>
      </c>
      <c r="AW169" s="13" t="s">
        <v>33</v>
      </c>
      <c r="AX169" s="13" t="s">
        <v>72</v>
      </c>
      <c r="AY169" s="186" t="s">
        <v>124</v>
      </c>
    </row>
    <row r="170" s="15" customFormat="1">
      <c r="A170" s="15"/>
      <c r="B170" s="210"/>
      <c r="C170" s="15"/>
      <c r="D170" s="178" t="s">
        <v>142</v>
      </c>
      <c r="E170" s="211" t="s">
        <v>3</v>
      </c>
      <c r="F170" s="212" t="s">
        <v>214</v>
      </c>
      <c r="G170" s="15"/>
      <c r="H170" s="213">
        <v>2.3500000000000001</v>
      </c>
      <c r="I170" s="214"/>
      <c r="J170" s="15"/>
      <c r="K170" s="15"/>
      <c r="L170" s="210"/>
      <c r="M170" s="215"/>
      <c r="N170" s="216"/>
      <c r="O170" s="216"/>
      <c r="P170" s="216"/>
      <c r="Q170" s="216"/>
      <c r="R170" s="216"/>
      <c r="S170" s="216"/>
      <c r="T170" s="21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1" t="s">
        <v>142</v>
      </c>
      <c r="AU170" s="211" t="s">
        <v>81</v>
      </c>
      <c r="AV170" s="15" t="s">
        <v>131</v>
      </c>
      <c r="AW170" s="15" t="s">
        <v>33</v>
      </c>
      <c r="AX170" s="15" t="s">
        <v>77</v>
      </c>
      <c r="AY170" s="211" t="s">
        <v>124</v>
      </c>
    </row>
    <row r="171" s="2" customFormat="1" ht="16.5" customHeight="1">
      <c r="A171" s="38"/>
      <c r="B171" s="164"/>
      <c r="C171" s="165" t="s">
        <v>225</v>
      </c>
      <c r="D171" s="165" t="s">
        <v>126</v>
      </c>
      <c r="E171" s="166" t="s">
        <v>578</v>
      </c>
      <c r="F171" s="167" t="s">
        <v>579</v>
      </c>
      <c r="G171" s="168" t="s">
        <v>129</v>
      </c>
      <c r="H171" s="169">
        <v>10.449999999999999</v>
      </c>
      <c r="I171" s="170"/>
      <c r="J171" s="171">
        <f>ROUND(I171*H171,2)</f>
        <v>0</v>
      </c>
      <c r="K171" s="167" t="s">
        <v>130</v>
      </c>
      <c r="L171" s="39"/>
      <c r="M171" s="172" t="s">
        <v>3</v>
      </c>
      <c r="N171" s="173" t="s">
        <v>43</v>
      </c>
      <c r="O171" s="72"/>
      <c r="P171" s="174">
        <f>O171*H171</f>
        <v>0</v>
      </c>
      <c r="Q171" s="174">
        <v>0.0027499999999999998</v>
      </c>
      <c r="R171" s="174">
        <f>Q171*H171</f>
        <v>0.028737499999999996</v>
      </c>
      <c r="S171" s="174">
        <v>0</v>
      </c>
      <c r="T171" s="17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6" t="s">
        <v>131</v>
      </c>
      <c r="AT171" s="176" t="s">
        <v>126</v>
      </c>
      <c r="AU171" s="176" t="s">
        <v>81</v>
      </c>
      <c r="AY171" s="19" t="s">
        <v>124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9" t="s">
        <v>77</v>
      </c>
      <c r="BK171" s="177">
        <f>ROUND(I171*H171,2)</f>
        <v>0</v>
      </c>
      <c r="BL171" s="19" t="s">
        <v>131</v>
      </c>
      <c r="BM171" s="176" t="s">
        <v>580</v>
      </c>
    </row>
    <row r="172" s="2" customFormat="1">
      <c r="A172" s="38"/>
      <c r="B172" s="39"/>
      <c r="C172" s="38"/>
      <c r="D172" s="178" t="s">
        <v>133</v>
      </c>
      <c r="E172" s="38"/>
      <c r="F172" s="179" t="s">
        <v>581</v>
      </c>
      <c r="G172" s="38"/>
      <c r="H172" s="38"/>
      <c r="I172" s="180"/>
      <c r="J172" s="38"/>
      <c r="K172" s="38"/>
      <c r="L172" s="39"/>
      <c r="M172" s="181"/>
      <c r="N172" s="182"/>
      <c r="O172" s="72"/>
      <c r="P172" s="72"/>
      <c r="Q172" s="72"/>
      <c r="R172" s="72"/>
      <c r="S172" s="72"/>
      <c r="T172" s="7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133</v>
      </c>
      <c r="AU172" s="19" t="s">
        <v>81</v>
      </c>
    </row>
    <row r="173" s="2" customFormat="1">
      <c r="A173" s="38"/>
      <c r="B173" s="39"/>
      <c r="C173" s="38"/>
      <c r="D173" s="183" t="s">
        <v>135</v>
      </c>
      <c r="E173" s="38"/>
      <c r="F173" s="184" t="s">
        <v>582</v>
      </c>
      <c r="G173" s="38"/>
      <c r="H173" s="38"/>
      <c r="I173" s="180"/>
      <c r="J173" s="38"/>
      <c r="K173" s="38"/>
      <c r="L173" s="39"/>
      <c r="M173" s="181"/>
      <c r="N173" s="182"/>
      <c r="O173" s="72"/>
      <c r="P173" s="72"/>
      <c r="Q173" s="72"/>
      <c r="R173" s="72"/>
      <c r="S173" s="72"/>
      <c r="T173" s="7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135</v>
      </c>
      <c r="AU173" s="19" t="s">
        <v>81</v>
      </c>
    </row>
    <row r="174" s="14" customFormat="1">
      <c r="A174" s="14"/>
      <c r="B174" s="203"/>
      <c r="C174" s="14"/>
      <c r="D174" s="178" t="s">
        <v>142</v>
      </c>
      <c r="E174" s="204" t="s">
        <v>3</v>
      </c>
      <c r="F174" s="205" t="s">
        <v>503</v>
      </c>
      <c r="G174" s="14"/>
      <c r="H174" s="204" t="s">
        <v>3</v>
      </c>
      <c r="I174" s="206"/>
      <c r="J174" s="14"/>
      <c r="K174" s="14"/>
      <c r="L174" s="203"/>
      <c r="M174" s="207"/>
      <c r="N174" s="208"/>
      <c r="O174" s="208"/>
      <c r="P174" s="208"/>
      <c r="Q174" s="208"/>
      <c r="R174" s="208"/>
      <c r="S174" s="208"/>
      <c r="T174" s="20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4" t="s">
        <v>142</v>
      </c>
      <c r="AU174" s="204" t="s">
        <v>81</v>
      </c>
      <c r="AV174" s="14" t="s">
        <v>77</v>
      </c>
      <c r="AW174" s="14" t="s">
        <v>33</v>
      </c>
      <c r="AX174" s="14" t="s">
        <v>72</v>
      </c>
      <c r="AY174" s="204" t="s">
        <v>124</v>
      </c>
    </row>
    <row r="175" s="13" customFormat="1">
      <c r="A175" s="13"/>
      <c r="B175" s="185"/>
      <c r="C175" s="13"/>
      <c r="D175" s="178" t="s">
        <v>142</v>
      </c>
      <c r="E175" s="186" t="s">
        <v>3</v>
      </c>
      <c r="F175" s="187" t="s">
        <v>583</v>
      </c>
      <c r="G175" s="13"/>
      <c r="H175" s="188">
        <v>6.5</v>
      </c>
      <c r="I175" s="189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142</v>
      </c>
      <c r="AU175" s="186" t="s">
        <v>81</v>
      </c>
      <c r="AV175" s="13" t="s">
        <v>81</v>
      </c>
      <c r="AW175" s="13" t="s">
        <v>33</v>
      </c>
      <c r="AX175" s="13" t="s">
        <v>72</v>
      </c>
      <c r="AY175" s="186" t="s">
        <v>124</v>
      </c>
    </row>
    <row r="176" s="13" customFormat="1">
      <c r="A176" s="13"/>
      <c r="B176" s="185"/>
      <c r="C176" s="13"/>
      <c r="D176" s="178" t="s">
        <v>142</v>
      </c>
      <c r="E176" s="186" t="s">
        <v>3</v>
      </c>
      <c r="F176" s="187" t="s">
        <v>77</v>
      </c>
      <c r="G176" s="13"/>
      <c r="H176" s="188">
        <v>1</v>
      </c>
      <c r="I176" s="189"/>
      <c r="J176" s="13"/>
      <c r="K176" s="13"/>
      <c r="L176" s="185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142</v>
      </c>
      <c r="AU176" s="186" t="s">
        <v>81</v>
      </c>
      <c r="AV176" s="13" t="s">
        <v>81</v>
      </c>
      <c r="AW176" s="13" t="s">
        <v>33</v>
      </c>
      <c r="AX176" s="13" t="s">
        <v>72</v>
      </c>
      <c r="AY176" s="186" t="s">
        <v>124</v>
      </c>
    </row>
    <row r="177" s="14" customFormat="1">
      <c r="A177" s="14"/>
      <c r="B177" s="203"/>
      <c r="C177" s="14"/>
      <c r="D177" s="178" t="s">
        <v>142</v>
      </c>
      <c r="E177" s="204" t="s">
        <v>3</v>
      </c>
      <c r="F177" s="205" t="s">
        <v>584</v>
      </c>
      <c r="G177" s="14"/>
      <c r="H177" s="204" t="s">
        <v>3</v>
      </c>
      <c r="I177" s="206"/>
      <c r="J177" s="14"/>
      <c r="K177" s="14"/>
      <c r="L177" s="203"/>
      <c r="M177" s="207"/>
      <c r="N177" s="208"/>
      <c r="O177" s="208"/>
      <c r="P177" s="208"/>
      <c r="Q177" s="208"/>
      <c r="R177" s="208"/>
      <c r="S177" s="208"/>
      <c r="T177" s="20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4" t="s">
        <v>142</v>
      </c>
      <c r="AU177" s="204" t="s">
        <v>81</v>
      </c>
      <c r="AV177" s="14" t="s">
        <v>77</v>
      </c>
      <c r="AW177" s="14" t="s">
        <v>33</v>
      </c>
      <c r="AX177" s="14" t="s">
        <v>72</v>
      </c>
      <c r="AY177" s="204" t="s">
        <v>124</v>
      </c>
    </row>
    <row r="178" s="13" customFormat="1">
      <c r="A178" s="13"/>
      <c r="B178" s="185"/>
      <c r="C178" s="13"/>
      <c r="D178" s="178" t="s">
        <v>142</v>
      </c>
      <c r="E178" s="186" t="s">
        <v>3</v>
      </c>
      <c r="F178" s="187" t="s">
        <v>81</v>
      </c>
      <c r="G178" s="13"/>
      <c r="H178" s="188">
        <v>2</v>
      </c>
      <c r="I178" s="189"/>
      <c r="J178" s="13"/>
      <c r="K178" s="13"/>
      <c r="L178" s="185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142</v>
      </c>
      <c r="AU178" s="186" t="s">
        <v>81</v>
      </c>
      <c r="AV178" s="13" t="s">
        <v>81</v>
      </c>
      <c r="AW178" s="13" t="s">
        <v>33</v>
      </c>
      <c r="AX178" s="13" t="s">
        <v>72</v>
      </c>
      <c r="AY178" s="186" t="s">
        <v>124</v>
      </c>
    </row>
    <row r="179" s="15" customFormat="1">
      <c r="A179" s="15"/>
      <c r="B179" s="210"/>
      <c r="C179" s="15"/>
      <c r="D179" s="178" t="s">
        <v>142</v>
      </c>
      <c r="E179" s="211" t="s">
        <v>3</v>
      </c>
      <c r="F179" s="212" t="s">
        <v>214</v>
      </c>
      <c r="G179" s="15"/>
      <c r="H179" s="213">
        <v>9.5</v>
      </c>
      <c r="I179" s="214"/>
      <c r="J179" s="15"/>
      <c r="K179" s="15"/>
      <c r="L179" s="210"/>
      <c r="M179" s="215"/>
      <c r="N179" s="216"/>
      <c r="O179" s="216"/>
      <c r="P179" s="216"/>
      <c r="Q179" s="216"/>
      <c r="R179" s="216"/>
      <c r="S179" s="216"/>
      <c r="T179" s="21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1" t="s">
        <v>142</v>
      </c>
      <c r="AU179" s="211" t="s">
        <v>81</v>
      </c>
      <c r="AV179" s="15" t="s">
        <v>131</v>
      </c>
      <c r="AW179" s="15" t="s">
        <v>33</v>
      </c>
      <c r="AX179" s="15" t="s">
        <v>77</v>
      </c>
      <c r="AY179" s="211" t="s">
        <v>124</v>
      </c>
    </row>
    <row r="180" s="13" customFormat="1">
      <c r="A180" s="13"/>
      <c r="B180" s="185"/>
      <c r="C180" s="13"/>
      <c r="D180" s="178" t="s">
        <v>142</v>
      </c>
      <c r="E180" s="13"/>
      <c r="F180" s="187" t="s">
        <v>585</v>
      </c>
      <c r="G180" s="13"/>
      <c r="H180" s="188">
        <v>10.449999999999999</v>
      </c>
      <c r="I180" s="189"/>
      <c r="J180" s="13"/>
      <c r="K180" s="13"/>
      <c r="L180" s="185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142</v>
      </c>
      <c r="AU180" s="186" t="s">
        <v>81</v>
      </c>
      <c r="AV180" s="13" t="s">
        <v>81</v>
      </c>
      <c r="AW180" s="13" t="s">
        <v>4</v>
      </c>
      <c r="AX180" s="13" t="s">
        <v>77</v>
      </c>
      <c r="AY180" s="186" t="s">
        <v>124</v>
      </c>
    </row>
    <row r="181" s="2" customFormat="1" ht="21.75" customHeight="1">
      <c r="A181" s="38"/>
      <c r="B181" s="164"/>
      <c r="C181" s="165" t="s">
        <v>9</v>
      </c>
      <c r="D181" s="165" t="s">
        <v>126</v>
      </c>
      <c r="E181" s="166" t="s">
        <v>586</v>
      </c>
      <c r="F181" s="167" t="s">
        <v>587</v>
      </c>
      <c r="G181" s="168" t="s">
        <v>129</v>
      </c>
      <c r="H181" s="169">
        <v>10.449999999999999</v>
      </c>
      <c r="I181" s="170"/>
      <c r="J181" s="171">
        <f>ROUND(I181*H181,2)</f>
        <v>0</v>
      </c>
      <c r="K181" s="167" t="s">
        <v>130</v>
      </c>
      <c r="L181" s="39"/>
      <c r="M181" s="172" t="s">
        <v>3</v>
      </c>
      <c r="N181" s="173" t="s">
        <v>43</v>
      </c>
      <c r="O181" s="72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6" t="s">
        <v>131</v>
      </c>
      <c r="AT181" s="176" t="s">
        <v>126</v>
      </c>
      <c r="AU181" s="176" t="s">
        <v>81</v>
      </c>
      <c r="AY181" s="19" t="s">
        <v>124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9" t="s">
        <v>77</v>
      </c>
      <c r="BK181" s="177">
        <f>ROUND(I181*H181,2)</f>
        <v>0</v>
      </c>
      <c r="BL181" s="19" t="s">
        <v>131</v>
      </c>
      <c r="BM181" s="176" t="s">
        <v>588</v>
      </c>
    </row>
    <row r="182" s="2" customFormat="1">
      <c r="A182" s="38"/>
      <c r="B182" s="39"/>
      <c r="C182" s="38"/>
      <c r="D182" s="178" t="s">
        <v>133</v>
      </c>
      <c r="E182" s="38"/>
      <c r="F182" s="179" t="s">
        <v>589</v>
      </c>
      <c r="G182" s="38"/>
      <c r="H182" s="38"/>
      <c r="I182" s="180"/>
      <c r="J182" s="38"/>
      <c r="K182" s="38"/>
      <c r="L182" s="39"/>
      <c r="M182" s="181"/>
      <c r="N182" s="182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133</v>
      </c>
      <c r="AU182" s="19" t="s">
        <v>81</v>
      </c>
    </row>
    <row r="183" s="2" customFormat="1">
      <c r="A183" s="38"/>
      <c r="B183" s="39"/>
      <c r="C183" s="38"/>
      <c r="D183" s="183" t="s">
        <v>135</v>
      </c>
      <c r="E183" s="38"/>
      <c r="F183" s="184" t="s">
        <v>590</v>
      </c>
      <c r="G183" s="38"/>
      <c r="H183" s="38"/>
      <c r="I183" s="180"/>
      <c r="J183" s="38"/>
      <c r="K183" s="38"/>
      <c r="L183" s="39"/>
      <c r="M183" s="181"/>
      <c r="N183" s="182"/>
      <c r="O183" s="72"/>
      <c r="P183" s="72"/>
      <c r="Q183" s="72"/>
      <c r="R183" s="72"/>
      <c r="S183" s="72"/>
      <c r="T183" s="7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135</v>
      </c>
      <c r="AU183" s="19" t="s">
        <v>81</v>
      </c>
    </row>
    <row r="184" s="14" customFormat="1">
      <c r="A184" s="14"/>
      <c r="B184" s="203"/>
      <c r="C184" s="14"/>
      <c r="D184" s="178" t="s">
        <v>142</v>
      </c>
      <c r="E184" s="204" t="s">
        <v>3</v>
      </c>
      <c r="F184" s="205" t="s">
        <v>503</v>
      </c>
      <c r="G184" s="14"/>
      <c r="H184" s="204" t="s">
        <v>3</v>
      </c>
      <c r="I184" s="206"/>
      <c r="J184" s="14"/>
      <c r="K184" s="14"/>
      <c r="L184" s="203"/>
      <c r="M184" s="207"/>
      <c r="N184" s="208"/>
      <c r="O184" s="208"/>
      <c r="P184" s="208"/>
      <c r="Q184" s="208"/>
      <c r="R184" s="208"/>
      <c r="S184" s="208"/>
      <c r="T184" s="20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4" t="s">
        <v>142</v>
      </c>
      <c r="AU184" s="204" t="s">
        <v>81</v>
      </c>
      <c r="AV184" s="14" t="s">
        <v>77</v>
      </c>
      <c r="AW184" s="14" t="s">
        <v>33</v>
      </c>
      <c r="AX184" s="14" t="s">
        <v>72</v>
      </c>
      <c r="AY184" s="204" t="s">
        <v>124</v>
      </c>
    </row>
    <row r="185" s="13" customFormat="1">
      <c r="A185" s="13"/>
      <c r="B185" s="185"/>
      <c r="C185" s="13"/>
      <c r="D185" s="178" t="s">
        <v>142</v>
      </c>
      <c r="E185" s="186" t="s">
        <v>3</v>
      </c>
      <c r="F185" s="187" t="s">
        <v>583</v>
      </c>
      <c r="G185" s="13"/>
      <c r="H185" s="188">
        <v>6.5</v>
      </c>
      <c r="I185" s="189"/>
      <c r="J185" s="13"/>
      <c r="K185" s="13"/>
      <c r="L185" s="185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142</v>
      </c>
      <c r="AU185" s="186" t="s">
        <v>81</v>
      </c>
      <c r="AV185" s="13" t="s">
        <v>81</v>
      </c>
      <c r="AW185" s="13" t="s">
        <v>33</v>
      </c>
      <c r="AX185" s="13" t="s">
        <v>72</v>
      </c>
      <c r="AY185" s="186" t="s">
        <v>124</v>
      </c>
    </row>
    <row r="186" s="13" customFormat="1">
      <c r="A186" s="13"/>
      <c r="B186" s="185"/>
      <c r="C186" s="13"/>
      <c r="D186" s="178" t="s">
        <v>142</v>
      </c>
      <c r="E186" s="186" t="s">
        <v>3</v>
      </c>
      <c r="F186" s="187" t="s">
        <v>77</v>
      </c>
      <c r="G186" s="13"/>
      <c r="H186" s="188">
        <v>1</v>
      </c>
      <c r="I186" s="189"/>
      <c r="J186" s="13"/>
      <c r="K186" s="13"/>
      <c r="L186" s="185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142</v>
      </c>
      <c r="AU186" s="186" t="s">
        <v>81</v>
      </c>
      <c r="AV186" s="13" t="s">
        <v>81</v>
      </c>
      <c r="AW186" s="13" t="s">
        <v>33</v>
      </c>
      <c r="AX186" s="13" t="s">
        <v>72</v>
      </c>
      <c r="AY186" s="186" t="s">
        <v>124</v>
      </c>
    </row>
    <row r="187" s="14" customFormat="1">
      <c r="A187" s="14"/>
      <c r="B187" s="203"/>
      <c r="C187" s="14"/>
      <c r="D187" s="178" t="s">
        <v>142</v>
      </c>
      <c r="E187" s="204" t="s">
        <v>3</v>
      </c>
      <c r="F187" s="205" t="s">
        <v>584</v>
      </c>
      <c r="G187" s="14"/>
      <c r="H187" s="204" t="s">
        <v>3</v>
      </c>
      <c r="I187" s="206"/>
      <c r="J187" s="14"/>
      <c r="K187" s="14"/>
      <c r="L187" s="203"/>
      <c r="M187" s="207"/>
      <c r="N187" s="208"/>
      <c r="O187" s="208"/>
      <c r="P187" s="208"/>
      <c r="Q187" s="208"/>
      <c r="R187" s="208"/>
      <c r="S187" s="208"/>
      <c r="T187" s="20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4" t="s">
        <v>142</v>
      </c>
      <c r="AU187" s="204" t="s">
        <v>81</v>
      </c>
      <c r="AV187" s="14" t="s">
        <v>77</v>
      </c>
      <c r="AW187" s="14" t="s">
        <v>33</v>
      </c>
      <c r="AX187" s="14" t="s">
        <v>72</v>
      </c>
      <c r="AY187" s="204" t="s">
        <v>124</v>
      </c>
    </row>
    <row r="188" s="13" customFormat="1">
      <c r="A188" s="13"/>
      <c r="B188" s="185"/>
      <c r="C188" s="13"/>
      <c r="D188" s="178" t="s">
        <v>142</v>
      </c>
      <c r="E188" s="186" t="s">
        <v>3</v>
      </c>
      <c r="F188" s="187" t="s">
        <v>81</v>
      </c>
      <c r="G188" s="13"/>
      <c r="H188" s="188">
        <v>2</v>
      </c>
      <c r="I188" s="189"/>
      <c r="J188" s="13"/>
      <c r="K188" s="13"/>
      <c r="L188" s="185"/>
      <c r="M188" s="190"/>
      <c r="N188" s="191"/>
      <c r="O188" s="191"/>
      <c r="P188" s="191"/>
      <c r="Q188" s="191"/>
      <c r="R188" s="191"/>
      <c r="S188" s="191"/>
      <c r="T188" s="19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142</v>
      </c>
      <c r="AU188" s="186" t="s">
        <v>81</v>
      </c>
      <c r="AV188" s="13" t="s">
        <v>81</v>
      </c>
      <c r="AW188" s="13" t="s">
        <v>33</v>
      </c>
      <c r="AX188" s="13" t="s">
        <v>72</v>
      </c>
      <c r="AY188" s="186" t="s">
        <v>124</v>
      </c>
    </row>
    <row r="189" s="15" customFormat="1">
      <c r="A189" s="15"/>
      <c r="B189" s="210"/>
      <c r="C189" s="15"/>
      <c r="D189" s="178" t="s">
        <v>142</v>
      </c>
      <c r="E189" s="211" t="s">
        <v>3</v>
      </c>
      <c r="F189" s="212" t="s">
        <v>214</v>
      </c>
      <c r="G189" s="15"/>
      <c r="H189" s="213">
        <v>9.5</v>
      </c>
      <c r="I189" s="214"/>
      <c r="J189" s="15"/>
      <c r="K189" s="15"/>
      <c r="L189" s="210"/>
      <c r="M189" s="215"/>
      <c r="N189" s="216"/>
      <c r="O189" s="216"/>
      <c r="P189" s="216"/>
      <c r="Q189" s="216"/>
      <c r="R189" s="216"/>
      <c r="S189" s="216"/>
      <c r="T189" s="21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1" t="s">
        <v>142</v>
      </c>
      <c r="AU189" s="211" t="s">
        <v>81</v>
      </c>
      <c r="AV189" s="15" t="s">
        <v>131</v>
      </c>
      <c r="AW189" s="15" t="s">
        <v>33</v>
      </c>
      <c r="AX189" s="15" t="s">
        <v>77</v>
      </c>
      <c r="AY189" s="211" t="s">
        <v>124</v>
      </c>
    </row>
    <row r="190" s="13" customFormat="1">
      <c r="A190" s="13"/>
      <c r="B190" s="185"/>
      <c r="C190" s="13"/>
      <c r="D190" s="178" t="s">
        <v>142</v>
      </c>
      <c r="E190" s="13"/>
      <c r="F190" s="187" t="s">
        <v>585</v>
      </c>
      <c r="G190" s="13"/>
      <c r="H190" s="188">
        <v>10.449999999999999</v>
      </c>
      <c r="I190" s="189"/>
      <c r="J190" s="13"/>
      <c r="K190" s="13"/>
      <c r="L190" s="185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142</v>
      </c>
      <c r="AU190" s="186" t="s">
        <v>81</v>
      </c>
      <c r="AV190" s="13" t="s">
        <v>81</v>
      </c>
      <c r="AW190" s="13" t="s">
        <v>4</v>
      </c>
      <c r="AX190" s="13" t="s">
        <v>77</v>
      </c>
      <c r="AY190" s="186" t="s">
        <v>124</v>
      </c>
    </row>
    <row r="191" s="2" customFormat="1" ht="24.15" customHeight="1">
      <c r="A191" s="38"/>
      <c r="B191" s="164"/>
      <c r="C191" s="165" t="s">
        <v>244</v>
      </c>
      <c r="D191" s="165" t="s">
        <v>126</v>
      </c>
      <c r="E191" s="166" t="s">
        <v>591</v>
      </c>
      <c r="F191" s="167" t="s">
        <v>592</v>
      </c>
      <c r="G191" s="168" t="s">
        <v>154</v>
      </c>
      <c r="H191" s="169">
        <v>0.16900000000000001</v>
      </c>
      <c r="I191" s="170"/>
      <c r="J191" s="171">
        <f>ROUND(I191*H191,2)</f>
        <v>0</v>
      </c>
      <c r="K191" s="167" t="s">
        <v>130</v>
      </c>
      <c r="L191" s="39"/>
      <c r="M191" s="172" t="s">
        <v>3</v>
      </c>
      <c r="N191" s="173" t="s">
        <v>43</v>
      </c>
      <c r="O191" s="72"/>
      <c r="P191" s="174">
        <f>O191*H191</f>
        <v>0</v>
      </c>
      <c r="Q191" s="174">
        <v>1.0593999999999999</v>
      </c>
      <c r="R191" s="174">
        <f>Q191*H191</f>
        <v>0.17903859999999999</v>
      </c>
      <c r="S191" s="174">
        <v>0</v>
      </c>
      <c r="T191" s="17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6" t="s">
        <v>131</v>
      </c>
      <c r="AT191" s="176" t="s">
        <v>126</v>
      </c>
      <c r="AU191" s="176" t="s">
        <v>81</v>
      </c>
      <c r="AY191" s="19" t="s">
        <v>124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9" t="s">
        <v>77</v>
      </c>
      <c r="BK191" s="177">
        <f>ROUND(I191*H191,2)</f>
        <v>0</v>
      </c>
      <c r="BL191" s="19" t="s">
        <v>131</v>
      </c>
      <c r="BM191" s="176" t="s">
        <v>593</v>
      </c>
    </row>
    <row r="192" s="2" customFormat="1">
      <c r="A192" s="38"/>
      <c r="B192" s="39"/>
      <c r="C192" s="38"/>
      <c r="D192" s="178" t="s">
        <v>133</v>
      </c>
      <c r="E192" s="38"/>
      <c r="F192" s="179" t="s">
        <v>594</v>
      </c>
      <c r="G192" s="38"/>
      <c r="H192" s="38"/>
      <c r="I192" s="180"/>
      <c r="J192" s="38"/>
      <c r="K192" s="38"/>
      <c r="L192" s="39"/>
      <c r="M192" s="181"/>
      <c r="N192" s="182"/>
      <c r="O192" s="72"/>
      <c r="P192" s="72"/>
      <c r="Q192" s="72"/>
      <c r="R192" s="72"/>
      <c r="S192" s="72"/>
      <c r="T192" s="7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133</v>
      </c>
      <c r="AU192" s="19" t="s">
        <v>81</v>
      </c>
    </row>
    <row r="193" s="2" customFormat="1">
      <c r="A193" s="38"/>
      <c r="B193" s="39"/>
      <c r="C193" s="38"/>
      <c r="D193" s="183" t="s">
        <v>135</v>
      </c>
      <c r="E193" s="38"/>
      <c r="F193" s="184" t="s">
        <v>595</v>
      </c>
      <c r="G193" s="38"/>
      <c r="H193" s="38"/>
      <c r="I193" s="180"/>
      <c r="J193" s="38"/>
      <c r="K193" s="38"/>
      <c r="L193" s="39"/>
      <c r="M193" s="181"/>
      <c r="N193" s="182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135</v>
      </c>
      <c r="AU193" s="19" t="s">
        <v>81</v>
      </c>
    </row>
    <row r="194" s="14" customFormat="1">
      <c r="A194" s="14"/>
      <c r="B194" s="203"/>
      <c r="C194" s="14"/>
      <c r="D194" s="178" t="s">
        <v>142</v>
      </c>
      <c r="E194" s="204" t="s">
        <v>3</v>
      </c>
      <c r="F194" s="205" t="s">
        <v>596</v>
      </c>
      <c r="G194" s="14"/>
      <c r="H194" s="204" t="s">
        <v>3</v>
      </c>
      <c r="I194" s="206"/>
      <c r="J194" s="14"/>
      <c r="K194" s="14"/>
      <c r="L194" s="203"/>
      <c r="M194" s="207"/>
      <c r="N194" s="208"/>
      <c r="O194" s="208"/>
      <c r="P194" s="208"/>
      <c r="Q194" s="208"/>
      <c r="R194" s="208"/>
      <c r="S194" s="208"/>
      <c r="T194" s="20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4" t="s">
        <v>142</v>
      </c>
      <c r="AU194" s="204" t="s">
        <v>81</v>
      </c>
      <c r="AV194" s="14" t="s">
        <v>77</v>
      </c>
      <c r="AW194" s="14" t="s">
        <v>33</v>
      </c>
      <c r="AX194" s="14" t="s">
        <v>72</v>
      </c>
      <c r="AY194" s="204" t="s">
        <v>124</v>
      </c>
    </row>
    <row r="195" s="13" customFormat="1">
      <c r="A195" s="13"/>
      <c r="B195" s="185"/>
      <c r="C195" s="13"/>
      <c r="D195" s="178" t="s">
        <v>142</v>
      </c>
      <c r="E195" s="186" t="s">
        <v>3</v>
      </c>
      <c r="F195" s="187" t="s">
        <v>597</v>
      </c>
      <c r="G195" s="13"/>
      <c r="H195" s="188">
        <v>0.128</v>
      </c>
      <c r="I195" s="189"/>
      <c r="J195" s="13"/>
      <c r="K195" s="13"/>
      <c r="L195" s="185"/>
      <c r="M195" s="190"/>
      <c r="N195" s="191"/>
      <c r="O195" s="191"/>
      <c r="P195" s="191"/>
      <c r="Q195" s="191"/>
      <c r="R195" s="191"/>
      <c r="S195" s="191"/>
      <c r="T195" s="19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142</v>
      </c>
      <c r="AU195" s="186" t="s">
        <v>81</v>
      </c>
      <c r="AV195" s="13" t="s">
        <v>81</v>
      </c>
      <c r="AW195" s="13" t="s">
        <v>33</v>
      </c>
      <c r="AX195" s="13" t="s">
        <v>72</v>
      </c>
      <c r="AY195" s="186" t="s">
        <v>124</v>
      </c>
    </row>
    <row r="196" s="14" customFormat="1">
      <c r="A196" s="14"/>
      <c r="B196" s="203"/>
      <c r="C196" s="14"/>
      <c r="D196" s="178" t="s">
        <v>142</v>
      </c>
      <c r="E196" s="204" t="s">
        <v>3</v>
      </c>
      <c r="F196" s="205" t="s">
        <v>598</v>
      </c>
      <c r="G196" s="14"/>
      <c r="H196" s="204" t="s">
        <v>3</v>
      </c>
      <c r="I196" s="206"/>
      <c r="J196" s="14"/>
      <c r="K196" s="14"/>
      <c r="L196" s="203"/>
      <c r="M196" s="207"/>
      <c r="N196" s="208"/>
      <c r="O196" s="208"/>
      <c r="P196" s="208"/>
      <c r="Q196" s="208"/>
      <c r="R196" s="208"/>
      <c r="S196" s="208"/>
      <c r="T196" s="20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4" t="s">
        <v>142</v>
      </c>
      <c r="AU196" s="204" t="s">
        <v>81</v>
      </c>
      <c r="AV196" s="14" t="s">
        <v>77</v>
      </c>
      <c r="AW196" s="14" t="s">
        <v>33</v>
      </c>
      <c r="AX196" s="14" t="s">
        <v>72</v>
      </c>
      <c r="AY196" s="204" t="s">
        <v>124</v>
      </c>
    </row>
    <row r="197" s="13" customFormat="1">
      <c r="A197" s="13"/>
      <c r="B197" s="185"/>
      <c r="C197" s="13"/>
      <c r="D197" s="178" t="s">
        <v>142</v>
      </c>
      <c r="E197" s="186" t="s">
        <v>3</v>
      </c>
      <c r="F197" s="187" t="s">
        <v>599</v>
      </c>
      <c r="G197" s="13"/>
      <c r="H197" s="188">
        <v>0.041000000000000002</v>
      </c>
      <c r="I197" s="189"/>
      <c r="J197" s="13"/>
      <c r="K197" s="13"/>
      <c r="L197" s="185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142</v>
      </c>
      <c r="AU197" s="186" t="s">
        <v>81</v>
      </c>
      <c r="AV197" s="13" t="s">
        <v>81</v>
      </c>
      <c r="AW197" s="13" t="s">
        <v>33</v>
      </c>
      <c r="AX197" s="13" t="s">
        <v>72</v>
      </c>
      <c r="AY197" s="186" t="s">
        <v>124</v>
      </c>
    </row>
    <row r="198" s="15" customFormat="1">
      <c r="A198" s="15"/>
      <c r="B198" s="210"/>
      <c r="C198" s="15"/>
      <c r="D198" s="178" t="s">
        <v>142</v>
      </c>
      <c r="E198" s="211" t="s">
        <v>3</v>
      </c>
      <c r="F198" s="212" t="s">
        <v>214</v>
      </c>
      <c r="G198" s="15"/>
      <c r="H198" s="213">
        <v>0.16900000000000001</v>
      </c>
      <c r="I198" s="214"/>
      <c r="J198" s="15"/>
      <c r="K198" s="15"/>
      <c r="L198" s="210"/>
      <c r="M198" s="215"/>
      <c r="N198" s="216"/>
      <c r="O198" s="216"/>
      <c r="P198" s="216"/>
      <c r="Q198" s="216"/>
      <c r="R198" s="216"/>
      <c r="S198" s="216"/>
      <c r="T198" s="21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1" t="s">
        <v>142</v>
      </c>
      <c r="AU198" s="211" t="s">
        <v>81</v>
      </c>
      <c r="AV198" s="15" t="s">
        <v>131</v>
      </c>
      <c r="AW198" s="15" t="s">
        <v>33</v>
      </c>
      <c r="AX198" s="15" t="s">
        <v>77</v>
      </c>
      <c r="AY198" s="211" t="s">
        <v>124</v>
      </c>
    </row>
    <row r="199" s="12" customFormat="1" ht="22.8" customHeight="1">
      <c r="A199" s="12"/>
      <c r="B199" s="151"/>
      <c r="C199" s="12"/>
      <c r="D199" s="152" t="s">
        <v>71</v>
      </c>
      <c r="E199" s="162" t="s">
        <v>84</v>
      </c>
      <c r="F199" s="162" t="s">
        <v>600</v>
      </c>
      <c r="G199" s="12"/>
      <c r="H199" s="12"/>
      <c r="I199" s="154"/>
      <c r="J199" s="163">
        <f>BK199</f>
        <v>0</v>
      </c>
      <c r="K199" s="12"/>
      <c r="L199" s="151"/>
      <c r="M199" s="156"/>
      <c r="N199" s="157"/>
      <c r="O199" s="157"/>
      <c r="P199" s="158">
        <f>SUM(P200:P209)</f>
        <v>0</v>
      </c>
      <c r="Q199" s="157"/>
      <c r="R199" s="158">
        <f>SUM(R200:R209)</f>
        <v>0.74676909999999996</v>
      </c>
      <c r="S199" s="157"/>
      <c r="T199" s="159">
        <f>SUM(T200:T209)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2" t="s">
        <v>77</v>
      </c>
      <c r="AT199" s="160" t="s">
        <v>71</v>
      </c>
      <c r="AU199" s="160" t="s">
        <v>77</v>
      </c>
      <c r="AY199" s="152" t="s">
        <v>124</v>
      </c>
      <c r="BK199" s="161">
        <f>SUM(BK200:BK209)</f>
        <v>0</v>
      </c>
    </row>
    <row r="200" s="2" customFormat="1" ht="24.15" customHeight="1">
      <c r="A200" s="38"/>
      <c r="B200" s="164"/>
      <c r="C200" s="165" t="s">
        <v>256</v>
      </c>
      <c r="D200" s="165" t="s">
        <v>126</v>
      </c>
      <c r="E200" s="166" t="s">
        <v>601</v>
      </c>
      <c r="F200" s="167" t="s">
        <v>602</v>
      </c>
      <c r="G200" s="168" t="s">
        <v>282</v>
      </c>
      <c r="H200" s="169">
        <v>16.114999999999998</v>
      </c>
      <c r="I200" s="170"/>
      <c r="J200" s="171">
        <f>ROUND(I200*H200,2)</f>
        <v>0</v>
      </c>
      <c r="K200" s="167" t="s">
        <v>130</v>
      </c>
      <c r="L200" s="39"/>
      <c r="M200" s="172" t="s">
        <v>3</v>
      </c>
      <c r="N200" s="173" t="s">
        <v>43</v>
      </c>
      <c r="O200" s="72"/>
      <c r="P200" s="174">
        <f>O200*H200</f>
        <v>0</v>
      </c>
      <c r="Q200" s="174">
        <v>0.046339999999999999</v>
      </c>
      <c r="R200" s="174">
        <f>Q200*H200</f>
        <v>0.74676909999999996</v>
      </c>
      <c r="S200" s="174">
        <v>0</v>
      </c>
      <c r="T200" s="17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6" t="s">
        <v>131</v>
      </c>
      <c r="AT200" s="176" t="s">
        <v>126</v>
      </c>
      <c r="AU200" s="176" t="s">
        <v>81</v>
      </c>
      <c r="AY200" s="19" t="s">
        <v>124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9" t="s">
        <v>77</v>
      </c>
      <c r="BK200" s="177">
        <f>ROUND(I200*H200,2)</f>
        <v>0</v>
      </c>
      <c r="BL200" s="19" t="s">
        <v>131</v>
      </c>
      <c r="BM200" s="176" t="s">
        <v>603</v>
      </c>
    </row>
    <row r="201" s="2" customFormat="1">
      <c r="A201" s="38"/>
      <c r="B201" s="39"/>
      <c r="C201" s="38"/>
      <c r="D201" s="178" t="s">
        <v>133</v>
      </c>
      <c r="E201" s="38"/>
      <c r="F201" s="179" t="s">
        <v>604</v>
      </c>
      <c r="G201" s="38"/>
      <c r="H201" s="38"/>
      <c r="I201" s="180"/>
      <c r="J201" s="38"/>
      <c r="K201" s="38"/>
      <c r="L201" s="39"/>
      <c r="M201" s="181"/>
      <c r="N201" s="182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133</v>
      </c>
      <c r="AU201" s="19" t="s">
        <v>81</v>
      </c>
    </row>
    <row r="202" s="2" customFormat="1">
      <c r="A202" s="38"/>
      <c r="B202" s="39"/>
      <c r="C202" s="38"/>
      <c r="D202" s="183" t="s">
        <v>135</v>
      </c>
      <c r="E202" s="38"/>
      <c r="F202" s="184" t="s">
        <v>605</v>
      </c>
      <c r="G202" s="38"/>
      <c r="H202" s="38"/>
      <c r="I202" s="180"/>
      <c r="J202" s="38"/>
      <c r="K202" s="38"/>
      <c r="L202" s="39"/>
      <c r="M202" s="181"/>
      <c r="N202" s="182"/>
      <c r="O202" s="72"/>
      <c r="P202" s="72"/>
      <c r="Q202" s="72"/>
      <c r="R202" s="72"/>
      <c r="S202" s="72"/>
      <c r="T202" s="7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135</v>
      </c>
      <c r="AU202" s="19" t="s">
        <v>81</v>
      </c>
    </row>
    <row r="203" s="14" customFormat="1">
      <c r="A203" s="14"/>
      <c r="B203" s="203"/>
      <c r="C203" s="14"/>
      <c r="D203" s="178" t="s">
        <v>142</v>
      </c>
      <c r="E203" s="204" t="s">
        <v>3</v>
      </c>
      <c r="F203" s="205" t="s">
        <v>606</v>
      </c>
      <c r="G203" s="14"/>
      <c r="H203" s="204" t="s">
        <v>3</v>
      </c>
      <c r="I203" s="206"/>
      <c r="J203" s="14"/>
      <c r="K203" s="14"/>
      <c r="L203" s="203"/>
      <c r="M203" s="207"/>
      <c r="N203" s="208"/>
      <c r="O203" s="208"/>
      <c r="P203" s="208"/>
      <c r="Q203" s="208"/>
      <c r="R203" s="208"/>
      <c r="S203" s="208"/>
      <c r="T203" s="20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4" t="s">
        <v>142</v>
      </c>
      <c r="AU203" s="204" t="s">
        <v>81</v>
      </c>
      <c r="AV203" s="14" t="s">
        <v>77</v>
      </c>
      <c r="AW203" s="14" t="s">
        <v>33</v>
      </c>
      <c r="AX203" s="14" t="s">
        <v>72</v>
      </c>
      <c r="AY203" s="204" t="s">
        <v>124</v>
      </c>
    </row>
    <row r="204" s="13" customFormat="1">
      <c r="A204" s="13"/>
      <c r="B204" s="185"/>
      <c r="C204" s="13"/>
      <c r="D204" s="178" t="s">
        <v>142</v>
      </c>
      <c r="E204" s="186" t="s">
        <v>3</v>
      </c>
      <c r="F204" s="187" t="s">
        <v>607</v>
      </c>
      <c r="G204" s="13"/>
      <c r="H204" s="188">
        <v>8.1999999999999993</v>
      </c>
      <c r="I204" s="189"/>
      <c r="J204" s="13"/>
      <c r="K204" s="13"/>
      <c r="L204" s="185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6" t="s">
        <v>142</v>
      </c>
      <c r="AU204" s="186" t="s">
        <v>81</v>
      </c>
      <c r="AV204" s="13" t="s">
        <v>81</v>
      </c>
      <c r="AW204" s="13" t="s">
        <v>33</v>
      </c>
      <c r="AX204" s="13" t="s">
        <v>72</v>
      </c>
      <c r="AY204" s="186" t="s">
        <v>124</v>
      </c>
    </row>
    <row r="205" s="13" customFormat="1">
      <c r="A205" s="13"/>
      <c r="B205" s="185"/>
      <c r="C205" s="13"/>
      <c r="D205" s="178" t="s">
        <v>142</v>
      </c>
      <c r="E205" s="186" t="s">
        <v>3</v>
      </c>
      <c r="F205" s="187" t="s">
        <v>608</v>
      </c>
      <c r="G205" s="13"/>
      <c r="H205" s="188">
        <v>3.4500000000000002</v>
      </c>
      <c r="I205" s="189"/>
      <c r="J205" s="13"/>
      <c r="K205" s="13"/>
      <c r="L205" s="185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142</v>
      </c>
      <c r="AU205" s="186" t="s">
        <v>81</v>
      </c>
      <c r="AV205" s="13" t="s">
        <v>81</v>
      </c>
      <c r="AW205" s="13" t="s">
        <v>33</v>
      </c>
      <c r="AX205" s="13" t="s">
        <v>72</v>
      </c>
      <c r="AY205" s="186" t="s">
        <v>124</v>
      </c>
    </row>
    <row r="206" s="14" customFormat="1">
      <c r="A206" s="14"/>
      <c r="B206" s="203"/>
      <c r="C206" s="14"/>
      <c r="D206" s="178" t="s">
        <v>142</v>
      </c>
      <c r="E206" s="204" t="s">
        <v>3</v>
      </c>
      <c r="F206" s="205" t="s">
        <v>576</v>
      </c>
      <c r="G206" s="14"/>
      <c r="H206" s="204" t="s">
        <v>3</v>
      </c>
      <c r="I206" s="206"/>
      <c r="J206" s="14"/>
      <c r="K206" s="14"/>
      <c r="L206" s="203"/>
      <c r="M206" s="207"/>
      <c r="N206" s="208"/>
      <c r="O206" s="208"/>
      <c r="P206" s="208"/>
      <c r="Q206" s="208"/>
      <c r="R206" s="208"/>
      <c r="S206" s="208"/>
      <c r="T206" s="20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142</v>
      </c>
      <c r="AU206" s="204" t="s">
        <v>81</v>
      </c>
      <c r="AV206" s="14" t="s">
        <v>77</v>
      </c>
      <c r="AW206" s="14" t="s">
        <v>33</v>
      </c>
      <c r="AX206" s="14" t="s">
        <v>72</v>
      </c>
      <c r="AY206" s="204" t="s">
        <v>124</v>
      </c>
    </row>
    <row r="207" s="13" customFormat="1">
      <c r="A207" s="13"/>
      <c r="B207" s="185"/>
      <c r="C207" s="13"/>
      <c r="D207" s="178" t="s">
        <v>142</v>
      </c>
      <c r="E207" s="186" t="s">
        <v>3</v>
      </c>
      <c r="F207" s="187" t="s">
        <v>84</v>
      </c>
      <c r="G207" s="13"/>
      <c r="H207" s="188">
        <v>3</v>
      </c>
      <c r="I207" s="189"/>
      <c r="J207" s="13"/>
      <c r="K207" s="13"/>
      <c r="L207" s="185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142</v>
      </c>
      <c r="AU207" s="186" t="s">
        <v>81</v>
      </c>
      <c r="AV207" s="13" t="s">
        <v>81</v>
      </c>
      <c r="AW207" s="13" t="s">
        <v>33</v>
      </c>
      <c r="AX207" s="13" t="s">
        <v>72</v>
      </c>
      <c r="AY207" s="186" t="s">
        <v>124</v>
      </c>
    </row>
    <row r="208" s="15" customFormat="1">
      <c r="A208" s="15"/>
      <c r="B208" s="210"/>
      <c r="C208" s="15"/>
      <c r="D208" s="178" t="s">
        <v>142</v>
      </c>
      <c r="E208" s="211" t="s">
        <v>3</v>
      </c>
      <c r="F208" s="212" t="s">
        <v>214</v>
      </c>
      <c r="G208" s="15"/>
      <c r="H208" s="213">
        <v>14.649999999999999</v>
      </c>
      <c r="I208" s="214"/>
      <c r="J208" s="15"/>
      <c r="K208" s="15"/>
      <c r="L208" s="210"/>
      <c r="M208" s="215"/>
      <c r="N208" s="216"/>
      <c r="O208" s="216"/>
      <c r="P208" s="216"/>
      <c r="Q208" s="216"/>
      <c r="R208" s="216"/>
      <c r="S208" s="216"/>
      <c r="T208" s="21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1" t="s">
        <v>142</v>
      </c>
      <c r="AU208" s="211" t="s">
        <v>81</v>
      </c>
      <c r="AV208" s="15" t="s">
        <v>131</v>
      </c>
      <c r="AW208" s="15" t="s">
        <v>33</v>
      </c>
      <c r="AX208" s="15" t="s">
        <v>77</v>
      </c>
      <c r="AY208" s="211" t="s">
        <v>124</v>
      </c>
    </row>
    <row r="209" s="13" customFormat="1">
      <c r="A209" s="13"/>
      <c r="B209" s="185"/>
      <c r="C209" s="13"/>
      <c r="D209" s="178" t="s">
        <v>142</v>
      </c>
      <c r="E209" s="13"/>
      <c r="F209" s="187" t="s">
        <v>609</v>
      </c>
      <c r="G209" s="13"/>
      <c r="H209" s="188">
        <v>16.114999999999998</v>
      </c>
      <c r="I209" s="189"/>
      <c r="J209" s="13"/>
      <c r="K209" s="13"/>
      <c r="L209" s="185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142</v>
      </c>
      <c r="AU209" s="186" t="s">
        <v>81</v>
      </c>
      <c r="AV209" s="13" t="s">
        <v>81</v>
      </c>
      <c r="AW209" s="13" t="s">
        <v>4</v>
      </c>
      <c r="AX209" s="13" t="s">
        <v>77</v>
      </c>
      <c r="AY209" s="186" t="s">
        <v>124</v>
      </c>
    </row>
    <row r="210" s="12" customFormat="1" ht="22.8" customHeight="1">
      <c r="A210" s="12"/>
      <c r="B210" s="151"/>
      <c r="C210" s="12"/>
      <c r="D210" s="152" t="s">
        <v>71</v>
      </c>
      <c r="E210" s="162" t="s">
        <v>158</v>
      </c>
      <c r="F210" s="162" t="s">
        <v>255</v>
      </c>
      <c r="G210" s="12"/>
      <c r="H210" s="12"/>
      <c r="I210" s="154"/>
      <c r="J210" s="163">
        <f>BK210</f>
        <v>0</v>
      </c>
      <c r="K210" s="12"/>
      <c r="L210" s="151"/>
      <c r="M210" s="156"/>
      <c r="N210" s="157"/>
      <c r="O210" s="157"/>
      <c r="P210" s="158">
        <f>SUM(P211:P236)</f>
        <v>0</v>
      </c>
      <c r="Q210" s="157"/>
      <c r="R210" s="158">
        <f>SUM(R211:R236)</f>
        <v>15.416640000000001</v>
      </c>
      <c r="S210" s="157"/>
      <c r="T210" s="159">
        <f>SUM(T211:T236)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2" t="s">
        <v>77</v>
      </c>
      <c r="AT210" s="160" t="s">
        <v>71</v>
      </c>
      <c r="AU210" s="160" t="s">
        <v>77</v>
      </c>
      <c r="AY210" s="152" t="s">
        <v>124</v>
      </c>
      <c r="BK210" s="161">
        <f>SUM(BK211:BK236)</f>
        <v>0</v>
      </c>
    </row>
    <row r="211" s="2" customFormat="1" ht="24.15" customHeight="1">
      <c r="A211" s="38"/>
      <c r="B211" s="164"/>
      <c r="C211" s="165" t="s">
        <v>262</v>
      </c>
      <c r="D211" s="165" t="s">
        <v>126</v>
      </c>
      <c r="E211" s="166" t="s">
        <v>610</v>
      </c>
      <c r="F211" s="167" t="s">
        <v>611</v>
      </c>
      <c r="G211" s="168" t="s">
        <v>129</v>
      </c>
      <c r="H211" s="169">
        <v>13</v>
      </c>
      <c r="I211" s="170"/>
      <c r="J211" s="171">
        <f>ROUND(I211*H211,2)</f>
        <v>0</v>
      </c>
      <c r="K211" s="167" t="s">
        <v>130</v>
      </c>
      <c r="L211" s="39"/>
      <c r="M211" s="172" t="s">
        <v>3</v>
      </c>
      <c r="N211" s="173" t="s">
        <v>43</v>
      </c>
      <c r="O211" s="72"/>
      <c r="P211" s="174">
        <f>O211*H211</f>
        <v>0</v>
      </c>
      <c r="Q211" s="174">
        <v>0.29699999999999999</v>
      </c>
      <c r="R211" s="174">
        <f>Q211*H211</f>
        <v>3.8609999999999998</v>
      </c>
      <c r="S211" s="174">
        <v>0</v>
      </c>
      <c r="T211" s="17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76" t="s">
        <v>131</v>
      </c>
      <c r="AT211" s="176" t="s">
        <v>126</v>
      </c>
      <c r="AU211" s="176" t="s">
        <v>81</v>
      </c>
      <c r="AY211" s="19" t="s">
        <v>124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9" t="s">
        <v>77</v>
      </c>
      <c r="BK211" s="177">
        <f>ROUND(I211*H211,2)</f>
        <v>0</v>
      </c>
      <c r="BL211" s="19" t="s">
        <v>131</v>
      </c>
      <c r="BM211" s="176" t="s">
        <v>612</v>
      </c>
    </row>
    <row r="212" s="2" customFormat="1">
      <c r="A212" s="38"/>
      <c r="B212" s="39"/>
      <c r="C212" s="38"/>
      <c r="D212" s="178" t="s">
        <v>133</v>
      </c>
      <c r="E212" s="38"/>
      <c r="F212" s="179" t="s">
        <v>613</v>
      </c>
      <c r="G212" s="38"/>
      <c r="H212" s="38"/>
      <c r="I212" s="180"/>
      <c r="J212" s="38"/>
      <c r="K212" s="38"/>
      <c r="L212" s="39"/>
      <c r="M212" s="181"/>
      <c r="N212" s="182"/>
      <c r="O212" s="72"/>
      <c r="P212" s="72"/>
      <c r="Q212" s="72"/>
      <c r="R212" s="72"/>
      <c r="S212" s="72"/>
      <c r="T212" s="7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133</v>
      </c>
      <c r="AU212" s="19" t="s">
        <v>81</v>
      </c>
    </row>
    <row r="213" s="2" customFormat="1">
      <c r="A213" s="38"/>
      <c r="B213" s="39"/>
      <c r="C213" s="38"/>
      <c r="D213" s="183" t="s">
        <v>135</v>
      </c>
      <c r="E213" s="38"/>
      <c r="F213" s="184" t="s">
        <v>614</v>
      </c>
      <c r="G213" s="38"/>
      <c r="H213" s="38"/>
      <c r="I213" s="180"/>
      <c r="J213" s="38"/>
      <c r="K213" s="38"/>
      <c r="L213" s="39"/>
      <c r="M213" s="181"/>
      <c r="N213" s="182"/>
      <c r="O213" s="72"/>
      <c r="P213" s="72"/>
      <c r="Q213" s="72"/>
      <c r="R213" s="72"/>
      <c r="S213" s="72"/>
      <c r="T213" s="7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135</v>
      </c>
      <c r="AU213" s="19" t="s">
        <v>81</v>
      </c>
    </row>
    <row r="214" s="14" customFormat="1">
      <c r="A214" s="14"/>
      <c r="B214" s="203"/>
      <c r="C214" s="14"/>
      <c r="D214" s="178" t="s">
        <v>142</v>
      </c>
      <c r="E214" s="204" t="s">
        <v>3</v>
      </c>
      <c r="F214" s="205" t="s">
        <v>615</v>
      </c>
      <c r="G214" s="14"/>
      <c r="H214" s="204" t="s">
        <v>3</v>
      </c>
      <c r="I214" s="206"/>
      <c r="J214" s="14"/>
      <c r="K214" s="14"/>
      <c r="L214" s="203"/>
      <c r="M214" s="207"/>
      <c r="N214" s="208"/>
      <c r="O214" s="208"/>
      <c r="P214" s="208"/>
      <c r="Q214" s="208"/>
      <c r="R214" s="208"/>
      <c r="S214" s="208"/>
      <c r="T214" s="20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4" t="s">
        <v>142</v>
      </c>
      <c r="AU214" s="204" t="s">
        <v>81</v>
      </c>
      <c r="AV214" s="14" t="s">
        <v>77</v>
      </c>
      <c r="AW214" s="14" t="s">
        <v>33</v>
      </c>
      <c r="AX214" s="14" t="s">
        <v>72</v>
      </c>
      <c r="AY214" s="204" t="s">
        <v>124</v>
      </c>
    </row>
    <row r="215" s="13" customFormat="1">
      <c r="A215" s="13"/>
      <c r="B215" s="185"/>
      <c r="C215" s="13"/>
      <c r="D215" s="178" t="s">
        <v>142</v>
      </c>
      <c r="E215" s="186" t="s">
        <v>3</v>
      </c>
      <c r="F215" s="187" t="s">
        <v>215</v>
      </c>
      <c r="G215" s="13"/>
      <c r="H215" s="188">
        <v>13</v>
      </c>
      <c r="I215" s="189"/>
      <c r="J215" s="13"/>
      <c r="K215" s="13"/>
      <c r="L215" s="185"/>
      <c r="M215" s="190"/>
      <c r="N215" s="191"/>
      <c r="O215" s="191"/>
      <c r="P215" s="191"/>
      <c r="Q215" s="191"/>
      <c r="R215" s="191"/>
      <c r="S215" s="191"/>
      <c r="T215" s="19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142</v>
      </c>
      <c r="AU215" s="186" t="s">
        <v>81</v>
      </c>
      <c r="AV215" s="13" t="s">
        <v>81</v>
      </c>
      <c r="AW215" s="13" t="s">
        <v>33</v>
      </c>
      <c r="AX215" s="13" t="s">
        <v>77</v>
      </c>
      <c r="AY215" s="186" t="s">
        <v>124</v>
      </c>
    </row>
    <row r="216" s="2" customFormat="1" ht="24.15" customHeight="1">
      <c r="A216" s="38"/>
      <c r="B216" s="164"/>
      <c r="C216" s="165" t="s">
        <v>268</v>
      </c>
      <c r="D216" s="165" t="s">
        <v>126</v>
      </c>
      <c r="E216" s="166" t="s">
        <v>616</v>
      </c>
      <c r="F216" s="167" t="s">
        <v>617</v>
      </c>
      <c r="G216" s="168" t="s">
        <v>129</v>
      </c>
      <c r="H216" s="169">
        <v>15</v>
      </c>
      <c r="I216" s="170"/>
      <c r="J216" s="171">
        <f>ROUND(I216*H216,2)</f>
        <v>0</v>
      </c>
      <c r="K216" s="167" t="s">
        <v>130</v>
      </c>
      <c r="L216" s="39"/>
      <c r="M216" s="172" t="s">
        <v>3</v>
      </c>
      <c r="N216" s="173" t="s">
        <v>43</v>
      </c>
      <c r="O216" s="72"/>
      <c r="P216" s="174">
        <f>O216*H216</f>
        <v>0</v>
      </c>
      <c r="Q216" s="174">
        <v>0.39600000000000002</v>
      </c>
      <c r="R216" s="174">
        <f>Q216*H216</f>
        <v>5.9400000000000004</v>
      </c>
      <c r="S216" s="174">
        <v>0</v>
      </c>
      <c r="T216" s="17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6" t="s">
        <v>131</v>
      </c>
      <c r="AT216" s="176" t="s">
        <v>126</v>
      </c>
      <c r="AU216" s="176" t="s">
        <v>81</v>
      </c>
      <c r="AY216" s="19" t="s">
        <v>124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9" t="s">
        <v>77</v>
      </c>
      <c r="BK216" s="177">
        <f>ROUND(I216*H216,2)</f>
        <v>0</v>
      </c>
      <c r="BL216" s="19" t="s">
        <v>131</v>
      </c>
      <c r="BM216" s="176" t="s">
        <v>618</v>
      </c>
    </row>
    <row r="217" s="2" customFormat="1">
      <c r="A217" s="38"/>
      <c r="B217" s="39"/>
      <c r="C217" s="38"/>
      <c r="D217" s="178" t="s">
        <v>133</v>
      </c>
      <c r="E217" s="38"/>
      <c r="F217" s="179" t="s">
        <v>619</v>
      </c>
      <c r="G217" s="38"/>
      <c r="H217" s="38"/>
      <c r="I217" s="180"/>
      <c r="J217" s="38"/>
      <c r="K217" s="38"/>
      <c r="L217" s="39"/>
      <c r="M217" s="181"/>
      <c r="N217" s="182"/>
      <c r="O217" s="72"/>
      <c r="P217" s="72"/>
      <c r="Q217" s="72"/>
      <c r="R217" s="72"/>
      <c r="S217" s="72"/>
      <c r="T217" s="7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133</v>
      </c>
      <c r="AU217" s="19" t="s">
        <v>81</v>
      </c>
    </row>
    <row r="218" s="2" customFormat="1">
      <c r="A218" s="38"/>
      <c r="B218" s="39"/>
      <c r="C218" s="38"/>
      <c r="D218" s="183" t="s">
        <v>135</v>
      </c>
      <c r="E218" s="38"/>
      <c r="F218" s="184" t="s">
        <v>620</v>
      </c>
      <c r="G218" s="38"/>
      <c r="H218" s="38"/>
      <c r="I218" s="180"/>
      <c r="J218" s="38"/>
      <c r="K218" s="38"/>
      <c r="L218" s="39"/>
      <c r="M218" s="181"/>
      <c r="N218" s="182"/>
      <c r="O218" s="72"/>
      <c r="P218" s="72"/>
      <c r="Q218" s="72"/>
      <c r="R218" s="72"/>
      <c r="S218" s="72"/>
      <c r="T218" s="73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9" t="s">
        <v>135</v>
      </c>
      <c r="AU218" s="19" t="s">
        <v>81</v>
      </c>
    </row>
    <row r="219" s="14" customFormat="1">
      <c r="A219" s="14"/>
      <c r="B219" s="203"/>
      <c r="C219" s="14"/>
      <c r="D219" s="178" t="s">
        <v>142</v>
      </c>
      <c r="E219" s="204" t="s">
        <v>3</v>
      </c>
      <c r="F219" s="205" t="s">
        <v>503</v>
      </c>
      <c r="G219" s="14"/>
      <c r="H219" s="204" t="s">
        <v>3</v>
      </c>
      <c r="I219" s="206"/>
      <c r="J219" s="14"/>
      <c r="K219" s="14"/>
      <c r="L219" s="203"/>
      <c r="M219" s="207"/>
      <c r="N219" s="208"/>
      <c r="O219" s="208"/>
      <c r="P219" s="208"/>
      <c r="Q219" s="208"/>
      <c r="R219" s="208"/>
      <c r="S219" s="208"/>
      <c r="T219" s="20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4" t="s">
        <v>142</v>
      </c>
      <c r="AU219" s="204" t="s">
        <v>81</v>
      </c>
      <c r="AV219" s="14" t="s">
        <v>77</v>
      </c>
      <c r="AW219" s="14" t="s">
        <v>33</v>
      </c>
      <c r="AX219" s="14" t="s">
        <v>72</v>
      </c>
      <c r="AY219" s="204" t="s">
        <v>124</v>
      </c>
    </row>
    <row r="220" s="13" customFormat="1">
      <c r="A220" s="13"/>
      <c r="B220" s="185"/>
      <c r="C220" s="13"/>
      <c r="D220" s="178" t="s">
        <v>142</v>
      </c>
      <c r="E220" s="186" t="s">
        <v>3</v>
      </c>
      <c r="F220" s="187" t="s">
        <v>9</v>
      </c>
      <c r="G220" s="13"/>
      <c r="H220" s="188">
        <v>15</v>
      </c>
      <c r="I220" s="189"/>
      <c r="J220" s="13"/>
      <c r="K220" s="13"/>
      <c r="L220" s="185"/>
      <c r="M220" s="190"/>
      <c r="N220" s="191"/>
      <c r="O220" s="191"/>
      <c r="P220" s="191"/>
      <c r="Q220" s="191"/>
      <c r="R220" s="191"/>
      <c r="S220" s="191"/>
      <c r="T220" s="19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6" t="s">
        <v>142</v>
      </c>
      <c r="AU220" s="186" t="s">
        <v>81</v>
      </c>
      <c r="AV220" s="13" t="s">
        <v>81</v>
      </c>
      <c r="AW220" s="13" t="s">
        <v>33</v>
      </c>
      <c r="AX220" s="13" t="s">
        <v>77</v>
      </c>
      <c r="AY220" s="186" t="s">
        <v>124</v>
      </c>
    </row>
    <row r="221" s="2" customFormat="1" ht="24.15" customHeight="1">
      <c r="A221" s="38"/>
      <c r="B221" s="164"/>
      <c r="C221" s="165" t="s">
        <v>274</v>
      </c>
      <c r="D221" s="165" t="s">
        <v>126</v>
      </c>
      <c r="E221" s="166" t="s">
        <v>263</v>
      </c>
      <c r="F221" s="167" t="s">
        <v>264</v>
      </c>
      <c r="G221" s="168" t="s">
        <v>129</v>
      </c>
      <c r="H221" s="169">
        <v>15</v>
      </c>
      <c r="I221" s="170"/>
      <c r="J221" s="171">
        <f>ROUND(I221*H221,2)</f>
        <v>0</v>
      </c>
      <c r="K221" s="167" t="s">
        <v>130</v>
      </c>
      <c r="L221" s="39"/>
      <c r="M221" s="172" t="s">
        <v>3</v>
      </c>
      <c r="N221" s="173" t="s">
        <v>43</v>
      </c>
      <c r="O221" s="72"/>
      <c r="P221" s="174">
        <f>O221*H221</f>
        <v>0</v>
      </c>
      <c r="Q221" s="174">
        <v>0.089219999999999994</v>
      </c>
      <c r="R221" s="174">
        <f>Q221*H221</f>
        <v>1.3382999999999998</v>
      </c>
      <c r="S221" s="174">
        <v>0</v>
      </c>
      <c r="T221" s="17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6" t="s">
        <v>131</v>
      </c>
      <c r="AT221" s="176" t="s">
        <v>126</v>
      </c>
      <c r="AU221" s="176" t="s">
        <v>81</v>
      </c>
      <c r="AY221" s="19" t="s">
        <v>124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9" t="s">
        <v>77</v>
      </c>
      <c r="BK221" s="177">
        <f>ROUND(I221*H221,2)</f>
        <v>0</v>
      </c>
      <c r="BL221" s="19" t="s">
        <v>131</v>
      </c>
      <c r="BM221" s="176" t="s">
        <v>621</v>
      </c>
    </row>
    <row r="222" s="2" customFormat="1">
      <c r="A222" s="38"/>
      <c r="B222" s="39"/>
      <c r="C222" s="38"/>
      <c r="D222" s="178" t="s">
        <v>133</v>
      </c>
      <c r="E222" s="38"/>
      <c r="F222" s="179" t="s">
        <v>266</v>
      </c>
      <c r="G222" s="38"/>
      <c r="H222" s="38"/>
      <c r="I222" s="180"/>
      <c r="J222" s="38"/>
      <c r="K222" s="38"/>
      <c r="L222" s="39"/>
      <c r="M222" s="181"/>
      <c r="N222" s="182"/>
      <c r="O222" s="72"/>
      <c r="P222" s="72"/>
      <c r="Q222" s="72"/>
      <c r="R222" s="72"/>
      <c r="S222" s="72"/>
      <c r="T222" s="73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133</v>
      </c>
      <c r="AU222" s="19" t="s">
        <v>81</v>
      </c>
    </row>
    <row r="223" s="2" customFormat="1">
      <c r="A223" s="38"/>
      <c r="B223" s="39"/>
      <c r="C223" s="38"/>
      <c r="D223" s="183" t="s">
        <v>135</v>
      </c>
      <c r="E223" s="38"/>
      <c r="F223" s="184" t="s">
        <v>267</v>
      </c>
      <c r="G223" s="38"/>
      <c r="H223" s="38"/>
      <c r="I223" s="180"/>
      <c r="J223" s="38"/>
      <c r="K223" s="38"/>
      <c r="L223" s="39"/>
      <c r="M223" s="181"/>
      <c r="N223" s="182"/>
      <c r="O223" s="72"/>
      <c r="P223" s="72"/>
      <c r="Q223" s="72"/>
      <c r="R223" s="72"/>
      <c r="S223" s="72"/>
      <c r="T223" s="7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135</v>
      </c>
      <c r="AU223" s="19" t="s">
        <v>81</v>
      </c>
    </row>
    <row r="224" s="14" customFormat="1">
      <c r="A224" s="14"/>
      <c r="B224" s="203"/>
      <c r="C224" s="14"/>
      <c r="D224" s="178" t="s">
        <v>142</v>
      </c>
      <c r="E224" s="204" t="s">
        <v>3</v>
      </c>
      <c r="F224" s="205" t="s">
        <v>503</v>
      </c>
      <c r="G224" s="14"/>
      <c r="H224" s="204" t="s">
        <v>3</v>
      </c>
      <c r="I224" s="206"/>
      <c r="J224" s="14"/>
      <c r="K224" s="14"/>
      <c r="L224" s="203"/>
      <c r="M224" s="207"/>
      <c r="N224" s="208"/>
      <c r="O224" s="208"/>
      <c r="P224" s="208"/>
      <c r="Q224" s="208"/>
      <c r="R224" s="208"/>
      <c r="S224" s="208"/>
      <c r="T224" s="20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4" t="s">
        <v>142</v>
      </c>
      <c r="AU224" s="204" t="s">
        <v>81</v>
      </c>
      <c r="AV224" s="14" t="s">
        <v>77</v>
      </c>
      <c r="AW224" s="14" t="s">
        <v>33</v>
      </c>
      <c r="AX224" s="14" t="s">
        <v>72</v>
      </c>
      <c r="AY224" s="204" t="s">
        <v>124</v>
      </c>
    </row>
    <row r="225" s="13" customFormat="1">
      <c r="A225" s="13"/>
      <c r="B225" s="185"/>
      <c r="C225" s="13"/>
      <c r="D225" s="178" t="s">
        <v>142</v>
      </c>
      <c r="E225" s="186" t="s">
        <v>3</v>
      </c>
      <c r="F225" s="187" t="s">
        <v>9</v>
      </c>
      <c r="G225" s="13"/>
      <c r="H225" s="188">
        <v>15</v>
      </c>
      <c r="I225" s="189"/>
      <c r="J225" s="13"/>
      <c r="K225" s="13"/>
      <c r="L225" s="185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142</v>
      </c>
      <c r="AU225" s="186" t="s">
        <v>81</v>
      </c>
      <c r="AV225" s="13" t="s">
        <v>81</v>
      </c>
      <c r="AW225" s="13" t="s">
        <v>33</v>
      </c>
      <c r="AX225" s="13" t="s">
        <v>77</v>
      </c>
      <c r="AY225" s="186" t="s">
        <v>124</v>
      </c>
    </row>
    <row r="226" s="2" customFormat="1" ht="16.5" customHeight="1">
      <c r="A226" s="38"/>
      <c r="B226" s="164"/>
      <c r="C226" s="193" t="s">
        <v>8</v>
      </c>
      <c r="D226" s="193" t="s">
        <v>151</v>
      </c>
      <c r="E226" s="194" t="s">
        <v>269</v>
      </c>
      <c r="F226" s="195" t="s">
        <v>270</v>
      </c>
      <c r="G226" s="196" t="s">
        <v>129</v>
      </c>
      <c r="H226" s="197">
        <v>15.449999999999999</v>
      </c>
      <c r="I226" s="198"/>
      <c r="J226" s="199">
        <f>ROUND(I226*H226,2)</f>
        <v>0</v>
      </c>
      <c r="K226" s="195" t="s">
        <v>130</v>
      </c>
      <c r="L226" s="200"/>
      <c r="M226" s="201" t="s">
        <v>3</v>
      </c>
      <c r="N226" s="202" t="s">
        <v>43</v>
      </c>
      <c r="O226" s="72"/>
      <c r="P226" s="174">
        <f>O226*H226</f>
        <v>0</v>
      </c>
      <c r="Q226" s="174">
        <v>0.113</v>
      </c>
      <c r="R226" s="174">
        <f>Q226*H226</f>
        <v>1.7458499999999999</v>
      </c>
      <c r="S226" s="174">
        <v>0</v>
      </c>
      <c r="T226" s="17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6" t="s">
        <v>155</v>
      </c>
      <c r="AT226" s="176" t="s">
        <v>151</v>
      </c>
      <c r="AU226" s="176" t="s">
        <v>81</v>
      </c>
      <c r="AY226" s="19" t="s">
        <v>124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9" t="s">
        <v>77</v>
      </c>
      <c r="BK226" s="177">
        <f>ROUND(I226*H226,2)</f>
        <v>0</v>
      </c>
      <c r="BL226" s="19" t="s">
        <v>131</v>
      </c>
      <c r="BM226" s="176" t="s">
        <v>622</v>
      </c>
    </row>
    <row r="227" s="2" customFormat="1">
      <c r="A227" s="38"/>
      <c r="B227" s="39"/>
      <c r="C227" s="38"/>
      <c r="D227" s="178" t="s">
        <v>133</v>
      </c>
      <c r="E227" s="38"/>
      <c r="F227" s="179" t="s">
        <v>270</v>
      </c>
      <c r="G227" s="38"/>
      <c r="H227" s="38"/>
      <c r="I227" s="180"/>
      <c r="J227" s="38"/>
      <c r="K227" s="38"/>
      <c r="L227" s="39"/>
      <c r="M227" s="181"/>
      <c r="N227" s="182"/>
      <c r="O227" s="72"/>
      <c r="P227" s="72"/>
      <c r="Q227" s="72"/>
      <c r="R227" s="72"/>
      <c r="S227" s="72"/>
      <c r="T227" s="7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133</v>
      </c>
      <c r="AU227" s="19" t="s">
        <v>81</v>
      </c>
    </row>
    <row r="228" s="13" customFormat="1">
      <c r="A228" s="13"/>
      <c r="B228" s="185"/>
      <c r="C228" s="13"/>
      <c r="D228" s="178" t="s">
        <v>142</v>
      </c>
      <c r="E228" s="13"/>
      <c r="F228" s="187" t="s">
        <v>623</v>
      </c>
      <c r="G228" s="13"/>
      <c r="H228" s="188">
        <v>15.449999999999999</v>
      </c>
      <c r="I228" s="189"/>
      <c r="J228" s="13"/>
      <c r="K228" s="13"/>
      <c r="L228" s="185"/>
      <c r="M228" s="190"/>
      <c r="N228" s="191"/>
      <c r="O228" s="191"/>
      <c r="P228" s="191"/>
      <c r="Q228" s="191"/>
      <c r="R228" s="191"/>
      <c r="S228" s="191"/>
      <c r="T228" s="19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142</v>
      </c>
      <c r="AU228" s="186" t="s">
        <v>81</v>
      </c>
      <c r="AV228" s="13" t="s">
        <v>81</v>
      </c>
      <c r="AW228" s="13" t="s">
        <v>4</v>
      </c>
      <c r="AX228" s="13" t="s">
        <v>77</v>
      </c>
      <c r="AY228" s="186" t="s">
        <v>124</v>
      </c>
    </row>
    <row r="229" s="2" customFormat="1" ht="33" customHeight="1">
      <c r="A229" s="38"/>
      <c r="B229" s="164"/>
      <c r="C229" s="165" t="s">
        <v>288</v>
      </c>
      <c r="D229" s="165" t="s">
        <v>126</v>
      </c>
      <c r="E229" s="166" t="s">
        <v>624</v>
      </c>
      <c r="F229" s="167" t="s">
        <v>625</v>
      </c>
      <c r="G229" s="168" t="s">
        <v>129</v>
      </c>
      <c r="H229" s="169">
        <v>13</v>
      </c>
      <c r="I229" s="170"/>
      <c r="J229" s="171">
        <f>ROUND(I229*H229,2)</f>
        <v>0</v>
      </c>
      <c r="K229" s="167" t="s">
        <v>130</v>
      </c>
      <c r="L229" s="39"/>
      <c r="M229" s="172" t="s">
        <v>3</v>
      </c>
      <c r="N229" s="173" t="s">
        <v>43</v>
      </c>
      <c r="O229" s="72"/>
      <c r="P229" s="174">
        <f>O229*H229</f>
        <v>0</v>
      </c>
      <c r="Q229" s="174">
        <v>0.10100000000000001</v>
      </c>
      <c r="R229" s="174">
        <f>Q229*H229</f>
        <v>1.3130000000000002</v>
      </c>
      <c r="S229" s="174">
        <v>0</v>
      </c>
      <c r="T229" s="17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6" t="s">
        <v>131</v>
      </c>
      <c r="AT229" s="176" t="s">
        <v>126</v>
      </c>
      <c r="AU229" s="176" t="s">
        <v>81</v>
      </c>
      <c r="AY229" s="19" t="s">
        <v>124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9" t="s">
        <v>77</v>
      </c>
      <c r="BK229" s="177">
        <f>ROUND(I229*H229,2)</f>
        <v>0</v>
      </c>
      <c r="BL229" s="19" t="s">
        <v>131</v>
      </c>
      <c r="BM229" s="176" t="s">
        <v>626</v>
      </c>
    </row>
    <row r="230" s="2" customFormat="1">
      <c r="A230" s="38"/>
      <c r="B230" s="39"/>
      <c r="C230" s="38"/>
      <c r="D230" s="178" t="s">
        <v>133</v>
      </c>
      <c r="E230" s="38"/>
      <c r="F230" s="179" t="s">
        <v>627</v>
      </c>
      <c r="G230" s="38"/>
      <c r="H230" s="38"/>
      <c r="I230" s="180"/>
      <c r="J230" s="38"/>
      <c r="K230" s="38"/>
      <c r="L230" s="39"/>
      <c r="M230" s="181"/>
      <c r="N230" s="182"/>
      <c r="O230" s="72"/>
      <c r="P230" s="72"/>
      <c r="Q230" s="72"/>
      <c r="R230" s="72"/>
      <c r="S230" s="72"/>
      <c r="T230" s="7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133</v>
      </c>
      <c r="AU230" s="19" t="s">
        <v>81</v>
      </c>
    </row>
    <row r="231" s="2" customFormat="1">
      <c r="A231" s="38"/>
      <c r="B231" s="39"/>
      <c r="C231" s="38"/>
      <c r="D231" s="183" t="s">
        <v>135</v>
      </c>
      <c r="E231" s="38"/>
      <c r="F231" s="184" t="s">
        <v>628</v>
      </c>
      <c r="G231" s="38"/>
      <c r="H231" s="38"/>
      <c r="I231" s="180"/>
      <c r="J231" s="38"/>
      <c r="K231" s="38"/>
      <c r="L231" s="39"/>
      <c r="M231" s="181"/>
      <c r="N231" s="182"/>
      <c r="O231" s="72"/>
      <c r="P231" s="72"/>
      <c r="Q231" s="72"/>
      <c r="R231" s="72"/>
      <c r="S231" s="72"/>
      <c r="T231" s="7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135</v>
      </c>
      <c r="AU231" s="19" t="s">
        <v>81</v>
      </c>
    </row>
    <row r="232" s="14" customFormat="1">
      <c r="A232" s="14"/>
      <c r="B232" s="203"/>
      <c r="C232" s="14"/>
      <c r="D232" s="178" t="s">
        <v>142</v>
      </c>
      <c r="E232" s="204" t="s">
        <v>3</v>
      </c>
      <c r="F232" s="205" t="s">
        <v>615</v>
      </c>
      <c r="G232" s="14"/>
      <c r="H232" s="204" t="s">
        <v>3</v>
      </c>
      <c r="I232" s="206"/>
      <c r="J232" s="14"/>
      <c r="K232" s="14"/>
      <c r="L232" s="203"/>
      <c r="M232" s="207"/>
      <c r="N232" s="208"/>
      <c r="O232" s="208"/>
      <c r="P232" s="208"/>
      <c r="Q232" s="208"/>
      <c r="R232" s="208"/>
      <c r="S232" s="208"/>
      <c r="T232" s="20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4" t="s">
        <v>142</v>
      </c>
      <c r="AU232" s="204" t="s">
        <v>81</v>
      </c>
      <c r="AV232" s="14" t="s">
        <v>77</v>
      </c>
      <c r="AW232" s="14" t="s">
        <v>33</v>
      </c>
      <c r="AX232" s="14" t="s">
        <v>72</v>
      </c>
      <c r="AY232" s="204" t="s">
        <v>124</v>
      </c>
    </row>
    <row r="233" s="13" customFormat="1">
      <c r="A233" s="13"/>
      <c r="B233" s="185"/>
      <c r="C233" s="13"/>
      <c r="D233" s="178" t="s">
        <v>142</v>
      </c>
      <c r="E233" s="186" t="s">
        <v>3</v>
      </c>
      <c r="F233" s="187" t="s">
        <v>215</v>
      </c>
      <c r="G233" s="13"/>
      <c r="H233" s="188">
        <v>13</v>
      </c>
      <c r="I233" s="189"/>
      <c r="J233" s="13"/>
      <c r="K233" s="13"/>
      <c r="L233" s="185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142</v>
      </c>
      <c r="AU233" s="186" t="s">
        <v>81</v>
      </c>
      <c r="AV233" s="13" t="s">
        <v>81</v>
      </c>
      <c r="AW233" s="13" t="s">
        <v>33</v>
      </c>
      <c r="AX233" s="13" t="s">
        <v>77</v>
      </c>
      <c r="AY233" s="186" t="s">
        <v>124</v>
      </c>
    </row>
    <row r="234" s="2" customFormat="1" ht="24.15" customHeight="1">
      <c r="A234" s="38"/>
      <c r="B234" s="164"/>
      <c r="C234" s="193" t="s">
        <v>164</v>
      </c>
      <c r="D234" s="193" t="s">
        <v>151</v>
      </c>
      <c r="E234" s="194" t="s">
        <v>629</v>
      </c>
      <c r="F234" s="195" t="s">
        <v>630</v>
      </c>
      <c r="G234" s="196" t="s">
        <v>129</v>
      </c>
      <c r="H234" s="197">
        <v>13.390000000000001</v>
      </c>
      <c r="I234" s="198"/>
      <c r="J234" s="199">
        <f>ROUND(I234*H234,2)</f>
        <v>0</v>
      </c>
      <c r="K234" s="195" t="s">
        <v>130</v>
      </c>
      <c r="L234" s="200"/>
      <c r="M234" s="201" t="s">
        <v>3</v>
      </c>
      <c r="N234" s="202" t="s">
        <v>43</v>
      </c>
      <c r="O234" s="72"/>
      <c r="P234" s="174">
        <f>O234*H234</f>
        <v>0</v>
      </c>
      <c r="Q234" s="174">
        <v>0.090999999999999998</v>
      </c>
      <c r="R234" s="174">
        <f>Q234*H234</f>
        <v>1.2184900000000001</v>
      </c>
      <c r="S234" s="174">
        <v>0</v>
      </c>
      <c r="T234" s="17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76" t="s">
        <v>155</v>
      </c>
      <c r="AT234" s="176" t="s">
        <v>151</v>
      </c>
      <c r="AU234" s="176" t="s">
        <v>81</v>
      </c>
      <c r="AY234" s="19" t="s">
        <v>124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9" t="s">
        <v>77</v>
      </c>
      <c r="BK234" s="177">
        <f>ROUND(I234*H234,2)</f>
        <v>0</v>
      </c>
      <c r="BL234" s="19" t="s">
        <v>131</v>
      </c>
      <c r="BM234" s="176" t="s">
        <v>631</v>
      </c>
    </row>
    <row r="235" s="2" customFormat="1">
      <c r="A235" s="38"/>
      <c r="B235" s="39"/>
      <c r="C235" s="38"/>
      <c r="D235" s="178" t="s">
        <v>133</v>
      </c>
      <c r="E235" s="38"/>
      <c r="F235" s="179" t="s">
        <v>630</v>
      </c>
      <c r="G235" s="38"/>
      <c r="H235" s="38"/>
      <c r="I235" s="180"/>
      <c r="J235" s="38"/>
      <c r="K235" s="38"/>
      <c r="L235" s="39"/>
      <c r="M235" s="181"/>
      <c r="N235" s="182"/>
      <c r="O235" s="72"/>
      <c r="P235" s="72"/>
      <c r="Q235" s="72"/>
      <c r="R235" s="72"/>
      <c r="S235" s="72"/>
      <c r="T235" s="7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133</v>
      </c>
      <c r="AU235" s="19" t="s">
        <v>81</v>
      </c>
    </row>
    <row r="236" s="13" customFormat="1">
      <c r="A236" s="13"/>
      <c r="B236" s="185"/>
      <c r="C236" s="13"/>
      <c r="D236" s="178" t="s">
        <v>142</v>
      </c>
      <c r="E236" s="13"/>
      <c r="F236" s="187" t="s">
        <v>632</v>
      </c>
      <c r="G236" s="13"/>
      <c r="H236" s="188">
        <v>13.390000000000001</v>
      </c>
      <c r="I236" s="189"/>
      <c r="J236" s="13"/>
      <c r="K236" s="13"/>
      <c r="L236" s="185"/>
      <c r="M236" s="190"/>
      <c r="N236" s="191"/>
      <c r="O236" s="191"/>
      <c r="P236" s="191"/>
      <c r="Q236" s="191"/>
      <c r="R236" s="191"/>
      <c r="S236" s="191"/>
      <c r="T236" s="19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6" t="s">
        <v>142</v>
      </c>
      <c r="AU236" s="186" t="s">
        <v>81</v>
      </c>
      <c r="AV236" s="13" t="s">
        <v>81</v>
      </c>
      <c r="AW236" s="13" t="s">
        <v>4</v>
      </c>
      <c r="AX236" s="13" t="s">
        <v>77</v>
      </c>
      <c r="AY236" s="186" t="s">
        <v>124</v>
      </c>
    </row>
    <row r="237" s="12" customFormat="1" ht="22.8" customHeight="1">
      <c r="A237" s="12"/>
      <c r="B237" s="151"/>
      <c r="C237" s="12"/>
      <c r="D237" s="152" t="s">
        <v>71</v>
      </c>
      <c r="E237" s="162" t="s">
        <v>165</v>
      </c>
      <c r="F237" s="162" t="s">
        <v>633</v>
      </c>
      <c r="G237" s="12"/>
      <c r="H237" s="12"/>
      <c r="I237" s="154"/>
      <c r="J237" s="163">
        <f>BK237</f>
        <v>0</v>
      </c>
      <c r="K237" s="12"/>
      <c r="L237" s="151"/>
      <c r="M237" s="156"/>
      <c r="N237" s="157"/>
      <c r="O237" s="157"/>
      <c r="P237" s="158">
        <f>SUM(P238:P245)</f>
        <v>0</v>
      </c>
      <c r="Q237" s="157"/>
      <c r="R237" s="158">
        <f>SUM(R238:R245)</f>
        <v>0.315</v>
      </c>
      <c r="S237" s="157"/>
      <c r="T237" s="159">
        <f>SUM(T238:T245)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2" t="s">
        <v>77</v>
      </c>
      <c r="AT237" s="160" t="s">
        <v>71</v>
      </c>
      <c r="AU237" s="160" t="s">
        <v>77</v>
      </c>
      <c r="AY237" s="152" t="s">
        <v>124</v>
      </c>
      <c r="BK237" s="161">
        <f>SUM(BK238:BK245)</f>
        <v>0</v>
      </c>
    </row>
    <row r="238" s="2" customFormat="1" ht="16.5" customHeight="1">
      <c r="A238" s="38"/>
      <c r="B238" s="164"/>
      <c r="C238" s="165" t="s">
        <v>299</v>
      </c>
      <c r="D238" s="165" t="s">
        <v>126</v>
      </c>
      <c r="E238" s="166" t="s">
        <v>634</v>
      </c>
      <c r="F238" s="167" t="s">
        <v>635</v>
      </c>
      <c r="G238" s="168" t="s">
        <v>373</v>
      </c>
      <c r="H238" s="169">
        <v>1</v>
      </c>
      <c r="I238" s="170"/>
      <c r="J238" s="171">
        <f>ROUND(I238*H238,2)</f>
        <v>0</v>
      </c>
      <c r="K238" s="167" t="s">
        <v>3</v>
      </c>
      <c r="L238" s="39"/>
      <c r="M238" s="172" t="s">
        <v>3</v>
      </c>
      <c r="N238" s="173" t="s">
        <v>43</v>
      </c>
      <c r="O238" s="72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6" t="s">
        <v>131</v>
      </c>
      <c r="AT238" s="176" t="s">
        <v>126</v>
      </c>
      <c r="AU238" s="176" t="s">
        <v>81</v>
      </c>
      <c r="AY238" s="19" t="s">
        <v>124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9" t="s">
        <v>77</v>
      </c>
      <c r="BK238" s="177">
        <f>ROUND(I238*H238,2)</f>
        <v>0</v>
      </c>
      <c r="BL238" s="19" t="s">
        <v>131</v>
      </c>
      <c r="BM238" s="176" t="s">
        <v>636</v>
      </c>
    </row>
    <row r="239" s="2" customFormat="1">
      <c r="A239" s="38"/>
      <c r="B239" s="39"/>
      <c r="C239" s="38"/>
      <c r="D239" s="178" t="s">
        <v>133</v>
      </c>
      <c r="E239" s="38"/>
      <c r="F239" s="179" t="s">
        <v>635</v>
      </c>
      <c r="G239" s="38"/>
      <c r="H239" s="38"/>
      <c r="I239" s="180"/>
      <c r="J239" s="38"/>
      <c r="K239" s="38"/>
      <c r="L239" s="39"/>
      <c r="M239" s="181"/>
      <c r="N239" s="182"/>
      <c r="O239" s="72"/>
      <c r="P239" s="72"/>
      <c r="Q239" s="72"/>
      <c r="R239" s="72"/>
      <c r="S239" s="72"/>
      <c r="T239" s="7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133</v>
      </c>
      <c r="AU239" s="19" t="s">
        <v>81</v>
      </c>
    </row>
    <row r="240" s="2" customFormat="1">
      <c r="A240" s="38"/>
      <c r="B240" s="39"/>
      <c r="C240" s="38"/>
      <c r="D240" s="178" t="s">
        <v>637</v>
      </c>
      <c r="E240" s="38"/>
      <c r="F240" s="222" t="s">
        <v>638</v>
      </c>
      <c r="G240" s="38"/>
      <c r="H240" s="38"/>
      <c r="I240" s="180"/>
      <c r="J240" s="38"/>
      <c r="K240" s="38"/>
      <c r="L240" s="39"/>
      <c r="M240" s="181"/>
      <c r="N240" s="182"/>
      <c r="O240" s="72"/>
      <c r="P240" s="72"/>
      <c r="Q240" s="72"/>
      <c r="R240" s="72"/>
      <c r="S240" s="72"/>
      <c r="T240" s="7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637</v>
      </c>
      <c r="AU240" s="19" t="s">
        <v>81</v>
      </c>
    </row>
    <row r="241" s="2" customFormat="1" ht="24.15" customHeight="1">
      <c r="A241" s="38"/>
      <c r="B241" s="164"/>
      <c r="C241" s="165" t="s">
        <v>309</v>
      </c>
      <c r="D241" s="165" t="s">
        <v>126</v>
      </c>
      <c r="E241" s="166" t="s">
        <v>639</v>
      </c>
      <c r="F241" s="167" t="s">
        <v>640</v>
      </c>
      <c r="G241" s="168" t="s">
        <v>129</v>
      </c>
      <c r="H241" s="169">
        <v>10</v>
      </c>
      <c r="I241" s="170"/>
      <c r="J241" s="171">
        <f>ROUND(I241*H241,2)</f>
        <v>0</v>
      </c>
      <c r="K241" s="167" t="s">
        <v>130</v>
      </c>
      <c r="L241" s="39"/>
      <c r="M241" s="172" t="s">
        <v>3</v>
      </c>
      <c r="N241" s="173" t="s">
        <v>43</v>
      </c>
      <c r="O241" s="72"/>
      <c r="P241" s="174">
        <f>O241*H241</f>
        <v>0</v>
      </c>
      <c r="Q241" s="174">
        <v>0.0315</v>
      </c>
      <c r="R241" s="174">
        <f>Q241*H241</f>
        <v>0.315</v>
      </c>
      <c r="S241" s="174">
        <v>0</v>
      </c>
      <c r="T241" s="17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76" t="s">
        <v>131</v>
      </c>
      <c r="AT241" s="176" t="s">
        <v>126</v>
      </c>
      <c r="AU241" s="176" t="s">
        <v>81</v>
      </c>
      <c r="AY241" s="19" t="s">
        <v>124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9" t="s">
        <v>77</v>
      </c>
      <c r="BK241" s="177">
        <f>ROUND(I241*H241,2)</f>
        <v>0</v>
      </c>
      <c r="BL241" s="19" t="s">
        <v>131</v>
      </c>
      <c r="BM241" s="176" t="s">
        <v>641</v>
      </c>
    </row>
    <row r="242" s="2" customFormat="1">
      <c r="A242" s="38"/>
      <c r="B242" s="39"/>
      <c r="C242" s="38"/>
      <c r="D242" s="178" t="s">
        <v>133</v>
      </c>
      <c r="E242" s="38"/>
      <c r="F242" s="179" t="s">
        <v>642</v>
      </c>
      <c r="G242" s="38"/>
      <c r="H242" s="38"/>
      <c r="I242" s="180"/>
      <c r="J242" s="38"/>
      <c r="K242" s="38"/>
      <c r="L242" s="39"/>
      <c r="M242" s="181"/>
      <c r="N242" s="182"/>
      <c r="O242" s="72"/>
      <c r="P242" s="72"/>
      <c r="Q242" s="72"/>
      <c r="R242" s="72"/>
      <c r="S242" s="72"/>
      <c r="T242" s="7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133</v>
      </c>
      <c r="AU242" s="19" t="s">
        <v>81</v>
      </c>
    </row>
    <row r="243" s="2" customFormat="1">
      <c r="A243" s="38"/>
      <c r="B243" s="39"/>
      <c r="C243" s="38"/>
      <c r="D243" s="183" t="s">
        <v>135</v>
      </c>
      <c r="E243" s="38"/>
      <c r="F243" s="184" t="s">
        <v>643</v>
      </c>
      <c r="G243" s="38"/>
      <c r="H243" s="38"/>
      <c r="I243" s="180"/>
      <c r="J243" s="38"/>
      <c r="K243" s="38"/>
      <c r="L243" s="39"/>
      <c r="M243" s="181"/>
      <c r="N243" s="182"/>
      <c r="O243" s="72"/>
      <c r="P243" s="72"/>
      <c r="Q243" s="72"/>
      <c r="R243" s="72"/>
      <c r="S243" s="72"/>
      <c r="T243" s="73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9" t="s">
        <v>135</v>
      </c>
      <c r="AU243" s="19" t="s">
        <v>81</v>
      </c>
    </row>
    <row r="244" s="14" customFormat="1">
      <c r="A244" s="14"/>
      <c r="B244" s="203"/>
      <c r="C244" s="14"/>
      <c r="D244" s="178" t="s">
        <v>142</v>
      </c>
      <c r="E244" s="204" t="s">
        <v>3</v>
      </c>
      <c r="F244" s="205" t="s">
        <v>644</v>
      </c>
      <c r="G244" s="14"/>
      <c r="H244" s="204" t="s">
        <v>3</v>
      </c>
      <c r="I244" s="206"/>
      <c r="J244" s="14"/>
      <c r="K244" s="14"/>
      <c r="L244" s="203"/>
      <c r="M244" s="207"/>
      <c r="N244" s="208"/>
      <c r="O244" s="208"/>
      <c r="P244" s="208"/>
      <c r="Q244" s="208"/>
      <c r="R244" s="208"/>
      <c r="S244" s="208"/>
      <c r="T244" s="20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4" t="s">
        <v>142</v>
      </c>
      <c r="AU244" s="204" t="s">
        <v>81</v>
      </c>
      <c r="AV244" s="14" t="s">
        <v>77</v>
      </c>
      <c r="AW244" s="14" t="s">
        <v>33</v>
      </c>
      <c r="AX244" s="14" t="s">
        <v>72</v>
      </c>
      <c r="AY244" s="204" t="s">
        <v>124</v>
      </c>
    </row>
    <row r="245" s="13" customFormat="1">
      <c r="A245" s="13"/>
      <c r="B245" s="185"/>
      <c r="C245" s="13"/>
      <c r="D245" s="178" t="s">
        <v>142</v>
      </c>
      <c r="E245" s="186" t="s">
        <v>3</v>
      </c>
      <c r="F245" s="187" t="s">
        <v>187</v>
      </c>
      <c r="G245" s="13"/>
      <c r="H245" s="188">
        <v>10</v>
      </c>
      <c r="I245" s="189"/>
      <c r="J245" s="13"/>
      <c r="K245" s="13"/>
      <c r="L245" s="185"/>
      <c r="M245" s="190"/>
      <c r="N245" s="191"/>
      <c r="O245" s="191"/>
      <c r="P245" s="191"/>
      <c r="Q245" s="191"/>
      <c r="R245" s="191"/>
      <c r="S245" s="191"/>
      <c r="T245" s="19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6" t="s">
        <v>142</v>
      </c>
      <c r="AU245" s="186" t="s">
        <v>81</v>
      </c>
      <c r="AV245" s="13" t="s">
        <v>81</v>
      </c>
      <c r="AW245" s="13" t="s">
        <v>33</v>
      </c>
      <c r="AX245" s="13" t="s">
        <v>77</v>
      </c>
      <c r="AY245" s="186" t="s">
        <v>124</v>
      </c>
    </row>
    <row r="246" s="12" customFormat="1" ht="22.8" customHeight="1">
      <c r="A246" s="12"/>
      <c r="B246" s="151"/>
      <c r="C246" s="12"/>
      <c r="D246" s="152" t="s">
        <v>71</v>
      </c>
      <c r="E246" s="162" t="s">
        <v>181</v>
      </c>
      <c r="F246" s="162" t="s">
        <v>279</v>
      </c>
      <c r="G246" s="12"/>
      <c r="H246" s="12"/>
      <c r="I246" s="154"/>
      <c r="J246" s="163">
        <f>BK246</f>
        <v>0</v>
      </c>
      <c r="K246" s="12"/>
      <c r="L246" s="151"/>
      <c r="M246" s="156"/>
      <c r="N246" s="157"/>
      <c r="O246" s="157"/>
      <c r="P246" s="158">
        <f>SUM(P247:P304)</f>
        <v>0</v>
      </c>
      <c r="Q246" s="157"/>
      <c r="R246" s="158">
        <f>SUM(R247:R304)</f>
        <v>0.53866999999999998</v>
      </c>
      <c r="S246" s="157"/>
      <c r="T246" s="159">
        <f>SUM(T247:T304)</f>
        <v>6.6601000000000008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2" t="s">
        <v>77</v>
      </c>
      <c r="AT246" s="160" t="s">
        <v>71</v>
      </c>
      <c r="AU246" s="160" t="s">
        <v>77</v>
      </c>
      <c r="AY246" s="152" t="s">
        <v>124</v>
      </c>
      <c r="BK246" s="161">
        <f>SUM(BK247:BK304)</f>
        <v>0</v>
      </c>
    </row>
    <row r="247" s="2" customFormat="1" ht="33" customHeight="1">
      <c r="A247" s="38"/>
      <c r="B247" s="164"/>
      <c r="C247" s="165" t="s">
        <v>319</v>
      </c>
      <c r="D247" s="165" t="s">
        <v>126</v>
      </c>
      <c r="E247" s="166" t="s">
        <v>280</v>
      </c>
      <c r="F247" s="167" t="s">
        <v>281</v>
      </c>
      <c r="G247" s="168" t="s">
        <v>282</v>
      </c>
      <c r="H247" s="169">
        <v>1.5</v>
      </c>
      <c r="I247" s="170"/>
      <c r="J247" s="171">
        <f>ROUND(I247*H247,2)</f>
        <v>0</v>
      </c>
      <c r="K247" s="167" t="s">
        <v>130</v>
      </c>
      <c r="L247" s="39"/>
      <c r="M247" s="172" t="s">
        <v>3</v>
      </c>
      <c r="N247" s="173" t="s">
        <v>43</v>
      </c>
      <c r="O247" s="72"/>
      <c r="P247" s="174">
        <f>O247*H247</f>
        <v>0</v>
      </c>
      <c r="Q247" s="174">
        <v>0.1295</v>
      </c>
      <c r="R247" s="174">
        <f>Q247*H247</f>
        <v>0.19425000000000001</v>
      </c>
      <c r="S247" s="174">
        <v>0</v>
      </c>
      <c r="T247" s="17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76" t="s">
        <v>131</v>
      </c>
      <c r="AT247" s="176" t="s">
        <v>126</v>
      </c>
      <c r="AU247" s="176" t="s">
        <v>81</v>
      </c>
      <c r="AY247" s="19" t="s">
        <v>124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9" t="s">
        <v>77</v>
      </c>
      <c r="BK247" s="177">
        <f>ROUND(I247*H247,2)</f>
        <v>0</v>
      </c>
      <c r="BL247" s="19" t="s">
        <v>131</v>
      </c>
      <c r="BM247" s="176" t="s">
        <v>645</v>
      </c>
    </row>
    <row r="248" s="2" customFormat="1">
      <c r="A248" s="38"/>
      <c r="B248" s="39"/>
      <c r="C248" s="38"/>
      <c r="D248" s="178" t="s">
        <v>133</v>
      </c>
      <c r="E248" s="38"/>
      <c r="F248" s="179" t="s">
        <v>284</v>
      </c>
      <c r="G248" s="38"/>
      <c r="H248" s="38"/>
      <c r="I248" s="180"/>
      <c r="J248" s="38"/>
      <c r="K248" s="38"/>
      <c r="L248" s="39"/>
      <c r="M248" s="181"/>
      <c r="N248" s="182"/>
      <c r="O248" s="72"/>
      <c r="P248" s="72"/>
      <c r="Q248" s="72"/>
      <c r="R248" s="72"/>
      <c r="S248" s="72"/>
      <c r="T248" s="7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133</v>
      </c>
      <c r="AU248" s="19" t="s">
        <v>81</v>
      </c>
    </row>
    <row r="249" s="2" customFormat="1">
      <c r="A249" s="38"/>
      <c r="B249" s="39"/>
      <c r="C249" s="38"/>
      <c r="D249" s="183" t="s">
        <v>135</v>
      </c>
      <c r="E249" s="38"/>
      <c r="F249" s="184" t="s">
        <v>285</v>
      </c>
      <c r="G249" s="38"/>
      <c r="H249" s="38"/>
      <c r="I249" s="180"/>
      <c r="J249" s="38"/>
      <c r="K249" s="38"/>
      <c r="L249" s="39"/>
      <c r="M249" s="181"/>
      <c r="N249" s="182"/>
      <c r="O249" s="72"/>
      <c r="P249" s="72"/>
      <c r="Q249" s="72"/>
      <c r="R249" s="72"/>
      <c r="S249" s="72"/>
      <c r="T249" s="7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135</v>
      </c>
      <c r="AU249" s="19" t="s">
        <v>81</v>
      </c>
    </row>
    <row r="250" s="14" customFormat="1">
      <c r="A250" s="14"/>
      <c r="B250" s="203"/>
      <c r="C250" s="14"/>
      <c r="D250" s="178" t="s">
        <v>142</v>
      </c>
      <c r="E250" s="204" t="s">
        <v>3</v>
      </c>
      <c r="F250" s="205" t="s">
        <v>286</v>
      </c>
      <c r="G250" s="14"/>
      <c r="H250" s="204" t="s">
        <v>3</v>
      </c>
      <c r="I250" s="206"/>
      <c r="J250" s="14"/>
      <c r="K250" s="14"/>
      <c r="L250" s="203"/>
      <c r="M250" s="207"/>
      <c r="N250" s="208"/>
      <c r="O250" s="208"/>
      <c r="P250" s="208"/>
      <c r="Q250" s="208"/>
      <c r="R250" s="208"/>
      <c r="S250" s="208"/>
      <c r="T250" s="20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4" t="s">
        <v>142</v>
      </c>
      <c r="AU250" s="204" t="s">
        <v>81</v>
      </c>
      <c r="AV250" s="14" t="s">
        <v>77</v>
      </c>
      <c r="AW250" s="14" t="s">
        <v>33</v>
      </c>
      <c r="AX250" s="14" t="s">
        <v>72</v>
      </c>
      <c r="AY250" s="204" t="s">
        <v>124</v>
      </c>
    </row>
    <row r="251" s="13" customFormat="1">
      <c r="A251" s="13"/>
      <c r="B251" s="185"/>
      <c r="C251" s="13"/>
      <c r="D251" s="178" t="s">
        <v>142</v>
      </c>
      <c r="E251" s="186" t="s">
        <v>3</v>
      </c>
      <c r="F251" s="187" t="s">
        <v>306</v>
      </c>
      <c r="G251" s="13"/>
      <c r="H251" s="188">
        <v>1.5</v>
      </c>
      <c r="I251" s="189"/>
      <c r="J251" s="13"/>
      <c r="K251" s="13"/>
      <c r="L251" s="185"/>
      <c r="M251" s="190"/>
      <c r="N251" s="191"/>
      <c r="O251" s="191"/>
      <c r="P251" s="191"/>
      <c r="Q251" s="191"/>
      <c r="R251" s="191"/>
      <c r="S251" s="191"/>
      <c r="T251" s="19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6" t="s">
        <v>142</v>
      </c>
      <c r="AU251" s="186" t="s">
        <v>81</v>
      </c>
      <c r="AV251" s="13" t="s">
        <v>81</v>
      </c>
      <c r="AW251" s="13" t="s">
        <v>33</v>
      </c>
      <c r="AX251" s="13" t="s">
        <v>77</v>
      </c>
      <c r="AY251" s="186" t="s">
        <v>124</v>
      </c>
    </row>
    <row r="252" s="2" customFormat="1" ht="16.5" customHeight="1">
      <c r="A252" s="38"/>
      <c r="B252" s="164"/>
      <c r="C252" s="193" t="s">
        <v>325</v>
      </c>
      <c r="D252" s="193" t="s">
        <v>151</v>
      </c>
      <c r="E252" s="194" t="s">
        <v>289</v>
      </c>
      <c r="F252" s="195" t="s">
        <v>290</v>
      </c>
      <c r="G252" s="196" t="s">
        <v>282</v>
      </c>
      <c r="H252" s="197">
        <v>1.53</v>
      </c>
      <c r="I252" s="198"/>
      <c r="J252" s="199">
        <f>ROUND(I252*H252,2)</f>
        <v>0</v>
      </c>
      <c r="K252" s="195" t="s">
        <v>130</v>
      </c>
      <c r="L252" s="200"/>
      <c r="M252" s="201" t="s">
        <v>3</v>
      </c>
      <c r="N252" s="202" t="s">
        <v>43</v>
      </c>
      <c r="O252" s="72"/>
      <c r="P252" s="174">
        <f>O252*H252</f>
        <v>0</v>
      </c>
      <c r="Q252" s="174">
        <v>0.044999999999999998</v>
      </c>
      <c r="R252" s="174">
        <f>Q252*H252</f>
        <v>0.068849999999999995</v>
      </c>
      <c r="S252" s="174">
        <v>0</v>
      </c>
      <c r="T252" s="17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6" t="s">
        <v>155</v>
      </c>
      <c r="AT252" s="176" t="s">
        <v>151</v>
      </c>
      <c r="AU252" s="176" t="s">
        <v>81</v>
      </c>
      <c r="AY252" s="19" t="s">
        <v>124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9" t="s">
        <v>77</v>
      </c>
      <c r="BK252" s="177">
        <f>ROUND(I252*H252,2)</f>
        <v>0</v>
      </c>
      <c r="BL252" s="19" t="s">
        <v>131</v>
      </c>
      <c r="BM252" s="176" t="s">
        <v>646</v>
      </c>
    </row>
    <row r="253" s="2" customFormat="1">
      <c r="A253" s="38"/>
      <c r="B253" s="39"/>
      <c r="C253" s="38"/>
      <c r="D253" s="178" t="s">
        <v>133</v>
      </c>
      <c r="E253" s="38"/>
      <c r="F253" s="179" t="s">
        <v>290</v>
      </c>
      <c r="G253" s="38"/>
      <c r="H253" s="38"/>
      <c r="I253" s="180"/>
      <c r="J253" s="38"/>
      <c r="K253" s="38"/>
      <c r="L253" s="39"/>
      <c r="M253" s="181"/>
      <c r="N253" s="182"/>
      <c r="O253" s="72"/>
      <c r="P253" s="72"/>
      <c r="Q253" s="72"/>
      <c r="R253" s="72"/>
      <c r="S253" s="72"/>
      <c r="T253" s="7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133</v>
      </c>
      <c r="AU253" s="19" t="s">
        <v>81</v>
      </c>
    </row>
    <row r="254" s="13" customFormat="1">
      <c r="A254" s="13"/>
      <c r="B254" s="185"/>
      <c r="C254" s="13"/>
      <c r="D254" s="178" t="s">
        <v>142</v>
      </c>
      <c r="E254" s="13"/>
      <c r="F254" s="187" t="s">
        <v>647</v>
      </c>
      <c r="G254" s="13"/>
      <c r="H254" s="188">
        <v>1.53</v>
      </c>
      <c r="I254" s="189"/>
      <c r="J254" s="13"/>
      <c r="K254" s="13"/>
      <c r="L254" s="185"/>
      <c r="M254" s="190"/>
      <c r="N254" s="191"/>
      <c r="O254" s="191"/>
      <c r="P254" s="191"/>
      <c r="Q254" s="191"/>
      <c r="R254" s="191"/>
      <c r="S254" s="191"/>
      <c r="T254" s="19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6" t="s">
        <v>142</v>
      </c>
      <c r="AU254" s="186" t="s">
        <v>81</v>
      </c>
      <c r="AV254" s="13" t="s">
        <v>81</v>
      </c>
      <c r="AW254" s="13" t="s">
        <v>4</v>
      </c>
      <c r="AX254" s="13" t="s">
        <v>77</v>
      </c>
      <c r="AY254" s="186" t="s">
        <v>124</v>
      </c>
    </row>
    <row r="255" s="2" customFormat="1" ht="24.15" customHeight="1">
      <c r="A255" s="38"/>
      <c r="B255" s="164"/>
      <c r="C255" s="165" t="s">
        <v>331</v>
      </c>
      <c r="D255" s="165" t="s">
        <v>126</v>
      </c>
      <c r="E255" s="166" t="s">
        <v>648</v>
      </c>
      <c r="F255" s="167" t="s">
        <v>649</v>
      </c>
      <c r="G255" s="168" t="s">
        <v>282</v>
      </c>
      <c r="H255" s="169">
        <v>1</v>
      </c>
      <c r="I255" s="170"/>
      <c r="J255" s="171">
        <f>ROUND(I255*H255,2)</f>
        <v>0</v>
      </c>
      <c r="K255" s="167" t="s">
        <v>130</v>
      </c>
      <c r="L255" s="39"/>
      <c r="M255" s="172" t="s">
        <v>3</v>
      </c>
      <c r="N255" s="173" t="s">
        <v>43</v>
      </c>
      <c r="O255" s="72"/>
      <c r="P255" s="174">
        <f>O255*H255</f>
        <v>0</v>
      </c>
      <c r="Q255" s="174">
        <v>0.14760999999999999</v>
      </c>
      <c r="R255" s="174">
        <f>Q255*H255</f>
        <v>0.14760999999999999</v>
      </c>
      <c r="S255" s="174">
        <v>0</v>
      </c>
      <c r="T255" s="17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6" t="s">
        <v>131</v>
      </c>
      <c r="AT255" s="176" t="s">
        <v>126</v>
      </c>
      <c r="AU255" s="176" t="s">
        <v>81</v>
      </c>
      <c r="AY255" s="19" t="s">
        <v>124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9" t="s">
        <v>77</v>
      </c>
      <c r="BK255" s="177">
        <f>ROUND(I255*H255,2)</f>
        <v>0</v>
      </c>
      <c r="BL255" s="19" t="s">
        <v>131</v>
      </c>
      <c r="BM255" s="176" t="s">
        <v>650</v>
      </c>
    </row>
    <row r="256" s="2" customFormat="1">
      <c r="A256" s="38"/>
      <c r="B256" s="39"/>
      <c r="C256" s="38"/>
      <c r="D256" s="178" t="s">
        <v>133</v>
      </c>
      <c r="E256" s="38"/>
      <c r="F256" s="179" t="s">
        <v>651</v>
      </c>
      <c r="G256" s="38"/>
      <c r="H256" s="38"/>
      <c r="I256" s="180"/>
      <c r="J256" s="38"/>
      <c r="K256" s="38"/>
      <c r="L256" s="39"/>
      <c r="M256" s="181"/>
      <c r="N256" s="182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133</v>
      </c>
      <c r="AU256" s="19" t="s">
        <v>81</v>
      </c>
    </row>
    <row r="257" s="2" customFormat="1">
      <c r="A257" s="38"/>
      <c r="B257" s="39"/>
      <c r="C257" s="38"/>
      <c r="D257" s="183" t="s">
        <v>135</v>
      </c>
      <c r="E257" s="38"/>
      <c r="F257" s="184" t="s">
        <v>652</v>
      </c>
      <c r="G257" s="38"/>
      <c r="H257" s="38"/>
      <c r="I257" s="180"/>
      <c r="J257" s="38"/>
      <c r="K257" s="38"/>
      <c r="L257" s="39"/>
      <c r="M257" s="181"/>
      <c r="N257" s="182"/>
      <c r="O257" s="72"/>
      <c r="P257" s="72"/>
      <c r="Q257" s="72"/>
      <c r="R257" s="72"/>
      <c r="S257" s="72"/>
      <c r="T257" s="7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135</v>
      </c>
      <c r="AU257" s="19" t="s">
        <v>81</v>
      </c>
    </row>
    <row r="258" s="14" customFormat="1">
      <c r="A258" s="14"/>
      <c r="B258" s="203"/>
      <c r="C258" s="14"/>
      <c r="D258" s="178" t="s">
        <v>142</v>
      </c>
      <c r="E258" s="204" t="s">
        <v>3</v>
      </c>
      <c r="F258" s="205" t="s">
        <v>653</v>
      </c>
      <c r="G258" s="14"/>
      <c r="H258" s="204" t="s">
        <v>3</v>
      </c>
      <c r="I258" s="206"/>
      <c r="J258" s="14"/>
      <c r="K258" s="14"/>
      <c r="L258" s="203"/>
      <c r="M258" s="207"/>
      <c r="N258" s="208"/>
      <c r="O258" s="208"/>
      <c r="P258" s="208"/>
      <c r="Q258" s="208"/>
      <c r="R258" s="208"/>
      <c r="S258" s="208"/>
      <c r="T258" s="20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4" t="s">
        <v>142</v>
      </c>
      <c r="AU258" s="204" t="s">
        <v>81</v>
      </c>
      <c r="AV258" s="14" t="s">
        <v>77</v>
      </c>
      <c r="AW258" s="14" t="s">
        <v>33</v>
      </c>
      <c r="AX258" s="14" t="s">
        <v>72</v>
      </c>
      <c r="AY258" s="204" t="s">
        <v>124</v>
      </c>
    </row>
    <row r="259" s="13" customFormat="1">
      <c r="A259" s="13"/>
      <c r="B259" s="185"/>
      <c r="C259" s="13"/>
      <c r="D259" s="178" t="s">
        <v>142</v>
      </c>
      <c r="E259" s="186" t="s">
        <v>3</v>
      </c>
      <c r="F259" s="187" t="s">
        <v>77</v>
      </c>
      <c r="G259" s="13"/>
      <c r="H259" s="188">
        <v>1</v>
      </c>
      <c r="I259" s="189"/>
      <c r="J259" s="13"/>
      <c r="K259" s="13"/>
      <c r="L259" s="185"/>
      <c r="M259" s="190"/>
      <c r="N259" s="191"/>
      <c r="O259" s="191"/>
      <c r="P259" s="191"/>
      <c r="Q259" s="191"/>
      <c r="R259" s="191"/>
      <c r="S259" s="191"/>
      <c r="T259" s="19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6" t="s">
        <v>142</v>
      </c>
      <c r="AU259" s="186" t="s">
        <v>81</v>
      </c>
      <c r="AV259" s="13" t="s">
        <v>81</v>
      </c>
      <c r="AW259" s="13" t="s">
        <v>33</v>
      </c>
      <c r="AX259" s="13" t="s">
        <v>77</v>
      </c>
      <c r="AY259" s="186" t="s">
        <v>124</v>
      </c>
    </row>
    <row r="260" s="2" customFormat="1" ht="16.5" customHeight="1">
      <c r="A260" s="38"/>
      <c r="B260" s="164"/>
      <c r="C260" s="193" t="s">
        <v>337</v>
      </c>
      <c r="D260" s="193" t="s">
        <v>151</v>
      </c>
      <c r="E260" s="194" t="s">
        <v>654</v>
      </c>
      <c r="F260" s="195" t="s">
        <v>655</v>
      </c>
      <c r="G260" s="196" t="s">
        <v>282</v>
      </c>
      <c r="H260" s="197">
        <v>1</v>
      </c>
      <c r="I260" s="198"/>
      <c r="J260" s="199">
        <f>ROUND(I260*H260,2)</f>
        <v>0</v>
      </c>
      <c r="K260" s="195" t="s">
        <v>130</v>
      </c>
      <c r="L260" s="200"/>
      <c r="M260" s="201" t="s">
        <v>3</v>
      </c>
      <c r="N260" s="202" t="s">
        <v>43</v>
      </c>
      <c r="O260" s="72"/>
      <c r="P260" s="174">
        <f>O260*H260</f>
        <v>0</v>
      </c>
      <c r="Q260" s="174">
        <v>0.12726000000000001</v>
      </c>
      <c r="R260" s="174">
        <f>Q260*H260</f>
        <v>0.12726000000000001</v>
      </c>
      <c r="S260" s="174">
        <v>0</v>
      </c>
      <c r="T260" s="17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6" t="s">
        <v>155</v>
      </c>
      <c r="AT260" s="176" t="s">
        <v>151</v>
      </c>
      <c r="AU260" s="176" t="s">
        <v>81</v>
      </c>
      <c r="AY260" s="19" t="s">
        <v>124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9" t="s">
        <v>77</v>
      </c>
      <c r="BK260" s="177">
        <f>ROUND(I260*H260,2)</f>
        <v>0</v>
      </c>
      <c r="BL260" s="19" t="s">
        <v>131</v>
      </c>
      <c r="BM260" s="176" t="s">
        <v>656</v>
      </c>
    </row>
    <row r="261" s="2" customFormat="1">
      <c r="A261" s="38"/>
      <c r="B261" s="39"/>
      <c r="C261" s="38"/>
      <c r="D261" s="178" t="s">
        <v>133</v>
      </c>
      <c r="E261" s="38"/>
      <c r="F261" s="179" t="s">
        <v>655</v>
      </c>
      <c r="G261" s="38"/>
      <c r="H261" s="38"/>
      <c r="I261" s="180"/>
      <c r="J261" s="38"/>
      <c r="K261" s="38"/>
      <c r="L261" s="39"/>
      <c r="M261" s="181"/>
      <c r="N261" s="182"/>
      <c r="O261" s="72"/>
      <c r="P261" s="72"/>
      <c r="Q261" s="72"/>
      <c r="R261" s="72"/>
      <c r="S261" s="72"/>
      <c r="T261" s="7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133</v>
      </c>
      <c r="AU261" s="19" t="s">
        <v>81</v>
      </c>
    </row>
    <row r="262" s="2" customFormat="1" ht="24.15" customHeight="1">
      <c r="A262" s="38"/>
      <c r="B262" s="164"/>
      <c r="C262" s="165" t="s">
        <v>342</v>
      </c>
      <c r="D262" s="165" t="s">
        <v>126</v>
      </c>
      <c r="E262" s="166" t="s">
        <v>657</v>
      </c>
      <c r="F262" s="167" t="s">
        <v>658</v>
      </c>
      <c r="G262" s="168" t="s">
        <v>194</v>
      </c>
      <c r="H262" s="169">
        <v>14</v>
      </c>
      <c r="I262" s="170"/>
      <c r="J262" s="171">
        <f>ROUND(I262*H262,2)</f>
        <v>0</v>
      </c>
      <c r="K262" s="167" t="s">
        <v>130</v>
      </c>
      <c r="L262" s="39"/>
      <c r="M262" s="172" t="s">
        <v>3</v>
      </c>
      <c r="N262" s="173" t="s">
        <v>43</v>
      </c>
      <c r="O262" s="72"/>
      <c r="P262" s="174">
        <f>O262*H262</f>
        <v>0</v>
      </c>
      <c r="Q262" s="174">
        <v>2.0000000000000002E-05</v>
      </c>
      <c r="R262" s="174">
        <f>Q262*H262</f>
        <v>0.00028000000000000003</v>
      </c>
      <c r="S262" s="174">
        <v>0</v>
      </c>
      <c r="T262" s="17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6" t="s">
        <v>131</v>
      </c>
      <c r="AT262" s="176" t="s">
        <v>126</v>
      </c>
      <c r="AU262" s="176" t="s">
        <v>81</v>
      </c>
      <c r="AY262" s="19" t="s">
        <v>124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9" t="s">
        <v>77</v>
      </c>
      <c r="BK262" s="177">
        <f>ROUND(I262*H262,2)</f>
        <v>0</v>
      </c>
      <c r="BL262" s="19" t="s">
        <v>131</v>
      </c>
      <c r="BM262" s="176" t="s">
        <v>659</v>
      </c>
    </row>
    <row r="263" s="2" customFormat="1">
      <c r="A263" s="38"/>
      <c r="B263" s="39"/>
      <c r="C263" s="38"/>
      <c r="D263" s="178" t="s">
        <v>133</v>
      </c>
      <c r="E263" s="38"/>
      <c r="F263" s="179" t="s">
        <v>660</v>
      </c>
      <c r="G263" s="38"/>
      <c r="H263" s="38"/>
      <c r="I263" s="180"/>
      <c r="J263" s="38"/>
      <c r="K263" s="38"/>
      <c r="L263" s="39"/>
      <c r="M263" s="181"/>
      <c r="N263" s="182"/>
      <c r="O263" s="72"/>
      <c r="P263" s="72"/>
      <c r="Q263" s="72"/>
      <c r="R263" s="72"/>
      <c r="S263" s="72"/>
      <c r="T263" s="7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133</v>
      </c>
      <c r="AU263" s="19" t="s">
        <v>81</v>
      </c>
    </row>
    <row r="264" s="2" customFormat="1">
      <c r="A264" s="38"/>
      <c r="B264" s="39"/>
      <c r="C264" s="38"/>
      <c r="D264" s="183" t="s">
        <v>135</v>
      </c>
      <c r="E264" s="38"/>
      <c r="F264" s="184" t="s">
        <v>661</v>
      </c>
      <c r="G264" s="38"/>
      <c r="H264" s="38"/>
      <c r="I264" s="180"/>
      <c r="J264" s="38"/>
      <c r="K264" s="38"/>
      <c r="L264" s="39"/>
      <c r="M264" s="181"/>
      <c r="N264" s="182"/>
      <c r="O264" s="72"/>
      <c r="P264" s="72"/>
      <c r="Q264" s="72"/>
      <c r="R264" s="72"/>
      <c r="S264" s="72"/>
      <c r="T264" s="7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135</v>
      </c>
      <c r="AU264" s="19" t="s">
        <v>81</v>
      </c>
    </row>
    <row r="265" s="14" customFormat="1">
      <c r="A265" s="14"/>
      <c r="B265" s="203"/>
      <c r="C265" s="14"/>
      <c r="D265" s="178" t="s">
        <v>142</v>
      </c>
      <c r="E265" s="204" t="s">
        <v>3</v>
      </c>
      <c r="F265" s="205" t="s">
        <v>662</v>
      </c>
      <c r="G265" s="14"/>
      <c r="H265" s="204" t="s">
        <v>3</v>
      </c>
      <c r="I265" s="206"/>
      <c r="J265" s="14"/>
      <c r="K265" s="14"/>
      <c r="L265" s="203"/>
      <c r="M265" s="207"/>
      <c r="N265" s="208"/>
      <c r="O265" s="208"/>
      <c r="P265" s="208"/>
      <c r="Q265" s="208"/>
      <c r="R265" s="208"/>
      <c r="S265" s="208"/>
      <c r="T265" s="20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4" t="s">
        <v>142</v>
      </c>
      <c r="AU265" s="204" t="s">
        <v>81</v>
      </c>
      <c r="AV265" s="14" t="s">
        <v>77</v>
      </c>
      <c r="AW265" s="14" t="s">
        <v>33</v>
      </c>
      <c r="AX265" s="14" t="s">
        <v>72</v>
      </c>
      <c r="AY265" s="204" t="s">
        <v>124</v>
      </c>
    </row>
    <row r="266" s="13" customFormat="1">
      <c r="A266" s="13"/>
      <c r="B266" s="185"/>
      <c r="C266" s="13"/>
      <c r="D266" s="178" t="s">
        <v>142</v>
      </c>
      <c r="E266" s="186" t="s">
        <v>3</v>
      </c>
      <c r="F266" s="187" t="s">
        <v>155</v>
      </c>
      <c r="G266" s="13"/>
      <c r="H266" s="188">
        <v>8</v>
      </c>
      <c r="I266" s="189"/>
      <c r="J266" s="13"/>
      <c r="K266" s="13"/>
      <c r="L266" s="185"/>
      <c r="M266" s="190"/>
      <c r="N266" s="191"/>
      <c r="O266" s="191"/>
      <c r="P266" s="191"/>
      <c r="Q266" s="191"/>
      <c r="R266" s="191"/>
      <c r="S266" s="191"/>
      <c r="T266" s="19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6" t="s">
        <v>142</v>
      </c>
      <c r="AU266" s="186" t="s">
        <v>81</v>
      </c>
      <c r="AV266" s="13" t="s">
        <v>81</v>
      </c>
      <c r="AW266" s="13" t="s">
        <v>33</v>
      </c>
      <c r="AX266" s="13" t="s">
        <v>72</v>
      </c>
      <c r="AY266" s="186" t="s">
        <v>124</v>
      </c>
    </row>
    <row r="267" s="14" customFormat="1">
      <c r="A267" s="14"/>
      <c r="B267" s="203"/>
      <c r="C267" s="14"/>
      <c r="D267" s="178" t="s">
        <v>142</v>
      </c>
      <c r="E267" s="204" t="s">
        <v>3</v>
      </c>
      <c r="F267" s="205" t="s">
        <v>663</v>
      </c>
      <c r="G267" s="14"/>
      <c r="H267" s="204" t="s">
        <v>3</v>
      </c>
      <c r="I267" s="206"/>
      <c r="J267" s="14"/>
      <c r="K267" s="14"/>
      <c r="L267" s="203"/>
      <c r="M267" s="207"/>
      <c r="N267" s="208"/>
      <c r="O267" s="208"/>
      <c r="P267" s="208"/>
      <c r="Q267" s="208"/>
      <c r="R267" s="208"/>
      <c r="S267" s="208"/>
      <c r="T267" s="20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4" t="s">
        <v>142</v>
      </c>
      <c r="AU267" s="204" t="s">
        <v>81</v>
      </c>
      <c r="AV267" s="14" t="s">
        <v>77</v>
      </c>
      <c r="AW267" s="14" t="s">
        <v>33</v>
      </c>
      <c r="AX267" s="14" t="s">
        <v>72</v>
      </c>
      <c r="AY267" s="204" t="s">
        <v>124</v>
      </c>
    </row>
    <row r="268" s="13" customFormat="1">
      <c r="A268" s="13"/>
      <c r="B268" s="185"/>
      <c r="C268" s="13"/>
      <c r="D268" s="178" t="s">
        <v>142</v>
      </c>
      <c r="E268" s="186" t="s">
        <v>3</v>
      </c>
      <c r="F268" s="187" t="s">
        <v>165</v>
      </c>
      <c r="G268" s="13"/>
      <c r="H268" s="188">
        <v>6</v>
      </c>
      <c r="I268" s="189"/>
      <c r="J268" s="13"/>
      <c r="K268" s="13"/>
      <c r="L268" s="185"/>
      <c r="M268" s="190"/>
      <c r="N268" s="191"/>
      <c r="O268" s="191"/>
      <c r="P268" s="191"/>
      <c r="Q268" s="191"/>
      <c r="R268" s="191"/>
      <c r="S268" s="191"/>
      <c r="T268" s="19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6" t="s">
        <v>142</v>
      </c>
      <c r="AU268" s="186" t="s">
        <v>81</v>
      </c>
      <c r="AV268" s="13" t="s">
        <v>81</v>
      </c>
      <c r="AW268" s="13" t="s">
        <v>33</v>
      </c>
      <c r="AX268" s="13" t="s">
        <v>72</v>
      </c>
      <c r="AY268" s="186" t="s">
        <v>124</v>
      </c>
    </row>
    <row r="269" s="15" customFormat="1">
      <c r="A269" s="15"/>
      <c r="B269" s="210"/>
      <c r="C269" s="15"/>
      <c r="D269" s="178" t="s">
        <v>142</v>
      </c>
      <c r="E269" s="211" t="s">
        <v>3</v>
      </c>
      <c r="F269" s="212" t="s">
        <v>214</v>
      </c>
      <c r="G269" s="15"/>
      <c r="H269" s="213">
        <v>14</v>
      </c>
      <c r="I269" s="214"/>
      <c r="J269" s="15"/>
      <c r="K269" s="15"/>
      <c r="L269" s="210"/>
      <c r="M269" s="215"/>
      <c r="N269" s="216"/>
      <c r="O269" s="216"/>
      <c r="P269" s="216"/>
      <c r="Q269" s="216"/>
      <c r="R269" s="216"/>
      <c r="S269" s="216"/>
      <c r="T269" s="21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1" t="s">
        <v>142</v>
      </c>
      <c r="AU269" s="211" t="s">
        <v>81</v>
      </c>
      <c r="AV269" s="15" t="s">
        <v>131</v>
      </c>
      <c r="AW269" s="15" t="s">
        <v>33</v>
      </c>
      <c r="AX269" s="15" t="s">
        <v>77</v>
      </c>
      <c r="AY269" s="211" t="s">
        <v>124</v>
      </c>
    </row>
    <row r="270" s="2" customFormat="1" ht="21.75" customHeight="1">
      <c r="A270" s="38"/>
      <c r="B270" s="164"/>
      <c r="C270" s="165" t="s">
        <v>348</v>
      </c>
      <c r="D270" s="165" t="s">
        <v>126</v>
      </c>
      <c r="E270" s="166" t="s">
        <v>664</v>
      </c>
      <c r="F270" s="167" t="s">
        <v>665</v>
      </c>
      <c r="G270" s="168" t="s">
        <v>194</v>
      </c>
      <c r="H270" s="169">
        <v>14</v>
      </c>
      <c r="I270" s="170"/>
      <c r="J270" s="171">
        <f>ROUND(I270*H270,2)</f>
        <v>0</v>
      </c>
      <c r="K270" s="167" t="s">
        <v>130</v>
      </c>
      <c r="L270" s="39"/>
      <c r="M270" s="172" t="s">
        <v>3</v>
      </c>
      <c r="N270" s="173" t="s">
        <v>43</v>
      </c>
      <c r="O270" s="72"/>
      <c r="P270" s="174">
        <f>O270*H270</f>
        <v>0</v>
      </c>
      <c r="Q270" s="174">
        <v>3.0000000000000001E-05</v>
      </c>
      <c r="R270" s="174">
        <f>Q270*H270</f>
        <v>0.00042000000000000002</v>
      </c>
      <c r="S270" s="174">
        <v>0</v>
      </c>
      <c r="T270" s="17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6" t="s">
        <v>131</v>
      </c>
      <c r="AT270" s="176" t="s">
        <v>126</v>
      </c>
      <c r="AU270" s="176" t="s">
        <v>81</v>
      </c>
      <c r="AY270" s="19" t="s">
        <v>124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9" t="s">
        <v>77</v>
      </c>
      <c r="BK270" s="177">
        <f>ROUND(I270*H270,2)</f>
        <v>0</v>
      </c>
      <c r="BL270" s="19" t="s">
        <v>131</v>
      </c>
      <c r="BM270" s="176" t="s">
        <v>666</v>
      </c>
    </row>
    <row r="271" s="2" customFormat="1">
      <c r="A271" s="38"/>
      <c r="B271" s="39"/>
      <c r="C271" s="38"/>
      <c r="D271" s="178" t="s">
        <v>133</v>
      </c>
      <c r="E271" s="38"/>
      <c r="F271" s="179" t="s">
        <v>667</v>
      </c>
      <c r="G271" s="38"/>
      <c r="H271" s="38"/>
      <c r="I271" s="180"/>
      <c r="J271" s="38"/>
      <c r="K271" s="38"/>
      <c r="L271" s="39"/>
      <c r="M271" s="181"/>
      <c r="N271" s="182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133</v>
      </c>
      <c r="AU271" s="19" t="s">
        <v>81</v>
      </c>
    </row>
    <row r="272" s="2" customFormat="1">
      <c r="A272" s="38"/>
      <c r="B272" s="39"/>
      <c r="C272" s="38"/>
      <c r="D272" s="183" t="s">
        <v>135</v>
      </c>
      <c r="E272" s="38"/>
      <c r="F272" s="184" t="s">
        <v>668</v>
      </c>
      <c r="G272" s="38"/>
      <c r="H272" s="38"/>
      <c r="I272" s="180"/>
      <c r="J272" s="38"/>
      <c r="K272" s="38"/>
      <c r="L272" s="39"/>
      <c r="M272" s="181"/>
      <c r="N272" s="182"/>
      <c r="O272" s="72"/>
      <c r="P272" s="72"/>
      <c r="Q272" s="72"/>
      <c r="R272" s="72"/>
      <c r="S272" s="72"/>
      <c r="T272" s="7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135</v>
      </c>
      <c r="AU272" s="19" t="s">
        <v>81</v>
      </c>
    </row>
    <row r="273" s="14" customFormat="1">
      <c r="A273" s="14"/>
      <c r="B273" s="203"/>
      <c r="C273" s="14"/>
      <c r="D273" s="178" t="s">
        <v>142</v>
      </c>
      <c r="E273" s="204" t="s">
        <v>3</v>
      </c>
      <c r="F273" s="205" t="s">
        <v>662</v>
      </c>
      <c r="G273" s="14"/>
      <c r="H273" s="204" t="s">
        <v>3</v>
      </c>
      <c r="I273" s="206"/>
      <c r="J273" s="14"/>
      <c r="K273" s="14"/>
      <c r="L273" s="203"/>
      <c r="M273" s="207"/>
      <c r="N273" s="208"/>
      <c r="O273" s="208"/>
      <c r="P273" s="208"/>
      <c r="Q273" s="208"/>
      <c r="R273" s="208"/>
      <c r="S273" s="208"/>
      <c r="T273" s="20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4" t="s">
        <v>142</v>
      </c>
      <c r="AU273" s="204" t="s">
        <v>81</v>
      </c>
      <c r="AV273" s="14" t="s">
        <v>77</v>
      </c>
      <c r="AW273" s="14" t="s">
        <v>33</v>
      </c>
      <c r="AX273" s="14" t="s">
        <v>72</v>
      </c>
      <c r="AY273" s="204" t="s">
        <v>124</v>
      </c>
    </row>
    <row r="274" s="13" customFormat="1">
      <c r="A274" s="13"/>
      <c r="B274" s="185"/>
      <c r="C274" s="13"/>
      <c r="D274" s="178" t="s">
        <v>142</v>
      </c>
      <c r="E274" s="186" t="s">
        <v>3</v>
      </c>
      <c r="F274" s="187" t="s">
        <v>155</v>
      </c>
      <c r="G274" s="13"/>
      <c r="H274" s="188">
        <v>8</v>
      </c>
      <c r="I274" s="189"/>
      <c r="J274" s="13"/>
      <c r="K274" s="13"/>
      <c r="L274" s="185"/>
      <c r="M274" s="190"/>
      <c r="N274" s="191"/>
      <c r="O274" s="191"/>
      <c r="P274" s="191"/>
      <c r="Q274" s="191"/>
      <c r="R274" s="191"/>
      <c r="S274" s="191"/>
      <c r="T274" s="19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142</v>
      </c>
      <c r="AU274" s="186" t="s">
        <v>81</v>
      </c>
      <c r="AV274" s="13" t="s">
        <v>81</v>
      </c>
      <c r="AW274" s="13" t="s">
        <v>33</v>
      </c>
      <c r="AX274" s="13" t="s">
        <v>72</v>
      </c>
      <c r="AY274" s="186" t="s">
        <v>124</v>
      </c>
    </row>
    <row r="275" s="14" customFormat="1">
      <c r="A275" s="14"/>
      <c r="B275" s="203"/>
      <c r="C275" s="14"/>
      <c r="D275" s="178" t="s">
        <v>142</v>
      </c>
      <c r="E275" s="204" t="s">
        <v>3</v>
      </c>
      <c r="F275" s="205" t="s">
        <v>663</v>
      </c>
      <c r="G275" s="14"/>
      <c r="H275" s="204" t="s">
        <v>3</v>
      </c>
      <c r="I275" s="206"/>
      <c r="J275" s="14"/>
      <c r="K275" s="14"/>
      <c r="L275" s="203"/>
      <c r="M275" s="207"/>
      <c r="N275" s="208"/>
      <c r="O275" s="208"/>
      <c r="P275" s="208"/>
      <c r="Q275" s="208"/>
      <c r="R275" s="208"/>
      <c r="S275" s="208"/>
      <c r="T275" s="20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4" t="s">
        <v>142</v>
      </c>
      <c r="AU275" s="204" t="s">
        <v>81</v>
      </c>
      <c r="AV275" s="14" t="s">
        <v>77</v>
      </c>
      <c r="AW275" s="14" t="s">
        <v>33</v>
      </c>
      <c r="AX275" s="14" t="s">
        <v>72</v>
      </c>
      <c r="AY275" s="204" t="s">
        <v>124</v>
      </c>
    </row>
    <row r="276" s="13" customFormat="1">
      <c r="A276" s="13"/>
      <c r="B276" s="185"/>
      <c r="C276" s="13"/>
      <c r="D276" s="178" t="s">
        <v>142</v>
      </c>
      <c r="E276" s="186" t="s">
        <v>3</v>
      </c>
      <c r="F276" s="187" t="s">
        <v>165</v>
      </c>
      <c r="G276" s="13"/>
      <c r="H276" s="188">
        <v>6</v>
      </c>
      <c r="I276" s="189"/>
      <c r="J276" s="13"/>
      <c r="K276" s="13"/>
      <c r="L276" s="185"/>
      <c r="M276" s="190"/>
      <c r="N276" s="191"/>
      <c r="O276" s="191"/>
      <c r="P276" s="191"/>
      <c r="Q276" s="191"/>
      <c r="R276" s="191"/>
      <c r="S276" s="191"/>
      <c r="T276" s="19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6" t="s">
        <v>142</v>
      </c>
      <c r="AU276" s="186" t="s">
        <v>81</v>
      </c>
      <c r="AV276" s="13" t="s">
        <v>81</v>
      </c>
      <c r="AW276" s="13" t="s">
        <v>33</v>
      </c>
      <c r="AX276" s="13" t="s">
        <v>72</v>
      </c>
      <c r="AY276" s="186" t="s">
        <v>124</v>
      </c>
    </row>
    <row r="277" s="15" customFormat="1">
      <c r="A277" s="15"/>
      <c r="B277" s="210"/>
      <c r="C277" s="15"/>
      <c r="D277" s="178" t="s">
        <v>142</v>
      </c>
      <c r="E277" s="211" t="s">
        <v>3</v>
      </c>
      <c r="F277" s="212" t="s">
        <v>214</v>
      </c>
      <c r="G277" s="15"/>
      <c r="H277" s="213">
        <v>14</v>
      </c>
      <c r="I277" s="214"/>
      <c r="J277" s="15"/>
      <c r="K277" s="15"/>
      <c r="L277" s="210"/>
      <c r="M277" s="215"/>
      <c r="N277" s="216"/>
      <c r="O277" s="216"/>
      <c r="P277" s="216"/>
      <c r="Q277" s="216"/>
      <c r="R277" s="216"/>
      <c r="S277" s="216"/>
      <c r="T277" s="21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1" t="s">
        <v>142</v>
      </c>
      <c r="AU277" s="211" t="s">
        <v>81</v>
      </c>
      <c r="AV277" s="15" t="s">
        <v>131</v>
      </c>
      <c r="AW277" s="15" t="s">
        <v>33</v>
      </c>
      <c r="AX277" s="15" t="s">
        <v>77</v>
      </c>
      <c r="AY277" s="211" t="s">
        <v>124</v>
      </c>
    </row>
    <row r="278" s="2" customFormat="1" ht="24.15" customHeight="1">
      <c r="A278" s="38"/>
      <c r="B278" s="164"/>
      <c r="C278" s="165" t="s">
        <v>328</v>
      </c>
      <c r="D278" s="165" t="s">
        <v>126</v>
      </c>
      <c r="E278" s="166" t="s">
        <v>669</v>
      </c>
      <c r="F278" s="167" t="s">
        <v>670</v>
      </c>
      <c r="G278" s="168" t="s">
        <v>146</v>
      </c>
      <c r="H278" s="169">
        <v>1.865</v>
      </c>
      <c r="I278" s="170"/>
      <c r="J278" s="171">
        <f>ROUND(I278*H278,2)</f>
        <v>0</v>
      </c>
      <c r="K278" s="167" t="s">
        <v>130</v>
      </c>
      <c r="L278" s="39"/>
      <c r="M278" s="172" t="s">
        <v>3</v>
      </c>
      <c r="N278" s="173" t="s">
        <v>43</v>
      </c>
      <c r="O278" s="72"/>
      <c r="P278" s="174">
        <f>O278*H278</f>
        <v>0</v>
      </c>
      <c r="Q278" s="174">
        <v>0</v>
      </c>
      <c r="R278" s="174">
        <f>Q278*H278</f>
        <v>0</v>
      </c>
      <c r="S278" s="174">
        <v>1.8</v>
      </c>
      <c r="T278" s="175">
        <f>S278*H278</f>
        <v>3.3570000000000002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131</v>
      </c>
      <c r="AT278" s="176" t="s">
        <v>126</v>
      </c>
      <c r="AU278" s="176" t="s">
        <v>81</v>
      </c>
      <c r="AY278" s="19" t="s">
        <v>124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77</v>
      </c>
      <c r="BK278" s="177">
        <f>ROUND(I278*H278,2)</f>
        <v>0</v>
      </c>
      <c r="BL278" s="19" t="s">
        <v>131</v>
      </c>
      <c r="BM278" s="176" t="s">
        <v>671</v>
      </c>
    </row>
    <row r="279" s="2" customFormat="1">
      <c r="A279" s="38"/>
      <c r="B279" s="39"/>
      <c r="C279" s="38"/>
      <c r="D279" s="178" t="s">
        <v>133</v>
      </c>
      <c r="E279" s="38"/>
      <c r="F279" s="179" t="s">
        <v>672</v>
      </c>
      <c r="G279" s="38"/>
      <c r="H279" s="38"/>
      <c r="I279" s="180"/>
      <c r="J279" s="38"/>
      <c r="K279" s="38"/>
      <c r="L279" s="39"/>
      <c r="M279" s="181"/>
      <c r="N279" s="182"/>
      <c r="O279" s="72"/>
      <c r="P279" s="72"/>
      <c r="Q279" s="72"/>
      <c r="R279" s="72"/>
      <c r="S279" s="72"/>
      <c r="T279" s="7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133</v>
      </c>
      <c r="AU279" s="19" t="s">
        <v>81</v>
      </c>
    </row>
    <row r="280" s="2" customFormat="1">
      <c r="A280" s="38"/>
      <c r="B280" s="39"/>
      <c r="C280" s="38"/>
      <c r="D280" s="183" t="s">
        <v>135</v>
      </c>
      <c r="E280" s="38"/>
      <c r="F280" s="184" t="s">
        <v>673</v>
      </c>
      <c r="G280" s="38"/>
      <c r="H280" s="38"/>
      <c r="I280" s="180"/>
      <c r="J280" s="38"/>
      <c r="K280" s="38"/>
      <c r="L280" s="39"/>
      <c r="M280" s="181"/>
      <c r="N280" s="182"/>
      <c r="O280" s="72"/>
      <c r="P280" s="72"/>
      <c r="Q280" s="72"/>
      <c r="R280" s="72"/>
      <c r="S280" s="72"/>
      <c r="T280" s="73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135</v>
      </c>
      <c r="AU280" s="19" t="s">
        <v>81</v>
      </c>
    </row>
    <row r="281" s="14" customFormat="1">
      <c r="A281" s="14"/>
      <c r="B281" s="203"/>
      <c r="C281" s="14"/>
      <c r="D281" s="178" t="s">
        <v>142</v>
      </c>
      <c r="E281" s="204" t="s">
        <v>3</v>
      </c>
      <c r="F281" s="205" t="s">
        <v>674</v>
      </c>
      <c r="G281" s="14"/>
      <c r="H281" s="204" t="s">
        <v>3</v>
      </c>
      <c r="I281" s="206"/>
      <c r="J281" s="14"/>
      <c r="K281" s="14"/>
      <c r="L281" s="203"/>
      <c r="M281" s="207"/>
      <c r="N281" s="208"/>
      <c r="O281" s="208"/>
      <c r="P281" s="208"/>
      <c r="Q281" s="208"/>
      <c r="R281" s="208"/>
      <c r="S281" s="208"/>
      <c r="T281" s="20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4" t="s">
        <v>142</v>
      </c>
      <c r="AU281" s="204" t="s">
        <v>81</v>
      </c>
      <c r="AV281" s="14" t="s">
        <v>77</v>
      </c>
      <c r="AW281" s="14" t="s">
        <v>33</v>
      </c>
      <c r="AX281" s="14" t="s">
        <v>72</v>
      </c>
      <c r="AY281" s="204" t="s">
        <v>124</v>
      </c>
    </row>
    <row r="282" s="13" customFormat="1">
      <c r="A282" s="13"/>
      <c r="B282" s="185"/>
      <c r="C282" s="13"/>
      <c r="D282" s="178" t="s">
        <v>142</v>
      </c>
      <c r="E282" s="186" t="s">
        <v>3</v>
      </c>
      <c r="F282" s="187" t="s">
        <v>675</v>
      </c>
      <c r="G282" s="13"/>
      <c r="H282" s="188">
        <v>1.865</v>
      </c>
      <c r="I282" s="189"/>
      <c r="J282" s="13"/>
      <c r="K282" s="13"/>
      <c r="L282" s="185"/>
      <c r="M282" s="190"/>
      <c r="N282" s="191"/>
      <c r="O282" s="191"/>
      <c r="P282" s="191"/>
      <c r="Q282" s="191"/>
      <c r="R282" s="191"/>
      <c r="S282" s="191"/>
      <c r="T282" s="19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6" t="s">
        <v>142</v>
      </c>
      <c r="AU282" s="186" t="s">
        <v>81</v>
      </c>
      <c r="AV282" s="13" t="s">
        <v>81</v>
      </c>
      <c r="AW282" s="13" t="s">
        <v>33</v>
      </c>
      <c r="AX282" s="13" t="s">
        <v>77</v>
      </c>
      <c r="AY282" s="186" t="s">
        <v>124</v>
      </c>
    </row>
    <row r="283" s="2" customFormat="1" ht="24.15" customHeight="1">
      <c r="A283" s="38"/>
      <c r="B283" s="164"/>
      <c r="C283" s="165" t="s">
        <v>357</v>
      </c>
      <c r="D283" s="165" t="s">
        <v>126</v>
      </c>
      <c r="E283" s="166" t="s">
        <v>676</v>
      </c>
      <c r="F283" s="167" t="s">
        <v>677</v>
      </c>
      <c r="G283" s="168" t="s">
        <v>282</v>
      </c>
      <c r="H283" s="169">
        <v>4.7999999999999998</v>
      </c>
      <c r="I283" s="170"/>
      <c r="J283" s="171">
        <f>ROUND(I283*H283,2)</f>
        <v>0</v>
      </c>
      <c r="K283" s="167" t="s">
        <v>130</v>
      </c>
      <c r="L283" s="39"/>
      <c r="M283" s="172" t="s">
        <v>3</v>
      </c>
      <c r="N283" s="173" t="s">
        <v>43</v>
      </c>
      <c r="O283" s="72"/>
      <c r="P283" s="174">
        <f>O283*H283</f>
        <v>0</v>
      </c>
      <c r="Q283" s="174">
        <v>0</v>
      </c>
      <c r="R283" s="174">
        <f>Q283*H283</f>
        <v>0</v>
      </c>
      <c r="S283" s="174">
        <v>0.112</v>
      </c>
      <c r="T283" s="175">
        <f>S283*H283</f>
        <v>0.53759999999999997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6" t="s">
        <v>131</v>
      </c>
      <c r="AT283" s="176" t="s">
        <v>126</v>
      </c>
      <c r="AU283" s="176" t="s">
        <v>81</v>
      </c>
      <c r="AY283" s="19" t="s">
        <v>124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9" t="s">
        <v>77</v>
      </c>
      <c r="BK283" s="177">
        <f>ROUND(I283*H283,2)</f>
        <v>0</v>
      </c>
      <c r="BL283" s="19" t="s">
        <v>131</v>
      </c>
      <c r="BM283" s="176" t="s">
        <v>678</v>
      </c>
    </row>
    <row r="284" s="2" customFormat="1">
      <c r="A284" s="38"/>
      <c r="B284" s="39"/>
      <c r="C284" s="38"/>
      <c r="D284" s="178" t="s">
        <v>133</v>
      </c>
      <c r="E284" s="38"/>
      <c r="F284" s="179" t="s">
        <v>679</v>
      </c>
      <c r="G284" s="38"/>
      <c r="H284" s="38"/>
      <c r="I284" s="180"/>
      <c r="J284" s="38"/>
      <c r="K284" s="38"/>
      <c r="L284" s="39"/>
      <c r="M284" s="181"/>
      <c r="N284" s="182"/>
      <c r="O284" s="72"/>
      <c r="P284" s="72"/>
      <c r="Q284" s="72"/>
      <c r="R284" s="72"/>
      <c r="S284" s="72"/>
      <c r="T284" s="73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133</v>
      </c>
      <c r="AU284" s="19" t="s">
        <v>81</v>
      </c>
    </row>
    <row r="285" s="2" customFormat="1">
      <c r="A285" s="38"/>
      <c r="B285" s="39"/>
      <c r="C285" s="38"/>
      <c r="D285" s="183" t="s">
        <v>135</v>
      </c>
      <c r="E285" s="38"/>
      <c r="F285" s="184" t="s">
        <v>680</v>
      </c>
      <c r="G285" s="38"/>
      <c r="H285" s="38"/>
      <c r="I285" s="180"/>
      <c r="J285" s="38"/>
      <c r="K285" s="38"/>
      <c r="L285" s="39"/>
      <c r="M285" s="181"/>
      <c r="N285" s="182"/>
      <c r="O285" s="72"/>
      <c r="P285" s="72"/>
      <c r="Q285" s="72"/>
      <c r="R285" s="72"/>
      <c r="S285" s="72"/>
      <c r="T285" s="7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135</v>
      </c>
      <c r="AU285" s="19" t="s">
        <v>81</v>
      </c>
    </row>
    <row r="286" s="13" customFormat="1">
      <c r="A286" s="13"/>
      <c r="B286" s="185"/>
      <c r="C286" s="13"/>
      <c r="D286" s="178" t="s">
        <v>142</v>
      </c>
      <c r="E286" s="186" t="s">
        <v>3</v>
      </c>
      <c r="F286" s="187" t="s">
        <v>681</v>
      </c>
      <c r="G286" s="13"/>
      <c r="H286" s="188">
        <v>4.7999999999999998</v>
      </c>
      <c r="I286" s="189"/>
      <c r="J286" s="13"/>
      <c r="K286" s="13"/>
      <c r="L286" s="185"/>
      <c r="M286" s="190"/>
      <c r="N286" s="191"/>
      <c r="O286" s="191"/>
      <c r="P286" s="191"/>
      <c r="Q286" s="191"/>
      <c r="R286" s="191"/>
      <c r="S286" s="191"/>
      <c r="T286" s="19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6" t="s">
        <v>142</v>
      </c>
      <c r="AU286" s="186" t="s">
        <v>81</v>
      </c>
      <c r="AV286" s="13" t="s">
        <v>81</v>
      </c>
      <c r="AW286" s="13" t="s">
        <v>33</v>
      </c>
      <c r="AX286" s="13" t="s">
        <v>77</v>
      </c>
      <c r="AY286" s="186" t="s">
        <v>124</v>
      </c>
    </row>
    <row r="287" s="2" customFormat="1" ht="24.15" customHeight="1">
      <c r="A287" s="38"/>
      <c r="B287" s="164"/>
      <c r="C287" s="165" t="s">
        <v>362</v>
      </c>
      <c r="D287" s="165" t="s">
        <v>126</v>
      </c>
      <c r="E287" s="166" t="s">
        <v>682</v>
      </c>
      <c r="F287" s="167" t="s">
        <v>683</v>
      </c>
      <c r="G287" s="168" t="s">
        <v>129</v>
      </c>
      <c r="H287" s="169">
        <v>3</v>
      </c>
      <c r="I287" s="170"/>
      <c r="J287" s="171">
        <f>ROUND(I287*H287,2)</f>
        <v>0</v>
      </c>
      <c r="K287" s="167" t="s">
        <v>130</v>
      </c>
      <c r="L287" s="39"/>
      <c r="M287" s="172" t="s">
        <v>3</v>
      </c>
      <c r="N287" s="173" t="s">
        <v>43</v>
      </c>
      <c r="O287" s="72"/>
      <c r="P287" s="174">
        <f>O287*H287</f>
        <v>0</v>
      </c>
      <c r="Q287" s="174">
        <v>0</v>
      </c>
      <c r="R287" s="174">
        <f>Q287*H287</f>
        <v>0</v>
      </c>
      <c r="S287" s="174">
        <v>0.35999999999999999</v>
      </c>
      <c r="T287" s="175">
        <f>S287*H287</f>
        <v>1.0800000000000001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76" t="s">
        <v>131</v>
      </c>
      <c r="AT287" s="176" t="s">
        <v>126</v>
      </c>
      <c r="AU287" s="176" t="s">
        <v>81</v>
      </c>
      <c r="AY287" s="19" t="s">
        <v>124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9" t="s">
        <v>77</v>
      </c>
      <c r="BK287" s="177">
        <f>ROUND(I287*H287,2)</f>
        <v>0</v>
      </c>
      <c r="BL287" s="19" t="s">
        <v>131</v>
      </c>
      <c r="BM287" s="176" t="s">
        <v>684</v>
      </c>
    </row>
    <row r="288" s="2" customFormat="1">
      <c r="A288" s="38"/>
      <c r="B288" s="39"/>
      <c r="C288" s="38"/>
      <c r="D288" s="178" t="s">
        <v>133</v>
      </c>
      <c r="E288" s="38"/>
      <c r="F288" s="179" t="s">
        <v>685</v>
      </c>
      <c r="G288" s="38"/>
      <c r="H288" s="38"/>
      <c r="I288" s="180"/>
      <c r="J288" s="38"/>
      <c r="K288" s="38"/>
      <c r="L288" s="39"/>
      <c r="M288" s="181"/>
      <c r="N288" s="182"/>
      <c r="O288" s="72"/>
      <c r="P288" s="72"/>
      <c r="Q288" s="72"/>
      <c r="R288" s="72"/>
      <c r="S288" s="72"/>
      <c r="T288" s="7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133</v>
      </c>
      <c r="AU288" s="19" t="s">
        <v>81</v>
      </c>
    </row>
    <row r="289" s="2" customFormat="1">
      <c r="A289" s="38"/>
      <c r="B289" s="39"/>
      <c r="C289" s="38"/>
      <c r="D289" s="183" t="s">
        <v>135</v>
      </c>
      <c r="E289" s="38"/>
      <c r="F289" s="184" t="s">
        <v>686</v>
      </c>
      <c r="G289" s="38"/>
      <c r="H289" s="38"/>
      <c r="I289" s="180"/>
      <c r="J289" s="38"/>
      <c r="K289" s="38"/>
      <c r="L289" s="39"/>
      <c r="M289" s="181"/>
      <c r="N289" s="182"/>
      <c r="O289" s="72"/>
      <c r="P289" s="72"/>
      <c r="Q289" s="72"/>
      <c r="R289" s="72"/>
      <c r="S289" s="72"/>
      <c r="T289" s="7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135</v>
      </c>
      <c r="AU289" s="19" t="s">
        <v>81</v>
      </c>
    </row>
    <row r="290" s="14" customFormat="1">
      <c r="A290" s="14"/>
      <c r="B290" s="203"/>
      <c r="C290" s="14"/>
      <c r="D290" s="178" t="s">
        <v>142</v>
      </c>
      <c r="E290" s="204" t="s">
        <v>3</v>
      </c>
      <c r="F290" s="205" t="s">
        <v>687</v>
      </c>
      <c r="G290" s="14"/>
      <c r="H290" s="204" t="s">
        <v>3</v>
      </c>
      <c r="I290" s="206"/>
      <c r="J290" s="14"/>
      <c r="K290" s="14"/>
      <c r="L290" s="203"/>
      <c r="M290" s="207"/>
      <c r="N290" s="208"/>
      <c r="O290" s="208"/>
      <c r="P290" s="208"/>
      <c r="Q290" s="208"/>
      <c r="R290" s="208"/>
      <c r="S290" s="208"/>
      <c r="T290" s="20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4" t="s">
        <v>142</v>
      </c>
      <c r="AU290" s="204" t="s">
        <v>81</v>
      </c>
      <c r="AV290" s="14" t="s">
        <v>77</v>
      </c>
      <c r="AW290" s="14" t="s">
        <v>33</v>
      </c>
      <c r="AX290" s="14" t="s">
        <v>72</v>
      </c>
      <c r="AY290" s="204" t="s">
        <v>124</v>
      </c>
    </row>
    <row r="291" s="13" customFormat="1">
      <c r="A291" s="13"/>
      <c r="B291" s="185"/>
      <c r="C291" s="13"/>
      <c r="D291" s="178" t="s">
        <v>142</v>
      </c>
      <c r="E291" s="186" t="s">
        <v>3</v>
      </c>
      <c r="F291" s="187" t="s">
        <v>84</v>
      </c>
      <c r="G291" s="13"/>
      <c r="H291" s="188">
        <v>3</v>
      </c>
      <c r="I291" s="189"/>
      <c r="J291" s="13"/>
      <c r="K291" s="13"/>
      <c r="L291" s="185"/>
      <c r="M291" s="190"/>
      <c r="N291" s="191"/>
      <c r="O291" s="191"/>
      <c r="P291" s="191"/>
      <c r="Q291" s="191"/>
      <c r="R291" s="191"/>
      <c r="S291" s="191"/>
      <c r="T291" s="19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6" t="s">
        <v>142</v>
      </c>
      <c r="AU291" s="186" t="s">
        <v>81</v>
      </c>
      <c r="AV291" s="13" t="s">
        <v>81</v>
      </c>
      <c r="AW291" s="13" t="s">
        <v>33</v>
      </c>
      <c r="AX291" s="13" t="s">
        <v>77</v>
      </c>
      <c r="AY291" s="186" t="s">
        <v>124</v>
      </c>
    </row>
    <row r="292" s="2" customFormat="1" ht="24.15" customHeight="1">
      <c r="A292" s="38"/>
      <c r="B292" s="164"/>
      <c r="C292" s="165" t="s">
        <v>370</v>
      </c>
      <c r="D292" s="165" t="s">
        <v>126</v>
      </c>
      <c r="E292" s="166" t="s">
        <v>688</v>
      </c>
      <c r="F292" s="167" t="s">
        <v>689</v>
      </c>
      <c r="G292" s="168" t="s">
        <v>194</v>
      </c>
      <c r="H292" s="169">
        <v>12</v>
      </c>
      <c r="I292" s="170"/>
      <c r="J292" s="171">
        <f>ROUND(I292*H292,2)</f>
        <v>0</v>
      </c>
      <c r="K292" s="167" t="s">
        <v>130</v>
      </c>
      <c r="L292" s="39"/>
      <c r="M292" s="172" t="s">
        <v>3</v>
      </c>
      <c r="N292" s="173" t="s">
        <v>43</v>
      </c>
      <c r="O292" s="72"/>
      <c r="P292" s="174">
        <f>O292*H292</f>
        <v>0</v>
      </c>
      <c r="Q292" s="174">
        <v>0</v>
      </c>
      <c r="R292" s="174">
        <f>Q292*H292</f>
        <v>0</v>
      </c>
      <c r="S292" s="174">
        <v>0.087999999999999995</v>
      </c>
      <c r="T292" s="175">
        <f>S292*H292</f>
        <v>1.0560000000000001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6" t="s">
        <v>131</v>
      </c>
      <c r="AT292" s="176" t="s">
        <v>126</v>
      </c>
      <c r="AU292" s="176" t="s">
        <v>81</v>
      </c>
      <c r="AY292" s="19" t="s">
        <v>124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9" t="s">
        <v>77</v>
      </c>
      <c r="BK292" s="177">
        <f>ROUND(I292*H292,2)</f>
        <v>0</v>
      </c>
      <c r="BL292" s="19" t="s">
        <v>131</v>
      </c>
      <c r="BM292" s="176" t="s">
        <v>690</v>
      </c>
    </row>
    <row r="293" s="2" customFormat="1">
      <c r="A293" s="38"/>
      <c r="B293" s="39"/>
      <c r="C293" s="38"/>
      <c r="D293" s="178" t="s">
        <v>133</v>
      </c>
      <c r="E293" s="38"/>
      <c r="F293" s="179" t="s">
        <v>689</v>
      </c>
      <c r="G293" s="38"/>
      <c r="H293" s="38"/>
      <c r="I293" s="180"/>
      <c r="J293" s="38"/>
      <c r="K293" s="38"/>
      <c r="L293" s="39"/>
      <c r="M293" s="181"/>
      <c r="N293" s="182"/>
      <c r="O293" s="72"/>
      <c r="P293" s="72"/>
      <c r="Q293" s="72"/>
      <c r="R293" s="72"/>
      <c r="S293" s="72"/>
      <c r="T293" s="7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133</v>
      </c>
      <c r="AU293" s="19" t="s">
        <v>81</v>
      </c>
    </row>
    <row r="294" s="2" customFormat="1">
      <c r="A294" s="38"/>
      <c r="B294" s="39"/>
      <c r="C294" s="38"/>
      <c r="D294" s="183" t="s">
        <v>135</v>
      </c>
      <c r="E294" s="38"/>
      <c r="F294" s="184" t="s">
        <v>691</v>
      </c>
      <c r="G294" s="38"/>
      <c r="H294" s="38"/>
      <c r="I294" s="180"/>
      <c r="J294" s="38"/>
      <c r="K294" s="38"/>
      <c r="L294" s="39"/>
      <c r="M294" s="181"/>
      <c r="N294" s="182"/>
      <c r="O294" s="72"/>
      <c r="P294" s="72"/>
      <c r="Q294" s="72"/>
      <c r="R294" s="72"/>
      <c r="S294" s="72"/>
      <c r="T294" s="7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135</v>
      </c>
      <c r="AU294" s="19" t="s">
        <v>81</v>
      </c>
    </row>
    <row r="295" s="2" customFormat="1" ht="16.5" customHeight="1">
      <c r="A295" s="38"/>
      <c r="B295" s="164"/>
      <c r="C295" s="165" t="s">
        <v>375</v>
      </c>
      <c r="D295" s="165" t="s">
        <v>126</v>
      </c>
      <c r="E295" s="166" t="s">
        <v>300</v>
      </c>
      <c r="F295" s="167" t="s">
        <v>301</v>
      </c>
      <c r="G295" s="168" t="s">
        <v>282</v>
      </c>
      <c r="H295" s="169">
        <v>3.5</v>
      </c>
      <c r="I295" s="170"/>
      <c r="J295" s="171">
        <f>ROUND(I295*H295,2)</f>
        <v>0</v>
      </c>
      <c r="K295" s="167" t="s">
        <v>130</v>
      </c>
      <c r="L295" s="39"/>
      <c r="M295" s="172" t="s">
        <v>3</v>
      </c>
      <c r="N295" s="173" t="s">
        <v>43</v>
      </c>
      <c r="O295" s="72"/>
      <c r="P295" s="174">
        <f>O295*H295</f>
        <v>0</v>
      </c>
      <c r="Q295" s="174">
        <v>0</v>
      </c>
      <c r="R295" s="174">
        <f>Q295*H295</f>
        <v>0</v>
      </c>
      <c r="S295" s="174">
        <v>0.036999999999999998</v>
      </c>
      <c r="T295" s="175">
        <f>S295*H295</f>
        <v>0.1295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76" t="s">
        <v>131</v>
      </c>
      <c r="AT295" s="176" t="s">
        <v>126</v>
      </c>
      <c r="AU295" s="176" t="s">
        <v>81</v>
      </c>
      <c r="AY295" s="19" t="s">
        <v>124</v>
      </c>
      <c r="BE295" s="177">
        <f>IF(N295="základní",J295,0)</f>
        <v>0</v>
      </c>
      <c r="BF295" s="177">
        <f>IF(N295="snížená",J295,0)</f>
        <v>0</v>
      </c>
      <c r="BG295" s="177">
        <f>IF(N295="zákl. přenesená",J295,0)</f>
        <v>0</v>
      </c>
      <c r="BH295" s="177">
        <f>IF(N295="sníž. přenesená",J295,0)</f>
        <v>0</v>
      </c>
      <c r="BI295" s="177">
        <f>IF(N295="nulová",J295,0)</f>
        <v>0</v>
      </c>
      <c r="BJ295" s="19" t="s">
        <v>77</v>
      </c>
      <c r="BK295" s="177">
        <f>ROUND(I295*H295,2)</f>
        <v>0</v>
      </c>
      <c r="BL295" s="19" t="s">
        <v>131</v>
      </c>
      <c r="BM295" s="176" t="s">
        <v>692</v>
      </c>
    </row>
    <row r="296" s="2" customFormat="1">
      <c r="A296" s="38"/>
      <c r="B296" s="39"/>
      <c r="C296" s="38"/>
      <c r="D296" s="178" t="s">
        <v>133</v>
      </c>
      <c r="E296" s="38"/>
      <c r="F296" s="179" t="s">
        <v>303</v>
      </c>
      <c r="G296" s="38"/>
      <c r="H296" s="38"/>
      <c r="I296" s="180"/>
      <c r="J296" s="38"/>
      <c r="K296" s="38"/>
      <c r="L296" s="39"/>
      <c r="M296" s="181"/>
      <c r="N296" s="182"/>
      <c r="O296" s="72"/>
      <c r="P296" s="72"/>
      <c r="Q296" s="72"/>
      <c r="R296" s="72"/>
      <c r="S296" s="72"/>
      <c r="T296" s="73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133</v>
      </c>
      <c r="AU296" s="19" t="s">
        <v>81</v>
      </c>
    </row>
    <row r="297" s="2" customFormat="1">
      <c r="A297" s="38"/>
      <c r="B297" s="39"/>
      <c r="C297" s="38"/>
      <c r="D297" s="183" t="s">
        <v>135</v>
      </c>
      <c r="E297" s="38"/>
      <c r="F297" s="184" t="s">
        <v>304</v>
      </c>
      <c r="G297" s="38"/>
      <c r="H297" s="38"/>
      <c r="I297" s="180"/>
      <c r="J297" s="38"/>
      <c r="K297" s="38"/>
      <c r="L297" s="39"/>
      <c r="M297" s="181"/>
      <c r="N297" s="182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135</v>
      </c>
      <c r="AU297" s="19" t="s">
        <v>81</v>
      </c>
    </row>
    <row r="298" s="14" customFormat="1">
      <c r="A298" s="14"/>
      <c r="B298" s="203"/>
      <c r="C298" s="14"/>
      <c r="D298" s="178" t="s">
        <v>142</v>
      </c>
      <c r="E298" s="204" t="s">
        <v>3</v>
      </c>
      <c r="F298" s="205" t="s">
        <v>693</v>
      </c>
      <c r="G298" s="14"/>
      <c r="H298" s="204" t="s">
        <v>3</v>
      </c>
      <c r="I298" s="206"/>
      <c r="J298" s="14"/>
      <c r="K298" s="14"/>
      <c r="L298" s="203"/>
      <c r="M298" s="207"/>
      <c r="N298" s="208"/>
      <c r="O298" s="208"/>
      <c r="P298" s="208"/>
      <c r="Q298" s="208"/>
      <c r="R298" s="208"/>
      <c r="S298" s="208"/>
      <c r="T298" s="20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4" t="s">
        <v>142</v>
      </c>
      <c r="AU298" s="204" t="s">
        <v>81</v>
      </c>
      <c r="AV298" s="14" t="s">
        <v>77</v>
      </c>
      <c r="AW298" s="14" t="s">
        <v>33</v>
      </c>
      <c r="AX298" s="14" t="s">
        <v>72</v>
      </c>
      <c r="AY298" s="204" t="s">
        <v>124</v>
      </c>
    </row>
    <row r="299" s="13" customFormat="1">
      <c r="A299" s="13"/>
      <c r="B299" s="185"/>
      <c r="C299" s="13"/>
      <c r="D299" s="178" t="s">
        <v>142</v>
      </c>
      <c r="E299" s="186" t="s">
        <v>3</v>
      </c>
      <c r="F299" s="187" t="s">
        <v>694</v>
      </c>
      <c r="G299" s="13"/>
      <c r="H299" s="188">
        <v>3.5</v>
      </c>
      <c r="I299" s="189"/>
      <c r="J299" s="13"/>
      <c r="K299" s="13"/>
      <c r="L299" s="185"/>
      <c r="M299" s="190"/>
      <c r="N299" s="191"/>
      <c r="O299" s="191"/>
      <c r="P299" s="191"/>
      <c r="Q299" s="191"/>
      <c r="R299" s="191"/>
      <c r="S299" s="191"/>
      <c r="T299" s="19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6" t="s">
        <v>142</v>
      </c>
      <c r="AU299" s="186" t="s">
        <v>81</v>
      </c>
      <c r="AV299" s="13" t="s">
        <v>81</v>
      </c>
      <c r="AW299" s="13" t="s">
        <v>33</v>
      </c>
      <c r="AX299" s="13" t="s">
        <v>77</v>
      </c>
      <c r="AY299" s="186" t="s">
        <v>124</v>
      </c>
    </row>
    <row r="300" s="2" customFormat="1" ht="24.15" customHeight="1">
      <c r="A300" s="38"/>
      <c r="B300" s="164"/>
      <c r="C300" s="165" t="s">
        <v>385</v>
      </c>
      <c r="D300" s="165" t="s">
        <v>126</v>
      </c>
      <c r="E300" s="166" t="s">
        <v>695</v>
      </c>
      <c r="F300" s="167" t="s">
        <v>696</v>
      </c>
      <c r="G300" s="168" t="s">
        <v>129</v>
      </c>
      <c r="H300" s="169">
        <v>10</v>
      </c>
      <c r="I300" s="170"/>
      <c r="J300" s="171">
        <f>ROUND(I300*H300,2)</f>
        <v>0</v>
      </c>
      <c r="K300" s="167" t="s">
        <v>130</v>
      </c>
      <c r="L300" s="39"/>
      <c r="M300" s="172" t="s">
        <v>3</v>
      </c>
      <c r="N300" s="173" t="s">
        <v>43</v>
      </c>
      <c r="O300" s="72"/>
      <c r="P300" s="174">
        <f>O300*H300</f>
        <v>0</v>
      </c>
      <c r="Q300" s="174">
        <v>0</v>
      </c>
      <c r="R300" s="174">
        <f>Q300*H300</f>
        <v>0</v>
      </c>
      <c r="S300" s="174">
        <v>0.050000000000000003</v>
      </c>
      <c r="T300" s="175">
        <f>S300*H300</f>
        <v>0.5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76" t="s">
        <v>131</v>
      </c>
      <c r="AT300" s="176" t="s">
        <v>126</v>
      </c>
      <c r="AU300" s="176" t="s">
        <v>81</v>
      </c>
      <c r="AY300" s="19" t="s">
        <v>124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9" t="s">
        <v>77</v>
      </c>
      <c r="BK300" s="177">
        <f>ROUND(I300*H300,2)</f>
        <v>0</v>
      </c>
      <c r="BL300" s="19" t="s">
        <v>131</v>
      </c>
      <c r="BM300" s="176" t="s">
        <v>697</v>
      </c>
    </row>
    <row r="301" s="2" customFormat="1">
      <c r="A301" s="38"/>
      <c r="B301" s="39"/>
      <c r="C301" s="38"/>
      <c r="D301" s="178" t="s">
        <v>133</v>
      </c>
      <c r="E301" s="38"/>
      <c r="F301" s="179" t="s">
        <v>698</v>
      </c>
      <c r="G301" s="38"/>
      <c r="H301" s="38"/>
      <c r="I301" s="180"/>
      <c r="J301" s="38"/>
      <c r="K301" s="38"/>
      <c r="L301" s="39"/>
      <c r="M301" s="181"/>
      <c r="N301" s="182"/>
      <c r="O301" s="72"/>
      <c r="P301" s="72"/>
      <c r="Q301" s="72"/>
      <c r="R301" s="72"/>
      <c r="S301" s="72"/>
      <c r="T301" s="73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133</v>
      </c>
      <c r="AU301" s="19" t="s">
        <v>81</v>
      </c>
    </row>
    <row r="302" s="2" customFormat="1">
      <c r="A302" s="38"/>
      <c r="B302" s="39"/>
      <c r="C302" s="38"/>
      <c r="D302" s="183" t="s">
        <v>135</v>
      </c>
      <c r="E302" s="38"/>
      <c r="F302" s="184" t="s">
        <v>699</v>
      </c>
      <c r="G302" s="38"/>
      <c r="H302" s="38"/>
      <c r="I302" s="180"/>
      <c r="J302" s="38"/>
      <c r="K302" s="38"/>
      <c r="L302" s="39"/>
      <c r="M302" s="181"/>
      <c r="N302" s="182"/>
      <c r="O302" s="72"/>
      <c r="P302" s="72"/>
      <c r="Q302" s="72"/>
      <c r="R302" s="72"/>
      <c r="S302" s="72"/>
      <c r="T302" s="7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135</v>
      </c>
      <c r="AU302" s="19" t="s">
        <v>81</v>
      </c>
    </row>
    <row r="303" s="14" customFormat="1">
      <c r="A303" s="14"/>
      <c r="B303" s="203"/>
      <c r="C303" s="14"/>
      <c r="D303" s="178" t="s">
        <v>142</v>
      </c>
      <c r="E303" s="204" t="s">
        <v>3</v>
      </c>
      <c r="F303" s="205" t="s">
        <v>644</v>
      </c>
      <c r="G303" s="14"/>
      <c r="H303" s="204" t="s">
        <v>3</v>
      </c>
      <c r="I303" s="206"/>
      <c r="J303" s="14"/>
      <c r="K303" s="14"/>
      <c r="L303" s="203"/>
      <c r="M303" s="207"/>
      <c r="N303" s="208"/>
      <c r="O303" s="208"/>
      <c r="P303" s="208"/>
      <c r="Q303" s="208"/>
      <c r="R303" s="208"/>
      <c r="S303" s="208"/>
      <c r="T303" s="20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4" t="s">
        <v>142</v>
      </c>
      <c r="AU303" s="204" t="s">
        <v>81</v>
      </c>
      <c r="AV303" s="14" t="s">
        <v>77</v>
      </c>
      <c r="AW303" s="14" t="s">
        <v>33</v>
      </c>
      <c r="AX303" s="14" t="s">
        <v>72</v>
      </c>
      <c r="AY303" s="204" t="s">
        <v>124</v>
      </c>
    </row>
    <row r="304" s="13" customFormat="1">
      <c r="A304" s="13"/>
      <c r="B304" s="185"/>
      <c r="C304" s="13"/>
      <c r="D304" s="178" t="s">
        <v>142</v>
      </c>
      <c r="E304" s="186" t="s">
        <v>3</v>
      </c>
      <c r="F304" s="187" t="s">
        <v>187</v>
      </c>
      <c r="G304" s="13"/>
      <c r="H304" s="188">
        <v>10</v>
      </c>
      <c r="I304" s="189"/>
      <c r="J304" s="13"/>
      <c r="K304" s="13"/>
      <c r="L304" s="185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6" t="s">
        <v>142</v>
      </c>
      <c r="AU304" s="186" t="s">
        <v>81</v>
      </c>
      <c r="AV304" s="13" t="s">
        <v>81</v>
      </c>
      <c r="AW304" s="13" t="s">
        <v>33</v>
      </c>
      <c r="AX304" s="13" t="s">
        <v>77</v>
      </c>
      <c r="AY304" s="186" t="s">
        <v>124</v>
      </c>
    </row>
    <row r="305" s="12" customFormat="1" ht="22.8" customHeight="1">
      <c r="A305" s="12"/>
      <c r="B305" s="151"/>
      <c r="C305" s="12"/>
      <c r="D305" s="152" t="s">
        <v>71</v>
      </c>
      <c r="E305" s="162" t="s">
        <v>700</v>
      </c>
      <c r="F305" s="162" t="s">
        <v>701</v>
      </c>
      <c r="G305" s="12"/>
      <c r="H305" s="12"/>
      <c r="I305" s="154"/>
      <c r="J305" s="163">
        <f>BK305</f>
        <v>0</v>
      </c>
      <c r="K305" s="12"/>
      <c r="L305" s="151"/>
      <c r="M305" s="156"/>
      <c r="N305" s="157"/>
      <c r="O305" s="157"/>
      <c r="P305" s="158">
        <f>SUM(P306:P318)</f>
        <v>0</v>
      </c>
      <c r="Q305" s="157"/>
      <c r="R305" s="158">
        <f>SUM(R306:R318)</f>
        <v>0</v>
      </c>
      <c r="S305" s="157"/>
      <c r="T305" s="159">
        <f>SUM(T306:T318)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2" t="s">
        <v>77</v>
      </c>
      <c r="AT305" s="160" t="s">
        <v>71</v>
      </c>
      <c r="AU305" s="160" t="s">
        <v>77</v>
      </c>
      <c r="AY305" s="152" t="s">
        <v>124</v>
      </c>
      <c r="BK305" s="161">
        <f>SUM(BK306:BK318)</f>
        <v>0</v>
      </c>
    </row>
    <row r="306" s="2" customFormat="1" ht="21.75" customHeight="1">
      <c r="A306" s="38"/>
      <c r="B306" s="164"/>
      <c r="C306" s="165" t="s">
        <v>395</v>
      </c>
      <c r="D306" s="165" t="s">
        <v>126</v>
      </c>
      <c r="E306" s="166" t="s">
        <v>702</v>
      </c>
      <c r="F306" s="167" t="s">
        <v>703</v>
      </c>
      <c r="G306" s="168" t="s">
        <v>154</v>
      </c>
      <c r="H306" s="169">
        <v>29.670000000000002</v>
      </c>
      <c r="I306" s="170"/>
      <c r="J306" s="171">
        <f>ROUND(I306*H306,2)</f>
        <v>0</v>
      </c>
      <c r="K306" s="167" t="s">
        <v>130</v>
      </c>
      <c r="L306" s="39"/>
      <c r="M306" s="172" t="s">
        <v>3</v>
      </c>
      <c r="N306" s="173" t="s">
        <v>43</v>
      </c>
      <c r="O306" s="72"/>
      <c r="P306" s="174">
        <f>O306*H306</f>
        <v>0</v>
      </c>
      <c r="Q306" s="174">
        <v>0</v>
      </c>
      <c r="R306" s="174">
        <f>Q306*H306</f>
        <v>0</v>
      </c>
      <c r="S306" s="174">
        <v>0</v>
      </c>
      <c r="T306" s="17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6" t="s">
        <v>131</v>
      </c>
      <c r="AT306" s="176" t="s">
        <v>126</v>
      </c>
      <c r="AU306" s="176" t="s">
        <v>81</v>
      </c>
      <c r="AY306" s="19" t="s">
        <v>124</v>
      </c>
      <c r="BE306" s="177">
        <f>IF(N306="základní",J306,0)</f>
        <v>0</v>
      </c>
      <c r="BF306" s="177">
        <f>IF(N306="snížená",J306,0)</f>
        <v>0</v>
      </c>
      <c r="BG306" s="177">
        <f>IF(N306="zákl. přenesená",J306,0)</f>
        <v>0</v>
      </c>
      <c r="BH306" s="177">
        <f>IF(N306="sníž. přenesená",J306,0)</f>
        <v>0</v>
      </c>
      <c r="BI306" s="177">
        <f>IF(N306="nulová",J306,0)</f>
        <v>0</v>
      </c>
      <c r="BJ306" s="19" t="s">
        <v>77</v>
      </c>
      <c r="BK306" s="177">
        <f>ROUND(I306*H306,2)</f>
        <v>0</v>
      </c>
      <c r="BL306" s="19" t="s">
        <v>131</v>
      </c>
      <c r="BM306" s="176" t="s">
        <v>704</v>
      </c>
    </row>
    <row r="307" s="2" customFormat="1">
      <c r="A307" s="38"/>
      <c r="B307" s="39"/>
      <c r="C307" s="38"/>
      <c r="D307" s="178" t="s">
        <v>133</v>
      </c>
      <c r="E307" s="38"/>
      <c r="F307" s="179" t="s">
        <v>705</v>
      </c>
      <c r="G307" s="38"/>
      <c r="H307" s="38"/>
      <c r="I307" s="180"/>
      <c r="J307" s="38"/>
      <c r="K307" s="38"/>
      <c r="L307" s="39"/>
      <c r="M307" s="181"/>
      <c r="N307" s="182"/>
      <c r="O307" s="72"/>
      <c r="P307" s="72"/>
      <c r="Q307" s="72"/>
      <c r="R307" s="72"/>
      <c r="S307" s="72"/>
      <c r="T307" s="7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133</v>
      </c>
      <c r="AU307" s="19" t="s">
        <v>81</v>
      </c>
    </row>
    <row r="308" s="2" customFormat="1">
      <c r="A308" s="38"/>
      <c r="B308" s="39"/>
      <c r="C308" s="38"/>
      <c r="D308" s="183" t="s">
        <v>135</v>
      </c>
      <c r="E308" s="38"/>
      <c r="F308" s="184" t="s">
        <v>706</v>
      </c>
      <c r="G308" s="38"/>
      <c r="H308" s="38"/>
      <c r="I308" s="180"/>
      <c r="J308" s="38"/>
      <c r="K308" s="38"/>
      <c r="L308" s="39"/>
      <c r="M308" s="181"/>
      <c r="N308" s="182"/>
      <c r="O308" s="72"/>
      <c r="P308" s="72"/>
      <c r="Q308" s="72"/>
      <c r="R308" s="72"/>
      <c r="S308" s="72"/>
      <c r="T308" s="7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135</v>
      </c>
      <c r="AU308" s="19" t="s">
        <v>81</v>
      </c>
    </row>
    <row r="309" s="2" customFormat="1" ht="24.15" customHeight="1">
      <c r="A309" s="38"/>
      <c r="B309" s="164"/>
      <c r="C309" s="165" t="s">
        <v>401</v>
      </c>
      <c r="D309" s="165" t="s">
        <v>126</v>
      </c>
      <c r="E309" s="166" t="s">
        <v>707</v>
      </c>
      <c r="F309" s="167" t="s">
        <v>708</v>
      </c>
      <c r="G309" s="168" t="s">
        <v>154</v>
      </c>
      <c r="H309" s="169">
        <v>415.38</v>
      </c>
      <c r="I309" s="170"/>
      <c r="J309" s="171">
        <f>ROUND(I309*H309,2)</f>
        <v>0</v>
      </c>
      <c r="K309" s="167" t="s">
        <v>130</v>
      </c>
      <c r="L309" s="39"/>
      <c r="M309" s="172" t="s">
        <v>3</v>
      </c>
      <c r="N309" s="173" t="s">
        <v>43</v>
      </c>
      <c r="O309" s="72"/>
      <c r="P309" s="174">
        <f>O309*H309</f>
        <v>0</v>
      </c>
      <c r="Q309" s="174">
        <v>0</v>
      </c>
      <c r="R309" s="174">
        <f>Q309*H309</f>
        <v>0</v>
      </c>
      <c r="S309" s="174">
        <v>0</v>
      </c>
      <c r="T309" s="17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76" t="s">
        <v>131</v>
      </c>
      <c r="AT309" s="176" t="s">
        <v>126</v>
      </c>
      <c r="AU309" s="176" t="s">
        <v>81</v>
      </c>
      <c r="AY309" s="19" t="s">
        <v>124</v>
      </c>
      <c r="BE309" s="177">
        <f>IF(N309="základní",J309,0)</f>
        <v>0</v>
      </c>
      <c r="BF309" s="177">
        <f>IF(N309="snížená",J309,0)</f>
        <v>0</v>
      </c>
      <c r="BG309" s="177">
        <f>IF(N309="zákl. přenesená",J309,0)</f>
        <v>0</v>
      </c>
      <c r="BH309" s="177">
        <f>IF(N309="sníž. přenesená",J309,0)</f>
        <v>0</v>
      </c>
      <c r="BI309" s="177">
        <f>IF(N309="nulová",J309,0)</f>
        <v>0</v>
      </c>
      <c r="BJ309" s="19" t="s">
        <v>77</v>
      </c>
      <c r="BK309" s="177">
        <f>ROUND(I309*H309,2)</f>
        <v>0</v>
      </c>
      <c r="BL309" s="19" t="s">
        <v>131</v>
      </c>
      <c r="BM309" s="176" t="s">
        <v>709</v>
      </c>
    </row>
    <row r="310" s="2" customFormat="1">
      <c r="A310" s="38"/>
      <c r="B310" s="39"/>
      <c r="C310" s="38"/>
      <c r="D310" s="178" t="s">
        <v>133</v>
      </c>
      <c r="E310" s="38"/>
      <c r="F310" s="179" t="s">
        <v>710</v>
      </c>
      <c r="G310" s="38"/>
      <c r="H310" s="38"/>
      <c r="I310" s="180"/>
      <c r="J310" s="38"/>
      <c r="K310" s="38"/>
      <c r="L310" s="39"/>
      <c r="M310" s="181"/>
      <c r="N310" s="182"/>
      <c r="O310" s="72"/>
      <c r="P310" s="72"/>
      <c r="Q310" s="72"/>
      <c r="R310" s="72"/>
      <c r="S310" s="72"/>
      <c r="T310" s="73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133</v>
      </c>
      <c r="AU310" s="19" t="s">
        <v>81</v>
      </c>
    </row>
    <row r="311" s="2" customFormat="1">
      <c r="A311" s="38"/>
      <c r="B311" s="39"/>
      <c r="C311" s="38"/>
      <c r="D311" s="183" t="s">
        <v>135</v>
      </c>
      <c r="E311" s="38"/>
      <c r="F311" s="184" t="s">
        <v>711</v>
      </c>
      <c r="G311" s="38"/>
      <c r="H311" s="38"/>
      <c r="I311" s="180"/>
      <c r="J311" s="38"/>
      <c r="K311" s="38"/>
      <c r="L311" s="39"/>
      <c r="M311" s="181"/>
      <c r="N311" s="182"/>
      <c r="O311" s="72"/>
      <c r="P311" s="72"/>
      <c r="Q311" s="72"/>
      <c r="R311" s="72"/>
      <c r="S311" s="72"/>
      <c r="T311" s="7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135</v>
      </c>
      <c r="AU311" s="19" t="s">
        <v>81</v>
      </c>
    </row>
    <row r="312" s="13" customFormat="1">
      <c r="A312" s="13"/>
      <c r="B312" s="185"/>
      <c r="C312" s="13"/>
      <c r="D312" s="178" t="s">
        <v>142</v>
      </c>
      <c r="E312" s="13"/>
      <c r="F312" s="187" t="s">
        <v>712</v>
      </c>
      <c r="G312" s="13"/>
      <c r="H312" s="188">
        <v>415.38</v>
      </c>
      <c r="I312" s="189"/>
      <c r="J312" s="13"/>
      <c r="K312" s="13"/>
      <c r="L312" s="185"/>
      <c r="M312" s="190"/>
      <c r="N312" s="191"/>
      <c r="O312" s="191"/>
      <c r="P312" s="191"/>
      <c r="Q312" s="191"/>
      <c r="R312" s="191"/>
      <c r="S312" s="191"/>
      <c r="T312" s="19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6" t="s">
        <v>142</v>
      </c>
      <c r="AU312" s="186" t="s">
        <v>81</v>
      </c>
      <c r="AV312" s="13" t="s">
        <v>81</v>
      </c>
      <c r="AW312" s="13" t="s">
        <v>4</v>
      </c>
      <c r="AX312" s="13" t="s">
        <v>77</v>
      </c>
      <c r="AY312" s="186" t="s">
        <v>124</v>
      </c>
    </row>
    <row r="313" s="2" customFormat="1" ht="24.15" customHeight="1">
      <c r="A313" s="38"/>
      <c r="B313" s="164"/>
      <c r="C313" s="165" t="s">
        <v>407</v>
      </c>
      <c r="D313" s="165" t="s">
        <v>126</v>
      </c>
      <c r="E313" s="166" t="s">
        <v>713</v>
      </c>
      <c r="F313" s="167" t="s">
        <v>714</v>
      </c>
      <c r="G313" s="168" t="s">
        <v>154</v>
      </c>
      <c r="H313" s="169">
        <v>29.670000000000002</v>
      </c>
      <c r="I313" s="170"/>
      <c r="J313" s="171">
        <f>ROUND(I313*H313,2)</f>
        <v>0</v>
      </c>
      <c r="K313" s="167" t="s">
        <v>130</v>
      </c>
      <c r="L313" s="39"/>
      <c r="M313" s="172" t="s">
        <v>3</v>
      </c>
      <c r="N313" s="173" t="s">
        <v>43</v>
      </c>
      <c r="O313" s="72"/>
      <c r="P313" s="174">
        <f>O313*H313</f>
        <v>0</v>
      </c>
      <c r="Q313" s="174">
        <v>0</v>
      </c>
      <c r="R313" s="174">
        <f>Q313*H313</f>
        <v>0</v>
      </c>
      <c r="S313" s="174">
        <v>0</v>
      </c>
      <c r="T313" s="17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76" t="s">
        <v>131</v>
      </c>
      <c r="AT313" s="176" t="s">
        <v>126</v>
      </c>
      <c r="AU313" s="176" t="s">
        <v>81</v>
      </c>
      <c r="AY313" s="19" t="s">
        <v>124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9" t="s">
        <v>77</v>
      </c>
      <c r="BK313" s="177">
        <f>ROUND(I313*H313,2)</f>
        <v>0</v>
      </c>
      <c r="BL313" s="19" t="s">
        <v>131</v>
      </c>
      <c r="BM313" s="176" t="s">
        <v>715</v>
      </c>
    </row>
    <row r="314" s="2" customFormat="1">
      <c r="A314" s="38"/>
      <c r="B314" s="39"/>
      <c r="C314" s="38"/>
      <c r="D314" s="178" t="s">
        <v>133</v>
      </c>
      <c r="E314" s="38"/>
      <c r="F314" s="179" t="s">
        <v>716</v>
      </c>
      <c r="G314" s="38"/>
      <c r="H314" s="38"/>
      <c r="I314" s="180"/>
      <c r="J314" s="38"/>
      <c r="K314" s="38"/>
      <c r="L314" s="39"/>
      <c r="M314" s="181"/>
      <c r="N314" s="182"/>
      <c r="O314" s="72"/>
      <c r="P314" s="72"/>
      <c r="Q314" s="72"/>
      <c r="R314" s="72"/>
      <c r="S314" s="72"/>
      <c r="T314" s="73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133</v>
      </c>
      <c r="AU314" s="19" t="s">
        <v>81</v>
      </c>
    </row>
    <row r="315" s="2" customFormat="1">
      <c r="A315" s="38"/>
      <c r="B315" s="39"/>
      <c r="C315" s="38"/>
      <c r="D315" s="183" t="s">
        <v>135</v>
      </c>
      <c r="E315" s="38"/>
      <c r="F315" s="184" t="s">
        <v>717</v>
      </c>
      <c r="G315" s="38"/>
      <c r="H315" s="38"/>
      <c r="I315" s="180"/>
      <c r="J315" s="38"/>
      <c r="K315" s="38"/>
      <c r="L315" s="39"/>
      <c r="M315" s="181"/>
      <c r="N315" s="182"/>
      <c r="O315" s="72"/>
      <c r="P315" s="72"/>
      <c r="Q315" s="72"/>
      <c r="R315" s="72"/>
      <c r="S315" s="72"/>
      <c r="T315" s="73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135</v>
      </c>
      <c r="AU315" s="19" t="s">
        <v>81</v>
      </c>
    </row>
    <row r="316" s="2" customFormat="1" ht="24.15" customHeight="1">
      <c r="A316" s="38"/>
      <c r="B316" s="164"/>
      <c r="C316" s="165" t="s">
        <v>415</v>
      </c>
      <c r="D316" s="165" t="s">
        <v>126</v>
      </c>
      <c r="E316" s="166" t="s">
        <v>718</v>
      </c>
      <c r="F316" s="167" t="s">
        <v>719</v>
      </c>
      <c r="G316" s="168" t="s">
        <v>154</v>
      </c>
      <c r="H316" s="169">
        <v>29.670000000000002</v>
      </c>
      <c r="I316" s="170"/>
      <c r="J316" s="171">
        <f>ROUND(I316*H316,2)</f>
        <v>0</v>
      </c>
      <c r="K316" s="167" t="s">
        <v>130</v>
      </c>
      <c r="L316" s="39"/>
      <c r="M316" s="172" t="s">
        <v>3</v>
      </c>
      <c r="N316" s="173" t="s">
        <v>43</v>
      </c>
      <c r="O316" s="72"/>
      <c r="P316" s="174">
        <f>O316*H316</f>
        <v>0</v>
      </c>
      <c r="Q316" s="174">
        <v>0</v>
      </c>
      <c r="R316" s="174">
        <f>Q316*H316</f>
        <v>0</v>
      </c>
      <c r="S316" s="174">
        <v>0</v>
      </c>
      <c r="T316" s="17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6" t="s">
        <v>131</v>
      </c>
      <c r="AT316" s="176" t="s">
        <v>126</v>
      </c>
      <c r="AU316" s="176" t="s">
        <v>81</v>
      </c>
      <c r="AY316" s="19" t="s">
        <v>124</v>
      </c>
      <c r="BE316" s="177">
        <f>IF(N316="základní",J316,0)</f>
        <v>0</v>
      </c>
      <c r="BF316" s="177">
        <f>IF(N316="snížená",J316,0)</f>
        <v>0</v>
      </c>
      <c r="BG316" s="177">
        <f>IF(N316="zákl. přenesená",J316,0)</f>
        <v>0</v>
      </c>
      <c r="BH316" s="177">
        <f>IF(N316="sníž. přenesená",J316,0)</f>
        <v>0</v>
      </c>
      <c r="BI316" s="177">
        <f>IF(N316="nulová",J316,0)</f>
        <v>0</v>
      </c>
      <c r="BJ316" s="19" t="s">
        <v>77</v>
      </c>
      <c r="BK316" s="177">
        <f>ROUND(I316*H316,2)</f>
        <v>0</v>
      </c>
      <c r="BL316" s="19" t="s">
        <v>131</v>
      </c>
      <c r="BM316" s="176" t="s">
        <v>720</v>
      </c>
    </row>
    <row r="317" s="2" customFormat="1">
      <c r="A317" s="38"/>
      <c r="B317" s="39"/>
      <c r="C317" s="38"/>
      <c r="D317" s="178" t="s">
        <v>133</v>
      </c>
      <c r="E317" s="38"/>
      <c r="F317" s="179" t="s">
        <v>721</v>
      </c>
      <c r="G317" s="38"/>
      <c r="H317" s="38"/>
      <c r="I317" s="180"/>
      <c r="J317" s="38"/>
      <c r="K317" s="38"/>
      <c r="L317" s="39"/>
      <c r="M317" s="181"/>
      <c r="N317" s="182"/>
      <c r="O317" s="72"/>
      <c r="P317" s="72"/>
      <c r="Q317" s="72"/>
      <c r="R317" s="72"/>
      <c r="S317" s="72"/>
      <c r="T317" s="7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133</v>
      </c>
      <c r="AU317" s="19" t="s">
        <v>81</v>
      </c>
    </row>
    <row r="318" s="2" customFormat="1">
      <c r="A318" s="38"/>
      <c r="B318" s="39"/>
      <c r="C318" s="38"/>
      <c r="D318" s="183" t="s">
        <v>135</v>
      </c>
      <c r="E318" s="38"/>
      <c r="F318" s="184" t="s">
        <v>722</v>
      </c>
      <c r="G318" s="38"/>
      <c r="H318" s="38"/>
      <c r="I318" s="180"/>
      <c r="J318" s="38"/>
      <c r="K318" s="38"/>
      <c r="L318" s="39"/>
      <c r="M318" s="181"/>
      <c r="N318" s="182"/>
      <c r="O318" s="72"/>
      <c r="P318" s="72"/>
      <c r="Q318" s="72"/>
      <c r="R318" s="72"/>
      <c r="S318" s="72"/>
      <c r="T318" s="7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135</v>
      </c>
      <c r="AU318" s="19" t="s">
        <v>81</v>
      </c>
    </row>
    <row r="319" s="12" customFormat="1" ht="22.8" customHeight="1">
      <c r="A319" s="12"/>
      <c r="B319" s="151"/>
      <c r="C319" s="12"/>
      <c r="D319" s="152" t="s">
        <v>71</v>
      </c>
      <c r="E319" s="162" t="s">
        <v>307</v>
      </c>
      <c r="F319" s="162" t="s">
        <v>308</v>
      </c>
      <c r="G319" s="12"/>
      <c r="H319" s="12"/>
      <c r="I319" s="154"/>
      <c r="J319" s="163">
        <f>BK319</f>
        <v>0</v>
      </c>
      <c r="K319" s="12"/>
      <c r="L319" s="151"/>
      <c r="M319" s="156"/>
      <c r="N319" s="157"/>
      <c r="O319" s="157"/>
      <c r="P319" s="158">
        <f>SUM(P320:P322)</f>
        <v>0</v>
      </c>
      <c r="Q319" s="157"/>
      <c r="R319" s="158">
        <f>SUM(R320:R322)</f>
        <v>0</v>
      </c>
      <c r="S319" s="157"/>
      <c r="T319" s="159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52" t="s">
        <v>77</v>
      </c>
      <c r="AT319" s="160" t="s">
        <v>71</v>
      </c>
      <c r="AU319" s="160" t="s">
        <v>77</v>
      </c>
      <c r="AY319" s="152" t="s">
        <v>124</v>
      </c>
      <c r="BK319" s="161">
        <f>SUM(BK320:BK322)</f>
        <v>0</v>
      </c>
    </row>
    <row r="320" s="2" customFormat="1" ht="24.15" customHeight="1">
      <c r="A320" s="38"/>
      <c r="B320" s="164"/>
      <c r="C320" s="165" t="s">
        <v>420</v>
      </c>
      <c r="D320" s="165" t="s">
        <v>126</v>
      </c>
      <c r="E320" s="166" t="s">
        <v>310</v>
      </c>
      <c r="F320" s="167" t="s">
        <v>311</v>
      </c>
      <c r="G320" s="168" t="s">
        <v>154</v>
      </c>
      <c r="H320" s="169">
        <v>53.898000000000003</v>
      </c>
      <c r="I320" s="170"/>
      <c r="J320" s="171">
        <f>ROUND(I320*H320,2)</f>
        <v>0</v>
      </c>
      <c r="K320" s="167" t="s">
        <v>130</v>
      </c>
      <c r="L320" s="39"/>
      <c r="M320" s="172" t="s">
        <v>3</v>
      </c>
      <c r="N320" s="173" t="s">
        <v>43</v>
      </c>
      <c r="O320" s="72"/>
      <c r="P320" s="174">
        <f>O320*H320</f>
        <v>0</v>
      </c>
      <c r="Q320" s="174">
        <v>0</v>
      </c>
      <c r="R320" s="174">
        <f>Q320*H320</f>
        <v>0</v>
      </c>
      <c r="S320" s="174">
        <v>0</v>
      </c>
      <c r="T320" s="175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76" t="s">
        <v>131</v>
      </c>
      <c r="AT320" s="176" t="s">
        <v>126</v>
      </c>
      <c r="AU320" s="176" t="s">
        <v>81</v>
      </c>
      <c r="AY320" s="19" t="s">
        <v>124</v>
      </c>
      <c r="BE320" s="177">
        <f>IF(N320="základní",J320,0)</f>
        <v>0</v>
      </c>
      <c r="BF320" s="177">
        <f>IF(N320="snížená",J320,0)</f>
        <v>0</v>
      </c>
      <c r="BG320" s="177">
        <f>IF(N320="zákl. přenesená",J320,0)</f>
        <v>0</v>
      </c>
      <c r="BH320" s="177">
        <f>IF(N320="sníž. přenesená",J320,0)</f>
        <v>0</v>
      </c>
      <c r="BI320" s="177">
        <f>IF(N320="nulová",J320,0)</f>
        <v>0</v>
      </c>
      <c r="BJ320" s="19" t="s">
        <v>77</v>
      </c>
      <c r="BK320" s="177">
        <f>ROUND(I320*H320,2)</f>
        <v>0</v>
      </c>
      <c r="BL320" s="19" t="s">
        <v>131</v>
      </c>
      <c r="BM320" s="176" t="s">
        <v>723</v>
      </c>
    </row>
    <row r="321" s="2" customFormat="1">
      <c r="A321" s="38"/>
      <c r="B321" s="39"/>
      <c r="C321" s="38"/>
      <c r="D321" s="178" t="s">
        <v>133</v>
      </c>
      <c r="E321" s="38"/>
      <c r="F321" s="179" t="s">
        <v>313</v>
      </c>
      <c r="G321" s="38"/>
      <c r="H321" s="38"/>
      <c r="I321" s="180"/>
      <c r="J321" s="38"/>
      <c r="K321" s="38"/>
      <c r="L321" s="39"/>
      <c r="M321" s="181"/>
      <c r="N321" s="182"/>
      <c r="O321" s="72"/>
      <c r="P321" s="72"/>
      <c r="Q321" s="72"/>
      <c r="R321" s="72"/>
      <c r="S321" s="72"/>
      <c r="T321" s="73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133</v>
      </c>
      <c r="AU321" s="19" t="s">
        <v>81</v>
      </c>
    </row>
    <row r="322" s="2" customFormat="1">
      <c r="A322" s="38"/>
      <c r="B322" s="39"/>
      <c r="C322" s="38"/>
      <c r="D322" s="183" t="s">
        <v>135</v>
      </c>
      <c r="E322" s="38"/>
      <c r="F322" s="184" t="s">
        <v>314</v>
      </c>
      <c r="G322" s="38"/>
      <c r="H322" s="38"/>
      <c r="I322" s="180"/>
      <c r="J322" s="38"/>
      <c r="K322" s="38"/>
      <c r="L322" s="39"/>
      <c r="M322" s="181"/>
      <c r="N322" s="182"/>
      <c r="O322" s="72"/>
      <c r="P322" s="72"/>
      <c r="Q322" s="72"/>
      <c r="R322" s="72"/>
      <c r="S322" s="72"/>
      <c r="T322" s="7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135</v>
      </c>
      <c r="AU322" s="19" t="s">
        <v>81</v>
      </c>
    </row>
    <row r="323" s="12" customFormat="1" ht="25.92" customHeight="1">
      <c r="A323" s="12"/>
      <c r="B323" s="151"/>
      <c r="C323" s="12"/>
      <c r="D323" s="152" t="s">
        <v>71</v>
      </c>
      <c r="E323" s="153" t="s">
        <v>315</v>
      </c>
      <c r="F323" s="153" t="s">
        <v>316</v>
      </c>
      <c r="G323" s="12"/>
      <c r="H323" s="12"/>
      <c r="I323" s="154"/>
      <c r="J323" s="155">
        <f>BK323</f>
        <v>0</v>
      </c>
      <c r="K323" s="12"/>
      <c r="L323" s="151"/>
      <c r="M323" s="156"/>
      <c r="N323" s="157"/>
      <c r="O323" s="157"/>
      <c r="P323" s="158">
        <f>P324+P358+P364+P473+P482</f>
        <v>0</v>
      </c>
      <c r="Q323" s="157"/>
      <c r="R323" s="158">
        <f>R324+R358+R364+R473+R482</f>
        <v>0.68023310000000003</v>
      </c>
      <c r="S323" s="157"/>
      <c r="T323" s="159">
        <f>T324+T358+T364+T473+T482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2" t="s">
        <v>81</v>
      </c>
      <c r="AT323" s="160" t="s">
        <v>71</v>
      </c>
      <c r="AU323" s="160" t="s">
        <v>72</v>
      </c>
      <c r="AY323" s="152" t="s">
        <v>124</v>
      </c>
      <c r="BK323" s="161">
        <f>BK324+BK358+BK364+BK473+BK482</f>
        <v>0</v>
      </c>
    </row>
    <row r="324" s="12" customFormat="1" ht="22.8" customHeight="1">
      <c r="A324" s="12"/>
      <c r="B324" s="151"/>
      <c r="C324" s="12"/>
      <c r="D324" s="152" t="s">
        <v>71</v>
      </c>
      <c r="E324" s="162" t="s">
        <v>317</v>
      </c>
      <c r="F324" s="162" t="s">
        <v>318</v>
      </c>
      <c r="G324" s="12"/>
      <c r="H324" s="12"/>
      <c r="I324" s="154"/>
      <c r="J324" s="163">
        <f>BK324</f>
        <v>0</v>
      </c>
      <c r="K324" s="12"/>
      <c r="L324" s="151"/>
      <c r="M324" s="156"/>
      <c r="N324" s="157"/>
      <c r="O324" s="157"/>
      <c r="P324" s="158">
        <f>SUM(P325:P357)</f>
        <v>0</v>
      </c>
      <c r="Q324" s="157"/>
      <c r="R324" s="158">
        <f>SUM(R325:R357)</f>
        <v>0.04389259999999999</v>
      </c>
      <c r="S324" s="157"/>
      <c r="T324" s="159">
        <f>SUM(T325:T357)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52" t="s">
        <v>81</v>
      </c>
      <c r="AT324" s="160" t="s">
        <v>71</v>
      </c>
      <c r="AU324" s="160" t="s">
        <v>77</v>
      </c>
      <c r="AY324" s="152" t="s">
        <v>124</v>
      </c>
      <c r="BK324" s="161">
        <f>SUM(BK325:BK357)</f>
        <v>0</v>
      </c>
    </row>
    <row r="325" s="2" customFormat="1" ht="24.15" customHeight="1">
      <c r="A325" s="38"/>
      <c r="B325" s="164"/>
      <c r="C325" s="165" t="s">
        <v>426</v>
      </c>
      <c r="D325" s="165" t="s">
        <v>126</v>
      </c>
      <c r="E325" s="166" t="s">
        <v>320</v>
      </c>
      <c r="F325" s="167" t="s">
        <v>321</v>
      </c>
      <c r="G325" s="168" t="s">
        <v>129</v>
      </c>
      <c r="H325" s="169">
        <v>6</v>
      </c>
      <c r="I325" s="170"/>
      <c r="J325" s="171">
        <f>ROUND(I325*H325,2)</f>
        <v>0</v>
      </c>
      <c r="K325" s="167" t="s">
        <v>130</v>
      </c>
      <c r="L325" s="39"/>
      <c r="M325" s="172" t="s">
        <v>3</v>
      </c>
      <c r="N325" s="173" t="s">
        <v>43</v>
      </c>
      <c r="O325" s="72"/>
      <c r="P325" s="174">
        <f>O325*H325</f>
        <v>0</v>
      </c>
      <c r="Q325" s="174">
        <v>0</v>
      </c>
      <c r="R325" s="174">
        <f>Q325*H325</f>
        <v>0</v>
      </c>
      <c r="S325" s="174">
        <v>0</v>
      </c>
      <c r="T325" s="17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6" t="s">
        <v>244</v>
      </c>
      <c r="AT325" s="176" t="s">
        <v>126</v>
      </c>
      <c r="AU325" s="176" t="s">
        <v>81</v>
      </c>
      <c r="AY325" s="19" t="s">
        <v>124</v>
      </c>
      <c r="BE325" s="177">
        <f>IF(N325="základní",J325,0)</f>
        <v>0</v>
      </c>
      <c r="BF325" s="177">
        <f>IF(N325="snížená",J325,0)</f>
        <v>0</v>
      </c>
      <c r="BG325" s="177">
        <f>IF(N325="zákl. přenesená",J325,0)</f>
        <v>0</v>
      </c>
      <c r="BH325" s="177">
        <f>IF(N325="sníž. přenesená",J325,0)</f>
        <v>0</v>
      </c>
      <c r="BI325" s="177">
        <f>IF(N325="nulová",J325,0)</f>
        <v>0</v>
      </c>
      <c r="BJ325" s="19" t="s">
        <v>77</v>
      </c>
      <c r="BK325" s="177">
        <f>ROUND(I325*H325,2)</f>
        <v>0</v>
      </c>
      <c r="BL325" s="19" t="s">
        <v>244</v>
      </c>
      <c r="BM325" s="176" t="s">
        <v>724</v>
      </c>
    </row>
    <row r="326" s="2" customFormat="1">
      <c r="A326" s="38"/>
      <c r="B326" s="39"/>
      <c r="C326" s="38"/>
      <c r="D326" s="178" t="s">
        <v>133</v>
      </c>
      <c r="E326" s="38"/>
      <c r="F326" s="179" t="s">
        <v>323</v>
      </c>
      <c r="G326" s="38"/>
      <c r="H326" s="38"/>
      <c r="I326" s="180"/>
      <c r="J326" s="38"/>
      <c r="K326" s="38"/>
      <c r="L326" s="39"/>
      <c r="M326" s="181"/>
      <c r="N326" s="182"/>
      <c r="O326" s="72"/>
      <c r="P326" s="72"/>
      <c r="Q326" s="72"/>
      <c r="R326" s="72"/>
      <c r="S326" s="72"/>
      <c r="T326" s="73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133</v>
      </c>
      <c r="AU326" s="19" t="s">
        <v>81</v>
      </c>
    </row>
    <row r="327" s="2" customFormat="1">
      <c r="A327" s="38"/>
      <c r="B327" s="39"/>
      <c r="C327" s="38"/>
      <c r="D327" s="183" t="s">
        <v>135</v>
      </c>
      <c r="E327" s="38"/>
      <c r="F327" s="184" t="s">
        <v>324</v>
      </c>
      <c r="G327" s="38"/>
      <c r="H327" s="38"/>
      <c r="I327" s="180"/>
      <c r="J327" s="38"/>
      <c r="K327" s="38"/>
      <c r="L327" s="39"/>
      <c r="M327" s="181"/>
      <c r="N327" s="182"/>
      <c r="O327" s="72"/>
      <c r="P327" s="72"/>
      <c r="Q327" s="72"/>
      <c r="R327" s="72"/>
      <c r="S327" s="72"/>
      <c r="T327" s="73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9" t="s">
        <v>135</v>
      </c>
      <c r="AU327" s="19" t="s">
        <v>81</v>
      </c>
    </row>
    <row r="328" s="14" customFormat="1">
      <c r="A328" s="14"/>
      <c r="B328" s="203"/>
      <c r="C328" s="14"/>
      <c r="D328" s="178" t="s">
        <v>142</v>
      </c>
      <c r="E328" s="204" t="s">
        <v>3</v>
      </c>
      <c r="F328" s="205" t="s">
        <v>725</v>
      </c>
      <c r="G328" s="14"/>
      <c r="H328" s="204" t="s">
        <v>3</v>
      </c>
      <c r="I328" s="206"/>
      <c r="J328" s="14"/>
      <c r="K328" s="14"/>
      <c r="L328" s="203"/>
      <c r="M328" s="207"/>
      <c r="N328" s="208"/>
      <c r="O328" s="208"/>
      <c r="P328" s="208"/>
      <c r="Q328" s="208"/>
      <c r="R328" s="208"/>
      <c r="S328" s="208"/>
      <c r="T328" s="20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4" t="s">
        <v>142</v>
      </c>
      <c r="AU328" s="204" t="s">
        <v>81</v>
      </c>
      <c r="AV328" s="14" t="s">
        <v>77</v>
      </c>
      <c r="AW328" s="14" t="s">
        <v>33</v>
      </c>
      <c r="AX328" s="14" t="s">
        <v>72</v>
      </c>
      <c r="AY328" s="204" t="s">
        <v>124</v>
      </c>
    </row>
    <row r="329" s="13" customFormat="1">
      <c r="A329" s="13"/>
      <c r="B329" s="185"/>
      <c r="C329" s="13"/>
      <c r="D329" s="178" t="s">
        <v>142</v>
      </c>
      <c r="E329" s="186" t="s">
        <v>3</v>
      </c>
      <c r="F329" s="187" t="s">
        <v>165</v>
      </c>
      <c r="G329" s="13"/>
      <c r="H329" s="188">
        <v>6</v>
      </c>
      <c r="I329" s="189"/>
      <c r="J329" s="13"/>
      <c r="K329" s="13"/>
      <c r="L329" s="185"/>
      <c r="M329" s="190"/>
      <c r="N329" s="191"/>
      <c r="O329" s="191"/>
      <c r="P329" s="191"/>
      <c r="Q329" s="191"/>
      <c r="R329" s="191"/>
      <c r="S329" s="191"/>
      <c r="T329" s="19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6" t="s">
        <v>142</v>
      </c>
      <c r="AU329" s="186" t="s">
        <v>81</v>
      </c>
      <c r="AV329" s="13" t="s">
        <v>81</v>
      </c>
      <c r="AW329" s="13" t="s">
        <v>33</v>
      </c>
      <c r="AX329" s="13" t="s">
        <v>77</v>
      </c>
      <c r="AY329" s="186" t="s">
        <v>124</v>
      </c>
    </row>
    <row r="330" s="2" customFormat="1" ht="16.5" customHeight="1">
      <c r="A330" s="38"/>
      <c r="B330" s="164"/>
      <c r="C330" s="193" t="s">
        <v>190</v>
      </c>
      <c r="D330" s="193" t="s">
        <v>151</v>
      </c>
      <c r="E330" s="194" t="s">
        <v>326</v>
      </c>
      <c r="F330" s="195" t="s">
        <v>327</v>
      </c>
      <c r="G330" s="196" t="s">
        <v>154</v>
      </c>
      <c r="H330" s="197">
        <v>0.002</v>
      </c>
      <c r="I330" s="198"/>
      <c r="J330" s="199">
        <f>ROUND(I330*H330,2)</f>
        <v>0</v>
      </c>
      <c r="K330" s="195" t="s">
        <v>130</v>
      </c>
      <c r="L330" s="200"/>
      <c r="M330" s="201" t="s">
        <v>3</v>
      </c>
      <c r="N330" s="202" t="s">
        <v>43</v>
      </c>
      <c r="O330" s="72"/>
      <c r="P330" s="174">
        <f>O330*H330</f>
        <v>0</v>
      </c>
      <c r="Q330" s="174">
        <v>1</v>
      </c>
      <c r="R330" s="174">
        <f>Q330*H330</f>
        <v>0.002</v>
      </c>
      <c r="S330" s="174">
        <v>0</v>
      </c>
      <c r="T330" s="17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76" t="s">
        <v>328</v>
      </c>
      <c r="AT330" s="176" t="s">
        <v>151</v>
      </c>
      <c r="AU330" s="176" t="s">
        <v>81</v>
      </c>
      <c r="AY330" s="19" t="s">
        <v>124</v>
      </c>
      <c r="BE330" s="177">
        <f>IF(N330="základní",J330,0)</f>
        <v>0</v>
      </c>
      <c r="BF330" s="177">
        <f>IF(N330="snížená",J330,0)</f>
        <v>0</v>
      </c>
      <c r="BG330" s="177">
        <f>IF(N330="zákl. přenesená",J330,0)</f>
        <v>0</v>
      </c>
      <c r="BH330" s="177">
        <f>IF(N330="sníž. přenesená",J330,0)</f>
        <v>0</v>
      </c>
      <c r="BI330" s="177">
        <f>IF(N330="nulová",J330,0)</f>
        <v>0</v>
      </c>
      <c r="BJ330" s="19" t="s">
        <v>77</v>
      </c>
      <c r="BK330" s="177">
        <f>ROUND(I330*H330,2)</f>
        <v>0</v>
      </c>
      <c r="BL330" s="19" t="s">
        <v>244</v>
      </c>
      <c r="BM330" s="176" t="s">
        <v>726</v>
      </c>
    </row>
    <row r="331" s="2" customFormat="1">
      <c r="A331" s="38"/>
      <c r="B331" s="39"/>
      <c r="C331" s="38"/>
      <c r="D331" s="178" t="s">
        <v>133</v>
      </c>
      <c r="E331" s="38"/>
      <c r="F331" s="179" t="s">
        <v>327</v>
      </c>
      <c r="G331" s="38"/>
      <c r="H331" s="38"/>
      <c r="I331" s="180"/>
      <c r="J331" s="38"/>
      <c r="K331" s="38"/>
      <c r="L331" s="39"/>
      <c r="M331" s="181"/>
      <c r="N331" s="182"/>
      <c r="O331" s="72"/>
      <c r="P331" s="72"/>
      <c r="Q331" s="72"/>
      <c r="R331" s="72"/>
      <c r="S331" s="72"/>
      <c r="T331" s="73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133</v>
      </c>
      <c r="AU331" s="19" t="s">
        <v>81</v>
      </c>
    </row>
    <row r="332" s="13" customFormat="1">
      <c r="A332" s="13"/>
      <c r="B332" s="185"/>
      <c r="C332" s="13"/>
      <c r="D332" s="178" t="s">
        <v>142</v>
      </c>
      <c r="E332" s="13"/>
      <c r="F332" s="187" t="s">
        <v>727</v>
      </c>
      <c r="G332" s="13"/>
      <c r="H332" s="188">
        <v>0.002</v>
      </c>
      <c r="I332" s="189"/>
      <c r="J332" s="13"/>
      <c r="K332" s="13"/>
      <c r="L332" s="185"/>
      <c r="M332" s="190"/>
      <c r="N332" s="191"/>
      <c r="O332" s="191"/>
      <c r="P332" s="191"/>
      <c r="Q332" s="191"/>
      <c r="R332" s="191"/>
      <c r="S332" s="191"/>
      <c r="T332" s="19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6" t="s">
        <v>142</v>
      </c>
      <c r="AU332" s="186" t="s">
        <v>81</v>
      </c>
      <c r="AV332" s="13" t="s">
        <v>81</v>
      </c>
      <c r="AW332" s="13" t="s">
        <v>4</v>
      </c>
      <c r="AX332" s="13" t="s">
        <v>77</v>
      </c>
      <c r="AY332" s="186" t="s">
        <v>124</v>
      </c>
    </row>
    <row r="333" s="2" customFormat="1" ht="24.15" customHeight="1">
      <c r="A333" s="38"/>
      <c r="B333" s="164"/>
      <c r="C333" s="165" t="s">
        <v>436</v>
      </c>
      <c r="D333" s="165" t="s">
        <v>126</v>
      </c>
      <c r="E333" s="166" t="s">
        <v>332</v>
      </c>
      <c r="F333" s="167" t="s">
        <v>333</v>
      </c>
      <c r="G333" s="168" t="s">
        <v>129</v>
      </c>
      <c r="H333" s="169">
        <v>6</v>
      </c>
      <c r="I333" s="170"/>
      <c r="J333" s="171">
        <f>ROUND(I333*H333,2)</f>
        <v>0</v>
      </c>
      <c r="K333" s="167" t="s">
        <v>130</v>
      </c>
      <c r="L333" s="39"/>
      <c r="M333" s="172" t="s">
        <v>3</v>
      </c>
      <c r="N333" s="173" t="s">
        <v>43</v>
      </c>
      <c r="O333" s="72"/>
      <c r="P333" s="174">
        <f>O333*H333</f>
        <v>0</v>
      </c>
      <c r="Q333" s="174">
        <v>0.00040000000000000002</v>
      </c>
      <c r="R333" s="174">
        <f>Q333*H333</f>
        <v>0.0024000000000000002</v>
      </c>
      <c r="S333" s="174">
        <v>0</v>
      </c>
      <c r="T333" s="17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6" t="s">
        <v>244</v>
      </c>
      <c r="AT333" s="176" t="s">
        <v>126</v>
      </c>
      <c r="AU333" s="176" t="s">
        <v>81</v>
      </c>
      <c r="AY333" s="19" t="s">
        <v>124</v>
      </c>
      <c r="BE333" s="177">
        <f>IF(N333="základní",J333,0)</f>
        <v>0</v>
      </c>
      <c r="BF333" s="177">
        <f>IF(N333="snížená",J333,0)</f>
        <v>0</v>
      </c>
      <c r="BG333" s="177">
        <f>IF(N333="zákl. přenesená",J333,0)</f>
        <v>0</v>
      </c>
      <c r="BH333" s="177">
        <f>IF(N333="sníž. přenesená",J333,0)</f>
        <v>0</v>
      </c>
      <c r="BI333" s="177">
        <f>IF(N333="nulová",J333,0)</f>
        <v>0</v>
      </c>
      <c r="BJ333" s="19" t="s">
        <v>77</v>
      </c>
      <c r="BK333" s="177">
        <f>ROUND(I333*H333,2)</f>
        <v>0</v>
      </c>
      <c r="BL333" s="19" t="s">
        <v>244</v>
      </c>
      <c r="BM333" s="176" t="s">
        <v>728</v>
      </c>
    </row>
    <row r="334" s="2" customFormat="1">
      <c r="A334" s="38"/>
      <c r="B334" s="39"/>
      <c r="C334" s="38"/>
      <c r="D334" s="178" t="s">
        <v>133</v>
      </c>
      <c r="E334" s="38"/>
      <c r="F334" s="179" t="s">
        <v>335</v>
      </c>
      <c r="G334" s="38"/>
      <c r="H334" s="38"/>
      <c r="I334" s="180"/>
      <c r="J334" s="38"/>
      <c r="K334" s="38"/>
      <c r="L334" s="39"/>
      <c r="M334" s="181"/>
      <c r="N334" s="182"/>
      <c r="O334" s="72"/>
      <c r="P334" s="72"/>
      <c r="Q334" s="72"/>
      <c r="R334" s="72"/>
      <c r="S334" s="72"/>
      <c r="T334" s="7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133</v>
      </c>
      <c r="AU334" s="19" t="s">
        <v>81</v>
      </c>
    </row>
    <row r="335" s="2" customFormat="1">
      <c r="A335" s="38"/>
      <c r="B335" s="39"/>
      <c r="C335" s="38"/>
      <c r="D335" s="183" t="s">
        <v>135</v>
      </c>
      <c r="E335" s="38"/>
      <c r="F335" s="184" t="s">
        <v>336</v>
      </c>
      <c r="G335" s="38"/>
      <c r="H335" s="38"/>
      <c r="I335" s="180"/>
      <c r="J335" s="38"/>
      <c r="K335" s="38"/>
      <c r="L335" s="39"/>
      <c r="M335" s="181"/>
      <c r="N335" s="182"/>
      <c r="O335" s="72"/>
      <c r="P335" s="72"/>
      <c r="Q335" s="72"/>
      <c r="R335" s="72"/>
      <c r="S335" s="72"/>
      <c r="T335" s="73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135</v>
      </c>
      <c r="AU335" s="19" t="s">
        <v>81</v>
      </c>
    </row>
    <row r="336" s="14" customFormat="1">
      <c r="A336" s="14"/>
      <c r="B336" s="203"/>
      <c r="C336" s="14"/>
      <c r="D336" s="178" t="s">
        <v>142</v>
      </c>
      <c r="E336" s="204" t="s">
        <v>3</v>
      </c>
      <c r="F336" s="205" t="s">
        <v>725</v>
      </c>
      <c r="G336" s="14"/>
      <c r="H336" s="204" t="s">
        <v>3</v>
      </c>
      <c r="I336" s="206"/>
      <c r="J336" s="14"/>
      <c r="K336" s="14"/>
      <c r="L336" s="203"/>
      <c r="M336" s="207"/>
      <c r="N336" s="208"/>
      <c r="O336" s="208"/>
      <c r="P336" s="208"/>
      <c r="Q336" s="208"/>
      <c r="R336" s="208"/>
      <c r="S336" s="208"/>
      <c r="T336" s="20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4" t="s">
        <v>142</v>
      </c>
      <c r="AU336" s="204" t="s">
        <v>81</v>
      </c>
      <c r="AV336" s="14" t="s">
        <v>77</v>
      </c>
      <c r="AW336" s="14" t="s">
        <v>33</v>
      </c>
      <c r="AX336" s="14" t="s">
        <v>72</v>
      </c>
      <c r="AY336" s="204" t="s">
        <v>124</v>
      </c>
    </row>
    <row r="337" s="13" customFormat="1">
      <c r="A337" s="13"/>
      <c r="B337" s="185"/>
      <c r="C337" s="13"/>
      <c r="D337" s="178" t="s">
        <v>142</v>
      </c>
      <c r="E337" s="186" t="s">
        <v>3</v>
      </c>
      <c r="F337" s="187" t="s">
        <v>165</v>
      </c>
      <c r="G337" s="13"/>
      <c r="H337" s="188">
        <v>6</v>
      </c>
      <c r="I337" s="189"/>
      <c r="J337" s="13"/>
      <c r="K337" s="13"/>
      <c r="L337" s="185"/>
      <c r="M337" s="190"/>
      <c r="N337" s="191"/>
      <c r="O337" s="191"/>
      <c r="P337" s="191"/>
      <c r="Q337" s="191"/>
      <c r="R337" s="191"/>
      <c r="S337" s="191"/>
      <c r="T337" s="19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6" t="s">
        <v>142</v>
      </c>
      <c r="AU337" s="186" t="s">
        <v>81</v>
      </c>
      <c r="AV337" s="13" t="s">
        <v>81</v>
      </c>
      <c r="AW337" s="13" t="s">
        <v>33</v>
      </c>
      <c r="AX337" s="13" t="s">
        <v>77</v>
      </c>
      <c r="AY337" s="186" t="s">
        <v>124</v>
      </c>
    </row>
    <row r="338" s="2" customFormat="1" ht="37.8" customHeight="1">
      <c r="A338" s="38"/>
      <c r="B338" s="164"/>
      <c r="C338" s="193" t="s">
        <v>444</v>
      </c>
      <c r="D338" s="193" t="s">
        <v>151</v>
      </c>
      <c r="E338" s="194" t="s">
        <v>338</v>
      </c>
      <c r="F338" s="195" t="s">
        <v>339</v>
      </c>
      <c r="G338" s="196" t="s">
        <v>129</v>
      </c>
      <c r="H338" s="197">
        <v>7.3259999999999996</v>
      </c>
      <c r="I338" s="198"/>
      <c r="J338" s="199">
        <f>ROUND(I338*H338,2)</f>
        <v>0</v>
      </c>
      <c r="K338" s="195" t="s">
        <v>130</v>
      </c>
      <c r="L338" s="200"/>
      <c r="M338" s="201" t="s">
        <v>3</v>
      </c>
      <c r="N338" s="202" t="s">
        <v>43</v>
      </c>
      <c r="O338" s="72"/>
      <c r="P338" s="174">
        <f>O338*H338</f>
        <v>0</v>
      </c>
      <c r="Q338" s="174">
        <v>0.0047999999999999996</v>
      </c>
      <c r="R338" s="174">
        <f>Q338*H338</f>
        <v>0.035164799999999996</v>
      </c>
      <c r="S338" s="174">
        <v>0</v>
      </c>
      <c r="T338" s="175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76" t="s">
        <v>328</v>
      </c>
      <c r="AT338" s="176" t="s">
        <v>151</v>
      </c>
      <c r="AU338" s="176" t="s">
        <v>81</v>
      </c>
      <c r="AY338" s="19" t="s">
        <v>124</v>
      </c>
      <c r="BE338" s="177">
        <f>IF(N338="základní",J338,0)</f>
        <v>0</v>
      </c>
      <c r="BF338" s="177">
        <f>IF(N338="snížená",J338,0)</f>
        <v>0</v>
      </c>
      <c r="BG338" s="177">
        <f>IF(N338="zákl. přenesená",J338,0)</f>
        <v>0</v>
      </c>
      <c r="BH338" s="177">
        <f>IF(N338="sníž. přenesená",J338,0)</f>
        <v>0</v>
      </c>
      <c r="BI338" s="177">
        <f>IF(N338="nulová",J338,0)</f>
        <v>0</v>
      </c>
      <c r="BJ338" s="19" t="s">
        <v>77</v>
      </c>
      <c r="BK338" s="177">
        <f>ROUND(I338*H338,2)</f>
        <v>0</v>
      </c>
      <c r="BL338" s="19" t="s">
        <v>244</v>
      </c>
      <c r="BM338" s="176" t="s">
        <v>729</v>
      </c>
    </row>
    <row r="339" s="2" customFormat="1">
      <c r="A339" s="38"/>
      <c r="B339" s="39"/>
      <c r="C339" s="38"/>
      <c r="D339" s="178" t="s">
        <v>133</v>
      </c>
      <c r="E339" s="38"/>
      <c r="F339" s="179" t="s">
        <v>339</v>
      </c>
      <c r="G339" s="38"/>
      <c r="H339" s="38"/>
      <c r="I339" s="180"/>
      <c r="J339" s="38"/>
      <c r="K339" s="38"/>
      <c r="L339" s="39"/>
      <c r="M339" s="181"/>
      <c r="N339" s="182"/>
      <c r="O339" s="72"/>
      <c r="P339" s="72"/>
      <c r="Q339" s="72"/>
      <c r="R339" s="72"/>
      <c r="S339" s="72"/>
      <c r="T339" s="73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133</v>
      </c>
      <c r="AU339" s="19" t="s">
        <v>81</v>
      </c>
    </row>
    <row r="340" s="13" customFormat="1">
      <c r="A340" s="13"/>
      <c r="B340" s="185"/>
      <c r="C340" s="13"/>
      <c r="D340" s="178" t="s">
        <v>142</v>
      </c>
      <c r="E340" s="13"/>
      <c r="F340" s="187" t="s">
        <v>730</v>
      </c>
      <c r="G340" s="13"/>
      <c r="H340" s="188">
        <v>7.3259999999999996</v>
      </c>
      <c r="I340" s="189"/>
      <c r="J340" s="13"/>
      <c r="K340" s="13"/>
      <c r="L340" s="185"/>
      <c r="M340" s="190"/>
      <c r="N340" s="191"/>
      <c r="O340" s="191"/>
      <c r="P340" s="191"/>
      <c r="Q340" s="191"/>
      <c r="R340" s="191"/>
      <c r="S340" s="191"/>
      <c r="T340" s="19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6" t="s">
        <v>142</v>
      </c>
      <c r="AU340" s="186" t="s">
        <v>81</v>
      </c>
      <c r="AV340" s="13" t="s">
        <v>81</v>
      </c>
      <c r="AW340" s="13" t="s">
        <v>4</v>
      </c>
      <c r="AX340" s="13" t="s">
        <v>77</v>
      </c>
      <c r="AY340" s="186" t="s">
        <v>124</v>
      </c>
    </row>
    <row r="341" s="2" customFormat="1" ht="24.15" customHeight="1">
      <c r="A341" s="38"/>
      <c r="B341" s="164"/>
      <c r="C341" s="165" t="s">
        <v>453</v>
      </c>
      <c r="D341" s="165" t="s">
        <v>126</v>
      </c>
      <c r="E341" s="166" t="s">
        <v>343</v>
      </c>
      <c r="F341" s="167" t="s">
        <v>344</v>
      </c>
      <c r="G341" s="168" t="s">
        <v>129</v>
      </c>
      <c r="H341" s="169">
        <v>6</v>
      </c>
      <c r="I341" s="170"/>
      <c r="J341" s="171">
        <f>ROUND(I341*H341,2)</f>
        <v>0</v>
      </c>
      <c r="K341" s="167" t="s">
        <v>130</v>
      </c>
      <c r="L341" s="39"/>
      <c r="M341" s="172" t="s">
        <v>3</v>
      </c>
      <c r="N341" s="173" t="s">
        <v>43</v>
      </c>
      <c r="O341" s="72"/>
      <c r="P341" s="174">
        <f>O341*H341</f>
        <v>0</v>
      </c>
      <c r="Q341" s="174">
        <v>4.0000000000000003E-05</v>
      </c>
      <c r="R341" s="174">
        <f>Q341*H341</f>
        <v>0.00024000000000000003</v>
      </c>
      <c r="S341" s="174">
        <v>0</v>
      </c>
      <c r="T341" s="17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6" t="s">
        <v>244</v>
      </c>
      <c r="AT341" s="176" t="s">
        <v>126</v>
      </c>
      <c r="AU341" s="176" t="s">
        <v>81</v>
      </c>
      <c r="AY341" s="19" t="s">
        <v>124</v>
      </c>
      <c r="BE341" s="177">
        <f>IF(N341="základní",J341,0)</f>
        <v>0</v>
      </c>
      <c r="BF341" s="177">
        <f>IF(N341="snížená",J341,0)</f>
        <v>0</v>
      </c>
      <c r="BG341" s="177">
        <f>IF(N341="zákl. přenesená",J341,0)</f>
        <v>0</v>
      </c>
      <c r="BH341" s="177">
        <f>IF(N341="sníž. přenesená",J341,0)</f>
        <v>0</v>
      </c>
      <c r="BI341" s="177">
        <f>IF(N341="nulová",J341,0)</f>
        <v>0</v>
      </c>
      <c r="BJ341" s="19" t="s">
        <v>77</v>
      </c>
      <c r="BK341" s="177">
        <f>ROUND(I341*H341,2)</f>
        <v>0</v>
      </c>
      <c r="BL341" s="19" t="s">
        <v>244</v>
      </c>
      <c r="BM341" s="176" t="s">
        <v>731</v>
      </c>
    </row>
    <row r="342" s="2" customFormat="1">
      <c r="A342" s="38"/>
      <c r="B342" s="39"/>
      <c r="C342" s="38"/>
      <c r="D342" s="178" t="s">
        <v>133</v>
      </c>
      <c r="E342" s="38"/>
      <c r="F342" s="179" t="s">
        <v>346</v>
      </c>
      <c r="G342" s="38"/>
      <c r="H342" s="38"/>
      <c r="I342" s="180"/>
      <c r="J342" s="38"/>
      <c r="K342" s="38"/>
      <c r="L342" s="39"/>
      <c r="M342" s="181"/>
      <c r="N342" s="182"/>
      <c r="O342" s="72"/>
      <c r="P342" s="72"/>
      <c r="Q342" s="72"/>
      <c r="R342" s="72"/>
      <c r="S342" s="72"/>
      <c r="T342" s="7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133</v>
      </c>
      <c r="AU342" s="19" t="s">
        <v>81</v>
      </c>
    </row>
    <row r="343" s="2" customFormat="1">
      <c r="A343" s="38"/>
      <c r="B343" s="39"/>
      <c r="C343" s="38"/>
      <c r="D343" s="183" t="s">
        <v>135</v>
      </c>
      <c r="E343" s="38"/>
      <c r="F343" s="184" t="s">
        <v>347</v>
      </c>
      <c r="G343" s="38"/>
      <c r="H343" s="38"/>
      <c r="I343" s="180"/>
      <c r="J343" s="38"/>
      <c r="K343" s="38"/>
      <c r="L343" s="39"/>
      <c r="M343" s="181"/>
      <c r="N343" s="182"/>
      <c r="O343" s="72"/>
      <c r="P343" s="72"/>
      <c r="Q343" s="72"/>
      <c r="R343" s="72"/>
      <c r="S343" s="72"/>
      <c r="T343" s="73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135</v>
      </c>
      <c r="AU343" s="19" t="s">
        <v>81</v>
      </c>
    </row>
    <row r="344" s="14" customFormat="1">
      <c r="A344" s="14"/>
      <c r="B344" s="203"/>
      <c r="C344" s="14"/>
      <c r="D344" s="178" t="s">
        <v>142</v>
      </c>
      <c r="E344" s="204" t="s">
        <v>3</v>
      </c>
      <c r="F344" s="205" t="s">
        <v>725</v>
      </c>
      <c r="G344" s="14"/>
      <c r="H344" s="204" t="s">
        <v>3</v>
      </c>
      <c r="I344" s="206"/>
      <c r="J344" s="14"/>
      <c r="K344" s="14"/>
      <c r="L344" s="203"/>
      <c r="M344" s="207"/>
      <c r="N344" s="208"/>
      <c r="O344" s="208"/>
      <c r="P344" s="208"/>
      <c r="Q344" s="208"/>
      <c r="R344" s="208"/>
      <c r="S344" s="208"/>
      <c r="T344" s="20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4" t="s">
        <v>142</v>
      </c>
      <c r="AU344" s="204" t="s">
        <v>81</v>
      </c>
      <c r="AV344" s="14" t="s">
        <v>77</v>
      </c>
      <c r="AW344" s="14" t="s">
        <v>33</v>
      </c>
      <c r="AX344" s="14" t="s">
        <v>72</v>
      </c>
      <c r="AY344" s="204" t="s">
        <v>124</v>
      </c>
    </row>
    <row r="345" s="13" customFormat="1">
      <c r="A345" s="13"/>
      <c r="B345" s="185"/>
      <c r="C345" s="13"/>
      <c r="D345" s="178" t="s">
        <v>142</v>
      </c>
      <c r="E345" s="186" t="s">
        <v>3</v>
      </c>
      <c r="F345" s="187" t="s">
        <v>165</v>
      </c>
      <c r="G345" s="13"/>
      <c r="H345" s="188">
        <v>6</v>
      </c>
      <c r="I345" s="189"/>
      <c r="J345" s="13"/>
      <c r="K345" s="13"/>
      <c r="L345" s="185"/>
      <c r="M345" s="190"/>
      <c r="N345" s="191"/>
      <c r="O345" s="191"/>
      <c r="P345" s="191"/>
      <c r="Q345" s="191"/>
      <c r="R345" s="191"/>
      <c r="S345" s="191"/>
      <c r="T345" s="19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6" t="s">
        <v>142</v>
      </c>
      <c r="AU345" s="186" t="s">
        <v>81</v>
      </c>
      <c r="AV345" s="13" t="s">
        <v>81</v>
      </c>
      <c r="AW345" s="13" t="s">
        <v>33</v>
      </c>
      <c r="AX345" s="13" t="s">
        <v>77</v>
      </c>
      <c r="AY345" s="186" t="s">
        <v>124</v>
      </c>
    </row>
    <row r="346" s="2" customFormat="1" ht="24.15" customHeight="1">
      <c r="A346" s="38"/>
      <c r="B346" s="164"/>
      <c r="C346" s="193" t="s">
        <v>465</v>
      </c>
      <c r="D346" s="193" t="s">
        <v>151</v>
      </c>
      <c r="E346" s="194" t="s">
        <v>349</v>
      </c>
      <c r="F346" s="195" t="s">
        <v>350</v>
      </c>
      <c r="G346" s="196" t="s">
        <v>129</v>
      </c>
      <c r="H346" s="197">
        <v>7.3259999999999996</v>
      </c>
      <c r="I346" s="198"/>
      <c r="J346" s="199">
        <f>ROUND(I346*H346,2)</f>
        <v>0</v>
      </c>
      <c r="K346" s="195" t="s">
        <v>130</v>
      </c>
      <c r="L346" s="200"/>
      <c r="M346" s="201" t="s">
        <v>3</v>
      </c>
      <c r="N346" s="202" t="s">
        <v>43</v>
      </c>
      <c r="O346" s="72"/>
      <c r="P346" s="174">
        <f>O346*H346</f>
        <v>0</v>
      </c>
      <c r="Q346" s="174">
        <v>0.00029999999999999997</v>
      </c>
      <c r="R346" s="174">
        <f>Q346*H346</f>
        <v>0.0021977999999999998</v>
      </c>
      <c r="S346" s="174">
        <v>0</v>
      </c>
      <c r="T346" s="17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76" t="s">
        <v>328</v>
      </c>
      <c r="AT346" s="176" t="s">
        <v>151</v>
      </c>
      <c r="AU346" s="176" t="s">
        <v>81</v>
      </c>
      <c r="AY346" s="19" t="s">
        <v>124</v>
      </c>
      <c r="BE346" s="177">
        <f>IF(N346="základní",J346,0)</f>
        <v>0</v>
      </c>
      <c r="BF346" s="177">
        <f>IF(N346="snížená",J346,0)</f>
        <v>0</v>
      </c>
      <c r="BG346" s="177">
        <f>IF(N346="zákl. přenesená",J346,0)</f>
        <v>0</v>
      </c>
      <c r="BH346" s="177">
        <f>IF(N346="sníž. přenesená",J346,0)</f>
        <v>0</v>
      </c>
      <c r="BI346" s="177">
        <f>IF(N346="nulová",J346,0)</f>
        <v>0</v>
      </c>
      <c r="BJ346" s="19" t="s">
        <v>77</v>
      </c>
      <c r="BK346" s="177">
        <f>ROUND(I346*H346,2)</f>
        <v>0</v>
      </c>
      <c r="BL346" s="19" t="s">
        <v>244</v>
      </c>
      <c r="BM346" s="176" t="s">
        <v>732</v>
      </c>
    </row>
    <row r="347" s="2" customFormat="1">
      <c r="A347" s="38"/>
      <c r="B347" s="39"/>
      <c r="C347" s="38"/>
      <c r="D347" s="178" t="s">
        <v>133</v>
      </c>
      <c r="E347" s="38"/>
      <c r="F347" s="179" t="s">
        <v>350</v>
      </c>
      <c r="G347" s="38"/>
      <c r="H347" s="38"/>
      <c r="I347" s="180"/>
      <c r="J347" s="38"/>
      <c r="K347" s="38"/>
      <c r="L347" s="39"/>
      <c r="M347" s="181"/>
      <c r="N347" s="182"/>
      <c r="O347" s="72"/>
      <c r="P347" s="72"/>
      <c r="Q347" s="72"/>
      <c r="R347" s="72"/>
      <c r="S347" s="72"/>
      <c r="T347" s="73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133</v>
      </c>
      <c r="AU347" s="19" t="s">
        <v>81</v>
      </c>
    </row>
    <row r="348" s="13" customFormat="1">
      <c r="A348" s="13"/>
      <c r="B348" s="185"/>
      <c r="C348" s="13"/>
      <c r="D348" s="178" t="s">
        <v>142</v>
      </c>
      <c r="E348" s="13"/>
      <c r="F348" s="187" t="s">
        <v>730</v>
      </c>
      <c r="G348" s="13"/>
      <c r="H348" s="188">
        <v>7.3259999999999996</v>
      </c>
      <c r="I348" s="189"/>
      <c r="J348" s="13"/>
      <c r="K348" s="13"/>
      <c r="L348" s="185"/>
      <c r="M348" s="190"/>
      <c r="N348" s="191"/>
      <c r="O348" s="191"/>
      <c r="P348" s="191"/>
      <c r="Q348" s="191"/>
      <c r="R348" s="191"/>
      <c r="S348" s="191"/>
      <c r="T348" s="19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6" t="s">
        <v>142</v>
      </c>
      <c r="AU348" s="186" t="s">
        <v>81</v>
      </c>
      <c r="AV348" s="13" t="s">
        <v>81</v>
      </c>
      <c r="AW348" s="13" t="s">
        <v>4</v>
      </c>
      <c r="AX348" s="13" t="s">
        <v>77</v>
      </c>
      <c r="AY348" s="186" t="s">
        <v>124</v>
      </c>
    </row>
    <row r="349" s="2" customFormat="1" ht="24.15" customHeight="1">
      <c r="A349" s="38"/>
      <c r="B349" s="164"/>
      <c r="C349" s="165" t="s">
        <v>472</v>
      </c>
      <c r="D349" s="165" t="s">
        <v>126</v>
      </c>
      <c r="E349" s="166" t="s">
        <v>352</v>
      </c>
      <c r="F349" s="167" t="s">
        <v>353</v>
      </c>
      <c r="G349" s="168" t="s">
        <v>129</v>
      </c>
      <c r="H349" s="169">
        <v>6</v>
      </c>
      <c r="I349" s="170"/>
      <c r="J349" s="171">
        <f>ROUND(I349*H349,2)</f>
        <v>0</v>
      </c>
      <c r="K349" s="167" t="s">
        <v>130</v>
      </c>
      <c r="L349" s="39"/>
      <c r="M349" s="172" t="s">
        <v>3</v>
      </c>
      <c r="N349" s="173" t="s">
        <v>43</v>
      </c>
      <c r="O349" s="72"/>
      <c r="P349" s="174">
        <f>O349*H349</f>
        <v>0</v>
      </c>
      <c r="Q349" s="174">
        <v>0</v>
      </c>
      <c r="R349" s="174">
        <f>Q349*H349</f>
        <v>0</v>
      </c>
      <c r="S349" s="174">
        <v>0</v>
      </c>
      <c r="T349" s="175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76" t="s">
        <v>244</v>
      </c>
      <c r="AT349" s="176" t="s">
        <v>126</v>
      </c>
      <c r="AU349" s="176" t="s">
        <v>81</v>
      </c>
      <c r="AY349" s="19" t="s">
        <v>124</v>
      </c>
      <c r="BE349" s="177">
        <f>IF(N349="základní",J349,0)</f>
        <v>0</v>
      </c>
      <c r="BF349" s="177">
        <f>IF(N349="snížená",J349,0)</f>
        <v>0</v>
      </c>
      <c r="BG349" s="177">
        <f>IF(N349="zákl. přenesená",J349,0)</f>
        <v>0</v>
      </c>
      <c r="BH349" s="177">
        <f>IF(N349="sníž. přenesená",J349,0)</f>
        <v>0</v>
      </c>
      <c r="BI349" s="177">
        <f>IF(N349="nulová",J349,0)</f>
        <v>0</v>
      </c>
      <c r="BJ349" s="19" t="s">
        <v>77</v>
      </c>
      <c r="BK349" s="177">
        <f>ROUND(I349*H349,2)</f>
        <v>0</v>
      </c>
      <c r="BL349" s="19" t="s">
        <v>244</v>
      </c>
      <c r="BM349" s="176" t="s">
        <v>733</v>
      </c>
    </row>
    <row r="350" s="2" customFormat="1">
      <c r="A350" s="38"/>
      <c r="B350" s="39"/>
      <c r="C350" s="38"/>
      <c r="D350" s="178" t="s">
        <v>133</v>
      </c>
      <c r="E350" s="38"/>
      <c r="F350" s="179" t="s">
        <v>355</v>
      </c>
      <c r="G350" s="38"/>
      <c r="H350" s="38"/>
      <c r="I350" s="180"/>
      <c r="J350" s="38"/>
      <c r="K350" s="38"/>
      <c r="L350" s="39"/>
      <c r="M350" s="181"/>
      <c r="N350" s="182"/>
      <c r="O350" s="72"/>
      <c r="P350" s="72"/>
      <c r="Q350" s="72"/>
      <c r="R350" s="72"/>
      <c r="S350" s="72"/>
      <c r="T350" s="73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133</v>
      </c>
      <c r="AU350" s="19" t="s">
        <v>81</v>
      </c>
    </row>
    <row r="351" s="2" customFormat="1">
      <c r="A351" s="38"/>
      <c r="B351" s="39"/>
      <c r="C351" s="38"/>
      <c r="D351" s="183" t="s">
        <v>135</v>
      </c>
      <c r="E351" s="38"/>
      <c r="F351" s="184" t="s">
        <v>356</v>
      </c>
      <c r="G351" s="38"/>
      <c r="H351" s="38"/>
      <c r="I351" s="180"/>
      <c r="J351" s="38"/>
      <c r="K351" s="38"/>
      <c r="L351" s="39"/>
      <c r="M351" s="181"/>
      <c r="N351" s="182"/>
      <c r="O351" s="72"/>
      <c r="P351" s="72"/>
      <c r="Q351" s="72"/>
      <c r="R351" s="72"/>
      <c r="S351" s="72"/>
      <c r="T351" s="73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135</v>
      </c>
      <c r="AU351" s="19" t="s">
        <v>81</v>
      </c>
    </row>
    <row r="352" s="2" customFormat="1" ht="24.15" customHeight="1">
      <c r="A352" s="38"/>
      <c r="B352" s="164"/>
      <c r="C352" s="193" t="s">
        <v>479</v>
      </c>
      <c r="D352" s="193" t="s">
        <v>151</v>
      </c>
      <c r="E352" s="194" t="s">
        <v>358</v>
      </c>
      <c r="F352" s="195" t="s">
        <v>359</v>
      </c>
      <c r="G352" s="196" t="s">
        <v>129</v>
      </c>
      <c r="H352" s="197">
        <v>6.2999999999999998</v>
      </c>
      <c r="I352" s="198"/>
      <c r="J352" s="199">
        <f>ROUND(I352*H352,2)</f>
        <v>0</v>
      </c>
      <c r="K352" s="195" t="s">
        <v>130</v>
      </c>
      <c r="L352" s="200"/>
      <c r="M352" s="201" t="s">
        <v>3</v>
      </c>
      <c r="N352" s="202" t="s">
        <v>43</v>
      </c>
      <c r="O352" s="72"/>
      <c r="P352" s="174">
        <f>O352*H352</f>
        <v>0</v>
      </c>
      <c r="Q352" s="174">
        <v>0.00029999999999999997</v>
      </c>
      <c r="R352" s="174">
        <f>Q352*H352</f>
        <v>0.0018899999999999998</v>
      </c>
      <c r="S352" s="174">
        <v>0</v>
      </c>
      <c r="T352" s="17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76" t="s">
        <v>328</v>
      </c>
      <c r="AT352" s="176" t="s">
        <v>151</v>
      </c>
      <c r="AU352" s="176" t="s">
        <v>81</v>
      </c>
      <c r="AY352" s="19" t="s">
        <v>124</v>
      </c>
      <c r="BE352" s="177">
        <f>IF(N352="základní",J352,0)</f>
        <v>0</v>
      </c>
      <c r="BF352" s="177">
        <f>IF(N352="snížená",J352,0)</f>
        <v>0</v>
      </c>
      <c r="BG352" s="177">
        <f>IF(N352="zákl. přenesená",J352,0)</f>
        <v>0</v>
      </c>
      <c r="BH352" s="177">
        <f>IF(N352="sníž. přenesená",J352,0)</f>
        <v>0</v>
      </c>
      <c r="BI352" s="177">
        <f>IF(N352="nulová",J352,0)</f>
        <v>0</v>
      </c>
      <c r="BJ352" s="19" t="s">
        <v>77</v>
      </c>
      <c r="BK352" s="177">
        <f>ROUND(I352*H352,2)</f>
        <v>0</v>
      </c>
      <c r="BL352" s="19" t="s">
        <v>244</v>
      </c>
      <c r="BM352" s="176" t="s">
        <v>734</v>
      </c>
    </row>
    <row r="353" s="2" customFormat="1">
      <c r="A353" s="38"/>
      <c r="B353" s="39"/>
      <c r="C353" s="38"/>
      <c r="D353" s="178" t="s">
        <v>133</v>
      </c>
      <c r="E353" s="38"/>
      <c r="F353" s="179" t="s">
        <v>359</v>
      </c>
      <c r="G353" s="38"/>
      <c r="H353" s="38"/>
      <c r="I353" s="180"/>
      <c r="J353" s="38"/>
      <c r="K353" s="38"/>
      <c r="L353" s="39"/>
      <c r="M353" s="181"/>
      <c r="N353" s="182"/>
      <c r="O353" s="72"/>
      <c r="P353" s="72"/>
      <c r="Q353" s="72"/>
      <c r="R353" s="72"/>
      <c r="S353" s="72"/>
      <c r="T353" s="7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133</v>
      </c>
      <c r="AU353" s="19" t="s">
        <v>81</v>
      </c>
    </row>
    <row r="354" s="13" customFormat="1">
      <c r="A354" s="13"/>
      <c r="B354" s="185"/>
      <c r="C354" s="13"/>
      <c r="D354" s="178" t="s">
        <v>142</v>
      </c>
      <c r="E354" s="13"/>
      <c r="F354" s="187" t="s">
        <v>735</v>
      </c>
      <c r="G354" s="13"/>
      <c r="H354" s="188">
        <v>6.2999999999999998</v>
      </c>
      <c r="I354" s="189"/>
      <c r="J354" s="13"/>
      <c r="K354" s="13"/>
      <c r="L354" s="185"/>
      <c r="M354" s="190"/>
      <c r="N354" s="191"/>
      <c r="O354" s="191"/>
      <c r="P354" s="191"/>
      <c r="Q354" s="191"/>
      <c r="R354" s="191"/>
      <c r="S354" s="191"/>
      <c r="T354" s="19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6" t="s">
        <v>142</v>
      </c>
      <c r="AU354" s="186" t="s">
        <v>81</v>
      </c>
      <c r="AV354" s="13" t="s">
        <v>81</v>
      </c>
      <c r="AW354" s="13" t="s">
        <v>4</v>
      </c>
      <c r="AX354" s="13" t="s">
        <v>77</v>
      </c>
      <c r="AY354" s="186" t="s">
        <v>124</v>
      </c>
    </row>
    <row r="355" s="2" customFormat="1" ht="24.15" customHeight="1">
      <c r="A355" s="38"/>
      <c r="B355" s="164"/>
      <c r="C355" s="165" t="s">
        <v>736</v>
      </c>
      <c r="D355" s="165" t="s">
        <v>126</v>
      </c>
      <c r="E355" s="166" t="s">
        <v>363</v>
      </c>
      <c r="F355" s="167" t="s">
        <v>364</v>
      </c>
      <c r="G355" s="168" t="s">
        <v>154</v>
      </c>
      <c r="H355" s="169">
        <v>0.043999999999999997</v>
      </c>
      <c r="I355" s="170"/>
      <c r="J355" s="171">
        <f>ROUND(I355*H355,2)</f>
        <v>0</v>
      </c>
      <c r="K355" s="167" t="s">
        <v>130</v>
      </c>
      <c r="L355" s="39"/>
      <c r="M355" s="172" t="s">
        <v>3</v>
      </c>
      <c r="N355" s="173" t="s">
        <v>43</v>
      </c>
      <c r="O355" s="72"/>
      <c r="P355" s="174">
        <f>O355*H355</f>
        <v>0</v>
      </c>
      <c r="Q355" s="174">
        <v>0</v>
      </c>
      <c r="R355" s="174">
        <f>Q355*H355</f>
        <v>0</v>
      </c>
      <c r="S355" s="174">
        <v>0</v>
      </c>
      <c r="T355" s="17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76" t="s">
        <v>244</v>
      </c>
      <c r="AT355" s="176" t="s">
        <v>126</v>
      </c>
      <c r="AU355" s="176" t="s">
        <v>81</v>
      </c>
      <c r="AY355" s="19" t="s">
        <v>124</v>
      </c>
      <c r="BE355" s="177">
        <f>IF(N355="základní",J355,0)</f>
        <v>0</v>
      </c>
      <c r="BF355" s="177">
        <f>IF(N355="snížená",J355,0)</f>
        <v>0</v>
      </c>
      <c r="BG355" s="177">
        <f>IF(N355="zákl. přenesená",J355,0)</f>
        <v>0</v>
      </c>
      <c r="BH355" s="177">
        <f>IF(N355="sníž. přenesená",J355,0)</f>
        <v>0</v>
      </c>
      <c r="BI355" s="177">
        <f>IF(N355="nulová",J355,0)</f>
        <v>0</v>
      </c>
      <c r="BJ355" s="19" t="s">
        <v>77</v>
      </c>
      <c r="BK355" s="177">
        <f>ROUND(I355*H355,2)</f>
        <v>0</v>
      </c>
      <c r="BL355" s="19" t="s">
        <v>244</v>
      </c>
      <c r="BM355" s="176" t="s">
        <v>737</v>
      </c>
    </row>
    <row r="356" s="2" customFormat="1">
      <c r="A356" s="38"/>
      <c r="B356" s="39"/>
      <c r="C356" s="38"/>
      <c r="D356" s="178" t="s">
        <v>133</v>
      </c>
      <c r="E356" s="38"/>
      <c r="F356" s="179" t="s">
        <v>366</v>
      </c>
      <c r="G356" s="38"/>
      <c r="H356" s="38"/>
      <c r="I356" s="180"/>
      <c r="J356" s="38"/>
      <c r="K356" s="38"/>
      <c r="L356" s="39"/>
      <c r="M356" s="181"/>
      <c r="N356" s="182"/>
      <c r="O356" s="72"/>
      <c r="P356" s="72"/>
      <c r="Q356" s="72"/>
      <c r="R356" s="72"/>
      <c r="S356" s="72"/>
      <c r="T356" s="73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133</v>
      </c>
      <c r="AU356" s="19" t="s">
        <v>81</v>
      </c>
    </row>
    <row r="357" s="2" customFormat="1">
      <c r="A357" s="38"/>
      <c r="B357" s="39"/>
      <c r="C357" s="38"/>
      <c r="D357" s="183" t="s">
        <v>135</v>
      </c>
      <c r="E357" s="38"/>
      <c r="F357" s="184" t="s">
        <v>367</v>
      </c>
      <c r="G357" s="38"/>
      <c r="H357" s="38"/>
      <c r="I357" s="180"/>
      <c r="J357" s="38"/>
      <c r="K357" s="38"/>
      <c r="L357" s="39"/>
      <c r="M357" s="181"/>
      <c r="N357" s="182"/>
      <c r="O357" s="72"/>
      <c r="P357" s="72"/>
      <c r="Q357" s="72"/>
      <c r="R357" s="72"/>
      <c r="S357" s="72"/>
      <c r="T357" s="73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135</v>
      </c>
      <c r="AU357" s="19" t="s">
        <v>81</v>
      </c>
    </row>
    <row r="358" s="12" customFormat="1" ht="22.8" customHeight="1">
      <c r="A358" s="12"/>
      <c r="B358" s="151"/>
      <c r="C358" s="12"/>
      <c r="D358" s="152" t="s">
        <v>71</v>
      </c>
      <c r="E358" s="162" t="s">
        <v>738</v>
      </c>
      <c r="F358" s="162" t="s">
        <v>739</v>
      </c>
      <c r="G358" s="12"/>
      <c r="H358" s="12"/>
      <c r="I358" s="154"/>
      <c r="J358" s="163">
        <f>BK358</f>
        <v>0</v>
      </c>
      <c r="K358" s="12"/>
      <c r="L358" s="151"/>
      <c r="M358" s="156"/>
      <c r="N358" s="157"/>
      <c r="O358" s="157"/>
      <c r="P358" s="158">
        <f>SUM(P359:P363)</f>
        <v>0</v>
      </c>
      <c r="Q358" s="157"/>
      <c r="R358" s="158">
        <f>SUM(R359:R363)</f>
        <v>0.00142</v>
      </c>
      <c r="S358" s="157"/>
      <c r="T358" s="159">
        <f>SUM(T359:T363)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52" t="s">
        <v>81</v>
      </c>
      <c r="AT358" s="160" t="s">
        <v>71</v>
      </c>
      <c r="AU358" s="160" t="s">
        <v>77</v>
      </c>
      <c r="AY358" s="152" t="s">
        <v>124</v>
      </c>
      <c r="BK358" s="161">
        <f>SUM(BK359:BK363)</f>
        <v>0</v>
      </c>
    </row>
    <row r="359" s="2" customFormat="1" ht="21.75" customHeight="1">
      <c r="A359" s="38"/>
      <c r="B359" s="164"/>
      <c r="C359" s="165" t="s">
        <v>740</v>
      </c>
      <c r="D359" s="165" t="s">
        <v>126</v>
      </c>
      <c r="E359" s="166" t="s">
        <v>741</v>
      </c>
      <c r="F359" s="167" t="s">
        <v>742</v>
      </c>
      <c r="G359" s="168" t="s">
        <v>282</v>
      </c>
      <c r="H359" s="169">
        <v>1</v>
      </c>
      <c r="I359" s="170"/>
      <c r="J359" s="171">
        <f>ROUND(I359*H359,2)</f>
        <v>0</v>
      </c>
      <c r="K359" s="167" t="s">
        <v>130</v>
      </c>
      <c r="L359" s="39"/>
      <c r="M359" s="172" t="s">
        <v>3</v>
      </c>
      <c r="N359" s="173" t="s">
        <v>43</v>
      </c>
      <c r="O359" s="72"/>
      <c r="P359" s="174">
        <f>O359*H359</f>
        <v>0</v>
      </c>
      <c r="Q359" s="174">
        <v>0.00142</v>
      </c>
      <c r="R359" s="174">
        <f>Q359*H359</f>
        <v>0.00142</v>
      </c>
      <c r="S359" s="174">
        <v>0</v>
      </c>
      <c r="T359" s="175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76" t="s">
        <v>244</v>
      </c>
      <c r="AT359" s="176" t="s">
        <v>126</v>
      </c>
      <c r="AU359" s="176" t="s">
        <v>81</v>
      </c>
      <c r="AY359" s="19" t="s">
        <v>124</v>
      </c>
      <c r="BE359" s="177">
        <f>IF(N359="základní",J359,0)</f>
        <v>0</v>
      </c>
      <c r="BF359" s="177">
        <f>IF(N359="snížená",J359,0)</f>
        <v>0</v>
      </c>
      <c r="BG359" s="177">
        <f>IF(N359="zákl. přenesená",J359,0)</f>
        <v>0</v>
      </c>
      <c r="BH359" s="177">
        <f>IF(N359="sníž. přenesená",J359,0)</f>
        <v>0</v>
      </c>
      <c r="BI359" s="177">
        <f>IF(N359="nulová",J359,0)</f>
        <v>0</v>
      </c>
      <c r="BJ359" s="19" t="s">
        <v>77</v>
      </c>
      <c r="BK359" s="177">
        <f>ROUND(I359*H359,2)</f>
        <v>0</v>
      </c>
      <c r="BL359" s="19" t="s">
        <v>244</v>
      </c>
      <c r="BM359" s="176" t="s">
        <v>743</v>
      </c>
    </row>
    <row r="360" s="2" customFormat="1">
      <c r="A360" s="38"/>
      <c r="B360" s="39"/>
      <c r="C360" s="38"/>
      <c r="D360" s="178" t="s">
        <v>133</v>
      </c>
      <c r="E360" s="38"/>
      <c r="F360" s="179" t="s">
        <v>744</v>
      </c>
      <c r="G360" s="38"/>
      <c r="H360" s="38"/>
      <c r="I360" s="180"/>
      <c r="J360" s="38"/>
      <c r="K360" s="38"/>
      <c r="L360" s="39"/>
      <c r="M360" s="181"/>
      <c r="N360" s="182"/>
      <c r="O360" s="72"/>
      <c r="P360" s="72"/>
      <c r="Q360" s="72"/>
      <c r="R360" s="72"/>
      <c r="S360" s="72"/>
      <c r="T360" s="73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9" t="s">
        <v>133</v>
      </c>
      <c r="AU360" s="19" t="s">
        <v>81</v>
      </c>
    </row>
    <row r="361" s="2" customFormat="1">
      <c r="A361" s="38"/>
      <c r="B361" s="39"/>
      <c r="C361" s="38"/>
      <c r="D361" s="183" t="s">
        <v>135</v>
      </c>
      <c r="E361" s="38"/>
      <c r="F361" s="184" t="s">
        <v>745</v>
      </c>
      <c r="G361" s="38"/>
      <c r="H361" s="38"/>
      <c r="I361" s="180"/>
      <c r="J361" s="38"/>
      <c r="K361" s="38"/>
      <c r="L361" s="39"/>
      <c r="M361" s="181"/>
      <c r="N361" s="182"/>
      <c r="O361" s="72"/>
      <c r="P361" s="72"/>
      <c r="Q361" s="72"/>
      <c r="R361" s="72"/>
      <c r="S361" s="72"/>
      <c r="T361" s="7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135</v>
      </c>
      <c r="AU361" s="19" t="s">
        <v>81</v>
      </c>
    </row>
    <row r="362" s="14" customFormat="1">
      <c r="A362" s="14"/>
      <c r="B362" s="203"/>
      <c r="C362" s="14"/>
      <c r="D362" s="178" t="s">
        <v>142</v>
      </c>
      <c r="E362" s="204" t="s">
        <v>3</v>
      </c>
      <c r="F362" s="205" t="s">
        <v>746</v>
      </c>
      <c r="G362" s="14"/>
      <c r="H362" s="204" t="s">
        <v>3</v>
      </c>
      <c r="I362" s="206"/>
      <c r="J362" s="14"/>
      <c r="K362" s="14"/>
      <c r="L362" s="203"/>
      <c r="M362" s="207"/>
      <c r="N362" s="208"/>
      <c r="O362" s="208"/>
      <c r="P362" s="208"/>
      <c r="Q362" s="208"/>
      <c r="R362" s="208"/>
      <c r="S362" s="208"/>
      <c r="T362" s="20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4" t="s">
        <v>142</v>
      </c>
      <c r="AU362" s="204" t="s">
        <v>81</v>
      </c>
      <c r="AV362" s="14" t="s">
        <v>77</v>
      </c>
      <c r="AW362" s="14" t="s">
        <v>33</v>
      </c>
      <c r="AX362" s="14" t="s">
        <v>72</v>
      </c>
      <c r="AY362" s="204" t="s">
        <v>124</v>
      </c>
    </row>
    <row r="363" s="13" customFormat="1">
      <c r="A363" s="13"/>
      <c r="B363" s="185"/>
      <c r="C363" s="13"/>
      <c r="D363" s="178" t="s">
        <v>142</v>
      </c>
      <c r="E363" s="186" t="s">
        <v>3</v>
      </c>
      <c r="F363" s="187" t="s">
        <v>77</v>
      </c>
      <c r="G363" s="13"/>
      <c r="H363" s="188">
        <v>1</v>
      </c>
      <c r="I363" s="189"/>
      <c r="J363" s="13"/>
      <c r="K363" s="13"/>
      <c r="L363" s="185"/>
      <c r="M363" s="190"/>
      <c r="N363" s="191"/>
      <c r="O363" s="191"/>
      <c r="P363" s="191"/>
      <c r="Q363" s="191"/>
      <c r="R363" s="191"/>
      <c r="S363" s="191"/>
      <c r="T363" s="19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6" t="s">
        <v>142</v>
      </c>
      <c r="AU363" s="186" t="s">
        <v>81</v>
      </c>
      <c r="AV363" s="13" t="s">
        <v>81</v>
      </c>
      <c r="AW363" s="13" t="s">
        <v>33</v>
      </c>
      <c r="AX363" s="13" t="s">
        <v>77</v>
      </c>
      <c r="AY363" s="186" t="s">
        <v>124</v>
      </c>
    </row>
    <row r="364" s="12" customFormat="1" ht="22.8" customHeight="1">
      <c r="A364" s="12"/>
      <c r="B364" s="151"/>
      <c r="C364" s="12"/>
      <c r="D364" s="152" t="s">
        <v>71</v>
      </c>
      <c r="E364" s="162" t="s">
        <v>368</v>
      </c>
      <c r="F364" s="162" t="s">
        <v>369</v>
      </c>
      <c r="G364" s="12"/>
      <c r="H364" s="12"/>
      <c r="I364" s="154"/>
      <c r="J364" s="163">
        <f>BK364</f>
        <v>0</v>
      </c>
      <c r="K364" s="12"/>
      <c r="L364" s="151"/>
      <c r="M364" s="156"/>
      <c r="N364" s="157"/>
      <c r="O364" s="157"/>
      <c r="P364" s="158">
        <f>SUM(P365:P472)</f>
        <v>0</v>
      </c>
      <c r="Q364" s="157"/>
      <c r="R364" s="158">
        <f>SUM(R365:R472)</f>
        <v>0.5515485</v>
      </c>
      <c r="S364" s="157"/>
      <c r="T364" s="159">
        <f>SUM(T365:T472)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52" t="s">
        <v>81</v>
      </c>
      <c r="AT364" s="160" t="s">
        <v>71</v>
      </c>
      <c r="AU364" s="160" t="s">
        <v>77</v>
      </c>
      <c r="AY364" s="152" t="s">
        <v>124</v>
      </c>
      <c r="BK364" s="161">
        <f>SUM(BK365:BK472)</f>
        <v>0</v>
      </c>
    </row>
    <row r="365" s="2" customFormat="1" ht="16.5" customHeight="1">
      <c r="A365" s="38"/>
      <c r="B365" s="164"/>
      <c r="C365" s="165" t="s">
        <v>747</v>
      </c>
      <c r="D365" s="165" t="s">
        <v>126</v>
      </c>
      <c r="E365" s="166" t="s">
        <v>371</v>
      </c>
      <c r="F365" s="167" t="s">
        <v>748</v>
      </c>
      <c r="G365" s="168" t="s">
        <v>373</v>
      </c>
      <c r="H365" s="169">
        <v>1</v>
      </c>
      <c r="I365" s="170"/>
      <c r="J365" s="171">
        <f>ROUND(I365*H365,2)</f>
        <v>0</v>
      </c>
      <c r="K365" s="167" t="s">
        <v>3</v>
      </c>
      <c r="L365" s="39"/>
      <c r="M365" s="172" t="s">
        <v>3</v>
      </c>
      <c r="N365" s="173" t="s">
        <v>43</v>
      </c>
      <c r="O365" s="72"/>
      <c r="P365" s="174">
        <f>O365*H365</f>
        <v>0</v>
      </c>
      <c r="Q365" s="174">
        <v>0</v>
      </c>
      <c r="R365" s="174">
        <f>Q365*H365</f>
        <v>0</v>
      </c>
      <c r="S365" s="174">
        <v>0</v>
      </c>
      <c r="T365" s="175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76" t="s">
        <v>244</v>
      </c>
      <c r="AT365" s="176" t="s">
        <v>126</v>
      </c>
      <c r="AU365" s="176" t="s">
        <v>81</v>
      </c>
      <c r="AY365" s="19" t="s">
        <v>124</v>
      </c>
      <c r="BE365" s="177">
        <f>IF(N365="základní",J365,0)</f>
        <v>0</v>
      </c>
      <c r="BF365" s="177">
        <f>IF(N365="snížená",J365,0)</f>
        <v>0</v>
      </c>
      <c r="BG365" s="177">
        <f>IF(N365="zákl. přenesená",J365,0)</f>
        <v>0</v>
      </c>
      <c r="BH365" s="177">
        <f>IF(N365="sníž. přenesená",J365,0)</f>
        <v>0</v>
      </c>
      <c r="BI365" s="177">
        <f>IF(N365="nulová",J365,0)</f>
        <v>0</v>
      </c>
      <c r="BJ365" s="19" t="s">
        <v>77</v>
      </c>
      <c r="BK365" s="177">
        <f>ROUND(I365*H365,2)</f>
        <v>0</v>
      </c>
      <c r="BL365" s="19" t="s">
        <v>244</v>
      </c>
      <c r="BM365" s="176" t="s">
        <v>749</v>
      </c>
    </row>
    <row r="366" s="2" customFormat="1">
      <c r="A366" s="38"/>
      <c r="B366" s="39"/>
      <c r="C366" s="38"/>
      <c r="D366" s="178" t="s">
        <v>133</v>
      </c>
      <c r="E366" s="38"/>
      <c r="F366" s="179" t="s">
        <v>748</v>
      </c>
      <c r="G366" s="38"/>
      <c r="H366" s="38"/>
      <c r="I366" s="180"/>
      <c r="J366" s="38"/>
      <c r="K366" s="38"/>
      <c r="L366" s="39"/>
      <c r="M366" s="181"/>
      <c r="N366" s="182"/>
      <c r="O366" s="72"/>
      <c r="P366" s="72"/>
      <c r="Q366" s="72"/>
      <c r="R366" s="72"/>
      <c r="S366" s="72"/>
      <c r="T366" s="73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133</v>
      </c>
      <c r="AU366" s="19" t="s">
        <v>81</v>
      </c>
    </row>
    <row r="367" s="14" customFormat="1">
      <c r="A367" s="14"/>
      <c r="B367" s="203"/>
      <c r="C367" s="14"/>
      <c r="D367" s="178" t="s">
        <v>142</v>
      </c>
      <c r="E367" s="204" t="s">
        <v>3</v>
      </c>
      <c r="F367" s="205" t="s">
        <v>693</v>
      </c>
      <c r="G367" s="14"/>
      <c r="H367" s="204" t="s">
        <v>3</v>
      </c>
      <c r="I367" s="206"/>
      <c r="J367" s="14"/>
      <c r="K367" s="14"/>
      <c r="L367" s="203"/>
      <c r="M367" s="207"/>
      <c r="N367" s="208"/>
      <c r="O367" s="208"/>
      <c r="P367" s="208"/>
      <c r="Q367" s="208"/>
      <c r="R367" s="208"/>
      <c r="S367" s="208"/>
      <c r="T367" s="20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4" t="s">
        <v>142</v>
      </c>
      <c r="AU367" s="204" t="s">
        <v>81</v>
      </c>
      <c r="AV367" s="14" t="s">
        <v>77</v>
      </c>
      <c r="AW367" s="14" t="s">
        <v>33</v>
      </c>
      <c r="AX367" s="14" t="s">
        <v>72</v>
      </c>
      <c r="AY367" s="204" t="s">
        <v>124</v>
      </c>
    </row>
    <row r="368" s="13" customFormat="1">
      <c r="A368" s="13"/>
      <c r="B368" s="185"/>
      <c r="C368" s="13"/>
      <c r="D368" s="178" t="s">
        <v>142</v>
      </c>
      <c r="E368" s="186" t="s">
        <v>3</v>
      </c>
      <c r="F368" s="187" t="s">
        <v>77</v>
      </c>
      <c r="G368" s="13"/>
      <c r="H368" s="188">
        <v>1</v>
      </c>
      <c r="I368" s="189"/>
      <c r="J368" s="13"/>
      <c r="K368" s="13"/>
      <c r="L368" s="185"/>
      <c r="M368" s="190"/>
      <c r="N368" s="191"/>
      <c r="O368" s="191"/>
      <c r="P368" s="191"/>
      <c r="Q368" s="191"/>
      <c r="R368" s="191"/>
      <c r="S368" s="191"/>
      <c r="T368" s="19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6" t="s">
        <v>142</v>
      </c>
      <c r="AU368" s="186" t="s">
        <v>81</v>
      </c>
      <c r="AV368" s="13" t="s">
        <v>81</v>
      </c>
      <c r="AW368" s="13" t="s">
        <v>33</v>
      </c>
      <c r="AX368" s="13" t="s">
        <v>77</v>
      </c>
      <c r="AY368" s="186" t="s">
        <v>124</v>
      </c>
    </row>
    <row r="369" s="2" customFormat="1" ht="16.5" customHeight="1">
      <c r="A369" s="38"/>
      <c r="B369" s="164"/>
      <c r="C369" s="165" t="s">
        <v>750</v>
      </c>
      <c r="D369" s="165" t="s">
        <v>126</v>
      </c>
      <c r="E369" s="166" t="s">
        <v>751</v>
      </c>
      <c r="F369" s="167" t="s">
        <v>752</v>
      </c>
      <c r="G369" s="168" t="s">
        <v>373</v>
      </c>
      <c r="H369" s="169">
        <v>1</v>
      </c>
      <c r="I369" s="170"/>
      <c r="J369" s="171">
        <f>ROUND(I369*H369,2)</f>
        <v>0</v>
      </c>
      <c r="K369" s="167" t="s">
        <v>3</v>
      </c>
      <c r="L369" s="39"/>
      <c r="M369" s="172" t="s">
        <v>3</v>
      </c>
      <c r="N369" s="173" t="s">
        <v>43</v>
      </c>
      <c r="O369" s="72"/>
      <c r="P369" s="174">
        <f>O369*H369</f>
        <v>0</v>
      </c>
      <c r="Q369" s="174">
        <v>0</v>
      </c>
      <c r="R369" s="174">
        <f>Q369*H369</f>
        <v>0</v>
      </c>
      <c r="S369" s="174">
        <v>0</v>
      </c>
      <c r="T369" s="175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76" t="s">
        <v>244</v>
      </c>
      <c r="AT369" s="176" t="s">
        <v>126</v>
      </c>
      <c r="AU369" s="176" t="s">
        <v>81</v>
      </c>
      <c r="AY369" s="19" t="s">
        <v>124</v>
      </c>
      <c r="BE369" s="177">
        <f>IF(N369="základní",J369,0)</f>
        <v>0</v>
      </c>
      <c r="BF369" s="177">
        <f>IF(N369="snížená",J369,0)</f>
        <v>0</v>
      </c>
      <c r="BG369" s="177">
        <f>IF(N369="zákl. přenesená",J369,0)</f>
        <v>0</v>
      </c>
      <c r="BH369" s="177">
        <f>IF(N369="sníž. přenesená",J369,0)</f>
        <v>0</v>
      </c>
      <c r="BI369" s="177">
        <f>IF(N369="nulová",J369,0)</f>
        <v>0</v>
      </c>
      <c r="BJ369" s="19" t="s">
        <v>77</v>
      </c>
      <c r="BK369" s="177">
        <f>ROUND(I369*H369,2)</f>
        <v>0</v>
      </c>
      <c r="BL369" s="19" t="s">
        <v>244</v>
      </c>
      <c r="BM369" s="176" t="s">
        <v>753</v>
      </c>
    </row>
    <row r="370" s="2" customFormat="1">
      <c r="A370" s="38"/>
      <c r="B370" s="39"/>
      <c r="C370" s="38"/>
      <c r="D370" s="178" t="s">
        <v>133</v>
      </c>
      <c r="E370" s="38"/>
      <c r="F370" s="179" t="s">
        <v>752</v>
      </c>
      <c r="G370" s="38"/>
      <c r="H370" s="38"/>
      <c r="I370" s="180"/>
      <c r="J370" s="38"/>
      <c r="K370" s="38"/>
      <c r="L370" s="39"/>
      <c r="M370" s="181"/>
      <c r="N370" s="182"/>
      <c r="O370" s="72"/>
      <c r="P370" s="72"/>
      <c r="Q370" s="72"/>
      <c r="R370" s="72"/>
      <c r="S370" s="72"/>
      <c r="T370" s="73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133</v>
      </c>
      <c r="AU370" s="19" t="s">
        <v>81</v>
      </c>
    </row>
    <row r="371" s="14" customFormat="1">
      <c r="A371" s="14"/>
      <c r="B371" s="203"/>
      <c r="C371" s="14"/>
      <c r="D371" s="178" t="s">
        <v>142</v>
      </c>
      <c r="E371" s="204" t="s">
        <v>3</v>
      </c>
      <c r="F371" s="205" t="s">
        <v>754</v>
      </c>
      <c r="G371" s="14"/>
      <c r="H371" s="204" t="s">
        <v>3</v>
      </c>
      <c r="I371" s="206"/>
      <c r="J371" s="14"/>
      <c r="K371" s="14"/>
      <c r="L371" s="203"/>
      <c r="M371" s="207"/>
      <c r="N371" s="208"/>
      <c r="O371" s="208"/>
      <c r="P371" s="208"/>
      <c r="Q371" s="208"/>
      <c r="R371" s="208"/>
      <c r="S371" s="208"/>
      <c r="T371" s="20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4" t="s">
        <v>142</v>
      </c>
      <c r="AU371" s="204" t="s">
        <v>81</v>
      </c>
      <c r="AV371" s="14" t="s">
        <v>77</v>
      </c>
      <c r="AW371" s="14" t="s">
        <v>33</v>
      </c>
      <c r="AX371" s="14" t="s">
        <v>72</v>
      </c>
      <c r="AY371" s="204" t="s">
        <v>124</v>
      </c>
    </row>
    <row r="372" s="13" customFormat="1">
      <c r="A372" s="13"/>
      <c r="B372" s="185"/>
      <c r="C372" s="13"/>
      <c r="D372" s="178" t="s">
        <v>142</v>
      </c>
      <c r="E372" s="186" t="s">
        <v>3</v>
      </c>
      <c r="F372" s="187" t="s">
        <v>77</v>
      </c>
      <c r="G372" s="13"/>
      <c r="H372" s="188">
        <v>1</v>
      </c>
      <c r="I372" s="189"/>
      <c r="J372" s="13"/>
      <c r="K372" s="13"/>
      <c r="L372" s="185"/>
      <c r="M372" s="190"/>
      <c r="N372" s="191"/>
      <c r="O372" s="191"/>
      <c r="P372" s="191"/>
      <c r="Q372" s="191"/>
      <c r="R372" s="191"/>
      <c r="S372" s="191"/>
      <c r="T372" s="19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6" t="s">
        <v>142</v>
      </c>
      <c r="AU372" s="186" t="s">
        <v>81</v>
      </c>
      <c r="AV372" s="13" t="s">
        <v>81</v>
      </c>
      <c r="AW372" s="13" t="s">
        <v>33</v>
      </c>
      <c r="AX372" s="13" t="s">
        <v>77</v>
      </c>
      <c r="AY372" s="186" t="s">
        <v>124</v>
      </c>
    </row>
    <row r="373" s="2" customFormat="1" ht="16.5" customHeight="1">
      <c r="A373" s="38"/>
      <c r="B373" s="164"/>
      <c r="C373" s="165" t="s">
        <v>755</v>
      </c>
      <c r="D373" s="165" t="s">
        <v>126</v>
      </c>
      <c r="E373" s="166" t="s">
        <v>756</v>
      </c>
      <c r="F373" s="167" t="s">
        <v>748</v>
      </c>
      <c r="G373" s="168" t="s">
        <v>373</v>
      </c>
      <c r="H373" s="169">
        <v>1</v>
      </c>
      <c r="I373" s="170"/>
      <c r="J373" s="171">
        <f>ROUND(I373*H373,2)</f>
        <v>0</v>
      </c>
      <c r="K373" s="167" t="s">
        <v>3</v>
      </c>
      <c r="L373" s="39"/>
      <c r="M373" s="172" t="s">
        <v>3</v>
      </c>
      <c r="N373" s="173" t="s">
        <v>43</v>
      </c>
      <c r="O373" s="72"/>
      <c r="P373" s="174">
        <f>O373*H373</f>
        <v>0</v>
      </c>
      <c r="Q373" s="174">
        <v>0</v>
      </c>
      <c r="R373" s="174">
        <f>Q373*H373</f>
        <v>0</v>
      </c>
      <c r="S373" s="174">
        <v>0</v>
      </c>
      <c r="T373" s="17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76" t="s">
        <v>244</v>
      </c>
      <c r="AT373" s="176" t="s">
        <v>126</v>
      </c>
      <c r="AU373" s="176" t="s">
        <v>81</v>
      </c>
      <c r="AY373" s="19" t="s">
        <v>124</v>
      </c>
      <c r="BE373" s="177">
        <f>IF(N373="základní",J373,0)</f>
        <v>0</v>
      </c>
      <c r="BF373" s="177">
        <f>IF(N373="snížená",J373,0)</f>
        <v>0</v>
      </c>
      <c r="BG373" s="177">
        <f>IF(N373="zákl. přenesená",J373,0)</f>
        <v>0</v>
      </c>
      <c r="BH373" s="177">
        <f>IF(N373="sníž. přenesená",J373,0)</f>
        <v>0</v>
      </c>
      <c r="BI373" s="177">
        <f>IF(N373="nulová",J373,0)</f>
        <v>0</v>
      </c>
      <c r="BJ373" s="19" t="s">
        <v>77</v>
      </c>
      <c r="BK373" s="177">
        <f>ROUND(I373*H373,2)</f>
        <v>0</v>
      </c>
      <c r="BL373" s="19" t="s">
        <v>244</v>
      </c>
      <c r="BM373" s="176" t="s">
        <v>757</v>
      </c>
    </row>
    <row r="374" s="2" customFormat="1">
      <c r="A374" s="38"/>
      <c r="B374" s="39"/>
      <c r="C374" s="38"/>
      <c r="D374" s="178" t="s">
        <v>133</v>
      </c>
      <c r="E374" s="38"/>
      <c r="F374" s="179" t="s">
        <v>748</v>
      </c>
      <c r="G374" s="38"/>
      <c r="H374" s="38"/>
      <c r="I374" s="180"/>
      <c r="J374" s="38"/>
      <c r="K374" s="38"/>
      <c r="L374" s="39"/>
      <c r="M374" s="181"/>
      <c r="N374" s="182"/>
      <c r="O374" s="72"/>
      <c r="P374" s="72"/>
      <c r="Q374" s="72"/>
      <c r="R374" s="72"/>
      <c r="S374" s="72"/>
      <c r="T374" s="73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133</v>
      </c>
      <c r="AU374" s="19" t="s">
        <v>81</v>
      </c>
    </row>
    <row r="375" s="14" customFormat="1">
      <c r="A375" s="14"/>
      <c r="B375" s="203"/>
      <c r="C375" s="14"/>
      <c r="D375" s="178" t="s">
        <v>142</v>
      </c>
      <c r="E375" s="204" t="s">
        <v>3</v>
      </c>
      <c r="F375" s="205" t="s">
        <v>758</v>
      </c>
      <c r="G375" s="14"/>
      <c r="H375" s="204" t="s">
        <v>3</v>
      </c>
      <c r="I375" s="206"/>
      <c r="J375" s="14"/>
      <c r="K375" s="14"/>
      <c r="L375" s="203"/>
      <c r="M375" s="207"/>
      <c r="N375" s="208"/>
      <c r="O375" s="208"/>
      <c r="P375" s="208"/>
      <c r="Q375" s="208"/>
      <c r="R375" s="208"/>
      <c r="S375" s="208"/>
      <c r="T375" s="20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4" t="s">
        <v>142</v>
      </c>
      <c r="AU375" s="204" t="s">
        <v>81</v>
      </c>
      <c r="AV375" s="14" t="s">
        <v>77</v>
      </c>
      <c r="AW375" s="14" t="s">
        <v>33</v>
      </c>
      <c r="AX375" s="14" t="s">
        <v>72</v>
      </c>
      <c r="AY375" s="204" t="s">
        <v>124</v>
      </c>
    </row>
    <row r="376" s="13" customFormat="1">
      <c r="A376" s="13"/>
      <c r="B376" s="185"/>
      <c r="C376" s="13"/>
      <c r="D376" s="178" t="s">
        <v>142</v>
      </c>
      <c r="E376" s="186" t="s">
        <v>3</v>
      </c>
      <c r="F376" s="187" t="s">
        <v>77</v>
      </c>
      <c r="G376" s="13"/>
      <c r="H376" s="188">
        <v>1</v>
      </c>
      <c r="I376" s="189"/>
      <c r="J376" s="13"/>
      <c r="K376" s="13"/>
      <c r="L376" s="185"/>
      <c r="M376" s="190"/>
      <c r="N376" s="191"/>
      <c r="O376" s="191"/>
      <c r="P376" s="191"/>
      <c r="Q376" s="191"/>
      <c r="R376" s="191"/>
      <c r="S376" s="191"/>
      <c r="T376" s="19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6" t="s">
        <v>142</v>
      </c>
      <c r="AU376" s="186" t="s">
        <v>81</v>
      </c>
      <c r="AV376" s="13" t="s">
        <v>81</v>
      </c>
      <c r="AW376" s="13" t="s">
        <v>33</v>
      </c>
      <c r="AX376" s="13" t="s">
        <v>77</v>
      </c>
      <c r="AY376" s="186" t="s">
        <v>124</v>
      </c>
    </row>
    <row r="377" s="2" customFormat="1" ht="16.5" customHeight="1">
      <c r="A377" s="38"/>
      <c r="B377" s="164"/>
      <c r="C377" s="165" t="s">
        <v>150</v>
      </c>
      <c r="D377" s="165" t="s">
        <v>126</v>
      </c>
      <c r="E377" s="166" t="s">
        <v>759</v>
      </c>
      <c r="F377" s="167" t="s">
        <v>760</v>
      </c>
      <c r="G377" s="168" t="s">
        <v>373</v>
      </c>
      <c r="H377" s="169">
        <v>1</v>
      </c>
      <c r="I377" s="170"/>
      <c r="J377" s="171">
        <f>ROUND(I377*H377,2)</f>
        <v>0</v>
      </c>
      <c r="K377" s="167" t="s">
        <v>3</v>
      </c>
      <c r="L377" s="39"/>
      <c r="M377" s="172" t="s">
        <v>3</v>
      </c>
      <c r="N377" s="173" t="s">
        <v>43</v>
      </c>
      <c r="O377" s="72"/>
      <c r="P377" s="174">
        <f>O377*H377</f>
        <v>0</v>
      </c>
      <c r="Q377" s="174">
        <v>0</v>
      </c>
      <c r="R377" s="174">
        <f>Q377*H377</f>
        <v>0</v>
      </c>
      <c r="S377" s="174">
        <v>0</v>
      </c>
      <c r="T377" s="17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76" t="s">
        <v>244</v>
      </c>
      <c r="AT377" s="176" t="s">
        <v>126</v>
      </c>
      <c r="AU377" s="176" t="s">
        <v>81</v>
      </c>
      <c r="AY377" s="19" t="s">
        <v>124</v>
      </c>
      <c r="BE377" s="177">
        <f>IF(N377="základní",J377,0)</f>
        <v>0</v>
      </c>
      <c r="BF377" s="177">
        <f>IF(N377="snížená",J377,0)</f>
        <v>0</v>
      </c>
      <c r="BG377" s="177">
        <f>IF(N377="zákl. přenesená",J377,0)</f>
        <v>0</v>
      </c>
      <c r="BH377" s="177">
        <f>IF(N377="sníž. přenesená",J377,0)</f>
        <v>0</v>
      </c>
      <c r="BI377" s="177">
        <f>IF(N377="nulová",J377,0)</f>
        <v>0</v>
      </c>
      <c r="BJ377" s="19" t="s">
        <v>77</v>
      </c>
      <c r="BK377" s="177">
        <f>ROUND(I377*H377,2)</f>
        <v>0</v>
      </c>
      <c r="BL377" s="19" t="s">
        <v>244</v>
      </c>
      <c r="BM377" s="176" t="s">
        <v>761</v>
      </c>
    </row>
    <row r="378" s="2" customFormat="1">
      <c r="A378" s="38"/>
      <c r="B378" s="39"/>
      <c r="C378" s="38"/>
      <c r="D378" s="178" t="s">
        <v>133</v>
      </c>
      <c r="E378" s="38"/>
      <c r="F378" s="179" t="s">
        <v>760</v>
      </c>
      <c r="G378" s="38"/>
      <c r="H378" s="38"/>
      <c r="I378" s="180"/>
      <c r="J378" s="38"/>
      <c r="K378" s="38"/>
      <c r="L378" s="39"/>
      <c r="M378" s="181"/>
      <c r="N378" s="182"/>
      <c r="O378" s="72"/>
      <c r="P378" s="72"/>
      <c r="Q378" s="72"/>
      <c r="R378" s="72"/>
      <c r="S378" s="72"/>
      <c r="T378" s="73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133</v>
      </c>
      <c r="AU378" s="19" t="s">
        <v>81</v>
      </c>
    </row>
    <row r="379" s="14" customFormat="1">
      <c r="A379" s="14"/>
      <c r="B379" s="203"/>
      <c r="C379" s="14"/>
      <c r="D379" s="178" t="s">
        <v>142</v>
      </c>
      <c r="E379" s="204" t="s">
        <v>3</v>
      </c>
      <c r="F379" s="205" t="s">
        <v>762</v>
      </c>
      <c r="G379" s="14"/>
      <c r="H379" s="204" t="s">
        <v>3</v>
      </c>
      <c r="I379" s="206"/>
      <c r="J379" s="14"/>
      <c r="K379" s="14"/>
      <c r="L379" s="203"/>
      <c r="M379" s="207"/>
      <c r="N379" s="208"/>
      <c r="O379" s="208"/>
      <c r="P379" s="208"/>
      <c r="Q379" s="208"/>
      <c r="R379" s="208"/>
      <c r="S379" s="208"/>
      <c r="T379" s="20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4" t="s">
        <v>142</v>
      </c>
      <c r="AU379" s="204" t="s">
        <v>81</v>
      </c>
      <c r="AV379" s="14" t="s">
        <v>77</v>
      </c>
      <c r="AW379" s="14" t="s">
        <v>33</v>
      </c>
      <c r="AX379" s="14" t="s">
        <v>72</v>
      </c>
      <c r="AY379" s="204" t="s">
        <v>124</v>
      </c>
    </row>
    <row r="380" s="13" customFormat="1">
      <c r="A380" s="13"/>
      <c r="B380" s="185"/>
      <c r="C380" s="13"/>
      <c r="D380" s="178" t="s">
        <v>142</v>
      </c>
      <c r="E380" s="186" t="s">
        <v>3</v>
      </c>
      <c r="F380" s="187" t="s">
        <v>77</v>
      </c>
      <c r="G380" s="13"/>
      <c r="H380" s="188">
        <v>1</v>
      </c>
      <c r="I380" s="189"/>
      <c r="J380" s="13"/>
      <c r="K380" s="13"/>
      <c r="L380" s="185"/>
      <c r="M380" s="190"/>
      <c r="N380" s="191"/>
      <c r="O380" s="191"/>
      <c r="P380" s="191"/>
      <c r="Q380" s="191"/>
      <c r="R380" s="191"/>
      <c r="S380" s="191"/>
      <c r="T380" s="19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6" t="s">
        <v>142</v>
      </c>
      <c r="AU380" s="186" t="s">
        <v>81</v>
      </c>
      <c r="AV380" s="13" t="s">
        <v>81</v>
      </c>
      <c r="AW380" s="13" t="s">
        <v>33</v>
      </c>
      <c r="AX380" s="13" t="s">
        <v>77</v>
      </c>
      <c r="AY380" s="186" t="s">
        <v>124</v>
      </c>
    </row>
    <row r="381" s="2" customFormat="1" ht="16.5" customHeight="1">
      <c r="A381" s="38"/>
      <c r="B381" s="164"/>
      <c r="C381" s="165" t="s">
        <v>763</v>
      </c>
      <c r="D381" s="165" t="s">
        <v>126</v>
      </c>
      <c r="E381" s="166" t="s">
        <v>764</v>
      </c>
      <c r="F381" s="167" t="s">
        <v>765</v>
      </c>
      <c r="G381" s="168" t="s">
        <v>373</v>
      </c>
      <c r="H381" s="169">
        <v>1</v>
      </c>
      <c r="I381" s="170"/>
      <c r="J381" s="171">
        <f>ROUND(I381*H381,2)</f>
        <v>0</v>
      </c>
      <c r="K381" s="167" t="s">
        <v>3</v>
      </c>
      <c r="L381" s="39"/>
      <c r="M381" s="172" t="s">
        <v>3</v>
      </c>
      <c r="N381" s="173" t="s">
        <v>43</v>
      </c>
      <c r="O381" s="72"/>
      <c r="P381" s="174">
        <f>O381*H381</f>
        <v>0</v>
      </c>
      <c r="Q381" s="174">
        <v>0</v>
      </c>
      <c r="R381" s="174">
        <f>Q381*H381</f>
        <v>0</v>
      </c>
      <c r="S381" s="174">
        <v>0</v>
      </c>
      <c r="T381" s="175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76" t="s">
        <v>244</v>
      </c>
      <c r="AT381" s="176" t="s">
        <v>126</v>
      </c>
      <c r="AU381" s="176" t="s">
        <v>81</v>
      </c>
      <c r="AY381" s="19" t="s">
        <v>124</v>
      </c>
      <c r="BE381" s="177">
        <f>IF(N381="základní",J381,0)</f>
        <v>0</v>
      </c>
      <c r="BF381" s="177">
        <f>IF(N381="snížená",J381,0)</f>
        <v>0</v>
      </c>
      <c r="BG381" s="177">
        <f>IF(N381="zákl. přenesená",J381,0)</f>
        <v>0</v>
      </c>
      <c r="BH381" s="177">
        <f>IF(N381="sníž. přenesená",J381,0)</f>
        <v>0</v>
      </c>
      <c r="BI381" s="177">
        <f>IF(N381="nulová",J381,0)</f>
        <v>0</v>
      </c>
      <c r="BJ381" s="19" t="s">
        <v>77</v>
      </c>
      <c r="BK381" s="177">
        <f>ROUND(I381*H381,2)</f>
        <v>0</v>
      </c>
      <c r="BL381" s="19" t="s">
        <v>244</v>
      </c>
      <c r="BM381" s="176" t="s">
        <v>766</v>
      </c>
    </row>
    <row r="382" s="2" customFormat="1">
      <c r="A382" s="38"/>
      <c r="B382" s="39"/>
      <c r="C382" s="38"/>
      <c r="D382" s="178" t="s">
        <v>133</v>
      </c>
      <c r="E382" s="38"/>
      <c r="F382" s="179" t="s">
        <v>765</v>
      </c>
      <c r="G382" s="38"/>
      <c r="H382" s="38"/>
      <c r="I382" s="180"/>
      <c r="J382" s="38"/>
      <c r="K382" s="38"/>
      <c r="L382" s="39"/>
      <c r="M382" s="181"/>
      <c r="N382" s="182"/>
      <c r="O382" s="72"/>
      <c r="P382" s="72"/>
      <c r="Q382" s="72"/>
      <c r="R382" s="72"/>
      <c r="S382" s="72"/>
      <c r="T382" s="73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133</v>
      </c>
      <c r="AU382" s="19" t="s">
        <v>81</v>
      </c>
    </row>
    <row r="383" s="14" customFormat="1">
      <c r="A383" s="14"/>
      <c r="B383" s="203"/>
      <c r="C383" s="14"/>
      <c r="D383" s="178" t="s">
        <v>142</v>
      </c>
      <c r="E383" s="204" t="s">
        <v>3</v>
      </c>
      <c r="F383" s="205" t="s">
        <v>767</v>
      </c>
      <c r="G383" s="14"/>
      <c r="H383" s="204" t="s">
        <v>3</v>
      </c>
      <c r="I383" s="206"/>
      <c r="J383" s="14"/>
      <c r="K383" s="14"/>
      <c r="L383" s="203"/>
      <c r="M383" s="207"/>
      <c r="N383" s="208"/>
      <c r="O383" s="208"/>
      <c r="P383" s="208"/>
      <c r="Q383" s="208"/>
      <c r="R383" s="208"/>
      <c r="S383" s="208"/>
      <c r="T383" s="20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4" t="s">
        <v>142</v>
      </c>
      <c r="AU383" s="204" t="s">
        <v>81</v>
      </c>
      <c r="AV383" s="14" t="s">
        <v>77</v>
      </c>
      <c r="AW383" s="14" t="s">
        <v>33</v>
      </c>
      <c r="AX383" s="14" t="s">
        <v>72</v>
      </c>
      <c r="AY383" s="204" t="s">
        <v>124</v>
      </c>
    </row>
    <row r="384" s="13" customFormat="1">
      <c r="A384" s="13"/>
      <c r="B384" s="185"/>
      <c r="C384" s="13"/>
      <c r="D384" s="178" t="s">
        <v>142</v>
      </c>
      <c r="E384" s="186" t="s">
        <v>3</v>
      </c>
      <c r="F384" s="187" t="s">
        <v>77</v>
      </c>
      <c r="G384" s="13"/>
      <c r="H384" s="188">
        <v>1</v>
      </c>
      <c r="I384" s="189"/>
      <c r="J384" s="13"/>
      <c r="K384" s="13"/>
      <c r="L384" s="185"/>
      <c r="M384" s="190"/>
      <c r="N384" s="191"/>
      <c r="O384" s="191"/>
      <c r="P384" s="191"/>
      <c r="Q384" s="191"/>
      <c r="R384" s="191"/>
      <c r="S384" s="191"/>
      <c r="T384" s="19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6" t="s">
        <v>142</v>
      </c>
      <c r="AU384" s="186" t="s">
        <v>81</v>
      </c>
      <c r="AV384" s="13" t="s">
        <v>81</v>
      </c>
      <c r="AW384" s="13" t="s">
        <v>33</v>
      </c>
      <c r="AX384" s="13" t="s">
        <v>77</v>
      </c>
      <c r="AY384" s="186" t="s">
        <v>124</v>
      </c>
    </row>
    <row r="385" s="2" customFormat="1" ht="16.5" customHeight="1">
      <c r="A385" s="38"/>
      <c r="B385" s="164"/>
      <c r="C385" s="165" t="s">
        <v>768</v>
      </c>
      <c r="D385" s="165" t="s">
        <v>126</v>
      </c>
      <c r="E385" s="166" t="s">
        <v>769</v>
      </c>
      <c r="F385" s="167" t="s">
        <v>770</v>
      </c>
      <c r="G385" s="168" t="s">
        <v>373</v>
      </c>
      <c r="H385" s="169">
        <v>1</v>
      </c>
      <c r="I385" s="170"/>
      <c r="J385" s="171">
        <f>ROUND(I385*H385,2)</f>
        <v>0</v>
      </c>
      <c r="K385" s="167" t="s">
        <v>3</v>
      </c>
      <c r="L385" s="39"/>
      <c r="M385" s="172" t="s">
        <v>3</v>
      </c>
      <c r="N385" s="173" t="s">
        <v>43</v>
      </c>
      <c r="O385" s="72"/>
      <c r="P385" s="174">
        <f>O385*H385</f>
        <v>0</v>
      </c>
      <c r="Q385" s="174">
        <v>0</v>
      </c>
      <c r="R385" s="174">
        <f>Q385*H385</f>
        <v>0</v>
      </c>
      <c r="S385" s="174">
        <v>0</v>
      </c>
      <c r="T385" s="17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76" t="s">
        <v>244</v>
      </c>
      <c r="AT385" s="176" t="s">
        <v>126</v>
      </c>
      <c r="AU385" s="176" t="s">
        <v>81</v>
      </c>
      <c r="AY385" s="19" t="s">
        <v>124</v>
      </c>
      <c r="BE385" s="177">
        <f>IF(N385="základní",J385,0)</f>
        <v>0</v>
      </c>
      <c r="BF385" s="177">
        <f>IF(N385="snížená",J385,0)</f>
        <v>0</v>
      </c>
      <c r="BG385" s="177">
        <f>IF(N385="zákl. přenesená",J385,0)</f>
        <v>0</v>
      </c>
      <c r="BH385" s="177">
        <f>IF(N385="sníž. přenesená",J385,0)</f>
        <v>0</v>
      </c>
      <c r="BI385" s="177">
        <f>IF(N385="nulová",J385,0)</f>
        <v>0</v>
      </c>
      <c r="BJ385" s="19" t="s">
        <v>77</v>
      </c>
      <c r="BK385" s="177">
        <f>ROUND(I385*H385,2)</f>
        <v>0</v>
      </c>
      <c r="BL385" s="19" t="s">
        <v>244</v>
      </c>
      <c r="BM385" s="176" t="s">
        <v>771</v>
      </c>
    </row>
    <row r="386" s="2" customFormat="1">
      <c r="A386" s="38"/>
      <c r="B386" s="39"/>
      <c r="C386" s="38"/>
      <c r="D386" s="178" t="s">
        <v>133</v>
      </c>
      <c r="E386" s="38"/>
      <c r="F386" s="179" t="s">
        <v>770</v>
      </c>
      <c r="G386" s="38"/>
      <c r="H386" s="38"/>
      <c r="I386" s="180"/>
      <c r="J386" s="38"/>
      <c r="K386" s="38"/>
      <c r="L386" s="39"/>
      <c r="M386" s="181"/>
      <c r="N386" s="182"/>
      <c r="O386" s="72"/>
      <c r="P386" s="72"/>
      <c r="Q386" s="72"/>
      <c r="R386" s="72"/>
      <c r="S386" s="72"/>
      <c r="T386" s="73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133</v>
      </c>
      <c r="AU386" s="19" t="s">
        <v>81</v>
      </c>
    </row>
    <row r="387" s="2" customFormat="1">
      <c r="A387" s="38"/>
      <c r="B387" s="39"/>
      <c r="C387" s="38"/>
      <c r="D387" s="178" t="s">
        <v>637</v>
      </c>
      <c r="E387" s="38"/>
      <c r="F387" s="222" t="s">
        <v>772</v>
      </c>
      <c r="G387" s="38"/>
      <c r="H387" s="38"/>
      <c r="I387" s="180"/>
      <c r="J387" s="38"/>
      <c r="K387" s="38"/>
      <c r="L387" s="39"/>
      <c r="M387" s="181"/>
      <c r="N387" s="182"/>
      <c r="O387" s="72"/>
      <c r="P387" s="72"/>
      <c r="Q387" s="72"/>
      <c r="R387" s="72"/>
      <c r="S387" s="72"/>
      <c r="T387" s="7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637</v>
      </c>
      <c r="AU387" s="19" t="s">
        <v>81</v>
      </c>
    </row>
    <row r="388" s="2" customFormat="1" ht="24.15" customHeight="1">
      <c r="A388" s="38"/>
      <c r="B388" s="164"/>
      <c r="C388" s="165" t="s">
        <v>773</v>
      </c>
      <c r="D388" s="165" t="s">
        <v>126</v>
      </c>
      <c r="E388" s="166" t="s">
        <v>376</v>
      </c>
      <c r="F388" s="167" t="s">
        <v>377</v>
      </c>
      <c r="G388" s="168" t="s">
        <v>282</v>
      </c>
      <c r="H388" s="169">
        <v>14.199999999999999</v>
      </c>
      <c r="I388" s="170"/>
      <c r="J388" s="171">
        <f>ROUND(I388*H388,2)</f>
        <v>0</v>
      </c>
      <c r="K388" s="167" t="s">
        <v>130</v>
      </c>
      <c r="L388" s="39"/>
      <c r="M388" s="172" t="s">
        <v>3</v>
      </c>
      <c r="N388" s="173" t="s">
        <v>43</v>
      </c>
      <c r="O388" s="72"/>
      <c r="P388" s="174">
        <f>O388*H388</f>
        <v>0</v>
      </c>
      <c r="Q388" s="174">
        <v>0.00040000000000000002</v>
      </c>
      <c r="R388" s="174">
        <f>Q388*H388</f>
        <v>0.0056800000000000002</v>
      </c>
      <c r="S388" s="174">
        <v>0</v>
      </c>
      <c r="T388" s="175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76" t="s">
        <v>244</v>
      </c>
      <c r="AT388" s="176" t="s">
        <v>126</v>
      </c>
      <c r="AU388" s="176" t="s">
        <v>81</v>
      </c>
      <c r="AY388" s="19" t="s">
        <v>124</v>
      </c>
      <c r="BE388" s="177">
        <f>IF(N388="základní",J388,0)</f>
        <v>0</v>
      </c>
      <c r="BF388" s="177">
        <f>IF(N388="snížená",J388,0)</f>
        <v>0</v>
      </c>
      <c r="BG388" s="177">
        <f>IF(N388="zákl. přenesená",J388,0)</f>
        <v>0</v>
      </c>
      <c r="BH388" s="177">
        <f>IF(N388="sníž. přenesená",J388,0)</f>
        <v>0</v>
      </c>
      <c r="BI388" s="177">
        <f>IF(N388="nulová",J388,0)</f>
        <v>0</v>
      </c>
      <c r="BJ388" s="19" t="s">
        <v>77</v>
      </c>
      <c r="BK388" s="177">
        <f>ROUND(I388*H388,2)</f>
        <v>0</v>
      </c>
      <c r="BL388" s="19" t="s">
        <v>244</v>
      </c>
      <c r="BM388" s="176" t="s">
        <v>774</v>
      </c>
    </row>
    <row r="389" s="2" customFormat="1">
      <c r="A389" s="38"/>
      <c r="B389" s="39"/>
      <c r="C389" s="38"/>
      <c r="D389" s="178" t="s">
        <v>133</v>
      </c>
      <c r="E389" s="38"/>
      <c r="F389" s="179" t="s">
        <v>379</v>
      </c>
      <c r="G389" s="38"/>
      <c r="H389" s="38"/>
      <c r="I389" s="180"/>
      <c r="J389" s="38"/>
      <c r="K389" s="38"/>
      <c r="L389" s="39"/>
      <c r="M389" s="181"/>
      <c r="N389" s="182"/>
      <c r="O389" s="72"/>
      <c r="P389" s="72"/>
      <c r="Q389" s="72"/>
      <c r="R389" s="72"/>
      <c r="S389" s="72"/>
      <c r="T389" s="73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9" t="s">
        <v>133</v>
      </c>
      <c r="AU389" s="19" t="s">
        <v>81</v>
      </c>
    </row>
    <row r="390" s="2" customFormat="1">
      <c r="A390" s="38"/>
      <c r="B390" s="39"/>
      <c r="C390" s="38"/>
      <c r="D390" s="183" t="s">
        <v>135</v>
      </c>
      <c r="E390" s="38"/>
      <c r="F390" s="184" t="s">
        <v>380</v>
      </c>
      <c r="G390" s="38"/>
      <c r="H390" s="38"/>
      <c r="I390" s="180"/>
      <c r="J390" s="38"/>
      <c r="K390" s="38"/>
      <c r="L390" s="39"/>
      <c r="M390" s="181"/>
      <c r="N390" s="182"/>
      <c r="O390" s="72"/>
      <c r="P390" s="72"/>
      <c r="Q390" s="72"/>
      <c r="R390" s="72"/>
      <c r="S390" s="72"/>
      <c r="T390" s="73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135</v>
      </c>
      <c r="AU390" s="19" t="s">
        <v>81</v>
      </c>
    </row>
    <row r="391" s="14" customFormat="1">
      <c r="A391" s="14"/>
      <c r="B391" s="203"/>
      <c r="C391" s="14"/>
      <c r="D391" s="178" t="s">
        <v>142</v>
      </c>
      <c r="E391" s="204" t="s">
        <v>3</v>
      </c>
      <c r="F391" s="205" t="s">
        <v>584</v>
      </c>
      <c r="G391" s="14"/>
      <c r="H391" s="204" t="s">
        <v>3</v>
      </c>
      <c r="I391" s="206"/>
      <c r="J391" s="14"/>
      <c r="K391" s="14"/>
      <c r="L391" s="203"/>
      <c r="M391" s="207"/>
      <c r="N391" s="208"/>
      <c r="O391" s="208"/>
      <c r="P391" s="208"/>
      <c r="Q391" s="208"/>
      <c r="R391" s="208"/>
      <c r="S391" s="208"/>
      <c r="T391" s="20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4" t="s">
        <v>142</v>
      </c>
      <c r="AU391" s="204" t="s">
        <v>81</v>
      </c>
      <c r="AV391" s="14" t="s">
        <v>77</v>
      </c>
      <c r="AW391" s="14" t="s">
        <v>33</v>
      </c>
      <c r="AX391" s="14" t="s">
        <v>72</v>
      </c>
      <c r="AY391" s="204" t="s">
        <v>124</v>
      </c>
    </row>
    <row r="392" s="13" customFormat="1">
      <c r="A392" s="13"/>
      <c r="B392" s="185"/>
      <c r="C392" s="13"/>
      <c r="D392" s="178" t="s">
        <v>142</v>
      </c>
      <c r="E392" s="186" t="s">
        <v>3</v>
      </c>
      <c r="F392" s="187" t="s">
        <v>775</v>
      </c>
      <c r="G392" s="13"/>
      <c r="H392" s="188">
        <v>7.7000000000000002</v>
      </c>
      <c r="I392" s="189"/>
      <c r="J392" s="13"/>
      <c r="K392" s="13"/>
      <c r="L392" s="185"/>
      <c r="M392" s="190"/>
      <c r="N392" s="191"/>
      <c r="O392" s="191"/>
      <c r="P392" s="191"/>
      <c r="Q392" s="191"/>
      <c r="R392" s="191"/>
      <c r="S392" s="191"/>
      <c r="T392" s="19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6" t="s">
        <v>142</v>
      </c>
      <c r="AU392" s="186" t="s">
        <v>81</v>
      </c>
      <c r="AV392" s="13" t="s">
        <v>81</v>
      </c>
      <c r="AW392" s="13" t="s">
        <v>33</v>
      </c>
      <c r="AX392" s="13" t="s">
        <v>72</v>
      </c>
      <c r="AY392" s="186" t="s">
        <v>124</v>
      </c>
    </row>
    <row r="393" s="14" customFormat="1">
      <c r="A393" s="14"/>
      <c r="B393" s="203"/>
      <c r="C393" s="14"/>
      <c r="D393" s="178" t="s">
        <v>142</v>
      </c>
      <c r="E393" s="204" t="s">
        <v>3</v>
      </c>
      <c r="F393" s="205" t="s">
        <v>576</v>
      </c>
      <c r="G393" s="14"/>
      <c r="H393" s="204" t="s">
        <v>3</v>
      </c>
      <c r="I393" s="206"/>
      <c r="J393" s="14"/>
      <c r="K393" s="14"/>
      <c r="L393" s="203"/>
      <c r="M393" s="207"/>
      <c r="N393" s="208"/>
      <c r="O393" s="208"/>
      <c r="P393" s="208"/>
      <c r="Q393" s="208"/>
      <c r="R393" s="208"/>
      <c r="S393" s="208"/>
      <c r="T393" s="20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4" t="s">
        <v>142</v>
      </c>
      <c r="AU393" s="204" t="s">
        <v>81</v>
      </c>
      <c r="AV393" s="14" t="s">
        <v>77</v>
      </c>
      <c r="AW393" s="14" t="s">
        <v>33</v>
      </c>
      <c r="AX393" s="14" t="s">
        <v>72</v>
      </c>
      <c r="AY393" s="204" t="s">
        <v>124</v>
      </c>
    </row>
    <row r="394" s="13" customFormat="1">
      <c r="A394" s="13"/>
      <c r="B394" s="185"/>
      <c r="C394" s="13"/>
      <c r="D394" s="178" t="s">
        <v>142</v>
      </c>
      <c r="E394" s="186" t="s">
        <v>3</v>
      </c>
      <c r="F394" s="187" t="s">
        <v>776</v>
      </c>
      <c r="G394" s="13"/>
      <c r="H394" s="188">
        <v>6.5</v>
      </c>
      <c r="I394" s="189"/>
      <c r="J394" s="13"/>
      <c r="K394" s="13"/>
      <c r="L394" s="185"/>
      <c r="M394" s="190"/>
      <c r="N394" s="191"/>
      <c r="O394" s="191"/>
      <c r="P394" s="191"/>
      <c r="Q394" s="191"/>
      <c r="R394" s="191"/>
      <c r="S394" s="191"/>
      <c r="T394" s="19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6" t="s">
        <v>142</v>
      </c>
      <c r="AU394" s="186" t="s">
        <v>81</v>
      </c>
      <c r="AV394" s="13" t="s">
        <v>81</v>
      </c>
      <c r="AW394" s="13" t="s">
        <v>33</v>
      </c>
      <c r="AX394" s="13" t="s">
        <v>72</v>
      </c>
      <c r="AY394" s="186" t="s">
        <v>124</v>
      </c>
    </row>
    <row r="395" s="15" customFormat="1">
      <c r="A395" s="15"/>
      <c r="B395" s="210"/>
      <c r="C395" s="15"/>
      <c r="D395" s="178" t="s">
        <v>142</v>
      </c>
      <c r="E395" s="211" t="s">
        <v>3</v>
      </c>
      <c r="F395" s="212" t="s">
        <v>214</v>
      </c>
      <c r="G395" s="15"/>
      <c r="H395" s="213">
        <v>14.199999999999999</v>
      </c>
      <c r="I395" s="214"/>
      <c r="J395" s="15"/>
      <c r="K395" s="15"/>
      <c r="L395" s="210"/>
      <c r="M395" s="215"/>
      <c r="N395" s="216"/>
      <c r="O395" s="216"/>
      <c r="P395" s="216"/>
      <c r="Q395" s="216"/>
      <c r="R395" s="216"/>
      <c r="S395" s="216"/>
      <c r="T395" s="21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1" t="s">
        <v>142</v>
      </c>
      <c r="AU395" s="211" t="s">
        <v>81</v>
      </c>
      <c r="AV395" s="15" t="s">
        <v>131</v>
      </c>
      <c r="AW395" s="15" t="s">
        <v>33</v>
      </c>
      <c r="AX395" s="15" t="s">
        <v>77</v>
      </c>
      <c r="AY395" s="211" t="s">
        <v>124</v>
      </c>
    </row>
    <row r="396" s="2" customFormat="1" ht="24.15" customHeight="1">
      <c r="A396" s="38"/>
      <c r="B396" s="164"/>
      <c r="C396" s="165" t="s">
        <v>777</v>
      </c>
      <c r="D396" s="165" t="s">
        <v>126</v>
      </c>
      <c r="E396" s="166" t="s">
        <v>386</v>
      </c>
      <c r="F396" s="167" t="s">
        <v>387</v>
      </c>
      <c r="G396" s="168" t="s">
        <v>184</v>
      </c>
      <c r="H396" s="169">
        <v>537.75</v>
      </c>
      <c r="I396" s="170"/>
      <c r="J396" s="171">
        <f>ROUND(I396*H396,2)</f>
        <v>0</v>
      </c>
      <c r="K396" s="167" t="s">
        <v>130</v>
      </c>
      <c r="L396" s="39"/>
      <c r="M396" s="172" t="s">
        <v>3</v>
      </c>
      <c r="N396" s="173" t="s">
        <v>43</v>
      </c>
      <c r="O396" s="72"/>
      <c r="P396" s="174">
        <f>O396*H396</f>
        <v>0</v>
      </c>
      <c r="Q396" s="174">
        <v>5.0000000000000002E-05</v>
      </c>
      <c r="R396" s="174">
        <f>Q396*H396</f>
        <v>0.026887500000000002</v>
      </c>
      <c r="S396" s="174">
        <v>0</v>
      </c>
      <c r="T396" s="175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76" t="s">
        <v>244</v>
      </c>
      <c r="AT396" s="176" t="s">
        <v>126</v>
      </c>
      <c r="AU396" s="176" t="s">
        <v>81</v>
      </c>
      <c r="AY396" s="19" t="s">
        <v>124</v>
      </c>
      <c r="BE396" s="177">
        <f>IF(N396="základní",J396,0)</f>
        <v>0</v>
      </c>
      <c r="BF396" s="177">
        <f>IF(N396="snížená",J396,0)</f>
        <v>0</v>
      </c>
      <c r="BG396" s="177">
        <f>IF(N396="zákl. přenesená",J396,0)</f>
        <v>0</v>
      </c>
      <c r="BH396" s="177">
        <f>IF(N396="sníž. přenesená",J396,0)</f>
        <v>0</v>
      </c>
      <c r="BI396" s="177">
        <f>IF(N396="nulová",J396,0)</f>
        <v>0</v>
      </c>
      <c r="BJ396" s="19" t="s">
        <v>77</v>
      </c>
      <c r="BK396" s="177">
        <f>ROUND(I396*H396,2)</f>
        <v>0</v>
      </c>
      <c r="BL396" s="19" t="s">
        <v>244</v>
      </c>
      <c r="BM396" s="176" t="s">
        <v>778</v>
      </c>
    </row>
    <row r="397" s="2" customFormat="1">
      <c r="A397" s="38"/>
      <c r="B397" s="39"/>
      <c r="C397" s="38"/>
      <c r="D397" s="178" t="s">
        <v>133</v>
      </c>
      <c r="E397" s="38"/>
      <c r="F397" s="179" t="s">
        <v>389</v>
      </c>
      <c r="G397" s="38"/>
      <c r="H397" s="38"/>
      <c r="I397" s="180"/>
      <c r="J397" s="38"/>
      <c r="K397" s="38"/>
      <c r="L397" s="39"/>
      <c r="M397" s="181"/>
      <c r="N397" s="182"/>
      <c r="O397" s="72"/>
      <c r="P397" s="72"/>
      <c r="Q397" s="72"/>
      <c r="R397" s="72"/>
      <c r="S397" s="72"/>
      <c r="T397" s="73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9" t="s">
        <v>133</v>
      </c>
      <c r="AU397" s="19" t="s">
        <v>81</v>
      </c>
    </row>
    <row r="398" s="2" customFormat="1">
      <c r="A398" s="38"/>
      <c r="B398" s="39"/>
      <c r="C398" s="38"/>
      <c r="D398" s="183" t="s">
        <v>135</v>
      </c>
      <c r="E398" s="38"/>
      <c r="F398" s="184" t="s">
        <v>390</v>
      </c>
      <c r="G398" s="38"/>
      <c r="H398" s="38"/>
      <c r="I398" s="180"/>
      <c r="J398" s="38"/>
      <c r="K398" s="38"/>
      <c r="L398" s="39"/>
      <c r="M398" s="181"/>
      <c r="N398" s="182"/>
      <c r="O398" s="72"/>
      <c r="P398" s="72"/>
      <c r="Q398" s="72"/>
      <c r="R398" s="72"/>
      <c r="S398" s="72"/>
      <c r="T398" s="73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135</v>
      </c>
      <c r="AU398" s="19" t="s">
        <v>81</v>
      </c>
    </row>
    <row r="399" s="14" customFormat="1">
      <c r="A399" s="14"/>
      <c r="B399" s="203"/>
      <c r="C399" s="14"/>
      <c r="D399" s="178" t="s">
        <v>142</v>
      </c>
      <c r="E399" s="204" t="s">
        <v>3</v>
      </c>
      <c r="F399" s="205" t="s">
        <v>584</v>
      </c>
      <c r="G399" s="14"/>
      <c r="H399" s="204" t="s">
        <v>3</v>
      </c>
      <c r="I399" s="206"/>
      <c r="J399" s="14"/>
      <c r="K399" s="14"/>
      <c r="L399" s="203"/>
      <c r="M399" s="207"/>
      <c r="N399" s="208"/>
      <c r="O399" s="208"/>
      <c r="P399" s="208"/>
      <c r="Q399" s="208"/>
      <c r="R399" s="208"/>
      <c r="S399" s="208"/>
      <c r="T399" s="20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4" t="s">
        <v>142</v>
      </c>
      <c r="AU399" s="204" t="s">
        <v>81</v>
      </c>
      <c r="AV399" s="14" t="s">
        <v>77</v>
      </c>
      <c r="AW399" s="14" t="s">
        <v>33</v>
      </c>
      <c r="AX399" s="14" t="s">
        <v>72</v>
      </c>
      <c r="AY399" s="204" t="s">
        <v>124</v>
      </c>
    </row>
    <row r="400" s="13" customFormat="1">
      <c r="A400" s="13"/>
      <c r="B400" s="185"/>
      <c r="C400" s="13"/>
      <c r="D400" s="178" t="s">
        <v>142</v>
      </c>
      <c r="E400" s="186" t="s">
        <v>3</v>
      </c>
      <c r="F400" s="187" t="s">
        <v>779</v>
      </c>
      <c r="G400" s="13"/>
      <c r="H400" s="188">
        <v>282.10000000000002</v>
      </c>
      <c r="I400" s="189"/>
      <c r="J400" s="13"/>
      <c r="K400" s="13"/>
      <c r="L400" s="185"/>
      <c r="M400" s="190"/>
      <c r="N400" s="191"/>
      <c r="O400" s="191"/>
      <c r="P400" s="191"/>
      <c r="Q400" s="191"/>
      <c r="R400" s="191"/>
      <c r="S400" s="191"/>
      <c r="T400" s="19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6" t="s">
        <v>142</v>
      </c>
      <c r="AU400" s="186" t="s">
        <v>81</v>
      </c>
      <c r="AV400" s="13" t="s">
        <v>81</v>
      </c>
      <c r="AW400" s="13" t="s">
        <v>33</v>
      </c>
      <c r="AX400" s="13" t="s">
        <v>72</v>
      </c>
      <c r="AY400" s="186" t="s">
        <v>124</v>
      </c>
    </row>
    <row r="401" s="14" customFormat="1">
      <c r="A401" s="14"/>
      <c r="B401" s="203"/>
      <c r="C401" s="14"/>
      <c r="D401" s="178" t="s">
        <v>142</v>
      </c>
      <c r="E401" s="204" t="s">
        <v>3</v>
      </c>
      <c r="F401" s="205" t="s">
        <v>576</v>
      </c>
      <c r="G401" s="14"/>
      <c r="H401" s="204" t="s">
        <v>3</v>
      </c>
      <c r="I401" s="206"/>
      <c r="J401" s="14"/>
      <c r="K401" s="14"/>
      <c r="L401" s="203"/>
      <c r="M401" s="207"/>
      <c r="N401" s="208"/>
      <c r="O401" s="208"/>
      <c r="P401" s="208"/>
      <c r="Q401" s="208"/>
      <c r="R401" s="208"/>
      <c r="S401" s="208"/>
      <c r="T401" s="20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4" t="s">
        <v>142</v>
      </c>
      <c r="AU401" s="204" t="s">
        <v>81</v>
      </c>
      <c r="AV401" s="14" t="s">
        <v>77</v>
      </c>
      <c r="AW401" s="14" t="s">
        <v>33</v>
      </c>
      <c r="AX401" s="14" t="s">
        <v>72</v>
      </c>
      <c r="AY401" s="204" t="s">
        <v>124</v>
      </c>
    </row>
    <row r="402" s="13" customFormat="1">
      <c r="A402" s="13"/>
      <c r="B402" s="185"/>
      <c r="C402" s="13"/>
      <c r="D402" s="178" t="s">
        <v>142</v>
      </c>
      <c r="E402" s="186" t="s">
        <v>3</v>
      </c>
      <c r="F402" s="187" t="s">
        <v>780</v>
      </c>
      <c r="G402" s="13"/>
      <c r="H402" s="188">
        <v>224.15000000000001</v>
      </c>
      <c r="I402" s="189"/>
      <c r="J402" s="13"/>
      <c r="K402" s="13"/>
      <c r="L402" s="185"/>
      <c r="M402" s="190"/>
      <c r="N402" s="191"/>
      <c r="O402" s="191"/>
      <c r="P402" s="191"/>
      <c r="Q402" s="191"/>
      <c r="R402" s="191"/>
      <c r="S402" s="191"/>
      <c r="T402" s="19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6" t="s">
        <v>142</v>
      </c>
      <c r="AU402" s="186" t="s">
        <v>81</v>
      </c>
      <c r="AV402" s="13" t="s">
        <v>81</v>
      </c>
      <c r="AW402" s="13" t="s">
        <v>33</v>
      </c>
      <c r="AX402" s="13" t="s">
        <v>72</v>
      </c>
      <c r="AY402" s="186" t="s">
        <v>124</v>
      </c>
    </row>
    <row r="403" s="14" customFormat="1">
      <c r="A403" s="14"/>
      <c r="B403" s="203"/>
      <c r="C403" s="14"/>
      <c r="D403" s="178" t="s">
        <v>142</v>
      </c>
      <c r="E403" s="204" t="s">
        <v>3</v>
      </c>
      <c r="F403" s="205" t="s">
        <v>781</v>
      </c>
      <c r="G403" s="14"/>
      <c r="H403" s="204" t="s">
        <v>3</v>
      </c>
      <c r="I403" s="206"/>
      <c r="J403" s="14"/>
      <c r="K403" s="14"/>
      <c r="L403" s="203"/>
      <c r="M403" s="207"/>
      <c r="N403" s="208"/>
      <c r="O403" s="208"/>
      <c r="P403" s="208"/>
      <c r="Q403" s="208"/>
      <c r="R403" s="208"/>
      <c r="S403" s="208"/>
      <c r="T403" s="20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4" t="s">
        <v>142</v>
      </c>
      <c r="AU403" s="204" t="s">
        <v>81</v>
      </c>
      <c r="AV403" s="14" t="s">
        <v>77</v>
      </c>
      <c r="AW403" s="14" t="s">
        <v>33</v>
      </c>
      <c r="AX403" s="14" t="s">
        <v>72</v>
      </c>
      <c r="AY403" s="204" t="s">
        <v>124</v>
      </c>
    </row>
    <row r="404" s="13" customFormat="1">
      <c r="A404" s="13"/>
      <c r="B404" s="185"/>
      <c r="C404" s="13"/>
      <c r="D404" s="178" t="s">
        <v>142</v>
      </c>
      <c r="E404" s="186" t="s">
        <v>3</v>
      </c>
      <c r="F404" s="187" t="s">
        <v>782</v>
      </c>
      <c r="G404" s="13"/>
      <c r="H404" s="188">
        <v>31.5</v>
      </c>
      <c r="I404" s="189"/>
      <c r="J404" s="13"/>
      <c r="K404" s="13"/>
      <c r="L404" s="185"/>
      <c r="M404" s="190"/>
      <c r="N404" s="191"/>
      <c r="O404" s="191"/>
      <c r="P404" s="191"/>
      <c r="Q404" s="191"/>
      <c r="R404" s="191"/>
      <c r="S404" s="191"/>
      <c r="T404" s="19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6" t="s">
        <v>142</v>
      </c>
      <c r="AU404" s="186" t="s">
        <v>81</v>
      </c>
      <c r="AV404" s="13" t="s">
        <v>81</v>
      </c>
      <c r="AW404" s="13" t="s">
        <v>33</v>
      </c>
      <c r="AX404" s="13" t="s">
        <v>72</v>
      </c>
      <c r="AY404" s="186" t="s">
        <v>124</v>
      </c>
    </row>
    <row r="405" s="15" customFormat="1">
      <c r="A405" s="15"/>
      <c r="B405" s="210"/>
      <c r="C405" s="15"/>
      <c r="D405" s="178" t="s">
        <v>142</v>
      </c>
      <c r="E405" s="211" t="s">
        <v>3</v>
      </c>
      <c r="F405" s="212" t="s">
        <v>214</v>
      </c>
      <c r="G405" s="15"/>
      <c r="H405" s="213">
        <v>537.75</v>
      </c>
      <c r="I405" s="214"/>
      <c r="J405" s="15"/>
      <c r="K405" s="15"/>
      <c r="L405" s="210"/>
      <c r="M405" s="215"/>
      <c r="N405" s="216"/>
      <c r="O405" s="216"/>
      <c r="P405" s="216"/>
      <c r="Q405" s="216"/>
      <c r="R405" s="216"/>
      <c r="S405" s="216"/>
      <c r="T405" s="21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11" t="s">
        <v>142</v>
      </c>
      <c r="AU405" s="211" t="s">
        <v>81</v>
      </c>
      <c r="AV405" s="15" t="s">
        <v>131</v>
      </c>
      <c r="AW405" s="15" t="s">
        <v>33</v>
      </c>
      <c r="AX405" s="15" t="s">
        <v>77</v>
      </c>
      <c r="AY405" s="211" t="s">
        <v>124</v>
      </c>
    </row>
    <row r="406" s="2" customFormat="1" ht="24.15" customHeight="1">
      <c r="A406" s="38"/>
      <c r="B406" s="164"/>
      <c r="C406" s="193" t="s">
        <v>783</v>
      </c>
      <c r="D406" s="193" t="s">
        <v>151</v>
      </c>
      <c r="E406" s="194" t="s">
        <v>784</v>
      </c>
      <c r="F406" s="195" t="s">
        <v>785</v>
      </c>
      <c r="G406" s="196" t="s">
        <v>282</v>
      </c>
      <c r="H406" s="197">
        <v>3.2999999999999998</v>
      </c>
      <c r="I406" s="198"/>
      <c r="J406" s="199">
        <f>ROUND(I406*H406,2)</f>
        <v>0</v>
      </c>
      <c r="K406" s="195" t="s">
        <v>130</v>
      </c>
      <c r="L406" s="200"/>
      <c r="M406" s="201" t="s">
        <v>3</v>
      </c>
      <c r="N406" s="202" t="s">
        <v>43</v>
      </c>
      <c r="O406" s="72"/>
      <c r="P406" s="174">
        <f>O406*H406</f>
        <v>0</v>
      </c>
      <c r="Q406" s="174">
        <v>0.0085699999999999995</v>
      </c>
      <c r="R406" s="174">
        <f>Q406*H406</f>
        <v>0.028280999999999997</v>
      </c>
      <c r="S406" s="174">
        <v>0</v>
      </c>
      <c r="T406" s="175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76" t="s">
        <v>328</v>
      </c>
      <c r="AT406" s="176" t="s">
        <v>151</v>
      </c>
      <c r="AU406" s="176" t="s">
        <v>81</v>
      </c>
      <c r="AY406" s="19" t="s">
        <v>124</v>
      </c>
      <c r="BE406" s="177">
        <f>IF(N406="základní",J406,0)</f>
        <v>0</v>
      </c>
      <c r="BF406" s="177">
        <f>IF(N406="snížená",J406,0)</f>
        <v>0</v>
      </c>
      <c r="BG406" s="177">
        <f>IF(N406="zákl. přenesená",J406,0)</f>
        <v>0</v>
      </c>
      <c r="BH406" s="177">
        <f>IF(N406="sníž. přenesená",J406,0)</f>
        <v>0</v>
      </c>
      <c r="BI406" s="177">
        <f>IF(N406="nulová",J406,0)</f>
        <v>0</v>
      </c>
      <c r="BJ406" s="19" t="s">
        <v>77</v>
      </c>
      <c r="BK406" s="177">
        <f>ROUND(I406*H406,2)</f>
        <v>0</v>
      </c>
      <c r="BL406" s="19" t="s">
        <v>244</v>
      </c>
      <c r="BM406" s="176" t="s">
        <v>786</v>
      </c>
    </row>
    <row r="407" s="2" customFormat="1">
      <c r="A407" s="38"/>
      <c r="B407" s="39"/>
      <c r="C407" s="38"/>
      <c r="D407" s="178" t="s">
        <v>133</v>
      </c>
      <c r="E407" s="38"/>
      <c r="F407" s="179" t="s">
        <v>785</v>
      </c>
      <c r="G407" s="38"/>
      <c r="H407" s="38"/>
      <c r="I407" s="180"/>
      <c r="J407" s="38"/>
      <c r="K407" s="38"/>
      <c r="L407" s="39"/>
      <c r="M407" s="181"/>
      <c r="N407" s="182"/>
      <c r="O407" s="72"/>
      <c r="P407" s="72"/>
      <c r="Q407" s="72"/>
      <c r="R407" s="72"/>
      <c r="S407" s="72"/>
      <c r="T407" s="7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133</v>
      </c>
      <c r="AU407" s="19" t="s">
        <v>81</v>
      </c>
    </row>
    <row r="408" s="14" customFormat="1">
      <c r="A408" s="14"/>
      <c r="B408" s="203"/>
      <c r="C408" s="14"/>
      <c r="D408" s="178" t="s">
        <v>142</v>
      </c>
      <c r="E408" s="204" t="s">
        <v>3</v>
      </c>
      <c r="F408" s="205" t="s">
        <v>787</v>
      </c>
      <c r="G408" s="14"/>
      <c r="H408" s="204" t="s">
        <v>3</v>
      </c>
      <c r="I408" s="206"/>
      <c r="J408" s="14"/>
      <c r="K408" s="14"/>
      <c r="L408" s="203"/>
      <c r="M408" s="207"/>
      <c r="N408" s="208"/>
      <c r="O408" s="208"/>
      <c r="P408" s="208"/>
      <c r="Q408" s="208"/>
      <c r="R408" s="208"/>
      <c r="S408" s="208"/>
      <c r="T408" s="20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4" t="s">
        <v>142</v>
      </c>
      <c r="AU408" s="204" t="s">
        <v>81</v>
      </c>
      <c r="AV408" s="14" t="s">
        <v>77</v>
      </c>
      <c r="AW408" s="14" t="s">
        <v>33</v>
      </c>
      <c r="AX408" s="14" t="s">
        <v>72</v>
      </c>
      <c r="AY408" s="204" t="s">
        <v>124</v>
      </c>
    </row>
    <row r="409" s="13" customFormat="1">
      <c r="A409" s="13"/>
      <c r="B409" s="185"/>
      <c r="C409" s="13"/>
      <c r="D409" s="178" t="s">
        <v>142</v>
      </c>
      <c r="E409" s="186" t="s">
        <v>3</v>
      </c>
      <c r="F409" s="187" t="s">
        <v>788</v>
      </c>
      <c r="G409" s="13"/>
      <c r="H409" s="188">
        <v>3.2999999999999998</v>
      </c>
      <c r="I409" s="189"/>
      <c r="J409" s="13"/>
      <c r="K409" s="13"/>
      <c r="L409" s="185"/>
      <c r="M409" s="190"/>
      <c r="N409" s="191"/>
      <c r="O409" s="191"/>
      <c r="P409" s="191"/>
      <c r="Q409" s="191"/>
      <c r="R409" s="191"/>
      <c r="S409" s="191"/>
      <c r="T409" s="19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6" t="s">
        <v>142</v>
      </c>
      <c r="AU409" s="186" t="s">
        <v>81</v>
      </c>
      <c r="AV409" s="13" t="s">
        <v>81</v>
      </c>
      <c r="AW409" s="13" t="s">
        <v>33</v>
      </c>
      <c r="AX409" s="13" t="s">
        <v>77</v>
      </c>
      <c r="AY409" s="186" t="s">
        <v>124</v>
      </c>
    </row>
    <row r="410" s="2" customFormat="1" ht="24.15" customHeight="1">
      <c r="A410" s="38"/>
      <c r="B410" s="164"/>
      <c r="C410" s="193" t="s">
        <v>789</v>
      </c>
      <c r="D410" s="193" t="s">
        <v>151</v>
      </c>
      <c r="E410" s="194" t="s">
        <v>790</v>
      </c>
      <c r="F410" s="195" t="s">
        <v>791</v>
      </c>
      <c r="G410" s="196" t="s">
        <v>282</v>
      </c>
      <c r="H410" s="197">
        <v>37.200000000000003</v>
      </c>
      <c r="I410" s="198"/>
      <c r="J410" s="199">
        <f>ROUND(I410*H410,2)</f>
        <v>0</v>
      </c>
      <c r="K410" s="195" t="s">
        <v>130</v>
      </c>
      <c r="L410" s="200"/>
      <c r="M410" s="201" t="s">
        <v>3</v>
      </c>
      <c r="N410" s="202" t="s">
        <v>43</v>
      </c>
      <c r="O410" s="72"/>
      <c r="P410" s="174">
        <f>O410*H410</f>
        <v>0</v>
      </c>
      <c r="Q410" s="174">
        <v>0.0046499999999999996</v>
      </c>
      <c r="R410" s="174">
        <f>Q410*H410</f>
        <v>0.17298</v>
      </c>
      <c r="S410" s="174">
        <v>0</v>
      </c>
      <c r="T410" s="175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76" t="s">
        <v>328</v>
      </c>
      <c r="AT410" s="176" t="s">
        <v>151</v>
      </c>
      <c r="AU410" s="176" t="s">
        <v>81</v>
      </c>
      <c r="AY410" s="19" t="s">
        <v>124</v>
      </c>
      <c r="BE410" s="177">
        <f>IF(N410="základní",J410,0)</f>
        <v>0</v>
      </c>
      <c r="BF410" s="177">
        <f>IF(N410="snížená",J410,0)</f>
        <v>0</v>
      </c>
      <c r="BG410" s="177">
        <f>IF(N410="zákl. přenesená",J410,0)</f>
        <v>0</v>
      </c>
      <c r="BH410" s="177">
        <f>IF(N410="sníž. přenesená",J410,0)</f>
        <v>0</v>
      </c>
      <c r="BI410" s="177">
        <f>IF(N410="nulová",J410,0)</f>
        <v>0</v>
      </c>
      <c r="BJ410" s="19" t="s">
        <v>77</v>
      </c>
      <c r="BK410" s="177">
        <f>ROUND(I410*H410,2)</f>
        <v>0</v>
      </c>
      <c r="BL410" s="19" t="s">
        <v>244</v>
      </c>
      <c r="BM410" s="176" t="s">
        <v>792</v>
      </c>
    </row>
    <row r="411" s="2" customFormat="1">
      <c r="A411" s="38"/>
      <c r="B411" s="39"/>
      <c r="C411" s="38"/>
      <c r="D411" s="178" t="s">
        <v>133</v>
      </c>
      <c r="E411" s="38"/>
      <c r="F411" s="179" t="s">
        <v>791</v>
      </c>
      <c r="G411" s="38"/>
      <c r="H411" s="38"/>
      <c r="I411" s="180"/>
      <c r="J411" s="38"/>
      <c r="K411" s="38"/>
      <c r="L411" s="39"/>
      <c r="M411" s="181"/>
      <c r="N411" s="182"/>
      <c r="O411" s="72"/>
      <c r="P411" s="72"/>
      <c r="Q411" s="72"/>
      <c r="R411" s="72"/>
      <c r="S411" s="72"/>
      <c r="T411" s="73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9" t="s">
        <v>133</v>
      </c>
      <c r="AU411" s="19" t="s">
        <v>81</v>
      </c>
    </row>
    <row r="412" s="14" customFormat="1">
      <c r="A412" s="14"/>
      <c r="B412" s="203"/>
      <c r="C412" s="14"/>
      <c r="D412" s="178" t="s">
        <v>142</v>
      </c>
      <c r="E412" s="204" t="s">
        <v>3</v>
      </c>
      <c r="F412" s="205" t="s">
        <v>584</v>
      </c>
      <c r="G412" s="14"/>
      <c r="H412" s="204" t="s">
        <v>3</v>
      </c>
      <c r="I412" s="206"/>
      <c r="J412" s="14"/>
      <c r="K412" s="14"/>
      <c r="L412" s="203"/>
      <c r="M412" s="207"/>
      <c r="N412" s="208"/>
      <c r="O412" s="208"/>
      <c r="P412" s="208"/>
      <c r="Q412" s="208"/>
      <c r="R412" s="208"/>
      <c r="S412" s="208"/>
      <c r="T412" s="20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4" t="s">
        <v>142</v>
      </c>
      <c r="AU412" s="204" t="s">
        <v>81</v>
      </c>
      <c r="AV412" s="14" t="s">
        <v>77</v>
      </c>
      <c r="AW412" s="14" t="s">
        <v>33</v>
      </c>
      <c r="AX412" s="14" t="s">
        <v>72</v>
      </c>
      <c r="AY412" s="204" t="s">
        <v>124</v>
      </c>
    </row>
    <row r="413" s="14" customFormat="1">
      <c r="A413" s="14"/>
      <c r="B413" s="203"/>
      <c r="C413" s="14"/>
      <c r="D413" s="178" t="s">
        <v>142</v>
      </c>
      <c r="E413" s="204" t="s">
        <v>3</v>
      </c>
      <c r="F413" s="205" t="s">
        <v>405</v>
      </c>
      <c r="G413" s="14"/>
      <c r="H413" s="204" t="s">
        <v>3</v>
      </c>
      <c r="I413" s="206"/>
      <c r="J413" s="14"/>
      <c r="K413" s="14"/>
      <c r="L413" s="203"/>
      <c r="M413" s="207"/>
      <c r="N413" s="208"/>
      <c r="O413" s="208"/>
      <c r="P413" s="208"/>
      <c r="Q413" s="208"/>
      <c r="R413" s="208"/>
      <c r="S413" s="208"/>
      <c r="T413" s="20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4" t="s">
        <v>142</v>
      </c>
      <c r="AU413" s="204" t="s">
        <v>81</v>
      </c>
      <c r="AV413" s="14" t="s">
        <v>77</v>
      </c>
      <c r="AW413" s="14" t="s">
        <v>33</v>
      </c>
      <c r="AX413" s="14" t="s">
        <v>72</v>
      </c>
      <c r="AY413" s="204" t="s">
        <v>124</v>
      </c>
    </row>
    <row r="414" s="13" customFormat="1">
      <c r="A414" s="13"/>
      <c r="B414" s="185"/>
      <c r="C414" s="13"/>
      <c r="D414" s="178" t="s">
        <v>142</v>
      </c>
      <c r="E414" s="186" t="s">
        <v>3</v>
      </c>
      <c r="F414" s="187" t="s">
        <v>256</v>
      </c>
      <c r="G414" s="13"/>
      <c r="H414" s="188">
        <v>17</v>
      </c>
      <c r="I414" s="189"/>
      <c r="J414" s="13"/>
      <c r="K414" s="13"/>
      <c r="L414" s="185"/>
      <c r="M414" s="190"/>
      <c r="N414" s="191"/>
      <c r="O414" s="191"/>
      <c r="P414" s="191"/>
      <c r="Q414" s="191"/>
      <c r="R414" s="191"/>
      <c r="S414" s="191"/>
      <c r="T414" s="19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6" t="s">
        <v>142</v>
      </c>
      <c r="AU414" s="186" t="s">
        <v>81</v>
      </c>
      <c r="AV414" s="13" t="s">
        <v>81</v>
      </c>
      <c r="AW414" s="13" t="s">
        <v>33</v>
      </c>
      <c r="AX414" s="13" t="s">
        <v>72</v>
      </c>
      <c r="AY414" s="186" t="s">
        <v>124</v>
      </c>
    </row>
    <row r="415" s="14" customFormat="1">
      <c r="A415" s="14"/>
      <c r="B415" s="203"/>
      <c r="C415" s="14"/>
      <c r="D415" s="178" t="s">
        <v>142</v>
      </c>
      <c r="E415" s="204" t="s">
        <v>3</v>
      </c>
      <c r="F415" s="205" t="s">
        <v>576</v>
      </c>
      <c r="G415" s="14"/>
      <c r="H415" s="204" t="s">
        <v>3</v>
      </c>
      <c r="I415" s="206"/>
      <c r="J415" s="14"/>
      <c r="K415" s="14"/>
      <c r="L415" s="203"/>
      <c r="M415" s="207"/>
      <c r="N415" s="208"/>
      <c r="O415" s="208"/>
      <c r="P415" s="208"/>
      <c r="Q415" s="208"/>
      <c r="R415" s="208"/>
      <c r="S415" s="208"/>
      <c r="T415" s="20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4" t="s">
        <v>142</v>
      </c>
      <c r="AU415" s="204" t="s">
        <v>81</v>
      </c>
      <c r="AV415" s="14" t="s">
        <v>77</v>
      </c>
      <c r="AW415" s="14" t="s">
        <v>33</v>
      </c>
      <c r="AX415" s="14" t="s">
        <v>72</v>
      </c>
      <c r="AY415" s="204" t="s">
        <v>124</v>
      </c>
    </row>
    <row r="416" s="14" customFormat="1">
      <c r="A416" s="14"/>
      <c r="B416" s="203"/>
      <c r="C416" s="14"/>
      <c r="D416" s="178" t="s">
        <v>142</v>
      </c>
      <c r="E416" s="204" t="s">
        <v>3</v>
      </c>
      <c r="F416" s="205" t="s">
        <v>405</v>
      </c>
      <c r="G416" s="14"/>
      <c r="H416" s="204" t="s">
        <v>3</v>
      </c>
      <c r="I416" s="206"/>
      <c r="J416" s="14"/>
      <c r="K416" s="14"/>
      <c r="L416" s="203"/>
      <c r="M416" s="207"/>
      <c r="N416" s="208"/>
      <c r="O416" s="208"/>
      <c r="P416" s="208"/>
      <c r="Q416" s="208"/>
      <c r="R416" s="208"/>
      <c r="S416" s="208"/>
      <c r="T416" s="20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4" t="s">
        <v>142</v>
      </c>
      <c r="AU416" s="204" t="s">
        <v>81</v>
      </c>
      <c r="AV416" s="14" t="s">
        <v>77</v>
      </c>
      <c r="AW416" s="14" t="s">
        <v>33</v>
      </c>
      <c r="AX416" s="14" t="s">
        <v>72</v>
      </c>
      <c r="AY416" s="204" t="s">
        <v>124</v>
      </c>
    </row>
    <row r="417" s="13" customFormat="1">
      <c r="A417" s="13"/>
      <c r="B417" s="185"/>
      <c r="C417" s="13"/>
      <c r="D417" s="178" t="s">
        <v>142</v>
      </c>
      <c r="E417" s="186" t="s">
        <v>3</v>
      </c>
      <c r="F417" s="187" t="s">
        <v>225</v>
      </c>
      <c r="G417" s="13"/>
      <c r="H417" s="188">
        <v>14</v>
      </c>
      <c r="I417" s="189"/>
      <c r="J417" s="13"/>
      <c r="K417" s="13"/>
      <c r="L417" s="185"/>
      <c r="M417" s="190"/>
      <c r="N417" s="191"/>
      <c r="O417" s="191"/>
      <c r="P417" s="191"/>
      <c r="Q417" s="191"/>
      <c r="R417" s="191"/>
      <c r="S417" s="191"/>
      <c r="T417" s="19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6" t="s">
        <v>142</v>
      </c>
      <c r="AU417" s="186" t="s">
        <v>81</v>
      </c>
      <c r="AV417" s="13" t="s">
        <v>81</v>
      </c>
      <c r="AW417" s="13" t="s">
        <v>33</v>
      </c>
      <c r="AX417" s="13" t="s">
        <v>72</v>
      </c>
      <c r="AY417" s="186" t="s">
        <v>124</v>
      </c>
    </row>
    <row r="418" s="15" customFormat="1">
      <c r="A418" s="15"/>
      <c r="B418" s="210"/>
      <c r="C418" s="15"/>
      <c r="D418" s="178" t="s">
        <v>142</v>
      </c>
      <c r="E418" s="211" t="s">
        <v>3</v>
      </c>
      <c r="F418" s="212" t="s">
        <v>214</v>
      </c>
      <c r="G418" s="15"/>
      <c r="H418" s="213">
        <v>31</v>
      </c>
      <c r="I418" s="214"/>
      <c r="J418" s="15"/>
      <c r="K418" s="15"/>
      <c r="L418" s="210"/>
      <c r="M418" s="215"/>
      <c r="N418" s="216"/>
      <c r="O418" s="216"/>
      <c r="P418" s="216"/>
      <c r="Q418" s="216"/>
      <c r="R418" s="216"/>
      <c r="S418" s="216"/>
      <c r="T418" s="21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11" t="s">
        <v>142</v>
      </c>
      <c r="AU418" s="211" t="s">
        <v>81</v>
      </c>
      <c r="AV418" s="15" t="s">
        <v>131</v>
      </c>
      <c r="AW418" s="15" t="s">
        <v>33</v>
      </c>
      <c r="AX418" s="15" t="s">
        <v>77</v>
      </c>
      <c r="AY418" s="211" t="s">
        <v>124</v>
      </c>
    </row>
    <row r="419" s="13" customFormat="1">
      <c r="A419" s="13"/>
      <c r="B419" s="185"/>
      <c r="C419" s="13"/>
      <c r="D419" s="178" t="s">
        <v>142</v>
      </c>
      <c r="E419" s="13"/>
      <c r="F419" s="187" t="s">
        <v>793</v>
      </c>
      <c r="G419" s="13"/>
      <c r="H419" s="188">
        <v>37.200000000000003</v>
      </c>
      <c r="I419" s="189"/>
      <c r="J419" s="13"/>
      <c r="K419" s="13"/>
      <c r="L419" s="185"/>
      <c r="M419" s="190"/>
      <c r="N419" s="191"/>
      <c r="O419" s="191"/>
      <c r="P419" s="191"/>
      <c r="Q419" s="191"/>
      <c r="R419" s="191"/>
      <c r="S419" s="191"/>
      <c r="T419" s="19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6" t="s">
        <v>142</v>
      </c>
      <c r="AU419" s="186" t="s">
        <v>81</v>
      </c>
      <c r="AV419" s="13" t="s">
        <v>81</v>
      </c>
      <c r="AW419" s="13" t="s">
        <v>4</v>
      </c>
      <c r="AX419" s="13" t="s">
        <v>77</v>
      </c>
      <c r="AY419" s="186" t="s">
        <v>124</v>
      </c>
    </row>
    <row r="420" s="2" customFormat="1" ht="24.15" customHeight="1">
      <c r="A420" s="38"/>
      <c r="B420" s="164"/>
      <c r="C420" s="193" t="s">
        <v>794</v>
      </c>
      <c r="D420" s="193" t="s">
        <v>151</v>
      </c>
      <c r="E420" s="194" t="s">
        <v>795</v>
      </c>
      <c r="F420" s="195" t="s">
        <v>796</v>
      </c>
      <c r="G420" s="196" t="s">
        <v>282</v>
      </c>
      <c r="H420" s="197">
        <v>24</v>
      </c>
      <c r="I420" s="198"/>
      <c r="J420" s="199">
        <f>ROUND(I420*H420,2)</f>
        <v>0</v>
      </c>
      <c r="K420" s="195" t="s">
        <v>130</v>
      </c>
      <c r="L420" s="200"/>
      <c r="M420" s="201" t="s">
        <v>3</v>
      </c>
      <c r="N420" s="202" t="s">
        <v>43</v>
      </c>
      <c r="O420" s="72"/>
      <c r="P420" s="174">
        <f>O420*H420</f>
        <v>0</v>
      </c>
      <c r="Q420" s="174">
        <v>0.0056699999999999997</v>
      </c>
      <c r="R420" s="174">
        <f>Q420*H420</f>
        <v>0.13607999999999998</v>
      </c>
      <c r="S420" s="174">
        <v>0</v>
      </c>
      <c r="T420" s="175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76" t="s">
        <v>328</v>
      </c>
      <c r="AT420" s="176" t="s">
        <v>151</v>
      </c>
      <c r="AU420" s="176" t="s">
        <v>81</v>
      </c>
      <c r="AY420" s="19" t="s">
        <v>124</v>
      </c>
      <c r="BE420" s="177">
        <f>IF(N420="základní",J420,0)</f>
        <v>0</v>
      </c>
      <c r="BF420" s="177">
        <f>IF(N420="snížená",J420,0)</f>
        <v>0</v>
      </c>
      <c r="BG420" s="177">
        <f>IF(N420="zákl. přenesená",J420,0)</f>
        <v>0</v>
      </c>
      <c r="BH420" s="177">
        <f>IF(N420="sníž. přenesená",J420,0)</f>
        <v>0</v>
      </c>
      <c r="BI420" s="177">
        <f>IF(N420="nulová",J420,0)</f>
        <v>0</v>
      </c>
      <c r="BJ420" s="19" t="s">
        <v>77</v>
      </c>
      <c r="BK420" s="177">
        <f>ROUND(I420*H420,2)</f>
        <v>0</v>
      </c>
      <c r="BL420" s="19" t="s">
        <v>244</v>
      </c>
      <c r="BM420" s="176" t="s">
        <v>797</v>
      </c>
    </row>
    <row r="421" s="2" customFormat="1">
      <c r="A421" s="38"/>
      <c r="B421" s="39"/>
      <c r="C421" s="38"/>
      <c r="D421" s="178" t="s">
        <v>133</v>
      </c>
      <c r="E421" s="38"/>
      <c r="F421" s="179" t="s">
        <v>796</v>
      </c>
      <c r="G421" s="38"/>
      <c r="H421" s="38"/>
      <c r="I421" s="180"/>
      <c r="J421" s="38"/>
      <c r="K421" s="38"/>
      <c r="L421" s="39"/>
      <c r="M421" s="181"/>
      <c r="N421" s="182"/>
      <c r="O421" s="72"/>
      <c r="P421" s="72"/>
      <c r="Q421" s="72"/>
      <c r="R421" s="72"/>
      <c r="S421" s="72"/>
      <c r="T421" s="73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9" t="s">
        <v>133</v>
      </c>
      <c r="AU421" s="19" t="s">
        <v>81</v>
      </c>
    </row>
    <row r="422" s="14" customFormat="1">
      <c r="A422" s="14"/>
      <c r="B422" s="203"/>
      <c r="C422" s="14"/>
      <c r="D422" s="178" t="s">
        <v>142</v>
      </c>
      <c r="E422" s="204" t="s">
        <v>3</v>
      </c>
      <c r="F422" s="205" t="s">
        <v>584</v>
      </c>
      <c r="G422" s="14"/>
      <c r="H422" s="204" t="s">
        <v>3</v>
      </c>
      <c r="I422" s="206"/>
      <c r="J422" s="14"/>
      <c r="K422" s="14"/>
      <c r="L422" s="203"/>
      <c r="M422" s="207"/>
      <c r="N422" s="208"/>
      <c r="O422" s="208"/>
      <c r="P422" s="208"/>
      <c r="Q422" s="208"/>
      <c r="R422" s="208"/>
      <c r="S422" s="208"/>
      <c r="T422" s="20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4" t="s">
        <v>142</v>
      </c>
      <c r="AU422" s="204" t="s">
        <v>81</v>
      </c>
      <c r="AV422" s="14" t="s">
        <v>77</v>
      </c>
      <c r="AW422" s="14" t="s">
        <v>33</v>
      </c>
      <c r="AX422" s="14" t="s">
        <v>72</v>
      </c>
      <c r="AY422" s="204" t="s">
        <v>124</v>
      </c>
    </row>
    <row r="423" s="14" customFormat="1">
      <c r="A423" s="14"/>
      <c r="B423" s="203"/>
      <c r="C423" s="14"/>
      <c r="D423" s="178" t="s">
        <v>142</v>
      </c>
      <c r="E423" s="204" t="s">
        <v>3</v>
      </c>
      <c r="F423" s="205" t="s">
        <v>411</v>
      </c>
      <c r="G423" s="14"/>
      <c r="H423" s="204" t="s">
        <v>3</v>
      </c>
      <c r="I423" s="206"/>
      <c r="J423" s="14"/>
      <c r="K423" s="14"/>
      <c r="L423" s="203"/>
      <c r="M423" s="207"/>
      <c r="N423" s="208"/>
      <c r="O423" s="208"/>
      <c r="P423" s="208"/>
      <c r="Q423" s="208"/>
      <c r="R423" s="208"/>
      <c r="S423" s="208"/>
      <c r="T423" s="20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04" t="s">
        <v>142</v>
      </c>
      <c r="AU423" s="204" t="s">
        <v>81</v>
      </c>
      <c r="AV423" s="14" t="s">
        <v>77</v>
      </c>
      <c r="AW423" s="14" t="s">
        <v>33</v>
      </c>
      <c r="AX423" s="14" t="s">
        <v>72</v>
      </c>
      <c r="AY423" s="204" t="s">
        <v>124</v>
      </c>
    </row>
    <row r="424" s="13" customFormat="1">
      <c r="A424" s="13"/>
      <c r="B424" s="185"/>
      <c r="C424" s="13"/>
      <c r="D424" s="178" t="s">
        <v>142</v>
      </c>
      <c r="E424" s="186" t="s">
        <v>3</v>
      </c>
      <c r="F424" s="187" t="s">
        <v>191</v>
      </c>
      <c r="G424" s="13"/>
      <c r="H424" s="188">
        <v>11</v>
      </c>
      <c r="I424" s="189"/>
      <c r="J424" s="13"/>
      <c r="K424" s="13"/>
      <c r="L424" s="185"/>
      <c r="M424" s="190"/>
      <c r="N424" s="191"/>
      <c r="O424" s="191"/>
      <c r="P424" s="191"/>
      <c r="Q424" s="191"/>
      <c r="R424" s="191"/>
      <c r="S424" s="191"/>
      <c r="T424" s="19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6" t="s">
        <v>142</v>
      </c>
      <c r="AU424" s="186" t="s">
        <v>81</v>
      </c>
      <c r="AV424" s="13" t="s">
        <v>81</v>
      </c>
      <c r="AW424" s="13" t="s">
        <v>33</v>
      </c>
      <c r="AX424" s="13" t="s">
        <v>72</v>
      </c>
      <c r="AY424" s="186" t="s">
        <v>124</v>
      </c>
    </row>
    <row r="425" s="14" customFormat="1">
      <c r="A425" s="14"/>
      <c r="B425" s="203"/>
      <c r="C425" s="14"/>
      <c r="D425" s="178" t="s">
        <v>142</v>
      </c>
      <c r="E425" s="204" t="s">
        <v>3</v>
      </c>
      <c r="F425" s="205" t="s">
        <v>576</v>
      </c>
      <c r="G425" s="14"/>
      <c r="H425" s="204" t="s">
        <v>3</v>
      </c>
      <c r="I425" s="206"/>
      <c r="J425" s="14"/>
      <c r="K425" s="14"/>
      <c r="L425" s="203"/>
      <c r="M425" s="207"/>
      <c r="N425" s="208"/>
      <c r="O425" s="208"/>
      <c r="P425" s="208"/>
      <c r="Q425" s="208"/>
      <c r="R425" s="208"/>
      <c r="S425" s="208"/>
      <c r="T425" s="20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4" t="s">
        <v>142</v>
      </c>
      <c r="AU425" s="204" t="s">
        <v>81</v>
      </c>
      <c r="AV425" s="14" t="s">
        <v>77</v>
      </c>
      <c r="AW425" s="14" t="s">
        <v>33</v>
      </c>
      <c r="AX425" s="14" t="s">
        <v>72</v>
      </c>
      <c r="AY425" s="204" t="s">
        <v>124</v>
      </c>
    </row>
    <row r="426" s="14" customFormat="1">
      <c r="A426" s="14"/>
      <c r="B426" s="203"/>
      <c r="C426" s="14"/>
      <c r="D426" s="178" t="s">
        <v>142</v>
      </c>
      <c r="E426" s="204" t="s">
        <v>3</v>
      </c>
      <c r="F426" s="205" t="s">
        <v>411</v>
      </c>
      <c r="G426" s="14"/>
      <c r="H426" s="204" t="s">
        <v>3</v>
      </c>
      <c r="I426" s="206"/>
      <c r="J426" s="14"/>
      <c r="K426" s="14"/>
      <c r="L426" s="203"/>
      <c r="M426" s="207"/>
      <c r="N426" s="208"/>
      <c r="O426" s="208"/>
      <c r="P426" s="208"/>
      <c r="Q426" s="208"/>
      <c r="R426" s="208"/>
      <c r="S426" s="208"/>
      <c r="T426" s="20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4" t="s">
        <v>142</v>
      </c>
      <c r="AU426" s="204" t="s">
        <v>81</v>
      </c>
      <c r="AV426" s="14" t="s">
        <v>77</v>
      </c>
      <c r="AW426" s="14" t="s">
        <v>33</v>
      </c>
      <c r="AX426" s="14" t="s">
        <v>72</v>
      </c>
      <c r="AY426" s="204" t="s">
        <v>124</v>
      </c>
    </row>
    <row r="427" s="13" customFormat="1">
      <c r="A427" s="13"/>
      <c r="B427" s="185"/>
      <c r="C427" s="13"/>
      <c r="D427" s="178" t="s">
        <v>142</v>
      </c>
      <c r="E427" s="186" t="s">
        <v>3</v>
      </c>
      <c r="F427" s="187" t="s">
        <v>181</v>
      </c>
      <c r="G427" s="13"/>
      <c r="H427" s="188">
        <v>9</v>
      </c>
      <c r="I427" s="189"/>
      <c r="J427" s="13"/>
      <c r="K427" s="13"/>
      <c r="L427" s="185"/>
      <c r="M427" s="190"/>
      <c r="N427" s="191"/>
      <c r="O427" s="191"/>
      <c r="P427" s="191"/>
      <c r="Q427" s="191"/>
      <c r="R427" s="191"/>
      <c r="S427" s="191"/>
      <c r="T427" s="19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6" t="s">
        <v>142</v>
      </c>
      <c r="AU427" s="186" t="s">
        <v>81</v>
      </c>
      <c r="AV427" s="13" t="s">
        <v>81</v>
      </c>
      <c r="AW427" s="13" t="s">
        <v>33</v>
      </c>
      <c r="AX427" s="13" t="s">
        <v>72</v>
      </c>
      <c r="AY427" s="186" t="s">
        <v>124</v>
      </c>
    </row>
    <row r="428" s="15" customFormat="1">
      <c r="A428" s="15"/>
      <c r="B428" s="210"/>
      <c r="C428" s="15"/>
      <c r="D428" s="178" t="s">
        <v>142</v>
      </c>
      <c r="E428" s="211" t="s">
        <v>3</v>
      </c>
      <c r="F428" s="212" t="s">
        <v>214</v>
      </c>
      <c r="G428" s="15"/>
      <c r="H428" s="213">
        <v>20</v>
      </c>
      <c r="I428" s="214"/>
      <c r="J428" s="15"/>
      <c r="K428" s="15"/>
      <c r="L428" s="210"/>
      <c r="M428" s="215"/>
      <c r="N428" s="216"/>
      <c r="O428" s="216"/>
      <c r="P428" s="216"/>
      <c r="Q428" s="216"/>
      <c r="R428" s="216"/>
      <c r="S428" s="216"/>
      <c r="T428" s="21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1" t="s">
        <v>142</v>
      </c>
      <c r="AU428" s="211" t="s">
        <v>81</v>
      </c>
      <c r="AV428" s="15" t="s">
        <v>131</v>
      </c>
      <c r="AW428" s="15" t="s">
        <v>33</v>
      </c>
      <c r="AX428" s="15" t="s">
        <v>77</v>
      </c>
      <c r="AY428" s="211" t="s">
        <v>124</v>
      </c>
    </row>
    <row r="429" s="13" customFormat="1">
      <c r="A429" s="13"/>
      <c r="B429" s="185"/>
      <c r="C429" s="13"/>
      <c r="D429" s="178" t="s">
        <v>142</v>
      </c>
      <c r="E429" s="13"/>
      <c r="F429" s="187" t="s">
        <v>798</v>
      </c>
      <c r="G429" s="13"/>
      <c r="H429" s="188">
        <v>24</v>
      </c>
      <c r="I429" s="189"/>
      <c r="J429" s="13"/>
      <c r="K429" s="13"/>
      <c r="L429" s="185"/>
      <c r="M429" s="190"/>
      <c r="N429" s="191"/>
      <c r="O429" s="191"/>
      <c r="P429" s="191"/>
      <c r="Q429" s="191"/>
      <c r="R429" s="191"/>
      <c r="S429" s="191"/>
      <c r="T429" s="19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6" t="s">
        <v>142</v>
      </c>
      <c r="AU429" s="186" t="s">
        <v>81</v>
      </c>
      <c r="AV429" s="13" t="s">
        <v>81</v>
      </c>
      <c r="AW429" s="13" t="s">
        <v>4</v>
      </c>
      <c r="AX429" s="13" t="s">
        <v>77</v>
      </c>
      <c r="AY429" s="186" t="s">
        <v>124</v>
      </c>
    </row>
    <row r="430" s="2" customFormat="1" ht="24.15" customHeight="1">
      <c r="A430" s="38"/>
      <c r="B430" s="164"/>
      <c r="C430" s="193" t="s">
        <v>468</v>
      </c>
      <c r="D430" s="193" t="s">
        <v>151</v>
      </c>
      <c r="E430" s="194" t="s">
        <v>421</v>
      </c>
      <c r="F430" s="195" t="s">
        <v>422</v>
      </c>
      <c r="G430" s="196" t="s">
        <v>282</v>
      </c>
      <c r="H430" s="197">
        <v>36</v>
      </c>
      <c r="I430" s="198"/>
      <c r="J430" s="199">
        <f>ROUND(I430*H430,2)</f>
        <v>0</v>
      </c>
      <c r="K430" s="195" t="s">
        <v>130</v>
      </c>
      <c r="L430" s="200"/>
      <c r="M430" s="201" t="s">
        <v>3</v>
      </c>
      <c r="N430" s="202" t="s">
        <v>43</v>
      </c>
      <c r="O430" s="72"/>
      <c r="P430" s="174">
        <f>O430*H430</f>
        <v>0</v>
      </c>
      <c r="Q430" s="174">
        <v>0.0027399999999999998</v>
      </c>
      <c r="R430" s="174">
        <f>Q430*H430</f>
        <v>0.098639999999999992</v>
      </c>
      <c r="S430" s="174">
        <v>0</v>
      </c>
      <c r="T430" s="175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76" t="s">
        <v>328</v>
      </c>
      <c r="AT430" s="176" t="s">
        <v>151</v>
      </c>
      <c r="AU430" s="176" t="s">
        <v>81</v>
      </c>
      <c r="AY430" s="19" t="s">
        <v>124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9" t="s">
        <v>77</v>
      </c>
      <c r="BK430" s="177">
        <f>ROUND(I430*H430,2)</f>
        <v>0</v>
      </c>
      <c r="BL430" s="19" t="s">
        <v>244</v>
      </c>
      <c r="BM430" s="176" t="s">
        <v>799</v>
      </c>
    </row>
    <row r="431" s="2" customFormat="1">
      <c r="A431" s="38"/>
      <c r="B431" s="39"/>
      <c r="C431" s="38"/>
      <c r="D431" s="178" t="s">
        <v>133</v>
      </c>
      <c r="E431" s="38"/>
      <c r="F431" s="179" t="s">
        <v>422</v>
      </c>
      <c r="G431" s="38"/>
      <c r="H431" s="38"/>
      <c r="I431" s="180"/>
      <c r="J431" s="38"/>
      <c r="K431" s="38"/>
      <c r="L431" s="39"/>
      <c r="M431" s="181"/>
      <c r="N431" s="182"/>
      <c r="O431" s="72"/>
      <c r="P431" s="72"/>
      <c r="Q431" s="72"/>
      <c r="R431" s="72"/>
      <c r="S431" s="72"/>
      <c r="T431" s="73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133</v>
      </c>
      <c r="AU431" s="19" t="s">
        <v>81</v>
      </c>
    </row>
    <row r="432" s="14" customFormat="1">
      <c r="A432" s="14"/>
      <c r="B432" s="203"/>
      <c r="C432" s="14"/>
      <c r="D432" s="178" t="s">
        <v>142</v>
      </c>
      <c r="E432" s="204" t="s">
        <v>3</v>
      </c>
      <c r="F432" s="205" t="s">
        <v>584</v>
      </c>
      <c r="G432" s="14"/>
      <c r="H432" s="204" t="s">
        <v>3</v>
      </c>
      <c r="I432" s="206"/>
      <c r="J432" s="14"/>
      <c r="K432" s="14"/>
      <c r="L432" s="203"/>
      <c r="M432" s="207"/>
      <c r="N432" s="208"/>
      <c r="O432" s="208"/>
      <c r="P432" s="208"/>
      <c r="Q432" s="208"/>
      <c r="R432" s="208"/>
      <c r="S432" s="208"/>
      <c r="T432" s="20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4" t="s">
        <v>142</v>
      </c>
      <c r="AU432" s="204" t="s">
        <v>81</v>
      </c>
      <c r="AV432" s="14" t="s">
        <v>77</v>
      </c>
      <c r="AW432" s="14" t="s">
        <v>33</v>
      </c>
      <c r="AX432" s="14" t="s">
        <v>72</v>
      </c>
      <c r="AY432" s="204" t="s">
        <v>124</v>
      </c>
    </row>
    <row r="433" s="14" customFormat="1">
      <c r="A433" s="14"/>
      <c r="B433" s="203"/>
      <c r="C433" s="14"/>
      <c r="D433" s="178" t="s">
        <v>142</v>
      </c>
      <c r="E433" s="204" t="s">
        <v>3</v>
      </c>
      <c r="F433" s="205" t="s">
        <v>411</v>
      </c>
      <c r="G433" s="14"/>
      <c r="H433" s="204" t="s">
        <v>3</v>
      </c>
      <c r="I433" s="206"/>
      <c r="J433" s="14"/>
      <c r="K433" s="14"/>
      <c r="L433" s="203"/>
      <c r="M433" s="207"/>
      <c r="N433" s="208"/>
      <c r="O433" s="208"/>
      <c r="P433" s="208"/>
      <c r="Q433" s="208"/>
      <c r="R433" s="208"/>
      <c r="S433" s="208"/>
      <c r="T433" s="20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4" t="s">
        <v>142</v>
      </c>
      <c r="AU433" s="204" t="s">
        <v>81</v>
      </c>
      <c r="AV433" s="14" t="s">
        <v>77</v>
      </c>
      <c r="AW433" s="14" t="s">
        <v>33</v>
      </c>
      <c r="AX433" s="14" t="s">
        <v>72</v>
      </c>
      <c r="AY433" s="204" t="s">
        <v>124</v>
      </c>
    </row>
    <row r="434" s="13" customFormat="1">
      <c r="A434" s="13"/>
      <c r="B434" s="185"/>
      <c r="C434" s="13"/>
      <c r="D434" s="178" t="s">
        <v>142</v>
      </c>
      <c r="E434" s="186" t="s">
        <v>3</v>
      </c>
      <c r="F434" s="187" t="s">
        <v>256</v>
      </c>
      <c r="G434" s="13"/>
      <c r="H434" s="188">
        <v>17</v>
      </c>
      <c r="I434" s="189"/>
      <c r="J434" s="13"/>
      <c r="K434" s="13"/>
      <c r="L434" s="185"/>
      <c r="M434" s="190"/>
      <c r="N434" s="191"/>
      <c r="O434" s="191"/>
      <c r="P434" s="191"/>
      <c r="Q434" s="191"/>
      <c r="R434" s="191"/>
      <c r="S434" s="191"/>
      <c r="T434" s="19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6" t="s">
        <v>142</v>
      </c>
      <c r="AU434" s="186" t="s">
        <v>81</v>
      </c>
      <c r="AV434" s="13" t="s">
        <v>81</v>
      </c>
      <c r="AW434" s="13" t="s">
        <v>33</v>
      </c>
      <c r="AX434" s="13" t="s">
        <v>72</v>
      </c>
      <c r="AY434" s="186" t="s">
        <v>124</v>
      </c>
    </row>
    <row r="435" s="14" customFormat="1">
      <c r="A435" s="14"/>
      <c r="B435" s="203"/>
      <c r="C435" s="14"/>
      <c r="D435" s="178" t="s">
        <v>142</v>
      </c>
      <c r="E435" s="204" t="s">
        <v>3</v>
      </c>
      <c r="F435" s="205" t="s">
        <v>576</v>
      </c>
      <c r="G435" s="14"/>
      <c r="H435" s="204" t="s">
        <v>3</v>
      </c>
      <c r="I435" s="206"/>
      <c r="J435" s="14"/>
      <c r="K435" s="14"/>
      <c r="L435" s="203"/>
      <c r="M435" s="207"/>
      <c r="N435" s="208"/>
      <c r="O435" s="208"/>
      <c r="P435" s="208"/>
      <c r="Q435" s="208"/>
      <c r="R435" s="208"/>
      <c r="S435" s="208"/>
      <c r="T435" s="20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4" t="s">
        <v>142</v>
      </c>
      <c r="AU435" s="204" t="s">
        <v>81</v>
      </c>
      <c r="AV435" s="14" t="s">
        <v>77</v>
      </c>
      <c r="AW435" s="14" t="s">
        <v>33</v>
      </c>
      <c r="AX435" s="14" t="s">
        <v>72</v>
      </c>
      <c r="AY435" s="204" t="s">
        <v>124</v>
      </c>
    </row>
    <row r="436" s="14" customFormat="1">
      <c r="A436" s="14"/>
      <c r="B436" s="203"/>
      <c r="C436" s="14"/>
      <c r="D436" s="178" t="s">
        <v>142</v>
      </c>
      <c r="E436" s="204" t="s">
        <v>3</v>
      </c>
      <c r="F436" s="205" t="s">
        <v>411</v>
      </c>
      <c r="G436" s="14"/>
      <c r="H436" s="204" t="s">
        <v>3</v>
      </c>
      <c r="I436" s="206"/>
      <c r="J436" s="14"/>
      <c r="K436" s="14"/>
      <c r="L436" s="203"/>
      <c r="M436" s="207"/>
      <c r="N436" s="208"/>
      <c r="O436" s="208"/>
      <c r="P436" s="208"/>
      <c r="Q436" s="208"/>
      <c r="R436" s="208"/>
      <c r="S436" s="208"/>
      <c r="T436" s="20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04" t="s">
        <v>142</v>
      </c>
      <c r="AU436" s="204" t="s">
        <v>81</v>
      </c>
      <c r="AV436" s="14" t="s">
        <v>77</v>
      </c>
      <c r="AW436" s="14" t="s">
        <v>33</v>
      </c>
      <c r="AX436" s="14" t="s">
        <v>72</v>
      </c>
      <c r="AY436" s="204" t="s">
        <v>124</v>
      </c>
    </row>
    <row r="437" s="13" customFormat="1">
      <c r="A437" s="13"/>
      <c r="B437" s="185"/>
      <c r="C437" s="13"/>
      <c r="D437" s="178" t="s">
        <v>142</v>
      </c>
      <c r="E437" s="186" t="s">
        <v>3</v>
      </c>
      <c r="F437" s="187" t="s">
        <v>215</v>
      </c>
      <c r="G437" s="13"/>
      <c r="H437" s="188">
        <v>13</v>
      </c>
      <c r="I437" s="189"/>
      <c r="J437" s="13"/>
      <c r="K437" s="13"/>
      <c r="L437" s="185"/>
      <c r="M437" s="190"/>
      <c r="N437" s="191"/>
      <c r="O437" s="191"/>
      <c r="P437" s="191"/>
      <c r="Q437" s="191"/>
      <c r="R437" s="191"/>
      <c r="S437" s="191"/>
      <c r="T437" s="19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6" t="s">
        <v>142</v>
      </c>
      <c r="AU437" s="186" t="s">
        <v>81</v>
      </c>
      <c r="AV437" s="13" t="s">
        <v>81</v>
      </c>
      <c r="AW437" s="13" t="s">
        <v>33</v>
      </c>
      <c r="AX437" s="13" t="s">
        <v>72</v>
      </c>
      <c r="AY437" s="186" t="s">
        <v>124</v>
      </c>
    </row>
    <row r="438" s="15" customFormat="1">
      <c r="A438" s="15"/>
      <c r="B438" s="210"/>
      <c r="C438" s="15"/>
      <c r="D438" s="178" t="s">
        <v>142</v>
      </c>
      <c r="E438" s="211" t="s">
        <v>3</v>
      </c>
      <c r="F438" s="212" t="s">
        <v>214</v>
      </c>
      <c r="G438" s="15"/>
      <c r="H438" s="213">
        <v>30</v>
      </c>
      <c r="I438" s="214"/>
      <c r="J438" s="15"/>
      <c r="K438" s="15"/>
      <c r="L438" s="210"/>
      <c r="M438" s="215"/>
      <c r="N438" s="216"/>
      <c r="O438" s="216"/>
      <c r="P438" s="216"/>
      <c r="Q438" s="216"/>
      <c r="R438" s="216"/>
      <c r="S438" s="216"/>
      <c r="T438" s="21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11" t="s">
        <v>142</v>
      </c>
      <c r="AU438" s="211" t="s">
        <v>81</v>
      </c>
      <c r="AV438" s="15" t="s">
        <v>131</v>
      </c>
      <c r="AW438" s="15" t="s">
        <v>33</v>
      </c>
      <c r="AX438" s="15" t="s">
        <v>77</v>
      </c>
      <c r="AY438" s="211" t="s">
        <v>124</v>
      </c>
    </row>
    <row r="439" s="13" customFormat="1">
      <c r="A439" s="13"/>
      <c r="B439" s="185"/>
      <c r="C439" s="13"/>
      <c r="D439" s="178" t="s">
        <v>142</v>
      </c>
      <c r="E439" s="13"/>
      <c r="F439" s="187" t="s">
        <v>800</v>
      </c>
      <c r="G439" s="13"/>
      <c r="H439" s="188">
        <v>36</v>
      </c>
      <c r="I439" s="189"/>
      <c r="J439" s="13"/>
      <c r="K439" s="13"/>
      <c r="L439" s="185"/>
      <c r="M439" s="190"/>
      <c r="N439" s="191"/>
      <c r="O439" s="191"/>
      <c r="P439" s="191"/>
      <c r="Q439" s="191"/>
      <c r="R439" s="191"/>
      <c r="S439" s="191"/>
      <c r="T439" s="19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6" t="s">
        <v>142</v>
      </c>
      <c r="AU439" s="186" t="s">
        <v>81</v>
      </c>
      <c r="AV439" s="13" t="s">
        <v>81</v>
      </c>
      <c r="AW439" s="13" t="s">
        <v>4</v>
      </c>
      <c r="AX439" s="13" t="s">
        <v>77</v>
      </c>
      <c r="AY439" s="186" t="s">
        <v>124</v>
      </c>
    </row>
    <row r="440" s="2" customFormat="1" ht="21.75" customHeight="1">
      <c r="A440" s="38"/>
      <c r="B440" s="164"/>
      <c r="C440" s="193" t="s">
        <v>801</v>
      </c>
      <c r="D440" s="193" t="s">
        <v>151</v>
      </c>
      <c r="E440" s="194" t="s">
        <v>427</v>
      </c>
      <c r="F440" s="195" t="s">
        <v>428</v>
      </c>
      <c r="G440" s="196" t="s">
        <v>154</v>
      </c>
      <c r="H440" s="197">
        <v>0.002</v>
      </c>
      <c r="I440" s="198"/>
      <c r="J440" s="199">
        <f>ROUND(I440*H440,2)</f>
        <v>0</v>
      </c>
      <c r="K440" s="195" t="s">
        <v>130</v>
      </c>
      <c r="L440" s="200"/>
      <c r="M440" s="201" t="s">
        <v>3</v>
      </c>
      <c r="N440" s="202" t="s">
        <v>43</v>
      </c>
      <c r="O440" s="72"/>
      <c r="P440" s="174">
        <f>O440*H440</f>
        <v>0</v>
      </c>
      <c r="Q440" s="174">
        <v>1</v>
      </c>
      <c r="R440" s="174">
        <f>Q440*H440</f>
        <v>0.002</v>
      </c>
      <c r="S440" s="174">
        <v>0</v>
      </c>
      <c r="T440" s="175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76" t="s">
        <v>328</v>
      </c>
      <c r="AT440" s="176" t="s">
        <v>151</v>
      </c>
      <c r="AU440" s="176" t="s">
        <v>81</v>
      </c>
      <c r="AY440" s="19" t="s">
        <v>124</v>
      </c>
      <c r="BE440" s="177">
        <f>IF(N440="základní",J440,0)</f>
        <v>0</v>
      </c>
      <c r="BF440" s="177">
        <f>IF(N440="snížená",J440,0)</f>
        <v>0</v>
      </c>
      <c r="BG440" s="177">
        <f>IF(N440="zákl. přenesená",J440,0)</f>
        <v>0</v>
      </c>
      <c r="BH440" s="177">
        <f>IF(N440="sníž. přenesená",J440,0)</f>
        <v>0</v>
      </c>
      <c r="BI440" s="177">
        <f>IF(N440="nulová",J440,0)</f>
        <v>0</v>
      </c>
      <c r="BJ440" s="19" t="s">
        <v>77</v>
      </c>
      <c r="BK440" s="177">
        <f>ROUND(I440*H440,2)</f>
        <v>0</v>
      </c>
      <c r="BL440" s="19" t="s">
        <v>244</v>
      </c>
      <c r="BM440" s="176" t="s">
        <v>802</v>
      </c>
    </row>
    <row r="441" s="2" customFormat="1">
      <c r="A441" s="38"/>
      <c r="B441" s="39"/>
      <c r="C441" s="38"/>
      <c r="D441" s="178" t="s">
        <v>133</v>
      </c>
      <c r="E441" s="38"/>
      <c r="F441" s="179" t="s">
        <v>428</v>
      </c>
      <c r="G441" s="38"/>
      <c r="H441" s="38"/>
      <c r="I441" s="180"/>
      <c r="J441" s="38"/>
      <c r="K441" s="38"/>
      <c r="L441" s="39"/>
      <c r="M441" s="181"/>
      <c r="N441" s="182"/>
      <c r="O441" s="72"/>
      <c r="P441" s="72"/>
      <c r="Q441" s="72"/>
      <c r="R441" s="72"/>
      <c r="S441" s="72"/>
      <c r="T441" s="73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9" t="s">
        <v>133</v>
      </c>
      <c r="AU441" s="19" t="s">
        <v>81</v>
      </c>
    </row>
    <row r="442" s="14" customFormat="1">
      <c r="A442" s="14"/>
      <c r="B442" s="203"/>
      <c r="C442" s="14"/>
      <c r="D442" s="178" t="s">
        <v>142</v>
      </c>
      <c r="E442" s="204" t="s">
        <v>3</v>
      </c>
      <c r="F442" s="205" t="s">
        <v>584</v>
      </c>
      <c r="G442" s="14"/>
      <c r="H442" s="204" t="s">
        <v>3</v>
      </c>
      <c r="I442" s="206"/>
      <c r="J442" s="14"/>
      <c r="K442" s="14"/>
      <c r="L442" s="203"/>
      <c r="M442" s="207"/>
      <c r="N442" s="208"/>
      <c r="O442" s="208"/>
      <c r="P442" s="208"/>
      <c r="Q442" s="208"/>
      <c r="R442" s="208"/>
      <c r="S442" s="208"/>
      <c r="T442" s="20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04" t="s">
        <v>142</v>
      </c>
      <c r="AU442" s="204" t="s">
        <v>81</v>
      </c>
      <c r="AV442" s="14" t="s">
        <v>77</v>
      </c>
      <c r="AW442" s="14" t="s">
        <v>33</v>
      </c>
      <c r="AX442" s="14" t="s">
        <v>72</v>
      </c>
      <c r="AY442" s="204" t="s">
        <v>124</v>
      </c>
    </row>
    <row r="443" s="14" customFormat="1">
      <c r="A443" s="14"/>
      <c r="B443" s="203"/>
      <c r="C443" s="14"/>
      <c r="D443" s="178" t="s">
        <v>142</v>
      </c>
      <c r="E443" s="204" t="s">
        <v>3</v>
      </c>
      <c r="F443" s="205" t="s">
        <v>424</v>
      </c>
      <c r="G443" s="14"/>
      <c r="H443" s="204" t="s">
        <v>3</v>
      </c>
      <c r="I443" s="206"/>
      <c r="J443" s="14"/>
      <c r="K443" s="14"/>
      <c r="L443" s="203"/>
      <c r="M443" s="207"/>
      <c r="N443" s="208"/>
      <c r="O443" s="208"/>
      <c r="P443" s="208"/>
      <c r="Q443" s="208"/>
      <c r="R443" s="208"/>
      <c r="S443" s="208"/>
      <c r="T443" s="20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4" t="s">
        <v>142</v>
      </c>
      <c r="AU443" s="204" t="s">
        <v>81</v>
      </c>
      <c r="AV443" s="14" t="s">
        <v>77</v>
      </c>
      <c r="AW443" s="14" t="s">
        <v>33</v>
      </c>
      <c r="AX443" s="14" t="s">
        <v>72</v>
      </c>
      <c r="AY443" s="204" t="s">
        <v>124</v>
      </c>
    </row>
    <row r="444" s="13" customFormat="1">
      <c r="A444" s="13"/>
      <c r="B444" s="185"/>
      <c r="C444" s="13"/>
      <c r="D444" s="178" t="s">
        <v>142</v>
      </c>
      <c r="E444" s="186" t="s">
        <v>3</v>
      </c>
      <c r="F444" s="187" t="s">
        <v>13</v>
      </c>
      <c r="G444" s="13"/>
      <c r="H444" s="188">
        <v>0.001</v>
      </c>
      <c r="I444" s="189"/>
      <c r="J444" s="13"/>
      <c r="K444" s="13"/>
      <c r="L444" s="185"/>
      <c r="M444" s="190"/>
      <c r="N444" s="191"/>
      <c r="O444" s="191"/>
      <c r="P444" s="191"/>
      <c r="Q444" s="191"/>
      <c r="R444" s="191"/>
      <c r="S444" s="191"/>
      <c r="T444" s="19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6" t="s">
        <v>142</v>
      </c>
      <c r="AU444" s="186" t="s">
        <v>81</v>
      </c>
      <c r="AV444" s="13" t="s">
        <v>81</v>
      </c>
      <c r="AW444" s="13" t="s">
        <v>33</v>
      </c>
      <c r="AX444" s="13" t="s">
        <v>72</v>
      </c>
      <c r="AY444" s="186" t="s">
        <v>124</v>
      </c>
    </row>
    <row r="445" s="14" customFormat="1">
      <c r="A445" s="14"/>
      <c r="B445" s="203"/>
      <c r="C445" s="14"/>
      <c r="D445" s="178" t="s">
        <v>142</v>
      </c>
      <c r="E445" s="204" t="s">
        <v>3</v>
      </c>
      <c r="F445" s="205" t="s">
        <v>576</v>
      </c>
      <c r="G445" s="14"/>
      <c r="H445" s="204" t="s">
        <v>3</v>
      </c>
      <c r="I445" s="206"/>
      <c r="J445" s="14"/>
      <c r="K445" s="14"/>
      <c r="L445" s="203"/>
      <c r="M445" s="207"/>
      <c r="N445" s="208"/>
      <c r="O445" s="208"/>
      <c r="P445" s="208"/>
      <c r="Q445" s="208"/>
      <c r="R445" s="208"/>
      <c r="S445" s="208"/>
      <c r="T445" s="20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4" t="s">
        <v>142</v>
      </c>
      <c r="AU445" s="204" t="s">
        <v>81</v>
      </c>
      <c r="AV445" s="14" t="s">
        <v>77</v>
      </c>
      <c r="AW445" s="14" t="s">
        <v>33</v>
      </c>
      <c r="AX445" s="14" t="s">
        <v>72</v>
      </c>
      <c r="AY445" s="204" t="s">
        <v>124</v>
      </c>
    </row>
    <row r="446" s="14" customFormat="1">
      <c r="A446" s="14"/>
      <c r="B446" s="203"/>
      <c r="C446" s="14"/>
      <c r="D446" s="178" t="s">
        <v>142</v>
      </c>
      <c r="E446" s="204" t="s">
        <v>3</v>
      </c>
      <c r="F446" s="205" t="s">
        <v>424</v>
      </c>
      <c r="G446" s="14"/>
      <c r="H446" s="204" t="s">
        <v>3</v>
      </c>
      <c r="I446" s="206"/>
      <c r="J446" s="14"/>
      <c r="K446" s="14"/>
      <c r="L446" s="203"/>
      <c r="M446" s="207"/>
      <c r="N446" s="208"/>
      <c r="O446" s="208"/>
      <c r="P446" s="208"/>
      <c r="Q446" s="208"/>
      <c r="R446" s="208"/>
      <c r="S446" s="208"/>
      <c r="T446" s="20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4" t="s">
        <v>142</v>
      </c>
      <c r="AU446" s="204" t="s">
        <v>81</v>
      </c>
      <c r="AV446" s="14" t="s">
        <v>77</v>
      </c>
      <c r="AW446" s="14" t="s">
        <v>33</v>
      </c>
      <c r="AX446" s="14" t="s">
        <v>72</v>
      </c>
      <c r="AY446" s="204" t="s">
        <v>124</v>
      </c>
    </row>
    <row r="447" s="13" customFormat="1">
      <c r="A447" s="13"/>
      <c r="B447" s="185"/>
      <c r="C447" s="13"/>
      <c r="D447" s="178" t="s">
        <v>142</v>
      </c>
      <c r="E447" s="186" t="s">
        <v>3</v>
      </c>
      <c r="F447" s="187" t="s">
        <v>13</v>
      </c>
      <c r="G447" s="13"/>
      <c r="H447" s="188">
        <v>0.001</v>
      </c>
      <c r="I447" s="189"/>
      <c r="J447" s="13"/>
      <c r="K447" s="13"/>
      <c r="L447" s="185"/>
      <c r="M447" s="190"/>
      <c r="N447" s="191"/>
      <c r="O447" s="191"/>
      <c r="P447" s="191"/>
      <c r="Q447" s="191"/>
      <c r="R447" s="191"/>
      <c r="S447" s="191"/>
      <c r="T447" s="19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6" t="s">
        <v>142</v>
      </c>
      <c r="AU447" s="186" t="s">
        <v>81</v>
      </c>
      <c r="AV447" s="13" t="s">
        <v>81</v>
      </c>
      <c r="AW447" s="13" t="s">
        <v>33</v>
      </c>
      <c r="AX447" s="13" t="s">
        <v>72</v>
      </c>
      <c r="AY447" s="186" t="s">
        <v>124</v>
      </c>
    </row>
    <row r="448" s="15" customFormat="1">
      <c r="A448" s="15"/>
      <c r="B448" s="210"/>
      <c r="C448" s="15"/>
      <c r="D448" s="178" t="s">
        <v>142</v>
      </c>
      <c r="E448" s="211" t="s">
        <v>3</v>
      </c>
      <c r="F448" s="212" t="s">
        <v>214</v>
      </c>
      <c r="G448" s="15"/>
      <c r="H448" s="213">
        <v>0.002</v>
      </c>
      <c r="I448" s="214"/>
      <c r="J448" s="15"/>
      <c r="K448" s="15"/>
      <c r="L448" s="210"/>
      <c r="M448" s="215"/>
      <c r="N448" s="216"/>
      <c r="O448" s="216"/>
      <c r="P448" s="216"/>
      <c r="Q448" s="216"/>
      <c r="R448" s="216"/>
      <c r="S448" s="216"/>
      <c r="T448" s="217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11" t="s">
        <v>142</v>
      </c>
      <c r="AU448" s="211" t="s">
        <v>81</v>
      </c>
      <c r="AV448" s="15" t="s">
        <v>131</v>
      </c>
      <c r="AW448" s="15" t="s">
        <v>33</v>
      </c>
      <c r="AX448" s="15" t="s">
        <v>77</v>
      </c>
      <c r="AY448" s="211" t="s">
        <v>124</v>
      </c>
    </row>
    <row r="449" s="13" customFormat="1">
      <c r="A449" s="13"/>
      <c r="B449" s="185"/>
      <c r="C449" s="13"/>
      <c r="D449" s="178" t="s">
        <v>142</v>
      </c>
      <c r="E449" s="13"/>
      <c r="F449" s="187" t="s">
        <v>432</v>
      </c>
      <c r="G449" s="13"/>
      <c r="H449" s="188">
        <v>0.002</v>
      </c>
      <c r="I449" s="189"/>
      <c r="J449" s="13"/>
      <c r="K449" s="13"/>
      <c r="L449" s="185"/>
      <c r="M449" s="190"/>
      <c r="N449" s="191"/>
      <c r="O449" s="191"/>
      <c r="P449" s="191"/>
      <c r="Q449" s="191"/>
      <c r="R449" s="191"/>
      <c r="S449" s="191"/>
      <c r="T449" s="19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6" t="s">
        <v>142</v>
      </c>
      <c r="AU449" s="186" t="s">
        <v>81</v>
      </c>
      <c r="AV449" s="13" t="s">
        <v>81</v>
      </c>
      <c r="AW449" s="13" t="s">
        <v>4</v>
      </c>
      <c r="AX449" s="13" t="s">
        <v>77</v>
      </c>
      <c r="AY449" s="186" t="s">
        <v>124</v>
      </c>
    </row>
    <row r="450" s="2" customFormat="1" ht="21.75" customHeight="1">
      <c r="A450" s="38"/>
      <c r="B450" s="164"/>
      <c r="C450" s="193" t="s">
        <v>803</v>
      </c>
      <c r="D450" s="193" t="s">
        <v>151</v>
      </c>
      <c r="E450" s="194" t="s">
        <v>433</v>
      </c>
      <c r="F450" s="195" t="s">
        <v>434</v>
      </c>
      <c r="G450" s="196" t="s">
        <v>154</v>
      </c>
      <c r="H450" s="197">
        <v>0.002</v>
      </c>
      <c r="I450" s="198"/>
      <c r="J450" s="199">
        <f>ROUND(I450*H450,2)</f>
        <v>0</v>
      </c>
      <c r="K450" s="195" t="s">
        <v>130</v>
      </c>
      <c r="L450" s="200"/>
      <c r="M450" s="201" t="s">
        <v>3</v>
      </c>
      <c r="N450" s="202" t="s">
        <v>43</v>
      </c>
      <c r="O450" s="72"/>
      <c r="P450" s="174">
        <f>O450*H450</f>
        <v>0</v>
      </c>
      <c r="Q450" s="174">
        <v>1</v>
      </c>
      <c r="R450" s="174">
        <f>Q450*H450</f>
        <v>0.002</v>
      </c>
      <c r="S450" s="174">
        <v>0</v>
      </c>
      <c r="T450" s="175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76" t="s">
        <v>328</v>
      </c>
      <c r="AT450" s="176" t="s">
        <v>151</v>
      </c>
      <c r="AU450" s="176" t="s">
        <v>81</v>
      </c>
      <c r="AY450" s="19" t="s">
        <v>124</v>
      </c>
      <c r="BE450" s="177">
        <f>IF(N450="základní",J450,0)</f>
        <v>0</v>
      </c>
      <c r="BF450" s="177">
        <f>IF(N450="snížená",J450,0)</f>
        <v>0</v>
      </c>
      <c r="BG450" s="177">
        <f>IF(N450="zákl. přenesená",J450,0)</f>
        <v>0</v>
      </c>
      <c r="BH450" s="177">
        <f>IF(N450="sníž. přenesená",J450,0)</f>
        <v>0</v>
      </c>
      <c r="BI450" s="177">
        <f>IF(N450="nulová",J450,0)</f>
        <v>0</v>
      </c>
      <c r="BJ450" s="19" t="s">
        <v>77</v>
      </c>
      <c r="BK450" s="177">
        <f>ROUND(I450*H450,2)</f>
        <v>0</v>
      </c>
      <c r="BL450" s="19" t="s">
        <v>244</v>
      </c>
      <c r="BM450" s="176" t="s">
        <v>804</v>
      </c>
    </row>
    <row r="451" s="2" customFormat="1">
      <c r="A451" s="38"/>
      <c r="B451" s="39"/>
      <c r="C451" s="38"/>
      <c r="D451" s="178" t="s">
        <v>133</v>
      </c>
      <c r="E451" s="38"/>
      <c r="F451" s="179" t="s">
        <v>434</v>
      </c>
      <c r="G451" s="38"/>
      <c r="H451" s="38"/>
      <c r="I451" s="180"/>
      <c r="J451" s="38"/>
      <c r="K451" s="38"/>
      <c r="L451" s="39"/>
      <c r="M451" s="181"/>
      <c r="N451" s="182"/>
      <c r="O451" s="72"/>
      <c r="P451" s="72"/>
      <c r="Q451" s="72"/>
      <c r="R451" s="72"/>
      <c r="S451" s="72"/>
      <c r="T451" s="73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9" t="s">
        <v>133</v>
      </c>
      <c r="AU451" s="19" t="s">
        <v>81</v>
      </c>
    </row>
    <row r="452" s="14" customFormat="1">
      <c r="A452" s="14"/>
      <c r="B452" s="203"/>
      <c r="C452" s="14"/>
      <c r="D452" s="178" t="s">
        <v>142</v>
      </c>
      <c r="E452" s="204" t="s">
        <v>3</v>
      </c>
      <c r="F452" s="205" t="s">
        <v>584</v>
      </c>
      <c r="G452" s="14"/>
      <c r="H452" s="204" t="s">
        <v>3</v>
      </c>
      <c r="I452" s="206"/>
      <c r="J452" s="14"/>
      <c r="K452" s="14"/>
      <c r="L452" s="203"/>
      <c r="M452" s="207"/>
      <c r="N452" s="208"/>
      <c r="O452" s="208"/>
      <c r="P452" s="208"/>
      <c r="Q452" s="208"/>
      <c r="R452" s="208"/>
      <c r="S452" s="208"/>
      <c r="T452" s="20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4" t="s">
        <v>142</v>
      </c>
      <c r="AU452" s="204" t="s">
        <v>81</v>
      </c>
      <c r="AV452" s="14" t="s">
        <v>77</v>
      </c>
      <c r="AW452" s="14" t="s">
        <v>33</v>
      </c>
      <c r="AX452" s="14" t="s">
        <v>72</v>
      </c>
      <c r="AY452" s="204" t="s">
        <v>124</v>
      </c>
    </row>
    <row r="453" s="14" customFormat="1">
      <c r="A453" s="14"/>
      <c r="B453" s="203"/>
      <c r="C453" s="14"/>
      <c r="D453" s="178" t="s">
        <v>142</v>
      </c>
      <c r="E453" s="204" t="s">
        <v>3</v>
      </c>
      <c r="F453" s="205" t="s">
        <v>424</v>
      </c>
      <c r="G453" s="14"/>
      <c r="H453" s="204" t="s">
        <v>3</v>
      </c>
      <c r="I453" s="206"/>
      <c r="J453" s="14"/>
      <c r="K453" s="14"/>
      <c r="L453" s="203"/>
      <c r="M453" s="207"/>
      <c r="N453" s="208"/>
      <c r="O453" s="208"/>
      <c r="P453" s="208"/>
      <c r="Q453" s="208"/>
      <c r="R453" s="208"/>
      <c r="S453" s="208"/>
      <c r="T453" s="20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04" t="s">
        <v>142</v>
      </c>
      <c r="AU453" s="204" t="s">
        <v>81</v>
      </c>
      <c r="AV453" s="14" t="s">
        <v>77</v>
      </c>
      <c r="AW453" s="14" t="s">
        <v>33</v>
      </c>
      <c r="AX453" s="14" t="s">
        <v>72</v>
      </c>
      <c r="AY453" s="204" t="s">
        <v>124</v>
      </c>
    </row>
    <row r="454" s="13" customFormat="1">
      <c r="A454" s="13"/>
      <c r="B454" s="185"/>
      <c r="C454" s="13"/>
      <c r="D454" s="178" t="s">
        <v>142</v>
      </c>
      <c r="E454" s="186" t="s">
        <v>3</v>
      </c>
      <c r="F454" s="187" t="s">
        <v>13</v>
      </c>
      <c r="G454" s="13"/>
      <c r="H454" s="188">
        <v>0.001</v>
      </c>
      <c r="I454" s="189"/>
      <c r="J454" s="13"/>
      <c r="K454" s="13"/>
      <c r="L454" s="185"/>
      <c r="M454" s="190"/>
      <c r="N454" s="191"/>
      <c r="O454" s="191"/>
      <c r="P454" s="191"/>
      <c r="Q454" s="191"/>
      <c r="R454" s="191"/>
      <c r="S454" s="191"/>
      <c r="T454" s="19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6" t="s">
        <v>142</v>
      </c>
      <c r="AU454" s="186" t="s">
        <v>81</v>
      </c>
      <c r="AV454" s="13" t="s">
        <v>81</v>
      </c>
      <c r="AW454" s="13" t="s">
        <v>33</v>
      </c>
      <c r="AX454" s="13" t="s">
        <v>72</v>
      </c>
      <c r="AY454" s="186" t="s">
        <v>124</v>
      </c>
    </row>
    <row r="455" s="14" customFormat="1">
      <c r="A455" s="14"/>
      <c r="B455" s="203"/>
      <c r="C455" s="14"/>
      <c r="D455" s="178" t="s">
        <v>142</v>
      </c>
      <c r="E455" s="204" t="s">
        <v>3</v>
      </c>
      <c r="F455" s="205" t="s">
        <v>576</v>
      </c>
      <c r="G455" s="14"/>
      <c r="H455" s="204" t="s">
        <v>3</v>
      </c>
      <c r="I455" s="206"/>
      <c r="J455" s="14"/>
      <c r="K455" s="14"/>
      <c r="L455" s="203"/>
      <c r="M455" s="207"/>
      <c r="N455" s="208"/>
      <c r="O455" s="208"/>
      <c r="P455" s="208"/>
      <c r="Q455" s="208"/>
      <c r="R455" s="208"/>
      <c r="S455" s="208"/>
      <c r="T455" s="20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04" t="s">
        <v>142</v>
      </c>
      <c r="AU455" s="204" t="s">
        <v>81</v>
      </c>
      <c r="AV455" s="14" t="s">
        <v>77</v>
      </c>
      <c r="AW455" s="14" t="s">
        <v>33</v>
      </c>
      <c r="AX455" s="14" t="s">
        <v>72</v>
      </c>
      <c r="AY455" s="204" t="s">
        <v>124</v>
      </c>
    </row>
    <row r="456" s="14" customFormat="1">
      <c r="A456" s="14"/>
      <c r="B456" s="203"/>
      <c r="C456" s="14"/>
      <c r="D456" s="178" t="s">
        <v>142</v>
      </c>
      <c r="E456" s="204" t="s">
        <v>3</v>
      </c>
      <c r="F456" s="205" t="s">
        <v>424</v>
      </c>
      <c r="G456" s="14"/>
      <c r="H456" s="204" t="s">
        <v>3</v>
      </c>
      <c r="I456" s="206"/>
      <c r="J456" s="14"/>
      <c r="K456" s="14"/>
      <c r="L456" s="203"/>
      <c r="M456" s="207"/>
      <c r="N456" s="208"/>
      <c r="O456" s="208"/>
      <c r="P456" s="208"/>
      <c r="Q456" s="208"/>
      <c r="R456" s="208"/>
      <c r="S456" s="208"/>
      <c r="T456" s="20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4" t="s">
        <v>142</v>
      </c>
      <c r="AU456" s="204" t="s">
        <v>81</v>
      </c>
      <c r="AV456" s="14" t="s">
        <v>77</v>
      </c>
      <c r="AW456" s="14" t="s">
        <v>33</v>
      </c>
      <c r="AX456" s="14" t="s">
        <v>72</v>
      </c>
      <c r="AY456" s="204" t="s">
        <v>124</v>
      </c>
    </row>
    <row r="457" s="13" customFormat="1">
      <c r="A457" s="13"/>
      <c r="B457" s="185"/>
      <c r="C457" s="13"/>
      <c r="D457" s="178" t="s">
        <v>142</v>
      </c>
      <c r="E457" s="186" t="s">
        <v>3</v>
      </c>
      <c r="F457" s="187" t="s">
        <v>13</v>
      </c>
      <c r="G457" s="13"/>
      <c r="H457" s="188">
        <v>0.001</v>
      </c>
      <c r="I457" s="189"/>
      <c r="J457" s="13"/>
      <c r="K457" s="13"/>
      <c r="L457" s="185"/>
      <c r="M457" s="190"/>
      <c r="N457" s="191"/>
      <c r="O457" s="191"/>
      <c r="P457" s="191"/>
      <c r="Q457" s="191"/>
      <c r="R457" s="191"/>
      <c r="S457" s="191"/>
      <c r="T457" s="19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6" t="s">
        <v>142</v>
      </c>
      <c r="AU457" s="186" t="s">
        <v>81</v>
      </c>
      <c r="AV457" s="13" t="s">
        <v>81</v>
      </c>
      <c r="AW457" s="13" t="s">
        <v>33</v>
      </c>
      <c r="AX457" s="13" t="s">
        <v>72</v>
      </c>
      <c r="AY457" s="186" t="s">
        <v>124</v>
      </c>
    </row>
    <row r="458" s="15" customFormat="1">
      <c r="A458" s="15"/>
      <c r="B458" s="210"/>
      <c r="C458" s="15"/>
      <c r="D458" s="178" t="s">
        <v>142</v>
      </c>
      <c r="E458" s="211" t="s">
        <v>3</v>
      </c>
      <c r="F458" s="212" t="s">
        <v>214</v>
      </c>
      <c r="G458" s="15"/>
      <c r="H458" s="213">
        <v>0.002</v>
      </c>
      <c r="I458" s="214"/>
      <c r="J458" s="15"/>
      <c r="K458" s="15"/>
      <c r="L458" s="210"/>
      <c r="M458" s="215"/>
      <c r="N458" s="216"/>
      <c r="O458" s="216"/>
      <c r="P458" s="216"/>
      <c r="Q458" s="216"/>
      <c r="R458" s="216"/>
      <c r="S458" s="216"/>
      <c r="T458" s="21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11" t="s">
        <v>142</v>
      </c>
      <c r="AU458" s="211" t="s">
        <v>81</v>
      </c>
      <c r="AV458" s="15" t="s">
        <v>131</v>
      </c>
      <c r="AW458" s="15" t="s">
        <v>33</v>
      </c>
      <c r="AX458" s="15" t="s">
        <v>77</v>
      </c>
      <c r="AY458" s="211" t="s">
        <v>124</v>
      </c>
    </row>
    <row r="459" s="13" customFormat="1">
      <c r="A459" s="13"/>
      <c r="B459" s="185"/>
      <c r="C459" s="13"/>
      <c r="D459" s="178" t="s">
        <v>142</v>
      </c>
      <c r="E459" s="13"/>
      <c r="F459" s="187" t="s">
        <v>432</v>
      </c>
      <c r="G459" s="13"/>
      <c r="H459" s="188">
        <v>0.002</v>
      </c>
      <c r="I459" s="189"/>
      <c r="J459" s="13"/>
      <c r="K459" s="13"/>
      <c r="L459" s="185"/>
      <c r="M459" s="190"/>
      <c r="N459" s="191"/>
      <c r="O459" s="191"/>
      <c r="P459" s="191"/>
      <c r="Q459" s="191"/>
      <c r="R459" s="191"/>
      <c r="S459" s="191"/>
      <c r="T459" s="19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6" t="s">
        <v>142</v>
      </c>
      <c r="AU459" s="186" t="s">
        <v>81</v>
      </c>
      <c r="AV459" s="13" t="s">
        <v>81</v>
      </c>
      <c r="AW459" s="13" t="s">
        <v>4</v>
      </c>
      <c r="AX459" s="13" t="s">
        <v>77</v>
      </c>
      <c r="AY459" s="186" t="s">
        <v>124</v>
      </c>
    </row>
    <row r="460" s="2" customFormat="1" ht="21.75" customHeight="1">
      <c r="A460" s="38"/>
      <c r="B460" s="164"/>
      <c r="C460" s="193" t="s">
        <v>805</v>
      </c>
      <c r="D460" s="193" t="s">
        <v>151</v>
      </c>
      <c r="E460" s="194" t="s">
        <v>437</v>
      </c>
      <c r="F460" s="195" t="s">
        <v>438</v>
      </c>
      <c r="G460" s="196" t="s">
        <v>154</v>
      </c>
      <c r="H460" s="197">
        <v>0.079000000000000001</v>
      </c>
      <c r="I460" s="198"/>
      <c r="J460" s="199">
        <f>ROUND(I460*H460,2)</f>
        <v>0</v>
      </c>
      <c r="K460" s="195" t="s">
        <v>130</v>
      </c>
      <c r="L460" s="200"/>
      <c r="M460" s="201" t="s">
        <v>3</v>
      </c>
      <c r="N460" s="202" t="s">
        <v>43</v>
      </c>
      <c r="O460" s="72"/>
      <c r="P460" s="174">
        <f>O460*H460</f>
        <v>0</v>
      </c>
      <c r="Q460" s="174">
        <v>1</v>
      </c>
      <c r="R460" s="174">
        <f>Q460*H460</f>
        <v>0.079000000000000001</v>
      </c>
      <c r="S460" s="174">
        <v>0</v>
      </c>
      <c r="T460" s="175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76" t="s">
        <v>328</v>
      </c>
      <c r="AT460" s="176" t="s">
        <v>151</v>
      </c>
      <c r="AU460" s="176" t="s">
        <v>81</v>
      </c>
      <c r="AY460" s="19" t="s">
        <v>124</v>
      </c>
      <c r="BE460" s="177">
        <f>IF(N460="základní",J460,0)</f>
        <v>0</v>
      </c>
      <c r="BF460" s="177">
        <f>IF(N460="snížená",J460,0)</f>
        <v>0</v>
      </c>
      <c r="BG460" s="177">
        <f>IF(N460="zákl. přenesená",J460,0)</f>
        <v>0</v>
      </c>
      <c r="BH460" s="177">
        <f>IF(N460="sníž. přenesená",J460,0)</f>
        <v>0</v>
      </c>
      <c r="BI460" s="177">
        <f>IF(N460="nulová",J460,0)</f>
        <v>0</v>
      </c>
      <c r="BJ460" s="19" t="s">
        <v>77</v>
      </c>
      <c r="BK460" s="177">
        <f>ROUND(I460*H460,2)</f>
        <v>0</v>
      </c>
      <c r="BL460" s="19" t="s">
        <v>244</v>
      </c>
      <c r="BM460" s="176" t="s">
        <v>806</v>
      </c>
    </row>
    <row r="461" s="2" customFormat="1">
      <c r="A461" s="38"/>
      <c r="B461" s="39"/>
      <c r="C461" s="38"/>
      <c r="D461" s="178" t="s">
        <v>133</v>
      </c>
      <c r="E461" s="38"/>
      <c r="F461" s="179" t="s">
        <v>438</v>
      </c>
      <c r="G461" s="38"/>
      <c r="H461" s="38"/>
      <c r="I461" s="180"/>
      <c r="J461" s="38"/>
      <c r="K461" s="38"/>
      <c r="L461" s="39"/>
      <c r="M461" s="181"/>
      <c r="N461" s="182"/>
      <c r="O461" s="72"/>
      <c r="P461" s="72"/>
      <c r="Q461" s="72"/>
      <c r="R461" s="72"/>
      <c r="S461" s="72"/>
      <c r="T461" s="73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9" t="s">
        <v>133</v>
      </c>
      <c r="AU461" s="19" t="s">
        <v>81</v>
      </c>
    </row>
    <row r="462" s="14" customFormat="1">
      <c r="A462" s="14"/>
      <c r="B462" s="203"/>
      <c r="C462" s="14"/>
      <c r="D462" s="178" t="s">
        <v>142</v>
      </c>
      <c r="E462" s="204" t="s">
        <v>3</v>
      </c>
      <c r="F462" s="205" t="s">
        <v>584</v>
      </c>
      <c r="G462" s="14"/>
      <c r="H462" s="204" t="s">
        <v>3</v>
      </c>
      <c r="I462" s="206"/>
      <c r="J462" s="14"/>
      <c r="K462" s="14"/>
      <c r="L462" s="203"/>
      <c r="M462" s="207"/>
      <c r="N462" s="208"/>
      <c r="O462" s="208"/>
      <c r="P462" s="208"/>
      <c r="Q462" s="208"/>
      <c r="R462" s="208"/>
      <c r="S462" s="208"/>
      <c r="T462" s="20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4" t="s">
        <v>142</v>
      </c>
      <c r="AU462" s="204" t="s">
        <v>81</v>
      </c>
      <c r="AV462" s="14" t="s">
        <v>77</v>
      </c>
      <c r="AW462" s="14" t="s">
        <v>33</v>
      </c>
      <c r="AX462" s="14" t="s">
        <v>72</v>
      </c>
      <c r="AY462" s="204" t="s">
        <v>124</v>
      </c>
    </row>
    <row r="463" s="14" customFormat="1">
      <c r="A463" s="14"/>
      <c r="B463" s="203"/>
      <c r="C463" s="14"/>
      <c r="D463" s="178" t="s">
        <v>142</v>
      </c>
      <c r="E463" s="204" t="s">
        <v>3</v>
      </c>
      <c r="F463" s="205" t="s">
        <v>440</v>
      </c>
      <c r="G463" s="14"/>
      <c r="H463" s="204" t="s">
        <v>3</v>
      </c>
      <c r="I463" s="206"/>
      <c r="J463" s="14"/>
      <c r="K463" s="14"/>
      <c r="L463" s="203"/>
      <c r="M463" s="207"/>
      <c r="N463" s="208"/>
      <c r="O463" s="208"/>
      <c r="P463" s="208"/>
      <c r="Q463" s="208"/>
      <c r="R463" s="208"/>
      <c r="S463" s="208"/>
      <c r="T463" s="20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4" t="s">
        <v>142</v>
      </c>
      <c r="AU463" s="204" t="s">
        <v>81</v>
      </c>
      <c r="AV463" s="14" t="s">
        <v>77</v>
      </c>
      <c r="AW463" s="14" t="s">
        <v>33</v>
      </c>
      <c r="AX463" s="14" t="s">
        <v>72</v>
      </c>
      <c r="AY463" s="204" t="s">
        <v>124</v>
      </c>
    </row>
    <row r="464" s="13" customFormat="1">
      <c r="A464" s="13"/>
      <c r="B464" s="185"/>
      <c r="C464" s="13"/>
      <c r="D464" s="178" t="s">
        <v>142</v>
      </c>
      <c r="E464" s="186" t="s">
        <v>3</v>
      </c>
      <c r="F464" s="187" t="s">
        <v>807</v>
      </c>
      <c r="G464" s="13"/>
      <c r="H464" s="188">
        <v>0.037999999999999999</v>
      </c>
      <c r="I464" s="189"/>
      <c r="J464" s="13"/>
      <c r="K464" s="13"/>
      <c r="L464" s="185"/>
      <c r="M464" s="190"/>
      <c r="N464" s="191"/>
      <c r="O464" s="191"/>
      <c r="P464" s="191"/>
      <c r="Q464" s="191"/>
      <c r="R464" s="191"/>
      <c r="S464" s="191"/>
      <c r="T464" s="19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6" t="s">
        <v>142</v>
      </c>
      <c r="AU464" s="186" t="s">
        <v>81</v>
      </c>
      <c r="AV464" s="13" t="s">
        <v>81</v>
      </c>
      <c r="AW464" s="13" t="s">
        <v>33</v>
      </c>
      <c r="AX464" s="13" t="s">
        <v>72</v>
      </c>
      <c r="AY464" s="186" t="s">
        <v>124</v>
      </c>
    </row>
    <row r="465" s="14" customFormat="1">
      <c r="A465" s="14"/>
      <c r="B465" s="203"/>
      <c r="C465" s="14"/>
      <c r="D465" s="178" t="s">
        <v>142</v>
      </c>
      <c r="E465" s="204" t="s">
        <v>3</v>
      </c>
      <c r="F465" s="205" t="s">
        <v>576</v>
      </c>
      <c r="G465" s="14"/>
      <c r="H465" s="204" t="s">
        <v>3</v>
      </c>
      <c r="I465" s="206"/>
      <c r="J465" s="14"/>
      <c r="K465" s="14"/>
      <c r="L465" s="203"/>
      <c r="M465" s="207"/>
      <c r="N465" s="208"/>
      <c r="O465" s="208"/>
      <c r="P465" s="208"/>
      <c r="Q465" s="208"/>
      <c r="R465" s="208"/>
      <c r="S465" s="208"/>
      <c r="T465" s="20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4" t="s">
        <v>142</v>
      </c>
      <c r="AU465" s="204" t="s">
        <v>81</v>
      </c>
      <c r="AV465" s="14" t="s">
        <v>77</v>
      </c>
      <c r="AW465" s="14" t="s">
        <v>33</v>
      </c>
      <c r="AX465" s="14" t="s">
        <v>72</v>
      </c>
      <c r="AY465" s="204" t="s">
        <v>124</v>
      </c>
    </row>
    <row r="466" s="14" customFormat="1">
      <c r="A466" s="14"/>
      <c r="B466" s="203"/>
      <c r="C466" s="14"/>
      <c r="D466" s="178" t="s">
        <v>142</v>
      </c>
      <c r="E466" s="204" t="s">
        <v>3</v>
      </c>
      <c r="F466" s="205" t="s">
        <v>440</v>
      </c>
      <c r="G466" s="14"/>
      <c r="H466" s="204" t="s">
        <v>3</v>
      </c>
      <c r="I466" s="206"/>
      <c r="J466" s="14"/>
      <c r="K466" s="14"/>
      <c r="L466" s="203"/>
      <c r="M466" s="207"/>
      <c r="N466" s="208"/>
      <c r="O466" s="208"/>
      <c r="P466" s="208"/>
      <c r="Q466" s="208"/>
      <c r="R466" s="208"/>
      <c r="S466" s="208"/>
      <c r="T466" s="20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4" t="s">
        <v>142</v>
      </c>
      <c r="AU466" s="204" t="s">
        <v>81</v>
      </c>
      <c r="AV466" s="14" t="s">
        <v>77</v>
      </c>
      <c r="AW466" s="14" t="s">
        <v>33</v>
      </c>
      <c r="AX466" s="14" t="s">
        <v>72</v>
      </c>
      <c r="AY466" s="204" t="s">
        <v>124</v>
      </c>
    </row>
    <row r="467" s="13" customFormat="1">
      <c r="A467" s="13"/>
      <c r="B467" s="185"/>
      <c r="C467" s="13"/>
      <c r="D467" s="178" t="s">
        <v>142</v>
      </c>
      <c r="E467" s="186" t="s">
        <v>3</v>
      </c>
      <c r="F467" s="187" t="s">
        <v>808</v>
      </c>
      <c r="G467" s="13"/>
      <c r="H467" s="188">
        <v>0.028000000000000001</v>
      </c>
      <c r="I467" s="189"/>
      <c r="J467" s="13"/>
      <c r="K467" s="13"/>
      <c r="L467" s="185"/>
      <c r="M467" s="190"/>
      <c r="N467" s="191"/>
      <c r="O467" s="191"/>
      <c r="P467" s="191"/>
      <c r="Q467" s="191"/>
      <c r="R467" s="191"/>
      <c r="S467" s="191"/>
      <c r="T467" s="19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6" t="s">
        <v>142</v>
      </c>
      <c r="AU467" s="186" t="s">
        <v>81</v>
      </c>
      <c r="AV467" s="13" t="s">
        <v>81</v>
      </c>
      <c r="AW467" s="13" t="s">
        <v>33</v>
      </c>
      <c r="AX467" s="13" t="s">
        <v>72</v>
      </c>
      <c r="AY467" s="186" t="s">
        <v>124</v>
      </c>
    </row>
    <row r="468" s="15" customFormat="1">
      <c r="A468" s="15"/>
      <c r="B468" s="210"/>
      <c r="C468" s="15"/>
      <c r="D468" s="178" t="s">
        <v>142</v>
      </c>
      <c r="E468" s="211" t="s">
        <v>3</v>
      </c>
      <c r="F468" s="212" t="s">
        <v>214</v>
      </c>
      <c r="G468" s="15"/>
      <c r="H468" s="213">
        <v>0.066000000000000003</v>
      </c>
      <c r="I468" s="214"/>
      <c r="J468" s="15"/>
      <c r="K468" s="15"/>
      <c r="L468" s="210"/>
      <c r="M468" s="215"/>
      <c r="N468" s="216"/>
      <c r="O468" s="216"/>
      <c r="P468" s="216"/>
      <c r="Q468" s="216"/>
      <c r="R468" s="216"/>
      <c r="S468" s="216"/>
      <c r="T468" s="21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11" t="s">
        <v>142</v>
      </c>
      <c r="AU468" s="211" t="s">
        <v>81</v>
      </c>
      <c r="AV468" s="15" t="s">
        <v>131</v>
      </c>
      <c r="AW468" s="15" t="s">
        <v>33</v>
      </c>
      <c r="AX468" s="15" t="s">
        <v>77</v>
      </c>
      <c r="AY468" s="211" t="s">
        <v>124</v>
      </c>
    </row>
    <row r="469" s="13" customFormat="1">
      <c r="A469" s="13"/>
      <c r="B469" s="185"/>
      <c r="C469" s="13"/>
      <c r="D469" s="178" t="s">
        <v>142</v>
      </c>
      <c r="E469" s="13"/>
      <c r="F469" s="187" t="s">
        <v>809</v>
      </c>
      <c r="G469" s="13"/>
      <c r="H469" s="188">
        <v>0.079000000000000001</v>
      </c>
      <c r="I469" s="189"/>
      <c r="J469" s="13"/>
      <c r="K469" s="13"/>
      <c r="L469" s="185"/>
      <c r="M469" s="190"/>
      <c r="N469" s="191"/>
      <c r="O469" s="191"/>
      <c r="P469" s="191"/>
      <c r="Q469" s="191"/>
      <c r="R469" s="191"/>
      <c r="S469" s="191"/>
      <c r="T469" s="19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6" t="s">
        <v>142</v>
      </c>
      <c r="AU469" s="186" t="s">
        <v>81</v>
      </c>
      <c r="AV469" s="13" t="s">
        <v>81</v>
      </c>
      <c r="AW469" s="13" t="s">
        <v>4</v>
      </c>
      <c r="AX469" s="13" t="s">
        <v>77</v>
      </c>
      <c r="AY469" s="186" t="s">
        <v>124</v>
      </c>
    </row>
    <row r="470" s="2" customFormat="1" ht="24.15" customHeight="1">
      <c r="A470" s="38"/>
      <c r="B470" s="164"/>
      <c r="C470" s="165" t="s">
        <v>810</v>
      </c>
      <c r="D470" s="165" t="s">
        <v>126</v>
      </c>
      <c r="E470" s="166" t="s">
        <v>445</v>
      </c>
      <c r="F470" s="167" t="s">
        <v>446</v>
      </c>
      <c r="G470" s="168" t="s">
        <v>447</v>
      </c>
      <c r="H470" s="218"/>
      <c r="I470" s="170"/>
      <c r="J470" s="171">
        <f>ROUND(I470*H470,2)</f>
        <v>0</v>
      </c>
      <c r="K470" s="167" t="s">
        <v>130</v>
      </c>
      <c r="L470" s="39"/>
      <c r="M470" s="172" t="s">
        <v>3</v>
      </c>
      <c r="N470" s="173" t="s">
        <v>43</v>
      </c>
      <c r="O470" s="72"/>
      <c r="P470" s="174">
        <f>O470*H470</f>
        <v>0</v>
      </c>
      <c r="Q470" s="174">
        <v>0</v>
      </c>
      <c r="R470" s="174">
        <f>Q470*H470</f>
        <v>0</v>
      </c>
      <c r="S470" s="174">
        <v>0</v>
      </c>
      <c r="T470" s="17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76" t="s">
        <v>244</v>
      </c>
      <c r="AT470" s="176" t="s">
        <v>126</v>
      </c>
      <c r="AU470" s="176" t="s">
        <v>81</v>
      </c>
      <c r="AY470" s="19" t="s">
        <v>124</v>
      </c>
      <c r="BE470" s="177">
        <f>IF(N470="základní",J470,0)</f>
        <v>0</v>
      </c>
      <c r="BF470" s="177">
        <f>IF(N470="snížená",J470,0)</f>
        <v>0</v>
      </c>
      <c r="BG470" s="177">
        <f>IF(N470="zákl. přenesená",J470,0)</f>
        <v>0</v>
      </c>
      <c r="BH470" s="177">
        <f>IF(N470="sníž. přenesená",J470,0)</f>
        <v>0</v>
      </c>
      <c r="BI470" s="177">
        <f>IF(N470="nulová",J470,0)</f>
        <v>0</v>
      </c>
      <c r="BJ470" s="19" t="s">
        <v>77</v>
      </c>
      <c r="BK470" s="177">
        <f>ROUND(I470*H470,2)</f>
        <v>0</v>
      </c>
      <c r="BL470" s="19" t="s">
        <v>244</v>
      </c>
      <c r="BM470" s="176" t="s">
        <v>811</v>
      </c>
    </row>
    <row r="471" s="2" customFormat="1">
      <c r="A471" s="38"/>
      <c r="B471" s="39"/>
      <c r="C471" s="38"/>
      <c r="D471" s="178" t="s">
        <v>133</v>
      </c>
      <c r="E471" s="38"/>
      <c r="F471" s="179" t="s">
        <v>449</v>
      </c>
      <c r="G471" s="38"/>
      <c r="H471" s="38"/>
      <c r="I471" s="180"/>
      <c r="J471" s="38"/>
      <c r="K471" s="38"/>
      <c r="L471" s="39"/>
      <c r="M471" s="181"/>
      <c r="N471" s="182"/>
      <c r="O471" s="72"/>
      <c r="P471" s="72"/>
      <c r="Q471" s="72"/>
      <c r="R471" s="72"/>
      <c r="S471" s="72"/>
      <c r="T471" s="73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9" t="s">
        <v>133</v>
      </c>
      <c r="AU471" s="19" t="s">
        <v>81</v>
      </c>
    </row>
    <row r="472" s="2" customFormat="1">
      <c r="A472" s="38"/>
      <c r="B472" s="39"/>
      <c r="C472" s="38"/>
      <c r="D472" s="183" t="s">
        <v>135</v>
      </c>
      <c r="E472" s="38"/>
      <c r="F472" s="184" t="s">
        <v>450</v>
      </c>
      <c r="G472" s="38"/>
      <c r="H472" s="38"/>
      <c r="I472" s="180"/>
      <c r="J472" s="38"/>
      <c r="K472" s="38"/>
      <c r="L472" s="39"/>
      <c r="M472" s="181"/>
      <c r="N472" s="182"/>
      <c r="O472" s="72"/>
      <c r="P472" s="72"/>
      <c r="Q472" s="72"/>
      <c r="R472" s="72"/>
      <c r="S472" s="72"/>
      <c r="T472" s="73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9" t="s">
        <v>135</v>
      </c>
      <c r="AU472" s="19" t="s">
        <v>81</v>
      </c>
    </row>
    <row r="473" s="12" customFormat="1" ht="22.8" customHeight="1">
      <c r="A473" s="12"/>
      <c r="B473" s="151"/>
      <c r="C473" s="12"/>
      <c r="D473" s="152" t="s">
        <v>71</v>
      </c>
      <c r="E473" s="162" t="s">
        <v>812</v>
      </c>
      <c r="F473" s="162" t="s">
        <v>813</v>
      </c>
      <c r="G473" s="12"/>
      <c r="H473" s="12"/>
      <c r="I473" s="154"/>
      <c r="J473" s="163">
        <f>BK473</f>
        <v>0</v>
      </c>
      <c r="K473" s="12"/>
      <c r="L473" s="151"/>
      <c r="M473" s="156"/>
      <c r="N473" s="157"/>
      <c r="O473" s="157"/>
      <c r="P473" s="158">
        <f>SUM(P474:P481)</f>
        <v>0</v>
      </c>
      <c r="Q473" s="157"/>
      <c r="R473" s="158">
        <f>SUM(R474:R481)</f>
        <v>0.0029999999999999996</v>
      </c>
      <c r="S473" s="157"/>
      <c r="T473" s="159">
        <f>SUM(T474:T481)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52" t="s">
        <v>81</v>
      </c>
      <c r="AT473" s="160" t="s">
        <v>71</v>
      </c>
      <c r="AU473" s="160" t="s">
        <v>77</v>
      </c>
      <c r="AY473" s="152" t="s">
        <v>124</v>
      </c>
      <c r="BK473" s="161">
        <f>SUM(BK474:BK481)</f>
        <v>0</v>
      </c>
    </row>
    <row r="474" s="2" customFormat="1" ht="24.15" customHeight="1">
      <c r="A474" s="38"/>
      <c r="B474" s="164"/>
      <c r="C474" s="165" t="s">
        <v>814</v>
      </c>
      <c r="D474" s="165" t="s">
        <v>126</v>
      </c>
      <c r="E474" s="166" t="s">
        <v>815</v>
      </c>
      <c r="F474" s="167" t="s">
        <v>816</v>
      </c>
      <c r="G474" s="168" t="s">
        <v>129</v>
      </c>
      <c r="H474" s="169">
        <v>10</v>
      </c>
      <c r="I474" s="170"/>
      <c r="J474" s="171">
        <f>ROUND(I474*H474,2)</f>
        <v>0</v>
      </c>
      <c r="K474" s="167" t="s">
        <v>130</v>
      </c>
      <c r="L474" s="39"/>
      <c r="M474" s="172" t="s">
        <v>3</v>
      </c>
      <c r="N474" s="173" t="s">
        <v>43</v>
      </c>
      <c r="O474" s="72"/>
      <c r="P474" s="174">
        <f>O474*H474</f>
        <v>0</v>
      </c>
      <c r="Q474" s="174">
        <v>0.00014999999999999999</v>
      </c>
      <c r="R474" s="174">
        <f>Q474*H474</f>
        <v>0.0014999999999999998</v>
      </c>
      <c r="S474" s="174">
        <v>0</v>
      </c>
      <c r="T474" s="175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76" t="s">
        <v>244</v>
      </c>
      <c r="AT474" s="176" t="s">
        <v>126</v>
      </c>
      <c r="AU474" s="176" t="s">
        <v>81</v>
      </c>
      <c r="AY474" s="19" t="s">
        <v>124</v>
      </c>
      <c r="BE474" s="177">
        <f>IF(N474="základní",J474,0)</f>
        <v>0</v>
      </c>
      <c r="BF474" s="177">
        <f>IF(N474="snížená",J474,0)</f>
        <v>0</v>
      </c>
      <c r="BG474" s="177">
        <f>IF(N474="zákl. přenesená",J474,0)</f>
        <v>0</v>
      </c>
      <c r="BH474" s="177">
        <f>IF(N474="sníž. přenesená",J474,0)</f>
        <v>0</v>
      </c>
      <c r="BI474" s="177">
        <f>IF(N474="nulová",J474,0)</f>
        <v>0</v>
      </c>
      <c r="BJ474" s="19" t="s">
        <v>77</v>
      </c>
      <c r="BK474" s="177">
        <f>ROUND(I474*H474,2)</f>
        <v>0</v>
      </c>
      <c r="BL474" s="19" t="s">
        <v>244</v>
      </c>
      <c r="BM474" s="176" t="s">
        <v>817</v>
      </c>
    </row>
    <row r="475" s="2" customFormat="1">
      <c r="A475" s="38"/>
      <c r="B475" s="39"/>
      <c r="C475" s="38"/>
      <c r="D475" s="178" t="s">
        <v>133</v>
      </c>
      <c r="E475" s="38"/>
      <c r="F475" s="179" t="s">
        <v>818</v>
      </c>
      <c r="G475" s="38"/>
      <c r="H475" s="38"/>
      <c r="I475" s="180"/>
      <c r="J475" s="38"/>
      <c r="K475" s="38"/>
      <c r="L475" s="39"/>
      <c r="M475" s="181"/>
      <c r="N475" s="182"/>
      <c r="O475" s="72"/>
      <c r="P475" s="72"/>
      <c r="Q475" s="72"/>
      <c r="R475" s="72"/>
      <c r="S475" s="72"/>
      <c r="T475" s="73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9" t="s">
        <v>133</v>
      </c>
      <c r="AU475" s="19" t="s">
        <v>81</v>
      </c>
    </row>
    <row r="476" s="2" customFormat="1">
      <c r="A476" s="38"/>
      <c r="B476" s="39"/>
      <c r="C476" s="38"/>
      <c r="D476" s="183" t="s">
        <v>135</v>
      </c>
      <c r="E476" s="38"/>
      <c r="F476" s="184" t="s">
        <v>819</v>
      </c>
      <c r="G476" s="38"/>
      <c r="H476" s="38"/>
      <c r="I476" s="180"/>
      <c r="J476" s="38"/>
      <c r="K476" s="38"/>
      <c r="L476" s="39"/>
      <c r="M476" s="181"/>
      <c r="N476" s="182"/>
      <c r="O476" s="72"/>
      <c r="P476" s="72"/>
      <c r="Q476" s="72"/>
      <c r="R476" s="72"/>
      <c r="S476" s="72"/>
      <c r="T476" s="73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9" t="s">
        <v>135</v>
      </c>
      <c r="AU476" s="19" t="s">
        <v>81</v>
      </c>
    </row>
    <row r="477" s="14" customFormat="1">
      <c r="A477" s="14"/>
      <c r="B477" s="203"/>
      <c r="C477" s="14"/>
      <c r="D477" s="178" t="s">
        <v>142</v>
      </c>
      <c r="E477" s="204" t="s">
        <v>3</v>
      </c>
      <c r="F477" s="205" t="s">
        <v>644</v>
      </c>
      <c r="G477" s="14"/>
      <c r="H477" s="204" t="s">
        <v>3</v>
      </c>
      <c r="I477" s="206"/>
      <c r="J477" s="14"/>
      <c r="K477" s="14"/>
      <c r="L477" s="203"/>
      <c r="M477" s="207"/>
      <c r="N477" s="208"/>
      <c r="O477" s="208"/>
      <c r="P477" s="208"/>
      <c r="Q477" s="208"/>
      <c r="R477" s="208"/>
      <c r="S477" s="208"/>
      <c r="T477" s="20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4" t="s">
        <v>142</v>
      </c>
      <c r="AU477" s="204" t="s">
        <v>81</v>
      </c>
      <c r="AV477" s="14" t="s">
        <v>77</v>
      </c>
      <c r="AW477" s="14" t="s">
        <v>33</v>
      </c>
      <c r="AX477" s="14" t="s">
        <v>72</v>
      </c>
      <c r="AY477" s="204" t="s">
        <v>124</v>
      </c>
    </row>
    <row r="478" s="13" customFormat="1">
      <c r="A478" s="13"/>
      <c r="B478" s="185"/>
      <c r="C478" s="13"/>
      <c r="D478" s="178" t="s">
        <v>142</v>
      </c>
      <c r="E478" s="186" t="s">
        <v>3</v>
      </c>
      <c r="F478" s="187" t="s">
        <v>187</v>
      </c>
      <c r="G478" s="13"/>
      <c r="H478" s="188">
        <v>10</v>
      </c>
      <c r="I478" s="189"/>
      <c r="J478" s="13"/>
      <c r="K478" s="13"/>
      <c r="L478" s="185"/>
      <c r="M478" s="190"/>
      <c r="N478" s="191"/>
      <c r="O478" s="191"/>
      <c r="P478" s="191"/>
      <c r="Q478" s="191"/>
      <c r="R478" s="191"/>
      <c r="S478" s="191"/>
      <c r="T478" s="19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6" t="s">
        <v>142</v>
      </c>
      <c r="AU478" s="186" t="s">
        <v>81</v>
      </c>
      <c r="AV478" s="13" t="s">
        <v>81</v>
      </c>
      <c r="AW478" s="13" t="s">
        <v>33</v>
      </c>
      <c r="AX478" s="13" t="s">
        <v>77</v>
      </c>
      <c r="AY478" s="186" t="s">
        <v>124</v>
      </c>
    </row>
    <row r="479" s="2" customFormat="1" ht="33" customHeight="1">
      <c r="A479" s="38"/>
      <c r="B479" s="164"/>
      <c r="C479" s="165" t="s">
        <v>820</v>
      </c>
      <c r="D479" s="165" t="s">
        <v>126</v>
      </c>
      <c r="E479" s="166" t="s">
        <v>821</v>
      </c>
      <c r="F479" s="167" t="s">
        <v>822</v>
      </c>
      <c r="G479" s="168" t="s">
        <v>129</v>
      </c>
      <c r="H479" s="169">
        <v>10</v>
      </c>
      <c r="I479" s="170"/>
      <c r="J479" s="171">
        <f>ROUND(I479*H479,2)</f>
        <v>0</v>
      </c>
      <c r="K479" s="167" t="s">
        <v>130</v>
      </c>
      <c r="L479" s="39"/>
      <c r="M479" s="172" t="s">
        <v>3</v>
      </c>
      <c r="N479" s="173" t="s">
        <v>43</v>
      </c>
      <c r="O479" s="72"/>
      <c r="P479" s="174">
        <f>O479*H479</f>
        <v>0</v>
      </c>
      <c r="Q479" s="174">
        <v>0.00014999999999999999</v>
      </c>
      <c r="R479" s="174">
        <f>Q479*H479</f>
        <v>0.0014999999999999998</v>
      </c>
      <c r="S479" s="174">
        <v>0</v>
      </c>
      <c r="T479" s="175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76" t="s">
        <v>244</v>
      </c>
      <c r="AT479" s="176" t="s">
        <v>126</v>
      </c>
      <c r="AU479" s="176" t="s">
        <v>81</v>
      </c>
      <c r="AY479" s="19" t="s">
        <v>124</v>
      </c>
      <c r="BE479" s="177">
        <f>IF(N479="základní",J479,0)</f>
        <v>0</v>
      </c>
      <c r="BF479" s="177">
        <f>IF(N479="snížená",J479,0)</f>
        <v>0</v>
      </c>
      <c r="BG479" s="177">
        <f>IF(N479="zákl. přenesená",J479,0)</f>
        <v>0</v>
      </c>
      <c r="BH479" s="177">
        <f>IF(N479="sníž. přenesená",J479,0)</f>
        <v>0</v>
      </c>
      <c r="BI479" s="177">
        <f>IF(N479="nulová",J479,0)</f>
        <v>0</v>
      </c>
      <c r="BJ479" s="19" t="s">
        <v>77</v>
      </c>
      <c r="BK479" s="177">
        <f>ROUND(I479*H479,2)</f>
        <v>0</v>
      </c>
      <c r="BL479" s="19" t="s">
        <v>244</v>
      </c>
      <c r="BM479" s="176" t="s">
        <v>823</v>
      </c>
    </row>
    <row r="480" s="2" customFormat="1">
      <c r="A480" s="38"/>
      <c r="B480" s="39"/>
      <c r="C480" s="38"/>
      <c r="D480" s="178" t="s">
        <v>133</v>
      </c>
      <c r="E480" s="38"/>
      <c r="F480" s="179" t="s">
        <v>824</v>
      </c>
      <c r="G480" s="38"/>
      <c r="H480" s="38"/>
      <c r="I480" s="180"/>
      <c r="J480" s="38"/>
      <c r="K480" s="38"/>
      <c r="L480" s="39"/>
      <c r="M480" s="181"/>
      <c r="N480" s="182"/>
      <c r="O480" s="72"/>
      <c r="P480" s="72"/>
      <c r="Q480" s="72"/>
      <c r="R480" s="72"/>
      <c r="S480" s="72"/>
      <c r="T480" s="73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9" t="s">
        <v>133</v>
      </c>
      <c r="AU480" s="19" t="s">
        <v>81</v>
      </c>
    </row>
    <row r="481" s="2" customFormat="1">
      <c r="A481" s="38"/>
      <c r="B481" s="39"/>
      <c r="C481" s="38"/>
      <c r="D481" s="183" t="s">
        <v>135</v>
      </c>
      <c r="E481" s="38"/>
      <c r="F481" s="184" t="s">
        <v>825</v>
      </c>
      <c r="G481" s="38"/>
      <c r="H481" s="38"/>
      <c r="I481" s="180"/>
      <c r="J481" s="38"/>
      <c r="K481" s="38"/>
      <c r="L481" s="39"/>
      <c r="M481" s="181"/>
      <c r="N481" s="182"/>
      <c r="O481" s="72"/>
      <c r="P481" s="72"/>
      <c r="Q481" s="72"/>
      <c r="R481" s="72"/>
      <c r="S481" s="72"/>
      <c r="T481" s="73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135</v>
      </c>
      <c r="AU481" s="19" t="s">
        <v>81</v>
      </c>
    </row>
    <row r="482" s="12" customFormat="1" ht="22.8" customHeight="1">
      <c r="A482" s="12"/>
      <c r="B482" s="151"/>
      <c r="C482" s="12"/>
      <c r="D482" s="152" t="s">
        <v>71</v>
      </c>
      <c r="E482" s="162" t="s">
        <v>451</v>
      </c>
      <c r="F482" s="162" t="s">
        <v>452</v>
      </c>
      <c r="G482" s="12"/>
      <c r="H482" s="12"/>
      <c r="I482" s="154"/>
      <c r="J482" s="163">
        <f>BK482</f>
        <v>0</v>
      </c>
      <c r="K482" s="12"/>
      <c r="L482" s="151"/>
      <c r="M482" s="156"/>
      <c r="N482" s="157"/>
      <c r="O482" s="157"/>
      <c r="P482" s="158">
        <f>SUM(P483:P491)</f>
        <v>0</v>
      </c>
      <c r="Q482" s="157"/>
      <c r="R482" s="158">
        <f>SUM(R483:R491)</f>
        <v>0.080371999999999999</v>
      </c>
      <c r="S482" s="157"/>
      <c r="T482" s="159">
        <f>SUM(T483:T491)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52" t="s">
        <v>81</v>
      </c>
      <c r="AT482" s="160" t="s">
        <v>71</v>
      </c>
      <c r="AU482" s="160" t="s">
        <v>77</v>
      </c>
      <c r="AY482" s="152" t="s">
        <v>124</v>
      </c>
      <c r="BK482" s="161">
        <f>SUM(BK483:BK491)</f>
        <v>0</v>
      </c>
    </row>
    <row r="483" s="2" customFormat="1" ht="21.75" customHeight="1">
      <c r="A483" s="38"/>
      <c r="B483" s="164"/>
      <c r="C483" s="165" t="s">
        <v>826</v>
      </c>
      <c r="D483" s="165" t="s">
        <v>126</v>
      </c>
      <c r="E483" s="166" t="s">
        <v>454</v>
      </c>
      <c r="F483" s="167" t="s">
        <v>455</v>
      </c>
      <c r="G483" s="168" t="s">
        <v>129</v>
      </c>
      <c r="H483" s="169">
        <v>28.399999999999999</v>
      </c>
      <c r="I483" s="170"/>
      <c r="J483" s="171">
        <f>ROUND(I483*H483,2)</f>
        <v>0</v>
      </c>
      <c r="K483" s="167" t="s">
        <v>130</v>
      </c>
      <c r="L483" s="39"/>
      <c r="M483" s="172" t="s">
        <v>3</v>
      </c>
      <c r="N483" s="173" t="s">
        <v>43</v>
      </c>
      <c r="O483" s="72"/>
      <c r="P483" s="174">
        <f>O483*H483</f>
        <v>0</v>
      </c>
      <c r="Q483" s="174">
        <v>0.0028300000000000001</v>
      </c>
      <c r="R483" s="174">
        <f>Q483*H483</f>
        <v>0.080371999999999999</v>
      </c>
      <c r="S483" s="174">
        <v>0</v>
      </c>
      <c r="T483" s="17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76" t="s">
        <v>244</v>
      </c>
      <c r="AT483" s="176" t="s">
        <v>126</v>
      </c>
      <c r="AU483" s="176" t="s">
        <v>81</v>
      </c>
      <c r="AY483" s="19" t="s">
        <v>124</v>
      </c>
      <c r="BE483" s="177">
        <f>IF(N483="základní",J483,0)</f>
        <v>0</v>
      </c>
      <c r="BF483" s="177">
        <f>IF(N483="snížená",J483,0)</f>
        <v>0</v>
      </c>
      <c r="BG483" s="177">
        <f>IF(N483="zákl. přenesená",J483,0)</f>
        <v>0</v>
      </c>
      <c r="BH483" s="177">
        <f>IF(N483="sníž. přenesená",J483,0)</f>
        <v>0</v>
      </c>
      <c r="BI483" s="177">
        <f>IF(N483="nulová",J483,0)</f>
        <v>0</v>
      </c>
      <c r="BJ483" s="19" t="s">
        <v>77</v>
      </c>
      <c r="BK483" s="177">
        <f>ROUND(I483*H483,2)</f>
        <v>0</v>
      </c>
      <c r="BL483" s="19" t="s">
        <v>244</v>
      </c>
      <c r="BM483" s="176" t="s">
        <v>827</v>
      </c>
    </row>
    <row r="484" s="2" customFormat="1">
      <c r="A484" s="38"/>
      <c r="B484" s="39"/>
      <c r="C484" s="38"/>
      <c r="D484" s="178" t="s">
        <v>133</v>
      </c>
      <c r="E484" s="38"/>
      <c r="F484" s="179" t="s">
        <v>457</v>
      </c>
      <c r="G484" s="38"/>
      <c r="H484" s="38"/>
      <c r="I484" s="180"/>
      <c r="J484" s="38"/>
      <c r="K484" s="38"/>
      <c r="L484" s="39"/>
      <c r="M484" s="181"/>
      <c r="N484" s="182"/>
      <c r="O484" s="72"/>
      <c r="P484" s="72"/>
      <c r="Q484" s="72"/>
      <c r="R484" s="72"/>
      <c r="S484" s="72"/>
      <c r="T484" s="73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133</v>
      </c>
      <c r="AU484" s="19" t="s">
        <v>81</v>
      </c>
    </row>
    <row r="485" s="2" customFormat="1">
      <c r="A485" s="38"/>
      <c r="B485" s="39"/>
      <c r="C485" s="38"/>
      <c r="D485" s="183" t="s">
        <v>135</v>
      </c>
      <c r="E485" s="38"/>
      <c r="F485" s="184" t="s">
        <v>458</v>
      </c>
      <c r="G485" s="38"/>
      <c r="H485" s="38"/>
      <c r="I485" s="180"/>
      <c r="J485" s="38"/>
      <c r="K485" s="38"/>
      <c r="L485" s="39"/>
      <c r="M485" s="181"/>
      <c r="N485" s="182"/>
      <c r="O485" s="72"/>
      <c r="P485" s="72"/>
      <c r="Q485" s="72"/>
      <c r="R485" s="72"/>
      <c r="S485" s="72"/>
      <c r="T485" s="73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9" t="s">
        <v>135</v>
      </c>
      <c r="AU485" s="19" t="s">
        <v>81</v>
      </c>
    </row>
    <row r="486" s="14" customFormat="1">
      <c r="A486" s="14"/>
      <c r="B486" s="203"/>
      <c r="C486" s="14"/>
      <c r="D486" s="178" t="s">
        <v>142</v>
      </c>
      <c r="E486" s="204" t="s">
        <v>3</v>
      </c>
      <c r="F486" s="205" t="s">
        <v>584</v>
      </c>
      <c r="G486" s="14"/>
      <c r="H486" s="204" t="s">
        <v>3</v>
      </c>
      <c r="I486" s="206"/>
      <c r="J486" s="14"/>
      <c r="K486" s="14"/>
      <c r="L486" s="203"/>
      <c r="M486" s="207"/>
      <c r="N486" s="208"/>
      <c r="O486" s="208"/>
      <c r="P486" s="208"/>
      <c r="Q486" s="208"/>
      <c r="R486" s="208"/>
      <c r="S486" s="208"/>
      <c r="T486" s="20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04" t="s">
        <v>142</v>
      </c>
      <c r="AU486" s="204" t="s">
        <v>81</v>
      </c>
      <c r="AV486" s="14" t="s">
        <v>77</v>
      </c>
      <c r="AW486" s="14" t="s">
        <v>33</v>
      </c>
      <c r="AX486" s="14" t="s">
        <v>72</v>
      </c>
      <c r="AY486" s="204" t="s">
        <v>124</v>
      </c>
    </row>
    <row r="487" s="13" customFormat="1">
      <c r="A487" s="13"/>
      <c r="B487" s="185"/>
      <c r="C487" s="13"/>
      <c r="D487" s="178" t="s">
        <v>142</v>
      </c>
      <c r="E487" s="186" t="s">
        <v>3</v>
      </c>
      <c r="F487" s="187" t="s">
        <v>828</v>
      </c>
      <c r="G487" s="13"/>
      <c r="H487" s="188">
        <v>7.7000000000000002</v>
      </c>
      <c r="I487" s="189"/>
      <c r="J487" s="13"/>
      <c r="K487" s="13"/>
      <c r="L487" s="185"/>
      <c r="M487" s="190"/>
      <c r="N487" s="191"/>
      <c r="O487" s="191"/>
      <c r="P487" s="191"/>
      <c r="Q487" s="191"/>
      <c r="R487" s="191"/>
      <c r="S487" s="191"/>
      <c r="T487" s="19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6" t="s">
        <v>142</v>
      </c>
      <c r="AU487" s="186" t="s">
        <v>81</v>
      </c>
      <c r="AV487" s="13" t="s">
        <v>81</v>
      </c>
      <c r="AW487" s="13" t="s">
        <v>33</v>
      </c>
      <c r="AX487" s="13" t="s">
        <v>72</v>
      </c>
      <c r="AY487" s="186" t="s">
        <v>124</v>
      </c>
    </row>
    <row r="488" s="14" customFormat="1">
      <c r="A488" s="14"/>
      <c r="B488" s="203"/>
      <c r="C488" s="14"/>
      <c r="D488" s="178" t="s">
        <v>142</v>
      </c>
      <c r="E488" s="204" t="s">
        <v>3</v>
      </c>
      <c r="F488" s="205" t="s">
        <v>576</v>
      </c>
      <c r="G488" s="14"/>
      <c r="H488" s="204" t="s">
        <v>3</v>
      </c>
      <c r="I488" s="206"/>
      <c r="J488" s="14"/>
      <c r="K488" s="14"/>
      <c r="L488" s="203"/>
      <c r="M488" s="207"/>
      <c r="N488" s="208"/>
      <c r="O488" s="208"/>
      <c r="P488" s="208"/>
      <c r="Q488" s="208"/>
      <c r="R488" s="208"/>
      <c r="S488" s="208"/>
      <c r="T488" s="20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04" t="s">
        <v>142</v>
      </c>
      <c r="AU488" s="204" t="s">
        <v>81</v>
      </c>
      <c r="AV488" s="14" t="s">
        <v>77</v>
      </c>
      <c r="AW488" s="14" t="s">
        <v>33</v>
      </c>
      <c r="AX488" s="14" t="s">
        <v>72</v>
      </c>
      <c r="AY488" s="204" t="s">
        <v>124</v>
      </c>
    </row>
    <row r="489" s="13" customFormat="1">
      <c r="A489" s="13"/>
      <c r="B489" s="185"/>
      <c r="C489" s="13"/>
      <c r="D489" s="178" t="s">
        <v>142</v>
      </c>
      <c r="E489" s="186" t="s">
        <v>3</v>
      </c>
      <c r="F489" s="187" t="s">
        <v>829</v>
      </c>
      <c r="G489" s="13"/>
      <c r="H489" s="188">
        <v>6.5</v>
      </c>
      <c r="I489" s="189"/>
      <c r="J489" s="13"/>
      <c r="K489" s="13"/>
      <c r="L489" s="185"/>
      <c r="M489" s="190"/>
      <c r="N489" s="191"/>
      <c r="O489" s="191"/>
      <c r="P489" s="191"/>
      <c r="Q489" s="191"/>
      <c r="R489" s="191"/>
      <c r="S489" s="191"/>
      <c r="T489" s="19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6" t="s">
        <v>142</v>
      </c>
      <c r="AU489" s="186" t="s">
        <v>81</v>
      </c>
      <c r="AV489" s="13" t="s">
        <v>81</v>
      </c>
      <c r="AW489" s="13" t="s">
        <v>33</v>
      </c>
      <c r="AX489" s="13" t="s">
        <v>72</v>
      </c>
      <c r="AY489" s="186" t="s">
        <v>124</v>
      </c>
    </row>
    <row r="490" s="15" customFormat="1">
      <c r="A490" s="15"/>
      <c r="B490" s="210"/>
      <c r="C490" s="15"/>
      <c r="D490" s="178" t="s">
        <v>142</v>
      </c>
      <c r="E490" s="211" t="s">
        <v>3</v>
      </c>
      <c r="F490" s="212" t="s">
        <v>214</v>
      </c>
      <c r="G490" s="15"/>
      <c r="H490" s="213">
        <v>14.199999999999999</v>
      </c>
      <c r="I490" s="214"/>
      <c r="J490" s="15"/>
      <c r="K490" s="15"/>
      <c r="L490" s="210"/>
      <c r="M490" s="215"/>
      <c r="N490" s="216"/>
      <c r="O490" s="216"/>
      <c r="P490" s="216"/>
      <c r="Q490" s="216"/>
      <c r="R490" s="216"/>
      <c r="S490" s="216"/>
      <c r="T490" s="217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11" t="s">
        <v>142</v>
      </c>
      <c r="AU490" s="211" t="s">
        <v>81</v>
      </c>
      <c r="AV490" s="15" t="s">
        <v>131</v>
      </c>
      <c r="AW490" s="15" t="s">
        <v>33</v>
      </c>
      <c r="AX490" s="15" t="s">
        <v>77</v>
      </c>
      <c r="AY490" s="211" t="s">
        <v>124</v>
      </c>
    </row>
    <row r="491" s="13" customFormat="1">
      <c r="A491" s="13"/>
      <c r="B491" s="185"/>
      <c r="C491" s="13"/>
      <c r="D491" s="178" t="s">
        <v>142</v>
      </c>
      <c r="E491" s="13"/>
      <c r="F491" s="187" t="s">
        <v>830</v>
      </c>
      <c r="G491" s="13"/>
      <c r="H491" s="188">
        <v>28.399999999999999</v>
      </c>
      <c r="I491" s="189"/>
      <c r="J491" s="13"/>
      <c r="K491" s="13"/>
      <c r="L491" s="185"/>
      <c r="M491" s="219"/>
      <c r="N491" s="220"/>
      <c r="O491" s="220"/>
      <c r="P491" s="220"/>
      <c r="Q491" s="220"/>
      <c r="R491" s="220"/>
      <c r="S491" s="220"/>
      <c r="T491" s="22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6" t="s">
        <v>142</v>
      </c>
      <c r="AU491" s="186" t="s">
        <v>81</v>
      </c>
      <c r="AV491" s="13" t="s">
        <v>81</v>
      </c>
      <c r="AW491" s="13" t="s">
        <v>4</v>
      </c>
      <c r="AX491" s="13" t="s">
        <v>77</v>
      </c>
      <c r="AY491" s="186" t="s">
        <v>124</v>
      </c>
    </row>
    <row r="492" s="2" customFormat="1" ht="6.96" customHeight="1">
      <c r="A492" s="38"/>
      <c r="B492" s="55"/>
      <c r="C492" s="56"/>
      <c r="D492" s="56"/>
      <c r="E492" s="56"/>
      <c r="F492" s="56"/>
      <c r="G492" s="56"/>
      <c r="H492" s="56"/>
      <c r="I492" s="56"/>
      <c r="J492" s="56"/>
      <c r="K492" s="56"/>
      <c r="L492" s="39"/>
      <c r="M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</row>
  </sheetData>
  <autoFilter ref="C93:K491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3_01/113106121"/>
    <hyperlink ref="F104" r:id="rId2" display="https://podminky.urs.cz/item/CS_URS_2023_01/113107137"/>
    <hyperlink ref="F109" r:id="rId3" display="https://podminky.urs.cz/item/CS_URS_2023_01/132212131"/>
    <hyperlink ref="F117" r:id="rId4" display="https://podminky.urs.cz/item/CS_URS_2023_01/174111101"/>
    <hyperlink ref="F132" r:id="rId5" display="https://podminky.urs.cz/item/CS_URS_2023_01/211571121"/>
    <hyperlink ref="F136" r:id="rId6" display="https://podminky.urs.cz/item/CS_URS_2023_01/211971110"/>
    <hyperlink ref="F143" r:id="rId7" display="https://podminky.urs.cz/item/CS_URS_2023_01/212312111"/>
    <hyperlink ref="F147" r:id="rId8" display="https://podminky.urs.cz/item/CS_URS_2023_01/212755214"/>
    <hyperlink ref="F150" r:id="rId9" display="https://podminky.urs.cz/item/CS_URS_2023_01/273313711"/>
    <hyperlink ref="F157" r:id="rId10" display="https://podminky.urs.cz/item/CS_URS_2023_01/279113154"/>
    <hyperlink ref="F164" r:id="rId11" display="https://podminky.urs.cz/item/CS_URS_2023_01/279321347"/>
    <hyperlink ref="F173" r:id="rId12" display="https://podminky.urs.cz/item/CS_URS_2023_01/279351121"/>
    <hyperlink ref="F183" r:id="rId13" display="https://podminky.urs.cz/item/CS_URS_2023_01/279351122"/>
    <hyperlink ref="F193" r:id="rId14" display="https://podminky.urs.cz/item/CS_URS_2023_01/279361821"/>
    <hyperlink ref="F202" r:id="rId15" display="https://podminky.urs.cz/item/CS_URS_2023_01/348272515"/>
    <hyperlink ref="F213" r:id="rId16" display="https://podminky.urs.cz/item/CS_URS_2023_01/564750101"/>
    <hyperlink ref="F218" r:id="rId17" display="https://podminky.urs.cz/item/CS_URS_2023_01/564760101"/>
    <hyperlink ref="F223" r:id="rId18" display="https://podminky.urs.cz/item/CS_URS_2023_01/596211110"/>
    <hyperlink ref="F231" r:id="rId19" display="https://podminky.urs.cz/item/CS_URS_2023_01/596811120"/>
    <hyperlink ref="F243" r:id="rId20" display="https://podminky.urs.cz/item/CS_URS_2023_01/622331121"/>
    <hyperlink ref="F249" r:id="rId21" display="https://podminky.urs.cz/item/CS_URS_2023_01/916231213"/>
    <hyperlink ref="F257" r:id="rId22" display="https://podminky.urs.cz/item/CS_URS_2023_01/935111211"/>
    <hyperlink ref="F264" r:id="rId23" display="https://podminky.urs.cz/item/CS_URS_2023_01/953961211"/>
    <hyperlink ref="F272" r:id="rId24" display="https://podminky.urs.cz/item/CS_URS_2023_01/953965111"/>
    <hyperlink ref="F280" r:id="rId25" display="https://podminky.urs.cz/item/CS_URS_2023_01/962032231"/>
    <hyperlink ref="F285" r:id="rId26" display="https://podminky.urs.cz/item/CS_URS_2023_01/963022819"/>
    <hyperlink ref="F289" r:id="rId27" display="https://podminky.urs.cz/item/CS_URS_2023_01/963053935"/>
    <hyperlink ref="F294" r:id="rId28" display="https://podminky.urs.cz/item/CS_URS_2023_01/966049831"/>
    <hyperlink ref="F297" r:id="rId29" display="https://podminky.urs.cz/item/CS_URS_2023_01/976071111"/>
    <hyperlink ref="F302" r:id="rId30" display="https://podminky.urs.cz/item/CS_URS_2023_01/978036191"/>
    <hyperlink ref="F308" r:id="rId31" display="https://podminky.urs.cz/item/CS_URS_2023_01/997221551"/>
    <hyperlink ref="F311" r:id="rId32" display="https://podminky.urs.cz/item/CS_URS_2023_01/997221559"/>
    <hyperlink ref="F315" r:id="rId33" display="https://podminky.urs.cz/item/CS_URS_2023_01/997221612"/>
    <hyperlink ref="F318" r:id="rId34" display="https://podminky.urs.cz/item/CS_URS_2023_01/997221655"/>
    <hyperlink ref="F322" r:id="rId35" display="https://podminky.urs.cz/item/CS_URS_2023_01/998223011"/>
    <hyperlink ref="F327" r:id="rId36" display="https://podminky.urs.cz/item/CS_URS_2023_01/711112001"/>
    <hyperlink ref="F335" r:id="rId37" display="https://podminky.urs.cz/item/CS_URS_2023_01/711142559"/>
    <hyperlink ref="F343" r:id="rId38" display="https://podminky.urs.cz/item/CS_URS_2023_01/711161273"/>
    <hyperlink ref="F351" r:id="rId39" display="https://podminky.urs.cz/item/CS_URS_2023_01/711491272"/>
    <hyperlink ref="F357" r:id="rId40" display="https://podminky.urs.cz/item/CS_URS_2023_01/998711101"/>
    <hyperlink ref="F361" r:id="rId41" display="https://podminky.urs.cz/item/CS_URS_2023_01/721173401"/>
    <hyperlink ref="F390" r:id="rId42" display="https://podminky.urs.cz/item/CS_URS_2023_01/767163221"/>
    <hyperlink ref="F398" r:id="rId43" display="https://podminky.urs.cz/item/CS_URS_2023_01/767995115"/>
    <hyperlink ref="F472" r:id="rId44" display="https://podminky.urs.cz/item/CS_URS_2023_01/998767201"/>
    <hyperlink ref="F476" r:id="rId45" display="https://podminky.urs.cz/item/CS_URS_2023_01/783813101"/>
    <hyperlink ref="F481" r:id="rId46" display="https://podminky.urs.cz/item/CS_URS_2023_01/783826675"/>
    <hyperlink ref="F485" r:id="rId47" display="https://podminky.urs.cz/item/CS_URS_2023_01/7894215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87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 xml:space="preserve">Přístupový chodník s bezbarierovou rampou  k BD č.p. 1157 Nerudova Bohumín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88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831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90</v>
      </c>
      <c r="G12" s="38"/>
      <c r="H12" s="38"/>
      <c r="I12" s="32" t="s">
        <v>23</v>
      </c>
      <c r="J12" s="64" t="str">
        <f>'Rekapitulace stavby'!AN8</f>
        <v>30. 1. 2023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ROUND(J80,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ROUND((SUM(BE80:BE93)),  2)</f>
        <v>0</v>
      </c>
      <c r="G33" s="38"/>
      <c r="H33" s="38"/>
      <c r="I33" s="123">
        <v>0.20999999999999999</v>
      </c>
      <c r="J33" s="122">
        <f>ROUND(((SUM(BE80:BE93))*I33),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ROUND((SUM(BF80:BF93)),  2)</f>
        <v>0</v>
      </c>
      <c r="G34" s="38"/>
      <c r="H34" s="38"/>
      <c r="I34" s="123">
        <v>0.14999999999999999</v>
      </c>
      <c r="J34" s="122">
        <f>ROUND(((SUM(BF80:BF93))*I34),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ROUND((SUM(BG80:BG93)),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ROUND((SUM(BH80:BH93)),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ROUND((SUM(BI80:BI93)),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 xml:space="preserve">Přístupový chodník s bezbarierovou rampou  k BD č.p. 1157 Nerudova Bohumín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3 - Vedlejší náklady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ul. Nerudova 1157, p.č.2583/2</v>
      </c>
      <c r="G52" s="38"/>
      <c r="H52" s="38"/>
      <c r="I52" s="32" t="s">
        <v>23</v>
      </c>
      <c r="J52" s="64" t="str">
        <f>IF(J12="","",J12)</f>
        <v>30. 1. 2023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Městský úřad Bohumín</v>
      </c>
      <c r="G54" s="38"/>
      <c r="H54" s="38"/>
      <c r="I54" s="32" t="s">
        <v>31</v>
      </c>
      <c r="J54" s="36" t="str">
        <f>E21</f>
        <v>Ing. Vlasta Slívová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92</v>
      </c>
      <c r="D57" s="124"/>
      <c r="E57" s="124"/>
      <c r="F57" s="124"/>
      <c r="G57" s="124"/>
      <c r="H57" s="124"/>
      <c r="I57" s="124"/>
      <c r="J57" s="131" t="s">
        <v>93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J80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94</v>
      </c>
    </row>
    <row r="60" s="9" customFormat="1" ht="24.96" customHeight="1">
      <c r="A60" s="9"/>
      <c r="B60" s="133"/>
      <c r="C60" s="9"/>
      <c r="D60" s="134" t="s">
        <v>832</v>
      </c>
      <c r="E60" s="135"/>
      <c r="F60" s="135"/>
      <c r="G60" s="135"/>
      <c r="H60" s="135"/>
      <c r="I60" s="135"/>
      <c r="J60" s="136">
        <f>J81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1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109</v>
      </c>
      <c r="D67" s="38"/>
      <c r="E67" s="38"/>
      <c r="F67" s="38"/>
      <c r="G67" s="38"/>
      <c r="H67" s="38"/>
      <c r="I67" s="38"/>
      <c r="J67" s="38"/>
      <c r="K67" s="38"/>
      <c r="L67" s="11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38"/>
      <c r="D68" s="38"/>
      <c r="E68" s="38"/>
      <c r="F68" s="38"/>
      <c r="G68" s="38"/>
      <c r="H68" s="38"/>
      <c r="I68" s="38"/>
      <c r="J68" s="38"/>
      <c r="K68" s="38"/>
      <c r="L68" s="116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17</v>
      </c>
      <c r="D69" s="38"/>
      <c r="E69" s="38"/>
      <c r="F69" s="38"/>
      <c r="G69" s="38"/>
      <c r="H69" s="38"/>
      <c r="I69" s="38"/>
      <c r="J69" s="38"/>
      <c r="K69" s="3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38"/>
      <c r="D70" s="38"/>
      <c r="E70" s="115" t="str">
        <f>E7</f>
        <v xml:space="preserve">Přístupový chodník s bezbarierovou rampou  k BD č.p. 1157 Nerudova Bohumín</v>
      </c>
      <c r="F70" s="32"/>
      <c r="G70" s="32"/>
      <c r="H70" s="32"/>
      <c r="I70" s="38"/>
      <c r="J70" s="38"/>
      <c r="K70" s="3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88</v>
      </c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38"/>
      <c r="D72" s="38"/>
      <c r="E72" s="62" t="str">
        <f>E9</f>
        <v>3 - Vedlejší náklady</v>
      </c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38"/>
      <c r="E74" s="38"/>
      <c r="F74" s="27" t="str">
        <f>F12</f>
        <v>ul. Nerudova 1157, p.č.2583/2</v>
      </c>
      <c r="G74" s="38"/>
      <c r="H74" s="38"/>
      <c r="I74" s="32" t="s">
        <v>23</v>
      </c>
      <c r="J74" s="64" t="str">
        <f>IF(J12="","",J12)</f>
        <v>30. 1. 2023</v>
      </c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38"/>
      <c r="E76" s="38"/>
      <c r="F76" s="27" t="str">
        <f>E15</f>
        <v>Městský úřad Bohumín</v>
      </c>
      <c r="G76" s="38"/>
      <c r="H76" s="38"/>
      <c r="I76" s="32" t="s">
        <v>31</v>
      </c>
      <c r="J76" s="36" t="str">
        <f>E21</f>
        <v>Ing. Vlasta Slívová</v>
      </c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38"/>
      <c r="E77" s="38"/>
      <c r="F77" s="27" t="str">
        <f>IF(E18="","",E18)</f>
        <v>Vyplň údaj</v>
      </c>
      <c r="G77" s="38"/>
      <c r="H77" s="38"/>
      <c r="I77" s="32" t="s">
        <v>34</v>
      </c>
      <c r="J77" s="36" t="str">
        <f>E24</f>
        <v xml:space="preserve"> </v>
      </c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41"/>
      <c r="B79" s="142"/>
      <c r="C79" s="143" t="s">
        <v>110</v>
      </c>
      <c r="D79" s="144" t="s">
        <v>57</v>
      </c>
      <c r="E79" s="144" t="s">
        <v>53</v>
      </c>
      <c r="F79" s="144" t="s">
        <v>54</v>
      </c>
      <c r="G79" s="144" t="s">
        <v>111</v>
      </c>
      <c r="H79" s="144" t="s">
        <v>112</v>
      </c>
      <c r="I79" s="144" t="s">
        <v>113</v>
      </c>
      <c r="J79" s="144" t="s">
        <v>93</v>
      </c>
      <c r="K79" s="145" t="s">
        <v>114</v>
      </c>
      <c r="L79" s="146"/>
      <c r="M79" s="80" t="s">
        <v>3</v>
      </c>
      <c r="N79" s="81" t="s">
        <v>42</v>
      </c>
      <c r="O79" s="81" t="s">
        <v>115</v>
      </c>
      <c r="P79" s="81" t="s">
        <v>116</v>
      </c>
      <c r="Q79" s="81" t="s">
        <v>117</v>
      </c>
      <c r="R79" s="81" t="s">
        <v>118</v>
      </c>
      <c r="S79" s="81" t="s">
        <v>119</v>
      </c>
      <c r="T79" s="82" t="s">
        <v>120</v>
      </c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</row>
    <row r="80" s="2" customFormat="1" ht="22.8" customHeight="1">
      <c r="A80" s="38"/>
      <c r="B80" s="39"/>
      <c r="C80" s="87" t="s">
        <v>121</v>
      </c>
      <c r="D80" s="38"/>
      <c r="E80" s="38"/>
      <c r="F80" s="38"/>
      <c r="G80" s="38"/>
      <c r="H80" s="38"/>
      <c r="I80" s="38"/>
      <c r="J80" s="147">
        <f>BK80</f>
        <v>0</v>
      </c>
      <c r="K80" s="38"/>
      <c r="L80" s="39"/>
      <c r="M80" s="83"/>
      <c r="N80" s="68"/>
      <c r="O80" s="84"/>
      <c r="P80" s="148">
        <f>P81</f>
        <v>0</v>
      </c>
      <c r="Q80" s="84"/>
      <c r="R80" s="148">
        <f>R81</f>
        <v>0</v>
      </c>
      <c r="S80" s="84"/>
      <c r="T80" s="149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9" t="s">
        <v>71</v>
      </c>
      <c r="AU80" s="19" t="s">
        <v>94</v>
      </c>
      <c r="BK80" s="150">
        <f>BK81</f>
        <v>0</v>
      </c>
    </row>
    <row r="81" s="12" customFormat="1" ht="25.92" customHeight="1">
      <c r="A81" s="12"/>
      <c r="B81" s="151"/>
      <c r="C81" s="12"/>
      <c r="D81" s="152" t="s">
        <v>71</v>
      </c>
      <c r="E81" s="153" t="s">
        <v>833</v>
      </c>
      <c r="F81" s="153" t="s">
        <v>834</v>
      </c>
      <c r="G81" s="12"/>
      <c r="H81" s="12"/>
      <c r="I81" s="154"/>
      <c r="J81" s="155">
        <f>BK81</f>
        <v>0</v>
      </c>
      <c r="K81" s="12"/>
      <c r="L81" s="151"/>
      <c r="M81" s="156"/>
      <c r="N81" s="157"/>
      <c r="O81" s="157"/>
      <c r="P81" s="158">
        <f>SUM(P82:P93)</f>
        <v>0</v>
      </c>
      <c r="Q81" s="157"/>
      <c r="R81" s="158">
        <f>SUM(R82:R93)</f>
        <v>0</v>
      </c>
      <c r="S81" s="157"/>
      <c r="T81" s="159">
        <f>SUM(T82:T93)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52" t="s">
        <v>158</v>
      </c>
      <c r="AT81" s="160" t="s">
        <v>71</v>
      </c>
      <c r="AU81" s="160" t="s">
        <v>72</v>
      </c>
      <c r="AY81" s="152" t="s">
        <v>124</v>
      </c>
      <c r="BK81" s="161">
        <f>SUM(BK82:BK93)</f>
        <v>0</v>
      </c>
    </row>
    <row r="82" s="2" customFormat="1" ht="16.5" customHeight="1">
      <c r="A82" s="38"/>
      <c r="B82" s="164"/>
      <c r="C82" s="165" t="s">
        <v>77</v>
      </c>
      <c r="D82" s="165" t="s">
        <v>126</v>
      </c>
      <c r="E82" s="166" t="s">
        <v>835</v>
      </c>
      <c r="F82" s="167" t="s">
        <v>836</v>
      </c>
      <c r="G82" s="168" t="s">
        <v>837</v>
      </c>
      <c r="H82" s="169">
        <v>2</v>
      </c>
      <c r="I82" s="170"/>
      <c r="J82" s="171">
        <f>ROUND(I82*H82,2)</f>
        <v>0</v>
      </c>
      <c r="K82" s="167" t="s">
        <v>3</v>
      </c>
      <c r="L82" s="39"/>
      <c r="M82" s="172" t="s">
        <v>3</v>
      </c>
      <c r="N82" s="173" t="s">
        <v>43</v>
      </c>
      <c r="O82" s="72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76" t="s">
        <v>131</v>
      </c>
      <c r="AT82" s="176" t="s">
        <v>126</v>
      </c>
      <c r="AU82" s="176" t="s">
        <v>77</v>
      </c>
      <c r="AY82" s="19" t="s">
        <v>124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9" t="s">
        <v>77</v>
      </c>
      <c r="BK82" s="177">
        <f>ROUND(I82*H82,2)</f>
        <v>0</v>
      </c>
      <c r="BL82" s="19" t="s">
        <v>131</v>
      </c>
      <c r="BM82" s="176" t="s">
        <v>838</v>
      </c>
    </row>
    <row r="83" s="2" customFormat="1">
      <c r="A83" s="38"/>
      <c r="B83" s="39"/>
      <c r="C83" s="38"/>
      <c r="D83" s="178" t="s">
        <v>133</v>
      </c>
      <c r="E83" s="38"/>
      <c r="F83" s="179" t="s">
        <v>836</v>
      </c>
      <c r="G83" s="38"/>
      <c r="H83" s="38"/>
      <c r="I83" s="180"/>
      <c r="J83" s="38"/>
      <c r="K83" s="38"/>
      <c r="L83" s="39"/>
      <c r="M83" s="181"/>
      <c r="N83" s="182"/>
      <c r="O83" s="72"/>
      <c r="P83" s="72"/>
      <c r="Q83" s="72"/>
      <c r="R83" s="72"/>
      <c r="S83" s="72"/>
      <c r="T83" s="73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9" t="s">
        <v>133</v>
      </c>
      <c r="AU83" s="19" t="s">
        <v>77</v>
      </c>
    </row>
    <row r="84" s="2" customFormat="1" ht="16.5" customHeight="1">
      <c r="A84" s="38"/>
      <c r="B84" s="164"/>
      <c r="C84" s="165" t="s">
        <v>81</v>
      </c>
      <c r="D84" s="165" t="s">
        <v>126</v>
      </c>
      <c r="E84" s="166" t="s">
        <v>839</v>
      </c>
      <c r="F84" s="167" t="s">
        <v>840</v>
      </c>
      <c r="G84" s="168" t="s">
        <v>837</v>
      </c>
      <c r="H84" s="169">
        <v>2</v>
      </c>
      <c r="I84" s="170"/>
      <c r="J84" s="171">
        <f>ROUND(I84*H84,2)</f>
        <v>0</v>
      </c>
      <c r="K84" s="167" t="s">
        <v>3</v>
      </c>
      <c r="L84" s="39"/>
      <c r="M84" s="172" t="s">
        <v>3</v>
      </c>
      <c r="N84" s="173" t="s">
        <v>43</v>
      </c>
      <c r="O84" s="72"/>
      <c r="P84" s="174">
        <f>O84*H84</f>
        <v>0</v>
      </c>
      <c r="Q84" s="174">
        <v>0</v>
      </c>
      <c r="R84" s="174">
        <f>Q84*H84</f>
        <v>0</v>
      </c>
      <c r="S84" s="174">
        <v>0</v>
      </c>
      <c r="T84" s="17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76" t="s">
        <v>131</v>
      </c>
      <c r="AT84" s="176" t="s">
        <v>126</v>
      </c>
      <c r="AU84" s="176" t="s">
        <v>77</v>
      </c>
      <c r="AY84" s="19" t="s">
        <v>124</v>
      </c>
      <c r="BE84" s="177">
        <f>IF(N84="základní",J84,0)</f>
        <v>0</v>
      </c>
      <c r="BF84" s="177">
        <f>IF(N84="snížená",J84,0)</f>
        <v>0</v>
      </c>
      <c r="BG84" s="177">
        <f>IF(N84="zákl. přenesená",J84,0)</f>
        <v>0</v>
      </c>
      <c r="BH84" s="177">
        <f>IF(N84="sníž. přenesená",J84,0)</f>
        <v>0</v>
      </c>
      <c r="BI84" s="177">
        <f>IF(N84="nulová",J84,0)</f>
        <v>0</v>
      </c>
      <c r="BJ84" s="19" t="s">
        <v>77</v>
      </c>
      <c r="BK84" s="177">
        <f>ROUND(I84*H84,2)</f>
        <v>0</v>
      </c>
      <c r="BL84" s="19" t="s">
        <v>131</v>
      </c>
      <c r="BM84" s="176" t="s">
        <v>841</v>
      </c>
    </row>
    <row r="85" s="2" customFormat="1">
      <c r="A85" s="38"/>
      <c r="B85" s="39"/>
      <c r="C85" s="38"/>
      <c r="D85" s="178" t="s">
        <v>133</v>
      </c>
      <c r="E85" s="38"/>
      <c r="F85" s="179" t="s">
        <v>840</v>
      </c>
      <c r="G85" s="38"/>
      <c r="H85" s="38"/>
      <c r="I85" s="180"/>
      <c r="J85" s="38"/>
      <c r="K85" s="38"/>
      <c r="L85" s="39"/>
      <c r="M85" s="181"/>
      <c r="N85" s="182"/>
      <c r="O85" s="72"/>
      <c r="P85" s="72"/>
      <c r="Q85" s="72"/>
      <c r="R85" s="72"/>
      <c r="S85" s="72"/>
      <c r="T85" s="73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133</v>
      </c>
      <c r="AU85" s="19" t="s">
        <v>77</v>
      </c>
    </row>
    <row r="86" s="2" customFormat="1" ht="16.5" customHeight="1">
      <c r="A86" s="38"/>
      <c r="B86" s="164"/>
      <c r="C86" s="165" t="s">
        <v>84</v>
      </c>
      <c r="D86" s="165" t="s">
        <v>126</v>
      </c>
      <c r="E86" s="166" t="s">
        <v>842</v>
      </c>
      <c r="F86" s="167" t="s">
        <v>843</v>
      </c>
      <c r="G86" s="168" t="s">
        <v>837</v>
      </c>
      <c r="H86" s="169">
        <v>1</v>
      </c>
      <c r="I86" s="170"/>
      <c r="J86" s="171">
        <f>ROUND(I86*H86,2)</f>
        <v>0</v>
      </c>
      <c r="K86" s="167" t="s">
        <v>3</v>
      </c>
      <c r="L86" s="39"/>
      <c r="M86" s="172" t="s">
        <v>3</v>
      </c>
      <c r="N86" s="173" t="s">
        <v>43</v>
      </c>
      <c r="O86" s="72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6" t="s">
        <v>131</v>
      </c>
      <c r="AT86" s="176" t="s">
        <v>126</v>
      </c>
      <c r="AU86" s="176" t="s">
        <v>77</v>
      </c>
      <c r="AY86" s="19" t="s">
        <v>124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9" t="s">
        <v>77</v>
      </c>
      <c r="BK86" s="177">
        <f>ROUND(I86*H86,2)</f>
        <v>0</v>
      </c>
      <c r="BL86" s="19" t="s">
        <v>131</v>
      </c>
      <c r="BM86" s="176" t="s">
        <v>844</v>
      </c>
    </row>
    <row r="87" s="2" customFormat="1">
      <c r="A87" s="38"/>
      <c r="B87" s="39"/>
      <c r="C87" s="38"/>
      <c r="D87" s="178" t="s">
        <v>133</v>
      </c>
      <c r="E87" s="38"/>
      <c r="F87" s="179" t="s">
        <v>843</v>
      </c>
      <c r="G87" s="38"/>
      <c r="H87" s="38"/>
      <c r="I87" s="180"/>
      <c r="J87" s="38"/>
      <c r="K87" s="38"/>
      <c r="L87" s="39"/>
      <c r="M87" s="181"/>
      <c r="N87" s="182"/>
      <c r="O87" s="72"/>
      <c r="P87" s="72"/>
      <c r="Q87" s="72"/>
      <c r="R87" s="72"/>
      <c r="S87" s="72"/>
      <c r="T87" s="73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133</v>
      </c>
      <c r="AU87" s="19" t="s">
        <v>77</v>
      </c>
    </row>
    <row r="88" s="2" customFormat="1">
      <c r="A88" s="38"/>
      <c r="B88" s="39"/>
      <c r="C88" s="38"/>
      <c r="D88" s="178" t="s">
        <v>637</v>
      </c>
      <c r="E88" s="38"/>
      <c r="F88" s="222" t="s">
        <v>845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637</v>
      </c>
      <c r="AU88" s="19" t="s">
        <v>77</v>
      </c>
    </row>
    <row r="89" s="2" customFormat="1" ht="16.5" customHeight="1">
      <c r="A89" s="38"/>
      <c r="B89" s="164"/>
      <c r="C89" s="165" t="s">
        <v>131</v>
      </c>
      <c r="D89" s="165" t="s">
        <v>126</v>
      </c>
      <c r="E89" s="166" t="s">
        <v>846</v>
      </c>
      <c r="F89" s="167" t="s">
        <v>847</v>
      </c>
      <c r="G89" s="168" t="s">
        <v>837</v>
      </c>
      <c r="H89" s="169">
        <v>1</v>
      </c>
      <c r="I89" s="170"/>
      <c r="J89" s="171">
        <f>ROUND(I89*H89,2)</f>
        <v>0</v>
      </c>
      <c r="K89" s="167" t="s">
        <v>3</v>
      </c>
      <c r="L89" s="39"/>
      <c r="M89" s="172" t="s">
        <v>3</v>
      </c>
      <c r="N89" s="173" t="s">
        <v>43</v>
      </c>
      <c r="O89" s="72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131</v>
      </c>
      <c r="AT89" s="176" t="s">
        <v>126</v>
      </c>
      <c r="AU89" s="176" t="s">
        <v>77</v>
      </c>
      <c r="AY89" s="19" t="s">
        <v>124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77</v>
      </c>
      <c r="BK89" s="177">
        <f>ROUND(I89*H89,2)</f>
        <v>0</v>
      </c>
      <c r="BL89" s="19" t="s">
        <v>131</v>
      </c>
      <c r="BM89" s="176" t="s">
        <v>848</v>
      </c>
    </row>
    <row r="90" s="2" customFormat="1">
      <c r="A90" s="38"/>
      <c r="B90" s="39"/>
      <c r="C90" s="38"/>
      <c r="D90" s="178" t="s">
        <v>133</v>
      </c>
      <c r="E90" s="38"/>
      <c r="F90" s="179" t="s">
        <v>847</v>
      </c>
      <c r="G90" s="38"/>
      <c r="H90" s="38"/>
      <c r="I90" s="180"/>
      <c r="J90" s="38"/>
      <c r="K90" s="38"/>
      <c r="L90" s="39"/>
      <c r="M90" s="181"/>
      <c r="N90" s="182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133</v>
      </c>
      <c r="AU90" s="19" t="s">
        <v>77</v>
      </c>
    </row>
    <row r="91" s="2" customFormat="1" ht="24.15" customHeight="1">
      <c r="A91" s="38"/>
      <c r="B91" s="164"/>
      <c r="C91" s="165" t="s">
        <v>158</v>
      </c>
      <c r="D91" s="165" t="s">
        <v>126</v>
      </c>
      <c r="E91" s="166" t="s">
        <v>849</v>
      </c>
      <c r="F91" s="167" t="s">
        <v>850</v>
      </c>
      <c r="G91" s="168" t="s">
        <v>837</v>
      </c>
      <c r="H91" s="169">
        <v>1</v>
      </c>
      <c r="I91" s="170"/>
      <c r="J91" s="171">
        <f>ROUND(I91*H91,2)</f>
        <v>0</v>
      </c>
      <c r="K91" s="167" t="s">
        <v>3</v>
      </c>
      <c r="L91" s="39"/>
      <c r="M91" s="172" t="s">
        <v>3</v>
      </c>
      <c r="N91" s="173" t="s">
        <v>43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131</v>
      </c>
      <c r="AT91" s="176" t="s">
        <v>126</v>
      </c>
      <c r="AU91" s="176" t="s">
        <v>77</v>
      </c>
      <c r="AY91" s="19" t="s">
        <v>124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77</v>
      </c>
      <c r="BK91" s="177">
        <f>ROUND(I91*H91,2)</f>
        <v>0</v>
      </c>
      <c r="BL91" s="19" t="s">
        <v>131</v>
      </c>
      <c r="BM91" s="176" t="s">
        <v>851</v>
      </c>
    </row>
    <row r="92" s="2" customFormat="1">
      <c r="A92" s="38"/>
      <c r="B92" s="39"/>
      <c r="C92" s="38"/>
      <c r="D92" s="178" t="s">
        <v>133</v>
      </c>
      <c r="E92" s="38"/>
      <c r="F92" s="179" t="s">
        <v>850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133</v>
      </c>
      <c r="AU92" s="19" t="s">
        <v>77</v>
      </c>
    </row>
    <row r="93" s="2" customFormat="1">
      <c r="A93" s="38"/>
      <c r="B93" s="39"/>
      <c r="C93" s="38"/>
      <c r="D93" s="178" t="s">
        <v>637</v>
      </c>
      <c r="E93" s="38"/>
      <c r="F93" s="222" t="s">
        <v>852</v>
      </c>
      <c r="G93" s="38"/>
      <c r="H93" s="38"/>
      <c r="I93" s="180"/>
      <c r="J93" s="38"/>
      <c r="K93" s="38"/>
      <c r="L93" s="39"/>
      <c r="M93" s="223"/>
      <c r="N93" s="224"/>
      <c r="O93" s="225"/>
      <c r="P93" s="225"/>
      <c r="Q93" s="225"/>
      <c r="R93" s="225"/>
      <c r="S93" s="225"/>
      <c r="T93" s="226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637</v>
      </c>
      <c r="AU93" s="19" t="s">
        <v>77</v>
      </c>
    </row>
    <row r="94" s="2" customFormat="1" ht="6.96" customHeight="1">
      <c r="A94" s="38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39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7" customWidth="1"/>
    <col min="2" max="2" width="1.667969" style="227" customWidth="1"/>
    <col min="3" max="4" width="5" style="227" customWidth="1"/>
    <col min="5" max="5" width="11.66016" style="227" customWidth="1"/>
    <col min="6" max="6" width="9.160156" style="227" customWidth="1"/>
    <col min="7" max="7" width="5" style="227" customWidth="1"/>
    <col min="8" max="8" width="77.83203" style="227" customWidth="1"/>
    <col min="9" max="10" width="20" style="227" customWidth="1"/>
    <col min="11" max="11" width="1.667969" style="227" customWidth="1"/>
  </cols>
  <sheetData>
    <row r="1" s="1" customFormat="1" ht="37.5" customHeight="1"/>
    <row r="2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="16" customFormat="1" ht="45" customHeight="1">
      <c r="B3" s="231"/>
      <c r="C3" s="232" t="s">
        <v>853</v>
      </c>
      <c r="D3" s="232"/>
      <c r="E3" s="232"/>
      <c r="F3" s="232"/>
      <c r="G3" s="232"/>
      <c r="H3" s="232"/>
      <c r="I3" s="232"/>
      <c r="J3" s="232"/>
      <c r="K3" s="233"/>
    </row>
    <row r="4" s="1" customFormat="1" ht="25.5" customHeight="1">
      <c r="B4" s="234"/>
      <c r="C4" s="235" t="s">
        <v>854</v>
      </c>
      <c r="D4" s="235"/>
      <c r="E4" s="235"/>
      <c r="F4" s="235"/>
      <c r="G4" s="235"/>
      <c r="H4" s="235"/>
      <c r="I4" s="235"/>
      <c r="J4" s="235"/>
      <c r="K4" s="236"/>
    </row>
    <row r="5" s="1" customFormat="1" ht="5.25" customHeight="1">
      <c r="B5" s="234"/>
      <c r="C5" s="237"/>
      <c r="D5" s="237"/>
      <c r="E5" s="237"/>
      <c r="F5" s="237"/>
      <c r="G5" s="237"/>
      <c r="H5" s="237"/>
      <c r="I5" s="237"/>
      <c r="J5" s="237"/>
      <c r="K5" s="236"/>
    </row>
    <row r="6" s="1" customFormat="1" ht="15" customHeight="1">
      <c r="B6" s="234"/>
      <c r="C6" s="238" t="s">
        <v>855</v>
      </c>
      <c r="D6" s="238"/>
      <c r="E6" s="238"/>
      <c r="F6" s="238"/>
      <c r="G6" s="238"/>
      <c r="H6" s="238"/>
      <c r="I6" s="238"/>
      <c r="J6" s="238"/>
      <c r="K6" s="236"/>
    </row>
    <row r="7" s="1" customFormat="1" ht="15" customHeight="1">
      <c r="B7" s="239"/>
      <c r="C7" s="238" t="s">
        <v>856</v>
      </c>
      <c r="D7" s="238"/>
      <c r="E7" s="238"/>
      <c r="F7" s="238"/>
      <c r="G7" s="238"/>
      <c r="H7" s="238"/>
      <c r="I7" s="238"/>
      <c r="J7" s="238"/>
      <c r="K7" s="236"/>
    </row>
    <row r="8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="1" customFormat="1" ht="15" customHeight="1">
      <c r="B9" s="239"/>
      <c r="C9" s="238" t="s">
        <v>857</v>
      </c>
      <c r="D9" s="238"/>
      <c r="E9" s="238"/>
      <c r="F9" s="238"/>
      <c r="G9" s="238"/>
      <c r="H9" s="238"/>
      <c r="I9" s="238"/>
      <c r="J9" s="238"/>
      <c r="K9" s="236"/>
    </row>
    <row r="10" s="1" customFormat="1" ht="15" customHeight="1">
      <c r="B10" s="239"/>
      <c r="C10" s="238"/>
      <c r="D10" s="238" t="s">
        <v>858</v>
      </c>
      <c r="E10" s="238"/>
      <c r="F10" s="238"/>
      <c r="G10" s="238"/>
      <c r="H10" s="238"/>
      <c r="I10" s="238"/>
      <c r="J10" s="238"/>
      <c r="K10" s="236"/>
    </row>
    <row r="11" s="1" customFormat="1" ht="15" customHeight="1">
      <c r="B11" s="239"/>
      <c r="C11" s="240"/>
      <c r="D11" s="238" t="s">
        <v>859</v>
      </c>
      <c r="E11" s="238"/>
      <c r="F11" s="238"/>
      <c r="G11" s="238"/>
      <c r="H11" s="238"/>
      <c r="I11" s="238"/>
      <c r="J11" s="238"/>
      <c r="K11" s="236"/>
    </row>
    <row r="12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="1" customFormat="1" ht="15" customHeight="1">
      <c r="B13" s="239"/>
      <c r="C13" s="240"/>
      <c r="D13" s="241" t="s">
        <v>860</v>
      </c>
      <c r="E13" s="238"/>
      <c r="F13" s="238"/>
      <c r="G13" s="238"/>
      <c r="H13" s="238"/>
      <c r="I13" s="238"/>
      <c r="J13" s="238"/>
      <c r="K13" s="236"/>
    </row>
    <row r="14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="1" customFormat="1" ht="15" customHeight="1">
      <c r="B15" s="239"/>
      <c r="C15" s="240"/>
      <c r="D15" s="238" t="s">
        <v>861</v>
      </c>
      <c r="E15" s="238"/>
      <c r="F15" s="238"/>
      <c r="G15" s="238"/>
      <c r="H15" s="238"/>
      <c r="I15" s="238"/>
      <c r="J15" s="238"/>
      <c r="K15" s="236"/>
    </row>
    <row r="16" s="1" customFormat="1" ht="15" customHeight="1">
      <c r="B16" s="239"/>
      <c r="C16" s="240"/>
      <c r="D16" s="238" t="s">
        <v>862</v>
      </c>
      <c r="E16" s="238"/>
      <c r="F16" s="238"/>
      <c r="G16" s="238"/>
      <c r="H16" s="238"/>
      <c r="I16" s="238"/>
      <c r="J16" s="238"/>
      <c r="K16" s="236"/>
    </row>
    <row r="17" s="1" customFormat="1" ht="15" customHeight="1">
      <c r="B17" s="239"/>
      <c r="C17" s="240"/>
      <c r="D17" s="238" t="s">
        <v>863</v>
      </c>
      <c r="E17" s="238"/>
      <c r="F17" s="238"/>
      <c r="G17" s="238"/>
      <c r="H17" s="238"/>
      <c r="I17" s="238"/>
      <c r="J17" s="238"/>
      <c r="K17" s="236"/>
    </row>
    <row r="18" s="1" customFormat="1" ht="15" customHeight="1">
      <c r="B18" s="239"/>
      <c r="C18" s="240"/>
      <c r="D18" s="240"/>
      <c r="E18" s="242" t="s">
        <v>79</v>
      </c>
      <c r="F18" s="238" t="s">
        <v>864</v>
      </c>
      <c r="G18" s="238"/>
      <c r="H18" s="238"/>
      <c r="I18" s="238"/>
      <c r="J18" s="238"/>
      <c r="K18" s="236"/>
    </row>
    <row r="19" s="1" customFormat="1" ht="15" customHeight="1">
      <c r="B19" s="239"/>
      <c r="C19" s="240"/>
      <c r="D19" s="240"/>
      <c r="E19" s="242" t="s">
        <v>865</v>
      </c>
      <c r="F19" s="238" t="s">
        <v>866</v>
      </c>
      <c r="G19" s="238"/>
      <c r="H19" s="238"/>
      <c r="I19" s="238"/>
      <c r="J19" s="238"/>
      <c r="K19" s="236"/>
    </row>
    <row r="20" s="1" customFormat="1" ht="15" customHeight="1">
      <c r="B20" s="239"/>
      <c r="C20" s="240"/>
      <c r="D20" s="240"/>
      <c r="E20" s="242" t="s">
        <v>867</v>
      </c>
      <c r="F20" s="238" t="s">
        <v>868</v>
      </c>
      <c r="G20" s="238"/>
      <c r="H20" s="238"/>
      <c r="I20" s="238"/>
      <c r="J20" s="238"/>
      <c r="K20" s="236"/>
    </row>
    <row r="21" s="1" customFormat="1" ht="15" customHeight="1">
      <c r="B21" s="239"/>
      <c r="C21" s="240"/>
      <c r="D21" s="240"/>
      <c r="E21" s="242" t="s">
        <v>869</v>
      </c>
      <c r="F21" s="238" t="s">
        <v>870</v>
      </c>
      <c r="G21" s="238"/>
      <c r="H21" s="238"/>
      <c r="I21" s="238"/>
      <c r="J21" s="238"/>
      <c r="K21" s="236"/>
    </row>
    <row r="22" s="1" customFormat="1" ht="15" customHeight="1">
      <c r="B22" s="239"/>
      <c r="C22" s="240"/>
      <c r="D22" s="240"/>
      <c r="E22" s="242" t="s">
        <v>871</v>
      </c>
      <c r="F22" s="238" t="s">
        <v>872</v>
      </c>
      <c r="G22" s="238"/>
      <c r="H22" s="238"/>
      <c r="I22" s="238"/>
      <c r="J22" s="238"/>
      <c r="K22" s="236"/>
    </row>
    <row r="23" s="1" customFormat="1" ht="15" customHeight="1">
      <c r="B23" s="239"/>
      <c r="C23" s="240"/>
      <c r="D23" s="240"/>
      <c r="E23" s="242" t="s">
        <v>873</v>
      </c>
      <c r="F23" s="238" t="s">
        <v>874</v>
      </c>
      <c r="G23" s="238"/>
      <c r="H23" s="238"/>
      <c r="I23" s="238"/>
      <c r="J23" s="238"/>
      <c r="K23" s="236"/>
    </row>
    <row r="24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="1" customFormat="1" ht="15" customHeight="1">
      <c r="B25" s="239"/>
      <c r="C25" s="238" t="s">
        <v>875</v>
      </c>
      <c r="D25" s="238"/>
      <c r="E25" s="238"/>
      <c r="F25" s="238"/>
      <c r="G25" s="238"/>
      <c r="H25" s="238"/>
      <c r="I25" s="238"/>
      <c r="J25" s="238"/>
      <c r="K25" s="236"/>
    </row>
    <row r="26" s="1" customFormat="1" ht="15" customHeight="1">
      <c r="B26" s="239"/>
      <c r="C26" s="238" t="s">
        <v>876</v>
      </c>
      <c r="D26" s="238"/>
      <c r="E26" s="238"/>
      <c r="F26" s="238"/>
      <c r="G26" s="238"/>
      <c r="H26" s="238"/>
      <c r="I26" s="238"/>
      <c r="J26" s="238"/>
      <c r="K26" s="236"/>
    </row>
    <row r="27" s="1" customFormat="1" ht="15" customHeight="1">
      <c r="B27" s="239"/>
      <c r="C27" s="238"/>
      <c r="D27" s="238" t="s">
        <v>877</v>
      </c>
      <c r="E27" s="238"/>
      <c r="F27" s="238"/>
      <c r="G27" s="238"/>
      <c r="H27" s="238"/>
      <c r="I27" s="238"/>
      <c r="J27" s="238"/>
      <c r="K27" s="236"/>
    </row>
    <row r="28" s="1" customFormat="1" ht="15" customHeight="1">
      <c r="B28" s="239"/>
      <c r="C28" s="240"/>
      <c r="D28" s="238" t="s">
        <v>878</v>
      </c>
      <c r="E28" s="238"/>
      <c r="F28" s="238"/>
      <c r="G28" s="238"/>
      <c r="H28" s="238"/>
      <c r="I28" s="238"/>
      <c r="J28" s="238"/>
      <c r="K28" s="236"/>
    </row>
    <row r="29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="1" customFormat="1" ht="15" customHeight="1">
      <c r="B30" s="239"/>
      <c r="C30" s="240"/>
      <c r="D30" s="238" t="s">
        <v>879</v>
      </c>
      <c r="E30" s="238"/>
      <c r="F30" s="238"/>
      <c r="G30" s="238"/>
      <c r="H30" s="238"/>
      <c r="I30" s="238"/>
      <c r="J30" s="238"/>
      <c r="K30" s="236"/>
    </row>
    <row r="31" s="1" customFormat="1" ht="15" customHeight="1">
      <c r="B31" s="239"/>
      <c r="C31" s="240"/>
      <c r="D31" s="238" t="s">
        <v>880</v>
      </c>
      <c r="E31" s="238"/>
      <c r="F31" s="238"/>
      <c r="G31" s="238"/>
      <c r="H31" s="238"/>
      <c r="I31" s="238"/>
      <c r="J31" s="238"/>
      <c r="K31" s="236"/>
    </row>
    <row r="32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="1" customFormat="1" ht="15" customHeight="1">
      <c r="B33" s="239"/>
      <c r="C33" s="240"/>
      <c r="D33" s="238" t="s">
        <v>881</v>
      </c>
      <c r="E33" s="238"/>
      <c r="F33" s="238"/>
      <c r="G33" s="238"/>
      <c r="H33" s="238"/>
      <c r="I33" s="238"/>
      <c r="J33" s="238"/>
      <c r="K33" s="236"/>
    </row>
    <row r="34" s="1" customFormat="1" ht="15" customHeight="1">
      <c r="B34" s="239"/>
      <c r="C34" s="240"/>
      <c r="D34" s="238" t="s">
        <v>882</v>
      </c>
      <c r="E34" s="238"/>
      <c r="F34" s="238"/>
      <c r="G34" s="238"/>
      <c r="H34" s="238"/>
      <c r="I34" s="238"/>
      <c r="J34" s="238"/>
      <c r="K34" s="236"/>
    </row>
    <row r="35" s="1" customFormat="1" ht="15" customHeight="1">
      <c r="B35" s="239"/>
      <c r="C35" s="240"/>
      <c r="D35" s="238" t="s">
        <v>883</v>
      </c>
      <c r="E35" s="238"/>
      <c r="F35" s="238"/>
      <c r="G35" s="238"/>
      <c r="H35" s="238"/>
      <c r="I35" s="238"/>
      <c r="J35" s="238"/>
      <c r="K35" s="236"/>
    </row>
    <row r="36" s="1" customFormat="1" ht="15" customHeight="1">
      <c r="B36" s="239"/>
      <c r="C36" s="240"/>
      <c r="D36" s="238"/>
      <c r="E36" s="241" t="s">
        <v>110</v>
      </c>
      <c r="F36" s="238"/>
      <c r="G36" s="238" t="s">
        <v>884</v>
      </c>
      <c r="H36" s="238"/>
      <c r="I36" s="238"/>
      <c r="J36" s="238"/>
      <c r="K36" s="236"/>
    </row>
    <row r="37" s="1" customFormat="1" ht="30.75" customHeight="1">
      <c r="B37" s="239"/>
      <c r="C37" s="240"/>
      <c r="D37" s="238"/>
      <c r="E37" s="241" t="s">
        <v>885</v>
      </c>
      <c r="F37" s="238"/>
      <c r="G37" s="238" t="s">
        <v>886</v>
      </c>
      <c r="H37" s="238"/>
      <c r="I37" s="238"/>
      <c r="J37" s="238"/>
      <c r="K37" s="236"/>
    </row>
    <row r="38" s="1" customFormat="1" ht="15" customHeight="1">
      <c r="B38" s="239"/>
      <c r="C38" s="240"/>
      <c r="D38" s="238"/>
      <c r="E38" s="241" t="s">
        <v>53</v>
      </c>
      <c r="F38" s="238"/>
      <c r="G38" s="238" t="s">
        <v>887</v>
      </c>
      <c r="H38" s="238"/>
      <c r="I38" s="238"/>
      <c r="J38" s="238"/>
      <c r="K38" s="236"/>
    </row>
    <row r="39" s="1" customFormat="1" ht="15" customHeight="1">
      <c r="B39" s="239"/>
      <c r="C39" s="240"/>
      <c r="D39" s="238"/>
      <c r="E39" s="241" t="s">
        <v>54</v>
      </c>
      <c r="F39" s="238"/>
      <c r="G39" s="238" t="s">
        <v>888</v>
      </c>
      <c r="H39" s="238"/>
      <c r="I39" s="238"/>
      <c r="J39" s="238"/>
      <c r="K39" s="236"/>
    </row>
    <row r="40" s="1" customFormat="1" ht="15" customHeight="1">
      <c r="B40" s="239"/>
      <c r="C40" s="240"/>
      <c r="D40" s="238"/>
      <c r="E40" s="241" t="s">
        <v>111</v>
      </c>
      <c r="F40" s="238"/>
      <c r="G40" s="238" t="s">
        <v>889</v>
      </c>
      <c r="H40" s="238"/>
      <c r="I40" s="238"/>
      <c r="J40" s="238"/>
      <c r="K40" s="236"/>
    </row>
    <row r="41" s="1" customFormat="1" ht="15" customHeight="1">
      <c r="B41" s="239"/>
      <c r="C41" s="240"/>
      <c r="D41" s="238"/>
      <c r="E41" s="241" t="s">
        <v>112</v>
      </c>
      <c r="F41" s="238"/>
      <c r="G41" s="238" t="s">
        <v>890</v>
      </c>
      <c r="H41" s="238"/>
      <c r="I41" s="238"/>
      <c r="J41" s="238"/>
      <c r="K41" s="236"/>
    </row>
    <row r="42" s="1" customFormat="1" ht="15" customHeight="1">
      <c r="B42" s="239"/>
      <c r="C42" s="240"/>
      <c r="D42" s="238"/>
      <c r="E42" s="241" t="s">
        <v>891</v>
      </c>
      <c r="F42" s="238"/>
      <c r="G42" s="238" t="s">
        <v>892</v>
      </c>
      <c r="H42" s="238"/>
      <c r="I42" s="238"/>
      <c r="J42" s="238"/>
      <c r="K42" s="236"/>
    </row>
    <row r="43" s="1" customFormat="1" ht="15" customHeight="1">
      <c r="B43" s="239"/>
      <c r="C43" s="240"/>
      <c r="D43" s="238"/>
      <c r="E43" s="241"/>
      <c r="F43" s="238"/>
      <c r="G43" s="238" t="s">
        <v>893</v>
      </c>
      <c r="H43" s="238"/>
      <c r="I43" s="238"/>
      <c r="J43" s="238"/>
      <c r="K43" s="236"/>
    </row>
    <row r="44" s="1" customFormat="1" ht="15" customHeight="1">
      <c r="B44" s="239"/>
      <c r="C44" s="240"/>
      <c r="D44" s="238"/>
      <c r="E44" s="241" t="s">
        <v>894</v>
      </c>
      <c r="F44" s="238"/>
      <c r="G44" s="238" t="s">
        <v>895</v>
      </c>
      <c r="H44" s="238"/>
      <c r="I44" s="238"/>
      <c r="J44" s="238"/>
      <c r="K44" s="236"/>
    </row>
    <row r="45" s="1" customFormat="1" ht="15" customHeight="1">
      <c r="B45" s="239"/>
      <c r="C45" s="240"/>
      <c r="D45" s="238"/>
      <c r="E45" s="241" t="s">
        <v>114</v>
      </c>
      <c r="F45" s="238"/>
      <c r="G45" s="238" t="s">
        <v>896</v>
      </c>
      <c r="H45" s="238"/>
      <c r="I45" s="238"/>
      <c r="J45" s="238"/>
      <c r="K45" s="236"/>
    </row>
    <row r="46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="1" customFormat="1" ht="15" customHeight="1">
      <c r="B47" s="239"/>
      <c r="C47" s="240"/>
      <c r="D47" s="238" t="s">
        <v>897</v>
      </c>
      <c r="E47" s="238"/>
      <c r="F47" s="238"/>
      <c r="G47" s="238"/>
      <c r="H47" s="238"/>
      <c r="I47" s="238"/>
      <c r="J47" s="238"/>
      <c r="K47" s="236"/>
    </row>
    <row r="48" s="1" customFormat="1" ht="15" customHeight="1">
      <c r="B48" s="239"/>
      <c r="C48" s="240"/>
      <c r="D48" s="240"/>
      <c r="E48" s="238" t="s">
        <v>898</v>
      </c>
      <c r="F48" s="238"/>
      <c r="G48" s="238"/>
      <c r="H48" s="238"/>
      <c r="I48" s="238"/>
      <c r="J48" s="238"/>
      <c r="K48" s="236"/>
    </row>
    <row r="49" s="1" customFormat="1" ht="15" customHeight="1">
      <c r="B49" s="239"/>
      <c r="C49" s="240"/>
      <c r="D49" s="240"/>
      <c r="E49" s="238" t="s">
        <v>899</v>
      </c>
      <c r="F49" s="238"/>
      <c r="G49" s="238"/>
      <c r="H49" s="238"/>
      <c r="I49" s="238"/>
      <c r="J49" s="238"/>
      <c r="K49" s="236"/>
    </row>
    <row r="50" s="1" customFormat="1" ht="15" customHeight="1">
      <c r="B50" s="239"/>
      <c r="C50" s="240"/>
      <c r="D50" s="240"/>
      <c r="E50" s="238" t="s">
        <v>900</v>
      </c>
      <c r="F50" s="238"/>
      <c r="G50" s="238"/>
      <c r="H50" s="238"/>
      <c r="I50" s="238"/>
      <c r="J50" s="238"/>
      <c r="K50" s="236"/>
    </row>
    <row r="51" s="1" customFormat="1" ht="15" customHeight="1">
      <c r="B51" s="239"/>
      <c r="C51" s="240"/>
      <c r="D51" s="238" t="s">
        <v>901</v>
      </c>
      <c r="E51" s="238"/>
      <c r="F51" s="238"/>
      <c r="G51" s="238"/>
      <c r="H51" s="238"/>
      <c r="I51" s="238"/>
      <c r="J51" s="238"/>
      <c r="K51" s="236"/>
    </row>
    <row r="52" s="1" customFormat="1" ht="25.5" customHeight="1">
      <c r="B52" s="234"/>
      <c r="C52" s="235" t="s">
        <v>902</v>
      </c>
      <c r="D52" s="235"/>
      <c r="E52" s="235"/>
      <c r="F52" s="235"/>
      <c r="G52" s="235"/>
      <c r="H52" s="235"/>
      <c r="I52" s="235"/>
      <c r="J52" s="235"/>
      <c r="K52" s="236"/>
    </row>
    <row r="53" s="1" customFormat="1" ht="5.25" customHeight="1">
      <c r="B53" s="234"/>
      <c r="C53" s="237"/>
      <c r="D53" s="237"/>
      <c r="E53" s="237"/>
      <c r="F53" s="237"/>
      <c r="G53" s="237"/>
      <c r="H53" s="237"/>
      <c r="I53" s="237"/>
      <c r="J53" s="237"/>
      <c r="K53" s="236"/>
    </row>
    <row r="54" s="1" customFormat="1" ht="15" customHeight="1">
      <c r="B54" s="234"/>
      <c r="C54" s="238" t="s">
        <v>903</v>
      </c>
      <c r="D54" s="238"/>
      <c r="E54" s="238"/>
      <c r="F54" s="238"/>
      <c r="G54" s="238"/>
      <c r="H54" s="238"/>
      <c r="I54" s="238"/>
      <c r="J54" s="238"/>
      <c r="K54" s="236"/>
    </row>
    <row r="55" s="1" customFormat="1" ht="15" customHeight="1">
      <c r="B55" s="234"/>
      <c r="C55" s="238" t="s">
        <v>904</v>
      </c>
      <c r="D55" s="238"/>
      <c r="E55" s="238"/>
      <c r="F55" s="238"/>
      <c r="G55" s="238"/>
      <c r="H55" s="238"/>
      <c r="I55" s="238"/>
      <c r="J55" s="238"/>
      <c r="K55" s="236"/>
    </row>
    <row r="56" s="1" customFormat="1" ht="12.75" customHeight="1">
      <c r="B56" s="234"/>
      <c r="C56" s="238"/>
      <c r="D56" s="238"/>
      <c r="E56" s="238"/>
      <c r="F56" s="238"/>
      <c r="G56" s="238"/>
      <c r="H56" s="238"/>
      <c r="I56" s="238"/>
      <c r="J56" s="238"/>
      <c r="K56" s="236"/>
    </row>
    <row r="57" s="1" customFormat="1" ht="15" customHeight="1">
      <c r="B57" s="234"/>
      <c r="C57" s="238" t="s">
        <v>905</v>
      </c>
      <c r="D57" s="238"/>
      <c r="E57" s="238"/>
      <c r="F57" s="238"/>
      <c r="G57" s="238"/>
      <c r="H57" s="238"/>
      <c r="I57" s="238"/>
      <c r="J57" s="238"/>
      <c r="K57" s="236"/>
    </row>
    <row r="58" s="1" customFormat="1" ht="15" customHeight="1">
      <c r="B58" s="234"/>
      <c r="C58" s="240"/>
      <c r="D58" s="238" t="s">
        <v>906</v>
      </c>
      <c r="E58" s="238"/>
      <c r="F58" s="238"/>
      <c r="G58" s="238"/>
      <c r="H58" s="238"/>
      <c r="I58" s="238"/>
      <c r="J58" s="238"/>
      <c r="K58" s="236"/>
    </row>
    <row r="59" s="1" customFormat="1" ht="15" customHeight="1">
      <c r="B59" s="234"/>
      <c r="C59" s="240"/>
      <c r="D59" s="238" t="s">
        <v>907</v>
      </c>
      <c r="E59" s="238"/>
      <c r="F59" s="238"/>
      <c r="G59" s="238"/>
      <c r="H59" s="238"/>
      <c r="I59" s="238"/>
      <c r="J59" s="238"/>
      <c r="K59" s="236"/>
    </row>
    <row r="60" s="1" customFormat="1" ht="15" customHeight="1">
      <c r="B60" s="234"/>
      <c r="C60" s="240"/>
      <c r="D60" s="238" t="s">
        <v>908</v>
      </c>
      <c r="E60" s="238"/>
      <c r="F60" s="238"/>
      <c r="G60" s="238"/>
      <c r="H60" s="238"/>
      <c r="I60" s="238"/>
      <c r="J60" s="238"/>
      <c r="K60" s="236"/>
    </row>
    <row r="61" s="1" customFormat="1" ht="15" customHeight="1">
      <c r="B61" s="234"/>
      <c r="C61" s="240"/>
      <c r="D61" s="238" t="s">
        <v>909</v>
      </c>
      <c r="E61" s="238"/>
      <c r="F61" s="238"/>
      <c r="G61" s="238"/>
      <c r="H61" s="238"/>
      <c r="I61" s="238"/>
      <c r="J61" s="238"/>
      <c r="K61" s="236"/>
    </row>
    <row r="62" s="1" customFormat="1" ht="15" customHeight="1">
      <c r="B62" s="234"/>
      <c r="C62" s="240"/>
      <c r="D62" s="243" t="s">
        <v>910</v>
      </c>
      <c r="E62" s="243"/>
      <c r="F62" s="243"/>
      <c r="G62" s="243"/>
      <c r="H62" s="243"/>
      <c r="I62" s="243"/>
      <c r="J62" s="243"/>
      <c r="K62" s="236"/>
    </row>
    <row r="63" s="1" customFormat="1" ht="15" customHeight="1">
      <c r="B63" s="234"/>
      <c r="C63" s="240"/>
      <c r="D63" s="238" t="s">
        <v>911</v>
      </c>
      <c r="E63" s="238"/>
      <c r="F63" s="238"/>
      <c r="G63" s="238"/>
      <c r="H63" s="238"/>
      <c r="I63" s="238"/>
      <c r="J63" s="238"/>
      <c r="K63" s="236"/>
    </row>
    <row r="64" s="1" customFormat="1" ht="12.75" customHeight="1">
      <c r="B64" s="234"/>
      <c r="C64" s="240"/>
      <c r="D64" s="240"/>
      <c r="E64" s="244"/>
      <c r="F64" s="240"/>
      <c r="G64" s="240"/>
      <c r="H64" s="240"/>
      <c r="I64" s="240"/>
      <c r="J64" s="240"/>
      <c r="K64" s="236"/>
    </row>
    <row r="65" s="1" customFormat="1" ht="15" customHeight="1">
      <c r="B65" s="234"/>
      <c r="C65" s="240"/>
      <c r="D65" s="238" t="s">
        <v>912</v>
      </c>
      <c r="E65" s="238"/>
      <c r="F65" s="238"/>
      <c r="G65" s="238"/>
      <c r="H65" s="238"/>
      <c r="I65" s="238"/>
      <c r="J65" s="238"/>
      <c r="K65" s="236"/>
    </row>
    <row r="66" s="1" customFormat="1" ht="15" customHeight="1">
      <c r="B66" s="234"/>
      <c r="C66" s="240"/>
      <c r="D66" s="243" t="s">
        <v>913</v>
      </c>
      <c r="E66" s="243"/>
      <c r="F66" s="243"/>
      <c r="G66" s="243"/>
      <c r="H66" s="243"/>
      <c r="I66" s="243"/>
      <c r="J66" s="243"/>
      <c r="K66" s="236"/>
    </row>
    <row r="67" s="1" customFormat="1" ht="15" customHeight="1">
      <c r="B67" s="234"/>
      <c r="C67" s="240"/>
      <c r="D67" s="238" t="s">
        <v>914</v>
      </c>
      <c r="E67" s="238"/>
      <c r="F67" s="238"/>
      <c r="G67" s="238"/>
      <c r="H67" s="238"/>
      <c r="I67" s="238"/>
      <c r="J67" s="238"/>
      <c r="K67" s="236"/>
    </row>
    <row r="68" s="1" customFormat="1" ht="15" customHeight="1">
      <c r="B68" s="234"/>
      <c r="C68" s="240"/>
      <c r="D68" s="238" t="s">
        <v>915</v>
      </c>
      <c r="E68" s="238"/>
      <c r="F68" s="238"/>
      <c r="G68" s="238"/>
      <c r="H68" s="238"/>
      <c r="I68" s="238"/>
      <c r="J68" s="238"/>
      <c r="K68" s="236"/>
    </row>
    <row r="69" s="1" customFormat="1" ht="15" customHeight="1">
      <c r="B69" s="234"/>
      <c r="C69" s="240"/>
      <c r="D69" s="238" t="s">
        <v>916</v>
      </c>
      <c r="E69" s="238"/>
      <c r="F69" s="238"/>
      <c r="G69" s="238"/>
      <c r="H69" s="238"/>
      <c r="I69" s="238"/>
      <c r="J69" s="238"/>
      <c r="K69" s="236"/>
    </row>
    <row r="70" s="1" customFormat="1" ht="15" customHeight="1">
      <c r="B70" s="234"/>
      <c r="C70" s="240"/>
      <c r="D70" s="238" t="s">
        <v>917</v>
      </c>
      <c r="E70" s="238"/>
      <c r="F70" s="238"/>
      <c r="G70" s="238"/>
      <c r="H70" s="238"/>
      <c r="I70" s="238"/>
      <c r="J70" s="238"/>
      <c r="K70" s="236"/>
    </row>
    <row r="7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="1" customFormat="1" ht="45" customHeight="1">
      <c r="B75" s="253"/>
      <c r="C75" s="254" t="s">
        <v>918</v>
      </c>
      <c r="D75" s="254"/>
      <c r="E75" s="254"/>
      <c r="F75" s="254"/>
      <c r="G75" s="254"/>
      <c r="H75" s="254"/>
      <c r="I75" s="254"/>
      <c r="J75" s="254"/>
      <c r="K75" s="255"/>
    </row>
    <row r="76" s="1" customFormat="1" ht="17.25" customHeight="1">
      <c r="B76" s="253"/>
      <c r="C76" s="256" t="s">
        <v>919</v>
      </c>
      <c r="D76" s="256"/>
      <c r="E76" s="256"/>
      <c r="F76" s="256" t="s">
        <v>920</v>
      </c>
      <c r="G76" s="257"/>
      <c r="H76" s="256" t="s">
        <v>54</v>
      </c>
      <c r="I76" s="256" t="s">
        <v>57</v>
      </c>
      <c r="J76" s="256" t="s">
        <v>921</v>
      </c>
      <c r="K76" s="255"/>
    </row>
    <row r="77" s="1" customFormat="1" ht="17.25" customHeight="1">
      <c r="B77" s="253"/>
      <c r="C77" s="258" t="s">
        <v>922</v>
      </c>
      <c r="D77" s="258"/>
      <c r="E77" s="258"/>
      <c r="F77" s="259" t="s">
        <v>923</v>
      </c>
      <c r="G77" s="260"/>
      <c r="H77" s="258"/>
      <c r="I77" s="258"/>
      <c r="J77" s="258" t="s">
        <v>924</v>
      </c>
      <c r="K77" s="255"/>
    </row>
    <row r="78" s="1" customFormat="1" ht="5.25" customHeight="1">
      <c r="B78" s="253"/>
      <c r="C78" s="261"/>
      <c r="D78" s="261"/>
      <c r="E78" s="261"/>
      <c r="F78" s="261"/>
      <c r="G78" s="262"/>
      <c r="H78" s="261"/>
      <c r="I78" s="261"/>
      <c r="J78" s="261"/>
      <c r="K78" s="255"/>
    </row>
    <row r="79" s="1" customFormat="1" ht="15" customHeight="1">
      <c r="B79" s="253"/>
      <c r="C79" s="241" t="s">
        <v>53</v>
      </c>
      <c r="D79" s="263"/>
      <c r="E79" s="263"/>
      <c r="F79" s="264" t="s">
        <v>925</v>
      </c>
      <c r="G79" s="265"/>
      <c r="H79" s="241" t="s">
        <v>926</v>
      </c>
      <c r="I79" s="241" t="s">
        <v>927</v>
      </c>
      <c r="J79" s="241">
        <v>20</v>
      </c>
      <c r="K79" s="255"/>
    </row>
    <row r="80" s="1" customFormat="1" ht="15" customHeight="1">
      <c r="B80" s="253"/>
      <c r="C80" s="241" t="s">
        <v>928</v>
      </c>
      <c r="D80" s="241"/>
      <c r="E80" s="241"/>
      <c r="F80" s="264" t="s">
        <v>925</v>
      </c>
      <c r="G80" s="265"/>
      <c r="H80" s="241" t="s">
        <v>929</v>
      </c>
      <c r="I80" s="241" t="s">
        <v>927</v>
      </c>
      <c r="J80" s="241">
        <v>120</v>
      </c>
      <c r="K80" s="255"/>
    </row>
    <row r="81" s="1" customFormat="1" ht="15" customHeight="1">
      <c r="B81" s="266"/>
      <c r="C81" s="241" t="s">
        <v>930</v>
      </c>
      <c r="D81" s="241"/>
      <c r="E81" s="241"/>
      <c r="F81" s="264" t="s">
        <v>931</v>
      </c>
      <c r="G81" s="265"/>
      <c r="H81" s="241" t="s">
        <v>932</v>
      </c>
      <c r="I81" s="241" t="s">
        <v>927</v>
      </c>
      <c r="J81" s="241">
        <v>50</v>
      </c>
      <c r="K81" s="255"/>
    </row>
    <row r="82" s="1" customFormat="1" ht="15" customHeight="1">
      <c r="B82" s="266"/>
      <c r="C82" s="241" t="s">
        <v>933</v>
      </c>
      <c r="D82" s="241"/>
      <c r="E82" s="241"/>
      <c r="F82" s="264" t="s">
        <v>925</v>
      </c>
      <c r="G82" s="265"/>
      <c r="H82" s="241" t="s">
        <v>934</v>
      </c>
      <c r="I82" s="241" t="s">
        <v>935</v>
      </c>
      <c r="J82" s="241"/>
      <c r="K82" s="255"/>
    </row>
    <row r="83" s="1" customFormat="1" ht="15" customHeight="1">
      <c r="B83" s="266"/>
      <c r="C83" s="267" t="s">
        <v>936</v>
      </c>
      <c r="D83" s="267"/>
      <c r="E83" s="267"/>
      <c r="F83" s="268" t="s">
        <v>931</v>
      </c>
      <c r="G83" s="267"/>
      <c r="H83" s="267" t="s">
        <v>937</v>
      </c>
      <c r="I83" s="267" t="s">
        <v>927</v>
      </c>
      <c r="J83" s="267">
        <v>15</v>
      </c>
      <c r="K83" s="255"/>
    </row>
    <row r="84" s="1" customFormat="1" ht="15" customHeight="1">
      <c r="B84" s="266"/>
      <c r="C84" s="267" t="s">
        <v>938</v>
      </c>
      <c r="D84" s="267"/>
      <c r="E84" s="267"/>
      <c r="F84" s="268" t="s">
        <v>931</v>
      </c>
      <c r="G84" s="267"/>
      <c r="H84" s="267" t="s">
        <v>939</v>
      </c>
      <c r="I84" s="267" t="s">
        <v>927</v>
      </c>
      <c r="J84" s="267">
        <v>15</v>
      </c>
      <c r="K84" s="255"/>
    </row>
    <row r="85" s="1" customFormat="1" ht="15" customHeight="1">
      <c r="B85" s="266"/>
      <c r="C85" s="267" t="s">
        <v>940</v>
      </c>
      <c r="D85" s="267"/>
      <c r="E85" s="267"/>
      <c r="F85" s="268" t="s">
        <v>931</v>
      </c>
      <c r="G85" s="267"/>
      <c r="H85" s="267" t="s">
        <v>941</v>
      </c>
      <c r="I85" s="267" t="s">
        <v>927</v>
      </c>
      <c r="J85" s="267">
        <v>20</v>
      </c>
      <c r="K85" s="255"/>
    </row>
    <row r="86" s="1" customFormat="1" ht="15" customHeight="1">
      <c r="B86" s="266"/>
      <c r="C86" s="267" t="s">
        <v>942</v>
      </c>
      <c r="D86" s="267"/>
      <c r="E86" s="267"/>
      <c r="F86" s="268" t="s">
        <v>931</v>
      </c>
      <c r="G86" s="267"/>
      <c r="H86" s="267" t="s">
        <v>943</v>
      </c>
      <c r="I86" s="267" t="s">
        <v>927</v>
      </c>
      <c r="J86" s="267">
        <v>20</v>
      </c>
      <c r="K86" s="255"/>
    </row>
    <row r="87" s="1" customFormat="1" ht="15" customHeight="1">
      <c r="B87" s="266"/>
      <c r="C87" s="241" t="s">
        <v>944</v>
      </c>
      <c r="D87" s="241"/>
      <c r="E87" s="241"/>
      <c r="F87" s="264" t="s">
        <v>931</v>
      </c>
      <c r="G87" s="265"/>
      <c r="H87" s="241" t="s">
        <v>945</v>
      </c>
      <c r="I87" s="241" t="s">
        <v>927</v>
      </c>
      <c r="J87" s="241">
        <v>50</v>
      </c>
      <c r="K87" s="255"/>
    </row>
    <row r="88" s="1" customFormat="1" ht="15" customHeight="1">
      <c r="B88" s="266"/>
      <c r="C88" s="241" t="s">
        <v>946</v>
      </c>
      <c r="D88" s="241"/>
      <c r="E88" s="241"/>
      <c r="F88" s="264" t="s">
        <v>931</v>
      </c>
      <c r="G88" s="265"/>
      <c r="H88" s="241" t="s">
        <v>947</v>
      </c>
      <c r="I88" s="241" t="s">
        <v>927</v>
      </c>
      <c r="J88" s="241">
        <v>20</v>
      </c>
      <c r="K88" s="255"/>
    </row>
    <row r="89" s="1" customFormat="1" ht="15" customHeight="1">
      <c r="B89" s="266"/>
      <c r="C89" s="241" t="s">
        <v>948</v>
      </c>
      <c r="D89" s="241"/>
      <c r="E89" s="241"/>
      <c r="F89" s="264" t="s">
        <v>931</v>
      </c>
      <c r="G89" s="265"/>
      <c r="H89" s="241" t="s">
        <v>949</v>
      </c>
      <c r="I89" s="241" t="s">
        <v>927</v>
      </c>
      <c r="J89" s="241">
        <v>20</v>
      </c>
      <c r="K89" s="255"/>
    </row>
    <row r="90" s="1" customFormat="1" ht="15" customHeight="1">
      <c r="B90" s="266"/>
      <c r="C90" s="241" t="s">
        <v>950</v>
      </c>
      <c r="D90" s="241"/>
      <c r="E90" s="241"/>
      <c r="F90" s="264" t="s">
        <v>931</v>
      </c>
      <c r="G90" s="265"/>
      <c r="H90" s="241" t="s">
        <v>951</v>
      </c>
      <c r="I90" s="241" t="s">
        <v>927</v>
      </c>
      <c r="J90" s="241">
        <v>50</v>
      </c>
      <c r="K90" s="255"/>
    </row>
    <row r="91" s="1" customFormat="1" ht="15" customHeight="1">
      <c r="B91" s="266"/>
      <c r="C91" s="241" t="s">
        <v>952</v>
      </c>
      <c r="D91" s="241"/>
      <c r="E91" s="241"/>
      <c r="F91" s="264" t="s">
        <v>931</v>
      </c>
      <c r="G91" s="265"/>
      <c r="H91" s="241" t="s">
        <v>952</v>
      </c>
      <c r="I91" s="241" t="s">
        <v>927</v>
      </c>
      <c r="J91" s="241">
        <v>50</v>
      </c>
      <c r="K91" s="255"/>
    </row>
    <row r="92" s="1" customFormat="1" ht="15" customHeight="1">
      <c r="B92" s="266"/>
      <c r="C92" s="241" t="s">
        <v>953</v>
      </c>
      <c r="D92" s="241"/>
      <c r="E92" s="241"/>
      <c r="F92" s="264" t="s">
        <v>931</v>
      </c>
      <c r="G92" s="265"/>
      <c r="H92" s="241" t="s">
        <v>954</v>
      </c>
      <c r="I92" s="241" t="s">
        <v>927</v>
      </c>
      <c r="J92" s="241">
        <v>255</v>
      </c>
      <c r="K92" s="255"/>
    </row>
    <row r="93" s="1" customFormat="1" ht="15" customHeight="1">
      <c r="B93" s="266"/>
      <c r="C93" s="241" t="s">
        <v>955</v>
      </c>
      <c r="D93" s="241"/>
      <c r="E93" s="241"/>
      <c r="F93" s="264" t="s">
        <v>925</v>
      </c>
      <c r="G93" s="265"/>
      <c r="H93" s="241" t="s">
        <v>956</v>
      </c>
      <c r="I93" s="241" t="s">
        <v>957</v>
      </c>
      <c r="J93" s="241"/>
      <c r="K93" s="255"/>
    </row>
    <row r="94" s="1" customFormat="1" ht="15" customHeight="1">
      <c r="B94" s="266"/>
      <c r="C94" s="241" t="s">
        <v>958</v>
      </c>
      <c r="D94" s="241"/>
      <c r="E94" s="241"/>
      <c r="F94" s="264" t="s">
        <v>925</v>
      </c>
      <c r="G94" s="265"/>
      <c r="H94" s="241" t="s">
        <v>959</v>
      </c>
      <c r="I94" s="241" t="s">
        <v>960</v>
      </c>
      <c r="J94" s="241"/>
      <c r="K94" s="255"/>
    </row>
    <row r="95" s="1" customFormat="1" ht="15" customHeight="1">
      <c r="B95" s="266"/>
      <c r="C95" s="241" t="s">
        <v>961</v>
      </c>
      <c r="D95" s="241"/>
      <c r="E95" s="241"/>
      <c r="F95" s="264" t="s">
        <v>925</v>
      </c>
      <c r="G95" s="265"/>
      <c r="H95" s="241" t="s">
        <v>961</v>
      </c>
      <c r="I95" s="241" t="s">
        <v>960</v>
      </c>
      <c r="J95" s="241"/>
      <c r="K95" s="255"/>
    </row>
    <row r="96" s="1" customFormat="1" ht="15" customHeight="1">
      <c r="B96" s="266"/>
      <c r="C96" s="241" t="s">
        <v>38</v>
      </c>
      <c r="D96" s="241"/>
      <c r="E96" s="241"/>
      <c r="F96" s="264" t="s">
        <v>925</v>
      </c>
      <c r="G96" s="265"/>
      <c r="H96" s="241" t="s">
        <v>962</v>
      </c>
      <c r="I96" s="241" t="s">
        <v>960</v>
      </c>
      <c r="J96" s="241"/>
      <c r="K96" s="255"/>
    </row>
    <row r="97" s="1" customFormat="1" ht="15" customHeight="1">
      <c r="B97" s="266"/>
      <c r="C97" s="241" t="s">
        <v>48</v>
      </c>
      <c r="D97" s="241"/>
      <c r="E97" s="241"/>
      <c r="F97" s="264" t="s">
        <v>925</v>
      </c>
      <c r="G97" s="265"/>
      <c r="H97" s="241" t="s">
        <v>963</v>
      </c>
      <c r="I97" s="241" t="s">
        <v>960</v>
      </c>
      <c r="J97" s="241"/>
      <c r="K97" s="255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="1" customFormat="1" ht="45" customHeight="1">
      <c r="B102" s="253"/>
      <c r="C102" s="254" t="s">
        <v>964</v>
      </c>
      <c r="D102" s="254"/>
      <c r="E102" s="254"/>
      <c r="F102" s="254"/>
      <c r="G102" s="254"/>
      <c r="H102" s="254"/>
      <c r="I102" s="254"/>
      <c r="J102" s="254"/>
      <c r="K102" s="255"/>
    </row>
    <row r="103" s="1" customFormat="1" ht="17.25" customHeight="1">
      <c r="B103" s="253"/>
      <c r="C103" s="256" t="s">
        <v>919</v>
      </c>
      <c r="D103" s="256"/>
      <c r="E103" s="256"/>
      <c r="F103" s="256" t="s">
        <v>920</v>
      </c>
      <c r="G103" s="257"/>
      <c r="H103" s="256" t="s">
        <v>54</v>
      </c>
      <c r="I103" s="256" t="s">
        <v>57</v>
      </c>
      <c r="J103" s="256" t="s">
        <v>921</v>
      </c>
      <c r="K103" s="255"/>
    </row>
    <row r="104" s="1" customFormat="1" ht="17.25" customHeight="1">
      <c r="B104" s="253"/>
      <c r="C104" s="258" t="s">
        <v>922</v>
      </c>
      <c r="D104" s="258"/>
      <c r="E104" s="258"/>
      <c r="F104" s="259" t="s">
        <v>923</v>
      </c>
      <c r="G104" s="260"/>
      <c r="H104" s="258"/>
      <c r="I104" s="258"/>
      <c r="J104" s="258" t="s">
        <v>924</v>
      </c>
      <c r="K104" s="255"/>
    </row>
    <row r="105" s="1" customFormat="1" ht="5.25" customHeight="1">
      <c r="B105" s="253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="1" customFormat="1" ht="15" customHeight="1">
      <c r="B106" s="253"/>
      <c r="C106" s="241" t="s">
        <v>53</v>
      </c>
      <c r="D106" s="263"/>
      <c r="E106" s="263"/>
      <c r="F106" s="264" t="s">
        <v>925</v>
      </c>
      <c r="G106" s="241"/>
      <c r="H106" s="241" t="s">
        <v>965</v>
      </c>
      <c r="I106" s="241" t="s">
        <v>927</v>
      </c>
      <c r="J106" s="241">
        <v>20</v>
      </c>
      <c r="K106" s="255"/>
    </row>
    <row r="107" s="1" customFormat="1" ht="15" customHeight="1">
      <c r="B107" s="253"/>
      <c r="C107" s="241" t="s">
        <v>928</v>
      </c>
      <c r="D107" s="241"/>
      <c r="E107" s="241"/>
      <c r="F107" s="264" t="s">
        <v>925</v>
      </c>
      <c r="G107" s="241"/>
      <c r="H107" s="241" t="s">
        <v>965</v>
      </c>
      <c r="I107" s="241" t="s">
        <v>927</v>
      </c>
      <c r="J107" s="241">
        <v>120</v>
      </c>
      <c r="K107" s="255"/>
    </row>
    <row r="108" s="1" customFormat="1" ht="15" customHeight="1">
      <c r="B108" s="266"/>
      <c r="C108" s="241" t="s">
        <v>930</v>
      </c>
      <c r="D108" s="241"/>
      <c r="E108" s="241"/>
      <c r="F108" s="264" t="s">
        <v>931</v>
      </c>
      <c r="G108" s="241"/>
      <c r="H108" s="241" t="s">
        <v>965</v>
      </c>
      <c r="I108" s="241" t="s">
        <v>927</v>
      </c>
      <c r="J108" s="241">
        <v>50</v>
      </c>
      <c r="K108" s="255"/>
    </row>
    <row r="109" s="1" customFormat="1" ht="15" customHeight="1">
      <c r="B109" s="266"/>
      <c r="C109" s="241" t="s">
        <v>933</v>
      </c>
      <c r="D109" s="241"/>
      <c r="E109" s="241"/>
      <c r="F109" s="264" t="s">
        <v>925</v>
      </c>
      <c r="G109" s="241"/>
      <c r="H109" s="241" t="s">
        <v>965</v>
      </c>
      <c r="I109" s="241" t="s">
        <v>935</v>
      </c>
      <c r="J109" s="241"/>
      <c r="K109" s="255"/>
    </row>
    <row r="110" s="1" customFormat="1" ht="15" customHeight="1">
      <c r="B110" s="266"/>
      <c r="C110" s="241" t="s">
        <v>944</v>
      </c>
      <c r="D110" s="241"/>
      <c r="E110" s="241"/>
      <c r="F110" s="264" t="s">
        <v>931</v>
      </c>
      <c r="G110" s="241"/>
      <c r="H110" s="241" t="s">
        <v>965</v>
      </c>
      <c r="I110" s="241" t="s">
        <v>927</v>
      </c>
      <c r="J110" s="241">
        <v>50</v>
      </c>
      <c r="K110" s="255"/>
    </row>
    <row r="111" s="1" customFormat="1" ht="15" customHeight="1">
      <c r="B111" s="266"/>
      <c r="C111" s="241" t="s">
        <v>952</v>
      </c>
      <c r="D111" s="241"/>
      <c r="E111" s="241"/>
      <c r="F111" s="264" t="s">
        <v>931</v>
      </c>
      <c r="G111" s="241"/>
      <c r="H111" s="241" t="s">
        <v>965</v>
      </c>
      <c r="I111" s="241" t="s">
        <v>927</v>
      </c>
      <c r="J111" s="241">
        <v>50</v>
      </c>
      <c r="K111" s="255"/>
    </row>
    <row r="112" s="1" customFormat="1" ht="15" customHeight="1">
      <c r="B112" s="266"/>
      <c r="C112" s="241" t="s">
        <v>950</v>
      </c>
      <c r="D112" s="241"/>
      <c r="E112" s="241"/>
      <c r="F112" s="264" t="s">
        <v>931</v>
      </c>
      <c r="G112" s="241"/>
      <c r="H112" s="241" t="s">
        <v>965</v>
      </c>
      <c r="I112" s="241" t="s">
        <v>927</v>
      </c>
      <c r="J112" s="241">
        <v>50</v>
      </c>
      <c r="K112" s="255"/>
    </row>
    <row r="113" s="1" customFormat="1" ht="15" customHeight="1">
      <c r="B113" s="266"/>
      <c r="C113" s="241" t="s">
        <v>53</v>
      </c>
      <c r="D113" s="241"/>
      <c r="E113" s="241"/>
      <c r="F113" s="264" t="s">
        <v>925</v>
      </c>
      <c r="G113" s="241"/>
      <c r="H113" s="241" t="s">
        <v>966</v>
      </c>
      <c r="I113" s="241" t="s">
        <v>927</v>
      </c>
      <c r="J113" s="241">
        <v>20</v>
      </c>
      <c r="K113" s="255"/>
    </row>
    <row r="114" s="1" customFormat="1" ht="15" customHeight="1">
      <c r="B114" s="266"/>
      <c r="C114" s="241" t="s">
        <v>967</v>
      </c>
      <c r="D114" s="241"/>
      <c r="E114" s="241"/>
      <c r="F114" s="264" t="s">
        <v>925</v>
      </c>
      <c r="G114" s="241"/>
      <c r="H114" s="241" t="s">
        <v>968</v>
      </c>
      <c r="I114" s="241" t="s">
        <v>927</v>
      </c>
      <c r="J114" s="241">
        <v>120</v>
      </c>
      <c r="K114" s="255"/>
    </row>
    <row r="115" s="1" customFormat="1" ht="15" customHeight="1">
      <c r="B115" s="266"/>
      <c r="C115" s="241" t="s">
        <v>38</v>
      </c>
      <c r="D115" s="241"/>
      <c r="E115" s="241"/>
      <c r="F115" s="264" t="s">
        <v>925</v>
      </c>
      <c r="G115" s="241"/>
      <c r="H115" s="241" t="s">
        <v>969</v>
      </c>
      <c r="I115" s="241" t="s">
        <v>960</v>
      </c>
      <c r="J115" s="241"/>
      <c r="K115" s="255"/>
    </row>
    <row r="116" s="1" customFormat="1" ht="15" customHeight="1">
      <c r="B116" s="266"/>
      <c r="C116" s="241" t="s">
        <v>48</v>
      </c>
      <c r="D116" s="241"/>
      <c r="E116" s="241"/>
      <c r="F116" s="264" t="s">
        <v>925</v>
      </c>
      <c r="G116" s="241"/>
      <c r="H116" s="241" t="s">
        <v>970</v>
      </c>
      <c r="I116" s="241" t="s">
        <v>960</v>
      </c>
      <c r="J116" s="241"/>
      <c r="K116" s="255"/>
    </row>
    <row r="117" s="1" customFormat="1" ht="15" customHeight="1">
      <c r="B117" s="266"/>
      <c r="C117" s="241" t="s">
        <v>57</v>
      </c>
      <c r="D117" s="241"/>
      <c r="E117" s="241"/>
      <c r="F117" s="264" t="s">
        <v>925</v>
      </c>
      <c r="G117" s="241"/>
      <c r="H117" s="241" t="s">
        <v>971</v>
      </c>
      <c r="I117" s="241" t="s">
        <v>972</v>
      </c>
      <c r="J117" s="241"/>
      <c r="K117" s="255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="1" customFormat="1" ht="45" customHeight="1">
      <c r="B122" s="282"/>
      <c r="C122" s="232" t="s">
        <v>973</v>
      </c>
      <c r="D122" s="232"/>
      <c r="E122" s="232"/>
      <c r="F122" s="232"/>
      <c r="G122" s="232"/>
      <c r="H122" s="232"/>
      <c r="I122" s="232"/>
      <c r="J122" s="232"/>
      <c r="K122" s="283"/>
    </row>
    <row r="123" s="1" customFormat="1" ht="17.25" customHeight="1">
      <c r="B123" s="284"/>
      <c r="C123" s="256" t="s">
        <v>919</v>
      </c>
      <c r="D123" s="256"/>
      <c r="E123" s="256"/>
      <c r="F123" s="256" t="s">
        <v>920</v>
      </c>
      <c r="G123" s="257"/>
      <c r="H123" s="256" t="s">
        <v>54</v>
      </c>
      <c r="I123" s="256" t="s">
        <v>57</v>
      </c>
      <c r="J123" s="256" t="s">
        <v>921</v>
      </c>
      <c r="K123" s="285"/>
    </row>
    <row r="124" s="1" customFormat="1" ht="17.25" customHeight="1">
      <c r="B124" s="284"/>
      <c r="C124" s="258" t="s">
        <v>922</v>
      </c>
      <c r="D124" s="258"/>
      <c r="E124" s="258"/>
      <c r="F124" s="259" t="s">
        <v>923</v>
      </c>
      <c r="G124" s="260"/>
      <c r="H124" s="258"/>
      <c r="I124" s="258"/>
      <c r="J124" s="258" t="s">
        <v>924</v>
      </c>
      <c r="K124" s="285"/>
    </row>
    <row r="125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="1" customFormat="1" ht="15" customHeight="1">
      <c r="B126" s="286"/>
      <c r="C126" s="241" t="s">
        <v>928</v>
      </c>
      <c r="D126" s="263"/>
      <c r="E126" s="263"/>
      <c r="F126" s="264" t="s">
        <v>925</v>
      </c>
      <c r="G126" s="241"/>
      <c r="H126" s="241" t="s">
        <v>965</v>
      </c>
      <c r="I126" s="241" t="s">
        <v>927</v>
      </c>
      <c r="J126" s="241">
        <v>120</v>
      </c>
      <c r="K126" s="289"/>
    </row>
    <row r="127" s="1" customFormat="1" ht="15" customHeight="1">
      <c r="B127" s="286"/>
      <c r="C127" s="241" t="s">
        <v>974</v>
      </c>
      <c r="D127" s="241"/>
      <c r="E127" s="241"/>
      <c r="F127" s="264" t="s">
        <v>925</v>
      </c>
      <c r="G127" s="241"/>
      <c r="H127" s="241" t="s">
        <v>975</v>
      </c>
      <c r="I127" s="241" t="s">
        <v>927</v>
      </c>
      <c r="J127" s="241" t="s">
        <v>976</v>
      </c>
      <c r="K127" s="289"/>
    </row>
    <row r="128" s="1" customFormat="1" ht="15" customHeight="1">
      <c r="B128" s="286"/>
      <c r="C128" s="241" t="s">
        <v>873</v>
      </c>
      <c r="D128" s="241"/>
      <c r="E128" s="241"/>
      <c r="F128" s="264" t="s">
        <v>925</v>
      </c>
      <c r="G128" s="241"/>
      <c r="H128" s="241" t="s">
        <v>977</v>
      </c>
      <c r="I128" s="241" t="s">
        <v>927</v>
      </c>
      <c r="J128" s="241" t="s">
        <v>976</v>
      </c>
      <c r="K128" s="289"/>
    </row>
    <row r="129" s="1" customFormat="1" ht="15" customHeight="1">
      <c r="B129" s="286"/>
      <c r="C129" s="241" t="s">
        <v>936</v>
      </c>
      <c r="D129" s="241"/>
      <c r="E129" s="241"/>
      <c r="F129" s="264" t="s">
        <v>931</v>
      </c>
      <c r="G129" s="241"/>
      <c r="H129" s="241" t="s">
        <v>937</v>
      </c>
      <c r="I129" s="241" t="s">
        <v>927</v>
      </c>
      <c r="J129" s="241">
        <v>15</v>
      </c>
      <c r="K129" s="289"/>
    </row>
    <row r="130" s="1" customFormat="1" ht="15" customHeight="1">
      <c r="B130" s="286"/>
      <c r="C130" s="267" t="s">
        <v>938</v>
      </c>
      <c r="D130" s="267"/>
      <c r="E130" s="267"/>
      <c r="F130" s="268" t="s">
        <v>931</v>
      </c>
      <c r="G130" s="267"/>
      <c r="H130" s="267" t="s">
        <v>939</v>
      </c>
      <c r="I130" s="267" t="s">
        <v>927</v>
      </c>
      <c r="J130" s="267">
        <v>15</v>
      </c>
      <c r="K130" s="289"/>
    </row>
    <row r="131" s="1" customFormat="1" ht="15" customHeight="1">
      <c r="B131" s="286"/>
      <c r="C131" s="267" t="s">
        <v>940</v>
      </c>
      <c r="D131" s="267"/>
      <c r="E131" s="267"/>
      <c r="F131" s="268" t="s">
        <v>931</v>
      </c>
      <c r="G131" s="267"/>
      <c r="H131" s="267" t="s">
        <v>941</v>
      </c>
      <c r="I131" s="267" t="s">
        <v>927</v>
      </c>
      <c r="J131" s="267">
        <v>20</v>
      </c>
      <c r="K131" s="289"/>
    </row>
    <row r="132" s="1" customFormat="1" ht="15" customHeight="1">
      <c r="B132" s="286"/>
      <c r="C132" s="267" t="s">
        <v>942</v>
      </c>
      <c r="D132" s="267"/>
      <c r="E132" s="267"/>
      <c r="F132" s="268" t="s">
        <v>931</v>
      </c>
      <c r="G132" s="267"/>
      <c r="H132" s="267" t="s">
        <v>943</v>
      </c>
      <c r="I132" s="267" t="s">
        <v>927</v>
      </c>
      <c r="J132" s="267">
        <v>20</v>
      </c>
      <c r="K132" s="289"/>
    </row>
    <row r="133" s="1" customFormat="1" ht="15" customHeight="1">
      <c r="B133" s="286"/>
      <c r="C133" s="241" t="s">
        <v>930</v>
      </c>
      <c r="D133" s="241"/>
      <c r="E133" s="241"/>
      <c r="F133" s="264" t="s">
        <v>931</v>
      </c>
      <c r="G133" s="241"/>
      <c r="H133" s="241" t="s">
        <v>965</v>
      </c>
      <c r="I133" s="241" t="s">
        <v>927</v>
      </c>
      <c r="J133" s="241">
        <v>50</v>
      </c>
      <c r="K133" s="289"/>
    </row>
    <row r="134" s="1" customFormat="1" ht="15" customHeight="1">
      <c r="B134" s="286"/>
      <c r="C134" s="241" t="s">
        <v>944</v>
      </c>
      <c r="D134" s="241"/>
      <c r="E134" s="241"/>
      <c r="F134" s="264" t="s">
        <v>931</v>
      </c>
      <c r="G134" s="241"/>
      <c r="H134" s="241" t="s">
        <v>965</v>
      </c>
      <c r="I134" s="241" t="s">
        <v>927</v>
      </c>
      <c r="J134" s="241">
        <v>50</v>
      </c>
      <c r="K134" s="289"/>
    </row>
    <row r="135" s="1" customFormat="1" ht="15" customHeight="1">
      <c r="B135" s="286"/>
      <c r="C135" s="241" t="s">
        <v>950</v>
      </c>
      <c r="D135" s="241"/>
      <c r="E135" s="241"/>
      <c r="F135" s="264" t="s">
        <v>931</v>
      </c>
      <c r="G135" s="241"/>
      <c r="H135" s="241" t="s">
        <v>965</v>
      </c>
      <c r="I135" s="241" t="s">
        <v>927</v>
      </c>
      <c r="J135" s="241">
        <v>50</v>
      </c>
      <c r="K135" s="289"/>
    </row>
    <row r="136" s="1" customFormat="1" ht="15" customHeight="1">
      <c r="B136" s="286"/>
      <c r="C136" s="241" t="s">
        <v>952</v>
      </c>
      <c r="D136" s="241"/>
      <c r="E136" s="241"/>
      <c r="F136" s="264" t="s">
        <v>931</v>
      </c>
      <c r="G136" s="241"/>
      <c r="H136" s="241" t="s">
        <v>965</v>
      </c>
      <c r="I136" s="241" t="s">
        <v>927</v>
      </c>
      <c r="J136" s="241">
        <v>50</v>
      </c>
      <c r="K136" s="289"/>
    </row>
    <row r="137" s="1" customFormat="1" ht="15" customHeight="1">
      <c r="B137" s="286"/>
      <c r="C137" s="241" t="s">
        <v>953</v>
      </c>
      <c r="D137" s="241"/>
      <c r="E137" s="241"/>
      <c r="F137" s="264" t="s">
        <v>931</v>
      </c>
      <c r="G137" s="241"/>
      <c r="H137" s="241" t="s">
        <v>978</v>
      </c>
      <c r="I137" s="241" t="s">
        <v>927</v>
      </c>
      <c r="J137" s="241">
        <v>255</v>
      </c>
      <c r="K137" s="289"/>
    </row>
    <row r="138" s="1" customFormat="1" ht="15" customHeight="1">
      <c r="B138" s="286"/>
      <c r="C138" s="241" t="s">
        <v>955</v>
      </c>
      <c r="D138" s="241"/>
      <c r="E138" s="241"/>
      <c r="F138" s="264" t="s">
        <v>925</v>
      </c>
      <c r="G138" s="241"/>
      <c r="H138" s="241" t="s">
        <v>979</v>
      </c>
      <c r="I138" s="241" t="s">
        <v>957</v>
      </c>
      <c r="J138" s="241"/>
      <c r="K138" s="289"/>
    </row>
    <row r="139" s="1" customFormat="1" ht="15" customHeight="1">
      <c r="B139" s="286"/>
      <c r="C139" s="241" t="s">
        <v>958</v>
      </c>
      <c r="D139" s="241"/>
      <c r="E139" s="241"/>
      <c r="F139" s="264" t="s">
        <v>925</v>
      </c>
      <c r="G139" s="241"/>
      <c r="H139" s="241" t="s">
        <v>980</v>
      </c>
      <c r="I139" s="241" t="s">
        <v>960</v>
      </c>
      <c r="J139" s="241"/>
      <c r="K139" s="289"/>
    </row>
    <row r="140" s="1" customFormat="1" ht="15" customHeight="1">
      <c r="B140" s="286"/>
      <c r="C140" s="241" t="s">
        <v>961</v>
      </c>
      <c r="D140" s="241"/>
      <c r="E140" s="241"/>
      <c r="F140" s="264" t="s">
        <v>925</v>
      </c>
      <c r="G140" s="241"/>
      <c r="H140" s="241" t="s">
        <v>961</v>
      </c>
      <c r="I140" s="241" t="s">
        <v>960</v>
      </c>
      <c r="J140" s="241"/>
      <c r="K140" s="289"/>
    </row>
    <row r="141" s="1" customFormat="1" ht="15" customHeight="1">
      <c r="B141" s="286"/>
      <c r="C141" s="241" t="s">
        <v>38</v>
      </c>
      <c r="D141" s="241"/>
      <c r="E141" s="241"/>
      <c r="F141" s="264" t="s">
        <v>925</v>
      </c>
      <c r="G141" s="241"/>
      <c r="H141" s="241" t="s">
        <v>981</v>
      </c>
      <c r="I141" s="241" t="s">
        <v>960</v>
      </c>
      <c r="J141" s="241"/>
      <c r="K141" s="289"/>
    </row>
    <row r="142" s="1" customFormat="1" ht="15" customHeight="1">
      <c r="B142" s="286"/>
      <c r="C142" s="241" t="s">
        <v>982</v>
      </c>
      <c r="D142" s="241"/>
      <c r="E142" s="241"/>
      <c r="F142" s="264" t="s">
        <v>925</v>
      </c>
      <c r="G142" s="241"/>
      <c r="H142" s="241" t="s">
        <v>983</v>
      </c>
      <c r="I142" s="241" t="s">
        <v>960</v>
      </c>
      <c r="J142" s="241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="1" customFormat="1" ht="45" customHeight="1">
      <c r="B147" s="253"/>
      <c r="C147" s="254" t="s">
        <v>984</v>
      </c>
      <c r="D147" s="254"/>
      <c r="E147" s="254"/>
      <c r="F147" s="254"/>
      <c r="G147" s="254"/>
      <c r="H147" s="254"/>
      <c r="I147" s="254"/>
      <c r="J147" s="254"/>
      <c r="K147" s="255"/>
    </row>
    <row r="148" s="1" customFormat="1" ht="17.25" customHeight="1">
      <c r="B148" s="253"/>
      <c r="C148" s="256" t="s">
        <v>919</v>
      </c>
      <c r="D148" s="256"/>
      <c r="E148" s="256"/>
      <c r="F148" s="256" t="s">
        <v>920</v>
      </c>
      <c r="G148" s="257"/>
      <c r="H148" s="256" t="s">
        <v>54</v>
      </c>
      <c r="I148" s="256" t="s">
        <v>57</v>
      </c>
      <c r="J148" s="256" t="s">
        <v>921</v>
      </c>
      <c r="K148" s="255"/>
    </row>
    <row r="149" s="1" customFormat="1" ht="17.25" customHeight="1">
      <c r="B149" s="253"/>
      <c r="C149" s="258" t="s">
        <v>922</v>
      </c>
      <c r="D149" s="258"/>
      <c r="E149" s="258"/>
      <c r="F149" s="259" t="s">
        <v>923</v>
      </c>
      <c r="G149" s="260"/>
      <c r="H149" s="258"/>
      <c r="I149" s="258"/>
      <c r="J149" s="258" t="s">
        <v>924</v>
      </c>
      <c r="K149" s="255"/>
    </row>
    <row r="150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="1" customFormat="1" ht="15" customHeight="1">
      <c r="B151" s="266"/>
      <c r="C151" s="293" t="s">
        <v>928</v>
      </c>
      <c r="D151" s="241"/>
      <c r="E151" s="241"/>
      <c r="F151" s="294" t="s">
        <v>925</v>
      </c>
      <c r="G151" s="241"/>
      <c r="H151" s="293" t="s">
        <v>965</v>
      </c>
      <c r="I151" s="293" t="s">
        <v>927</v>
      </c>
      <c r="J151" s="293">
        <v>120</v>
      </c>
      <c r="K151" s="289"/>
    </row>
    <row r="152" s="1" customFormat="1" ht="15" customHeight="1">
      <c r="B152" s="266"/>
      <c r="C152" s="293" t="s">
        <v>974</v>
      </c>
      <c r="D152" s="241"/>
      <c r="E152" s="241"/>
      <c r="F152" s="294" t="s">
        <v>925</v>
      </c>
      <c r="G152" s="241"/>
      <c r="H152" s="293" t="s">
        <v>985</v>
      </c>
      <c r="I152" s="293" t="s">
        <v>927</v>
      </c>
      <c r="J152" s="293" t="s">
        <v>976</v>
      </c>
      <c r="K152" s="289"/>
    </row>
    <row r="153" s="1" customFormat="1" ht="15" customHeight="1">
      <c r="B153" s="266"/>
      <c r="C153" s="293" t="s">
        <v>873</v>
      </c>
      <c r="D153" s="241"/>
      <c r="E153" s="241"/>
      <c r="F153" s="294" t="s">
        <v>925</v>
      </c>
      <c r="G153" s="241"/>
      <c r="H153" s="293" t="s">
        <v>986</v>
      </c>
      <c r="I153" s="293" t="s">
        <v>927</v>
      </c>
      <c r="J153" s="293" t="s">
        <v>976</v>
      </c>
      <c r="K153" s="289"/>
    </row>
    <row r="154" s="1" customFormat="1" ht="15" customHeight="1">
      <c r="B154" s="266"/>
      <c r="C154" s="293" t="s">
        <v>930</v>
      </c>
      <c r="D154" s="241"/>
      <c r="E154" s="241"/>
      <c r="F154" s="294" t="s">
        <v>931</v>
      </c>
      <c r="G154" s="241"/>
      <c r="H154" s="293" t="s">
        <v>965</v>
      </c>
      <c r="I154" s="293" t="s">
        <v>927</v>
      </c>
      <c r="J154" s="293">
        <v>50</v>
      </c>
      <c r="K154" s="289"/>
    </row>
    <row r="155" s="1" customFormat="1" ht="15" customHeight="1">
      <c r="B155" s="266"/>
      <c r="C155" s="293" t="s">
        <v>933</v>
      </c>
      <c r="D155" s="241"/>
      <c r="E155" s="241"/>
      <c r="F155" s="294" t="s">
        <v>925</v>
      </c>
      <c r="G155" s="241"/>
      <c r="H155" s="293" t="s">
        <v>965</v>
      </c>
      <c r="I155" s="293" t="s">
        <v>935</v>
      </c>
      <c r="J155" s="293"/>
      <c r="K155" s="289"/>
    </row>
    <row r="156" s="1" customFormat="1" ht="15" customHeight="1">
      <c r="B156" s="266"/>
      <c r="C156" s="293" t="s">
        <v>944</v>
      </c>
      <c r="D156" s="241"/>
      <c r="E156" s="241"/>
      <c r="F156" s="294" t="s">
        <v>931</v>
      </c>
      <c r="G156" s="241"/>
      <c r="H156" s="293" t="s">
        <v>965</v>
      </c>
      <c r="I156" s="293" t="s">
        <v>927</v>
      </c>
      <c r="J156" s="293">
        <v>50</v>
      </c>
      <c r="K156" s="289"/>
    </row>
    <row r="157" s="1" customFormat="1" ht="15" customHeight="1">
      <c r="B157" s="266"/>
      <c r="C157" s="293" t="s">
        <v>952</v>
      </c>
      <c r="D157" s="241"/>
      <c r="E157" s="241"/>
      <c r="F157" s="294" t="s">
        <v>931</v>
      </c>
      <c r="G157" s="241"/>
      <c r="H157" s="293" t="s">
        <v>965</v>
      </c>
      <c r="I157" s="293" t="s">
        <v>927</v>
      </c>
      <c r="J157" s="293">
        <v>50</v>
      </c>
      <c r="K157" s="289"/>
    </row>
    <row r="158" s="1" customFormat="1" ht="15" customHeight="1">
      <c r="B158" s="266"/>
      <c r="C158" s="293" t="s">
        <v>950</v>
      </c>
      <c r="D158" s="241"/>
      <c r="E158" s="241"/>
      <c r="F158" s="294" t="s">
        <v>931</v>
      </c>
      <c r="G158" s="241"/>
      <c r="H158" s="293" t="s">
        <v>965</v>
      </c>
      <c r="I158" s="293" t="s">
        <v>927</v>
      </c>
      <c r="J158" s="293">
        <v>50</v>
      </c>
      <c r="K158" s="289"/>
    </row>
    <row r="159" s="1" customFormat="1" ht="15" customHeight="1">
      <c r="B159" s="266"/>
      <c r="C159" s="293" t="s">
        <v>92</v>
      </c>
      <c r="D159" s="241"/>
      <c r="E159" s="241"/>
      <c r="F159" s="294" t="s">
        <v>925</v>
      </c>
      <c r="G159" s="241"/>
      <c r="H159" s="293" t="s">
        <v>987</v>
      </c>
      <c r="I159" s="293" t="s">
        <v>927</v>
      </c>
      <c r="J159" s="293" t="s">
        <v>988</v>
      </c>
      <c r="K159" s="289"/>
    </row>
    <row r="160" s="1" customFormat="1" ht="15" customHeight="1">
      <c r="B160" s="266"/>
      <c r="C160" s="293" t="s">
        <v>989</v>
      </c>
      <c r="D160" s="241"/>
      <c r="E160" s="241"/>
      <c r="F160" s="294" t="s">
        <v>925</v>
      </c>
      <c r="G160" s="241"/>
      <c r="H160" s="293" t="s">
        <v>990</v>
      </c>
      <c r="I160" s="293" t="s">
        <v>960</v>
      </c>
      <c r="J160" s="293"/>
      <c r="K160" s="289"/>
    </row>
    <row r="16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="1" customFormat="1" ht="7.5" customHeight="1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="1" customFormat="1" ht="45" customHeight="1">
      <c r="B165" s="231"/>
      <c r="C165" s="232" t="s">
        <v>991</v>
      </c>
      <c r="D165" s="232"/>
      <c r="E165" s="232"/>
      <c r="F165" s="232"/>
      <c r="G165" s="232"/>
      <c r="H165" s="232"/>
      <c r="I165" s="232"/>
      <c r="J165" s="232"/>
      <c r="K165" s="233"/>
    </row>
    <row r="166" s="1" customFormat="1" ht="17.25" customHeight="1">
      <c r="B166" s="231"/>
      <c r="C166" s="256" t="s">
        <v>919</v>
      </c>
      <c r="D166" s="256"/>
      <c r="E166" s="256"/>
      <c r="F166" s="256" t="s">
        <v>920</v>
      </c>
      <c r="G166" s="298"/>
      <c r="H166" s="299" t="s">
        <v>54</v>
      </c>
      <c r="I166" s="299" t="s">
        <v>57</v>
      </c>
      <c r="J166" s="256" t="s">
        <v>921</v>
      </c>
      <c r="K166" s="233"/>
    </row>
    <row r="167" s="1" customFormat="1" ht="17.25" customHeight="1">
      <c r="B167" s="234"/>
      <c r="C167" s="258" t="s">
        <v>922</v>
      </c>
      <c r="D167" s="258"/>
      <c r="E167" s="258"/>
      <c r="F167" s="259" t="s">
        <v>923</v>
      </c>
      <c r="G167" s="300"/>
      <c r="H167" s="301"/>
      <c r="I167" s="301"/>
      <c r="J167" s="258" t="s">
        <v>924</v>
      </c>
      <c r="K167" s="236"/>
    </row>
    <row r="168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="1" customFormat="1" ht="15" customHeight="1">
      <c r="B169" s="266"/>
      <c r="C169" s="241" t="s">
        <v>928</v>
      </c>
      <c r="D169" s="241"/>
      <c r="E169" s="241"/>
      <c r="F169" s="264" t="s">
        <v>925</v>
      </c>
      <c r="G169" s="241"/>
      <c r="H169" s="241" t="s">
        <v>965</v>
      </c>
      <c r="I169" s="241" t="s">
        <v>927</v>
      </c>
      <c r="J169" s="241">
        <v>120</v>
      </c>
      <c r="K169" s="289"/>
    </row>
    <row r="170" s="1" customFormat="1" ht="15" customHeight="1">
      <c r="B170" s="266"/>
      <c r="C170" s="241" t="s">
        <v>974</v>
      </c>
      <c r="D170" s="241"/>
      <c r="E170" s="241"/>
      <c r="F170" s="264" t="s">
        <v>925</v>
      </c>
      <c r="G170" s="241"/>
      <c r="H170" s="241" t="s">
        <v>975</v>
      </c>
      <c r="I170" s="241" t="s">
        <v>927</v>
      </c>
      <c r="J170" s="241" t="s">
        <v>976</v>
      </c>
      <c r="K170" s="289"/>
    </row>
    <row r="171" s="1" customFormat="1" ht="15" customHeight="1">
      <c r="B171" s="266"/>
      <c r="C171" s="241" t="s">
        <v>873</v>
      </c>
      <c r="D171" s="241"/>
      <c r="E171" s="241"/>
      <c r="F171" s="264" t="s">
        <v>925</v>
      </c>
      <c r="G171" s="241"/>
      <c r="H171" s="241" t="s">
        <v>992</v>
      </c>
      <c r="I171" s="241" t="s">
        <v>927</v>
      </c>
      <c r="J171" s="241" t="s">
        <v>976</v>
      </c>
      <c r="K171" s="289"/>
    </row>
    <row r="172" s="1" customFormat="1" ht="15" customHeight="1">
      <c r="B172" s="266"/>
      <c r="C172" s="241" t="s">
        <v>930</v>
      </c>
      <c r="D172" s="241"/>
      <c r="E172" s="241"/>
      <c r="F172" s="264" t="s">
        <v>931</v>
      </c>
      <c r="G172" s="241"/>
      <c r="H172" s="241" t="s">
        <v>992</v>
      </c>
      <c r="I172" s="241" t="s">
        <v>927</v>
      </c>
      <c r="J172" s="241">
        <v>50</v>
      </c>
      <c r="K172" s="289"/>
    </row>
    <row r="173" s="1" customFormat="1" ht="15" customHeight="1">
      <c r="B173" s="266"/>
      <c r="C173" s="241" t="s">
        <v>933</v>
      </c>
      <c r="D173" s="241"/>
      <c r="E173" s="241"/>
      <c r="F173" s="264" t="s">
        <v>925</v>
      </c>
      <c r="G173" s="241"/>
      <c r="H173" s="241" t="s">
        <v>992</v>
      </c>
      <c r="I173" s="241" t="s">
        <v>935</v>
      </c>
      <c r="J173" s="241"/>
      <c r="K173" s="289"/>
    </row>
    <row r="174" s="1" customFormat="1" ht="15" customHeight="1">
      <c r="B174" s="266"/>
      <c r="C174" s="241" t="s">
        <v>944</v>
      </c>
      <c r="D174" s="241"/>
      <c r="E174" s="241"/>
      <c r="F174" s="264" t="s">
        <v>931</v>
      </c>
      <c r="G174" s="241"/>
      <c r="H174" s="241" t="s">
        <v>992</v>
      </c>
      <c r="I174" s="241" t="s">
        <v>927</v>
      </c>
      <c r="J174" s="241">
        <v>50</v>
      </c>
      <c r="K174" s="289"/>
    </row>
    <row r="175" s="1" customFormat="1" ht="15" customHeight="1">
      <c r="B175" s="266"/>
      <c r="C175" s="241" t="s">
        <v>952</v>
      </c>
      <c r="D175" s="241"/>
      <c r="E175" s="241"/>
      <c r="F175" s="264" t="s">
        <v>931</v>
      </c>
      <c r="G175" s="241"/>
      <c r="H175" s="241" t="s">
        <v>992</v>
      </c>
      <c r="I175" s="241" t="s">
        <v>927</v>
      </c>
      <c r="J175" s="241">
        <v>50</v>
      </c>
      <c r="K175" s="289"/>
    </row>
    <row r="176" s="1" customFormat="1" ht="15" customHeight="1">
      <c r="B176" s="266"/>
      <c r="C176" s="241" t="s">
        <v>950</v>
      </c>
      <c r="D176" s="241"/>
      <c r="E176" s="241"/>
      <c r="F176" s="264" t="s">
        <v>931</v>
      </c>
      <c r="G176" s="241"/>
      <c r="H176" s="241" t="s">
        <v>992</v>
      </c>
      <c r="I176" s="241" t="s">
        <v>927</v>
      </c>
      <c r="J176" s="241">
        <v>50</v>
      </c>
      <c r="K176" s="289"/>
    </row>
    <row r="177" s="1" customFormat="1" ht="15" customHeight="1">
      <c r="B177" s="266"/>
      <c r="C177" s="241" t="s">
        <v>110</v>
      </c>
      <c r="D177" s="241"/>
      <c r="E177" s="241"/>
      <c r="F177" s="264" t="s">
        <v>925</v>
      </c>
      <c r="G177" s="241"/>
      <c r="H177" s="241" t="s">
        <v>993</v>
      </c>
      <c r="I177" s="241" t="s">
        <v>994</v>
      </c>
      <c r="J177" s="241"/>
      <c r="K177" s="289"/>
    </row>
    <row r="178" s="1" customFormat="1" ht="15" customHeight="1">
      <c r="B178" s="266"/>
      <c r="C178" s="241" t="s">
        <v>57</v>
      </c>
      <c r="D178" s="241"/>
      <c r="E178" s="241"/>
      <c r="F178" s="264" t="s">
        <v>925</v>
      </c>
      <c r="G178" s="241"/>
      <c r="H178" s="241" t="s">
        <v>995</v>
      </c>
      <c r="I178" s="241" t="s">
        <v>996</v>
      </c>
      <c r="J178" s="241">
        <v>1</v>
      </c>
      <c r="K178" s="289"/>
    </row>
    <row r="179" s="1" customFormat="1" ht="15" customHeight="1">
      <c r="B179" s="266"/>
      <c r="C179" s="241" t="s">
        <v>53</v>
      </c>
      <c r="D179" s="241"/>
      <c r="E179" s="241"/>
      <c r="F179" s="264" t="s">
        <v>925</v>
      </c>
      <c r="G179" s="241"/>
      <c r="H179" s="241" t="s">
        <v>997</v>
      </c>
      <c r="I179" s="241" t="s">
        <v>927</v>
      </c>
      <c r="J179" s="241">
        <v>20</v>
      </c>
      <c r="K179" s="289"/>
    </row>
    <row r="180" s="1" customFormat="1" ht="15" customHeight="1">
      <c r="B180" s="266"/>
      <c r="C180" s="241" t="s">
        <v>54</v>
      </c>
      <c r="D180" s="241"/>
      <c r="E180" s="241"/>
      <c r="F180" s="264" t="s">
        <v>925</v>
      </c>
      <c r="G180" s="241"/>
      <c r="H180" s="241" t="s">
        <v>998</v>
      </c>
      <c r="I180" s="241" t="s">
        <v>927</v>
      </c>
      <c r="J180" s="241">
        <v>255</v>
      </c>
      <c r="K180" s="289"/>
    </row>
    <row r="181" s="1" customFormat="1" ht="15" customHeight="1">
      <c r="B181" s="266"/>
      <c r="C181" s="241" t="s">
        <v>111</v>
      </c>
      <c r="D181" s="241"/>
      <c r="E181" s="241"/>
      <c r="F181" s="264" t="s">
        <v>925</v>
      </c>
      <c r="G181" s="241"/>
      <c r="H181" s="241" t="s">
        <v>889</v>
      </c>
      <c r="I181" s="241" t="s">
        <v>927</v>
      </c>
      <c r="J181" s="241">
        <v>10</v>
      </c>
      <c r="K181" s="289"/>
    </row>
    <row r="182" s="1" customFormat="1" ht="15" customHeight="1">
      <c r="B182" s="266"/>
      <c r="C182" s="241" t="s">
        <v>112</v>
      </c>
      <c r="D182" s="241"/>
      <c r="E182" s="241"/>
      <c r="F182" s="264" t="s">
        <v>925</v>
      </c>
      <c r="G182" s="241"/>
      <c r="H182" s="241" t="s">
        <v>999</v>
      </c>
      <c r="I182" s="241" t="s">
        <v>960</v>
      </c>
      <c r="J182" s="241"/>
      <c r="K182" s="289"/>
    </row>
    <row r="183" s="1" customFormat="1" ht="15" customHeight="1">
      <c r="B183" s="266"/>
      <c r="C183" s="241" t="s">
        <v>1000</v>
      </c>
      <c r="D183" s="241"/>
      <c r="E183" s="241"/>
      <c r="F183" s="264" t="s">
        <v>925</v>
      </c>
      <c r="G183" s="241"/>
      <c r="H183" s="241" t="s">
        <v>1001</v>
      </c>
      <c r="I183" s="241" t="s">
        <v>960</v>
      </c>
      <c r="J183" s="241"/>
      <c r="K183" s="289"/>
    </row>
    <row r="184" s="1" customFormat="1" ht="15" customHeight="1">
      <c r="B184" s="266"/>
      <c r="C184" s="241" t="s">
        <v>989</v>
      </c>
      <c r="D184" s="241"/>
      <c r="E184" s="241"/>
      <c r="F184" s="264" t="s">
        <v>925</v>
      </c>
      <c r="G184" s="241"/>
      <c r="H184" s="241" t="s">
        <v>1002</v>
      </c>
      <c r="I184" s="241" t="s">
        <v>960</v>
      </c>
      <c r="J184" s="241"/>
      <c r="K184" s="289"/>
    </row>
    <row r="185" s="1" customFormat="1" ht="15" customHeight="1">
      <c r="B185" s="266"/>
      <c r="C185" s="241" t="s">
        <v>114</v>
      </c>
      <c r="D185" s="241"/>
      <c r="E185" s="241"/>
      <c r="F185" s="264" t="s">
        <v>931</v>
      </c>
      <c r="G185" s="241"/>
      <c r="H185" s="241" t="s">
        <v>1003</v>
      </c>
      <c r="I185" s="241" t="s">
        <v>927</v>
      </c>
      <c r="J185" s="241">
        <v>50</v>
      </c>
      <c r="K185" s="289"/>
    </row>
    <row r="186" s="1" customFormat="1" ht="15" customHeight="1">
      <c r="B186" s="266"/>
      <c r="C186" s="241" t="s">
        <v>1004</v>
      </c>
      <c r="D186" s="241"/>
      <c r="E186" s="241"/>
      <c r="F186" s="264" t="s">
        <v>931</v>
      </c>
      <c r="G186" s="241"/>
      <c r="H186" s="241" t="s">
        <v>1005</v>
      </c>
      <c r="I186" s="241" t="s">
        <v>1006</v>
      </c>
      <c r="J186" s="241"/>
      <c r="K186" s="289"/>
    </row>
    <row r="187" s="1" customFormat="1" ht="15" customHeight="1">
      <c r="B187" s="266"/>
      <c r="C187" s="241" t="s">
        <v>1007</v>
      </c>
      <c r="D187" s="241"/>
      <c r="E187" s="241"/>
      <c r="F187" s="264" t="s">
        <v>931</v>
      </c>
      <c r="G187" s="241"/>
      <c r="H187" s="241" t="s">
        <v>1008</v>
      </c>
      <c r="I187" s="241" t="s">
        <v>1006</v>
      </c>
      <c r="J187" s="241"/>
      <c r="K187" s="289"/>
    </row>
    <row r="188" s="1" customFormat="1" ht="15" customHeight="1">
      <c r="B188" s="266"/>
      <c r="C188" s="241" t="s">
        <v>1009</v>
      </c>
      <c r="D188" s="241"/>
      <c r="E188" s="241"/>
      <c r="F188" s="264" t="s">
        <v>931</v>
      </c>
      <c r="G188" s="241"/>
      <c r="H188" s="241" t="s">
        <v>1010</v>
      </c>
      <c r="I188" s="241" t="s">
        <v>1006</v>
      </c>
      <c r="J188" s="241"/>
      <c r="K188" s="289"/>
    </row>
    <row r="189" s="1" customFormat="1" ht="15" customHeight="1">
      <c r="B189" s="266"/>
      <c r="C189" s="302" t="s">
        <v>1011</v>
      </c>
      <c r="D189" s="241"/>
      <c r="E189" s="241"/>
      <c r="F189" s="264" t="s">
        <v>931</v>
      </c>
      <c r="G189" s="241"/>
      <c r="H189" s="241" t="s">
        <v>1012</v>
      </c>
      <c r="I189" s="241" t="s">
        <v>1013</v>
      </c>
      <c r="J189" s="303" t="s">
        <v>1014</v>
      </c>
      <c r="K189" s="289"/>
    </row>
    <row r="190" s="1" customFormat="1" ht="15" customHeight="1">
      <c r="B190" s="266"/>
      <c r="C190" s="302" t="s">
        <v>42</v>
      </c>
      <c r="D190" s="241"/>
      <c r="E190" s="241"/>
      <c r="F190" s="264" t="s">
        <v>925</v>
      </c>
      <c r="G190" s="241"/>
      <c r="H190" s="238" t="s">
        <v>1015</v>
      </c>
      <c r="I190" s="241" t="s">
        <v>1016</v>
      </c>
      <c r="J190" s="241"/>
      <c r="K190" s="289"/>
    </row>
    <row r="191" s="1" customFormat="1" ht="15" customHeight="1">
      <c r="B191" s="266"/>
      <c r="C191" s="302" t="s">
        <v>1017</v>
      </c>
      <c r="D191" s="241"/>
      <c r="E191" s="241"/>
      <c r="F191" s="264" t="s">
        <v>925</v>
      </c>
      <c r="G191" s="241"/>
      <c r="H191" s="241" t="s">
        <v>1018</v>
      </c>
      <c r="I191" s="241" t="s">
        <v>960</v>
      </c>
      <c r="J191" s="241"/>
      <c r="K191" s="289"/>
    </row>
    <row r="192" s="1" customFormat="1" ht="15" customHeight="1">
      <c r="B192" s="266"/>
      <c r="C192" s="302" t="s">
        <v>1019</v>
      </c>
      <c r="D192" s="241"/>
      <c r="E192" s="241"/>
      <c r="F192" s="264" t="s">
        <v>925</v>
      </c>
      <c r="G192" s="241"/>
      <c r="H192" s="241" t="s">
        <v>1020</v>
      </c>
      <c r="I192" s="241" t="s">
        <v>960</v>
      </c>
      <c r="J192" s="241"/>
      <c r="K192" s="289"/>
    </row>
    <row r="193" s="1" customFormat="1" ht="15" customHeight="1">
      <c r="B193" s="266"/>
      <c r="C193" s="302" t="s">
        <v>1021</v>
      </c>
      <c r="D193" s="241"/>
      <c r="E193" s="241"/>
      <c r="F193" s="264" t="s">
        <v>931</v>
      </c>
      <c r="G193" s="241"/>
      <c r="H193" s="241" t="s">
        <v>1022</v>
      </c>
      <c r="I193" s="241" t="s">
        <v>960</v>
      </c>
      <c r="J193" s="241"/>
      <c r="K193" s="289"/>
    </row>
    <row r="194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="1" customFormat="1" ht="13.5">
      <c r="B198" s="228"/>
      <c r="C198" s="229"/>
      <c r="D198" s="229"/>
      <c r="E198" s="229"/>
      <c r="F198" s="229"/>
      <c r="G198" s="229"/>
      <c r="H198" s="229"/>
      <c r="I198" s="229"/>
      <c r="J198" s="229"/>
      <c r="K198" s="230"/>
    </row>
    <row r="199" s="1" customFormat="1" ht="21">
      <c r="B199" s="231"/>
      <c r="C199" s="232" t="s">
        <v>1023</v>
      </c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5.5" customHeight="1">
      <c r="B200" s="231"/>
      <c r="C200" s="305" t="s">
        <v>1024</v>
      </c>
      <c r="D200" s="305"/>
      <c r="E200" s="305"/>
      <c r="F200" s="305" t="s">
        <v>1025</v>
      </c>
      <c r="G200" s="306"/>
      <c r="H200" s="305" t="s">
        <v>1026</v>
      </c>
      <c r="I200" s="305"/>
      <c r="J200" s="305"/>
      <c r="K200" s="233"/>
    </row>
    <row r="20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="1" customFormat="1" ht="15" customHeight="1">
      <c r="B202" s="266"/>
      <c r="C202" s="241" t="s">
        <v>1016</v>
      </c>
      <c r="D202" s="241"/>
      <c r="E202" s="241"/>
      <c r="F202" s="264" t="s">
        <v>43</v>
      </c>
      <c r="G202" s="241"/>
      <c r="H202" s="241" t="s">
        <v>1027</v>
      </c>
      <c r="I202" s="241"/>
      <c r="J202" s="241"/>
      <c r="K202" s="289"/>
    </row>
    <row r="203" s="1" customFormat="1" ht="15" customHeight="1">
      <c r="B203" s="266"/>
      <c r="C203" s="241"/>
      <c r="D203" s="241"/>
      <c r="E203" s="241"/>
      <c r="F203" s="264" t="s">
        <v>44</v>
      </c>
      <c r="G203" s="241"/>
      <c r="H203" s="241" t="s">
        <v>1028</v>
      </c>
      <c r="I203" s="241"/>
      <c r="J203" s="241"/>
      <c r="K203" s="289"/>
    </row>
    <row r="204" s="1" customFormat="1" ht="15" customHeight="1">
      <c r="B204" s="266"/>
      <c r="C204" s="241"/>
      <c r="D204" s="241"/>
      <c r="E204" s="241"/>
      <c r="F204" s="264" t="s">
        <v>47</v>
      </c>
      <c r="G204" s="241"/>
      <c r="H204" s="241" t="s">
        <v>1029</v>
      </c>
      <c r="I204" s="241"/>
      <c r="J204" s="241"/>
      <c r="K204" s="289"/>
    </row>
    <row r="205" s="1" customFormat="1" ht="15" customHeight="1">
      <c r="B205" s="266"/>
      <c r="C205" s="241"/>
      <c r="D205" s="241"/>
      <c r="E205" s="241"/>
      <c r="F205" s="264" t="s">
        <v>45</v>
      </c>
      <c r="G205" s="241"/>
      <c r="H205" s="241" t="s">
        <v>1030</v>
      </c>
      <c r="I205" s="241"/>
      <c r="J205" s="241"/>
      <c r="K205" s="289"/>
    </row>
    <row r="206" s="1" customFormat="1" ht="15" customHeight="1">
      <c r="B206" s="266"/>
      <c r="C206" s="241"/>
      <c r="D206" s="241"/>
      <c r="E206" s="241"/>
      <c r="F206" s="264" t="s">
        <v>46</v>
      </c>
      <c r="G206" s="241"/>
      <c r="H206" s="241" t="s">
        <v>1031</v>
      </c>
      <c r="I206" s="241"/>
      <c r="J206" s="241"/>
      <c r="K206" s="289"/>
    </row>
    <row r="207" s="1" customFormat="1" ht="15" customHeight="1">
      <c r="B207" s="266"/>
      <c r="C207" s="241"/>
      <c r="D207" s="241"/>
      <c r="E207" s="241"/>
      <c r="F207" s="264"/>
      <c r="G207" s="241"/>
      <c r="H207" s="241"/>
      <c r="I207" s="241"/>
      <c r="J207" s="241"/>
      <c r="K207" s="289"/>
    </row>
    <row r="208" s="1" customFormat="1" ht="15" customHeight="1">
      <c r="B208" s="266"/>
      <c r="C208" s="241" t="s">
        <v>972</v>
      </c>
      <c r="D208" s="241"/>
      <c r="E208" s="241"/>
      <c r="F208" s="264" t="s">
        <v>79</v>
      </c>
      <c r="G208" s="241"/>
      <c r="H208" s="241" t="s">
        <v>1032</v>
      </c>
      <c r="I208" s="241"/>
      <c r="J208" s="241"/>
      <c r="K208" s="289"/>
    </row>
    <row r="209" s="1" customFormat="1" ht="15" customHeight="1">
      <c r="B209" s="266"/>
      <c r="C209" s="241"/>
      <c r="D209" s="241"/>
      <c r="E209" s="241"/>
      <c r="F209" s="264" t="s">
        <v>867</v>
      </c>
      <c r="G209" s="241"/>
      <c r="H209" s="241" t="s">
        <v>868</v>
      </c>
      <c r="I209" s="241"/>
      <c r="J209" s="241"/>
      <c r="K209" s="289"/>
    </row>
    <row r="210" s="1" customFormat="1" ht="15" customHeight="1">
      <c r="B210" s="266"/>
      <c r="C210" s="241"/>
      <c r="D210" s="241"/>
      <c r="E210" s="241"/>
      <c r="F210" s="264" t="s">
        <v>865</v>
      </c>
      <c r="G210" s="241"/>
      <c r="H210" s="241" t="s">
        <v>1033</v>
      </c>
      <c r="I210" s="241"/>
      <c r="J210" s="241"/>
      <c r="K210" s="289"/>
    </row>
    <row r="211" s="1" customFormat="1" ht="15" customHeight="1">
      <c r="B211" s="307"/>
      <c r="C211" s="241"/>
      <c r="D211" s="241"/>
      <c r="E211" s="241"/>
      <c r="F211" s="264" t="s">
        <v>869</v>
      </c>
      <c r="G211" s="302"/>
      <c r="H211" s="293" t="s">
        <v>870</v>
      </c>
      <c r="I211" s="293"/>
      <c r="J211" s="293"/>
      <c r="K211" s="308"/>
    </row>
    <row r="212" s="1" customFormat="1" ht="15" customHeight="1">
      <c r="B212" s="307"/>
      <c r="C212" s="241"/>
      <c r="D212" s="241"/>
      <c r="E212" s="241"/>
      <c r="F212" s="264" t="s">
        <v>871</v>
      </c>
      <c r="G212" s="302"/>
      <c r="H212" s="293" t="s">
        <v>1034</v>
      </c>
      <c r="I212" s="293"/>
      <c r="J212" s="293"/>
      <c r="K212" s="308"/>
    </row>
    <row r="213" s="1" customFormat="1" ht="15" customHeight="1">
      <c r="B213" s="307"/>
      <c r="C213" s="241"/>
      <c r="D213" s="241"/>
      <c r="E213" s="241"/>
      <c r="F213" s="264"/>
      <c r="G213" s="302"/>
      <c r="H213" s="293"/>
      <c r="I213" s="293"/>
      <c r="J213" s="293"/>
      <c r="K213" s="308"/>
    </row>
    <row r="214" s="1" customFormat="1" ht="15" customHeight="1">
      <c r="B214" s="307"/>
      <c r="C214" s="241" t="s">
        <v>996</v>
      </c>
      <c r="D214" s="241"/>
      <c r="E214" s="241"/>
      <c r="F214" s="264">
        <v>1</v>
      </c>
      <c r="G214" s="302"/>
      <c r="H214" s="293" t="s">
        <v>1035</v>
      </c>
      <c r="I214" s="293"/>
      <c r="J214" s="293"/>
      <c r="K214" s="308"/>
    </row>
    <row r="215" s="1" customFormat="1" ht="15" customHeight="1">
      <c r="B215" s="307"/>
      <c r="C215" s="241"/>
      <c r="D215" s="241"/>
      <c r="E215" s="241"/>
      <c r="F215" s="264">
        <v>2</v>
      </c>
      <c r="G215" s="302"/>
      <c r="H215" s="293" t="s">
        <v>1036</v>
      </c>
      <c r="I215" s="293"/>
      <c r="J215" s="293"/>
      <c r="K215" s="308"/>
    </row>
    <row r="216" s="1" customFormat="1" ht="15" customHeight="1">
      <c r="B216" s="307"/>
      <c r="C216" s="241"/>
      <c r="D216" s="241"/>
      <c r="E216" s="241"/>
      <c r="F216" s="264">
        <v>3</v>
      </c>
      <c r="G216" s="302"/>
      <c r="H216" s="293" t="s">
        <v>1037</v>
      </c>
      <c r="I216" s="293"/>
      <c r="J216" s="293"/>
      <c r="K216" s="308"/>
    </row>
    <row r="217" s="1" customFormat="1" ht="15" customHeight="1">
      <c r="B217" s="307"/>
      <c r="C217" s="241"/>
      <c r="D217" s="241"/>
      <c r="E217" s="241"/>
      <c r="F217" s="264">
        <v>4</v>
      </c>
      <c r="G217" s="302"/>
      <c r="H217" s="293" t="s">
        <v>1038</v>
      </c>
      <c r="I217" s="293"/>
      <c r="J217" s="293"/>
      <c r="K217" s="308"/>
    </row>
    <row r="218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2023-01-31T18:55:04Z</dcterms:created>
  <dcterms:modified xsi:type="dcterms:W3CDTF">2023-01-31T18:55:07Z</dcterms:modified>
</cp:coreProperties>
</file>