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VŘ\2019\ZŠ Skřečoň - VŘ\Příloha č. 7 - Výkaz výměr - dodávky - pomůcky\"/>
    </mc:Choice>
  </mc:AlternateContent>
  <bookViews>
    <workbookView xWindow="0" yWindow="0" windowWidth="21285" windowHeight="8505"/>
  </bookViews>
  <sheets>
    <sheet name="Rekapitulace stavby" sheetId="1" r:id="rId1"/>
    <sheet name="001 - Pomůcky" sheetId="2" r:id="rId2"/>
    <sheet name="002 - Slaboproud" sheetId="3" r:id="rId3"/>
    <sheet name="Pokyny pro vyplnění" sheetId="4" r:id="rId4"/>
  </sheets>
  <definedNames>
    <definedName name="_xlnm._FilterDatabase" localSheetId="1" hidden="1">'001 - Pomůcky'!$C$76:$K$186</definedName>
    <definedName name="_xlnm._FilterDatabase" localSheetId="2" hidden="1">'002 - Slaboproud'!$C$76:$K$86</definedName>
    <definedName name="_xlnm.Print_Titles" localSheetId="1">'001 - Pomůcky'!$76:$76</definedName>
    <definedName name="_xlnm.Print_Titles" localSheetId="2">'002 - Slaboproud'!$76:$76</definedName>
    <definedName name="_xlnm.Print_Titles" localSheetId="0">'Rekapitulace stavby'!$49:$49</definedName>
    <definedName name="_xlnm.Print_Area" localSheetId="1">'001 - Pomůcky'!$C$4:$J$36,'001 - Pomůcky'!$C$42:$J$58,'001 - Pomůcky'!$C$64:$K$186</definedName>
    <definedName name="_xlnm.Print_Area" localSheetId="2">'002 - Slaboproud'!$C$4:$J$36,'002 - Slaboproud'!$C$42:$J$58,'002 - Slaboproud'!$C$64:$K$86</definedName>
    <definedName name="_xlnm.Print_Area" localSheetId="3">'Pokyny pro vyplnění'!$B$2:$K$69,'Pokyny pro vyplnění'!$B$72:$K$116,'Pokyny pro vyplnění'!$B$119:$K$188,'Pokyny pro vyplnění'!$B$196:$K$216</definedName>
    <definedName name="_xlnm.Print_Area" localSheetId="0">'Rekapitulace stavby'!$D$4:$AO$33,'Rekapitulace stavby'!$C$39:$AQ$54</definedName>
  </definedNames>
  <calcPr calcId="162913"/>
</workbook>
</file>

<file path=xl/calcChain.xml><?xml version="1.0" encoding="utf-8"?>
<calcChain xmlns="http://schemas.openxmlformats.org/spreadsheetml/2006/main">
  <c r="AY53" i="1" l="1"/>
  <c r="AX53" i="1"/>
  <c r="BI85" i="3"/>
  <c r="BH85" i="3"/>
  <c r="BG85" i="3"/>
  <c r="BF85" i="3"/>
  <c r="T85" i="3"/>
  <c r="R85" i="3"/>
  <c r="P85" i="3"/>
  <c r="BK85" i="3"/>
  <c r="J85" i="3"/>
  <c r="BE85" i="3"/>
  <c r="BI83" i="3"/>
  <c r="BH83" i="3"/>
  <c r="BG83" i="3"/>
  <c r="BF83" i="3"/>
  <c r="T83" i="3"/>
  <c r="R83" i="3"/>
  <c r="P83" i="3"/>
  <c r="BK83" i="3"/>
  <c r="J83" i="3"/>
  <c r="BE83" i="3"/>
  <c r="BI81" i="3"/>
  <c r="BH81" i="3"/>
  <c r="BG81" i="3"/>
  <c r="BF81" i="3"/>
  <c r="T81" i="3"/>
  <c r="R81" i="3"/>
  <c r="P81" i="3"/>
  <c r="BK81" i="3"/>
  <c r="J81" i="3"/>
  <c r="BE81" i="3"/>
  <c r="BI79" i="3"/>
  <c r="F34" i="3"/>
  <c r="BD53" i="1" s="1"/>
  <c r="BH79" i="3"/>
  <c r="BG79" i="3"/>
  <c r="F32" i="3"/>
  <c r="BB53" i="1" s="1"/>
  <c r="BF79" i="3"/>
  <c r="T79" i="3"/>
  <c r="T78" i="3"/>
  <c r="T77" i="3" s="1"/>
  <c r="R79" i="3"/>
  <c r="R78" i="3" s="1"/>
  <c r="R77" i="3" s="1"/>
  <c r="P79" i="3"/>
  <c r="P78" i="3"/>
  <c r="P77" i="3" s="1"/>
  <c r="AU53" i="1"/>
  <c r="BK79" i="3"/>
  <c r="BK78" i="3"/>
  <c r="J78" i="3" s="1"/>
  <c r="J57" i="3" s="1"/>
  <c r="J79" i="3"/>
  <c r="BE79" i="3"/>
  <c r="F71" i="3"/>
  <c r="E69" i="3"/>
  <c r="F49" i="3"/>
  <c r="E47" i="3"/>
  <c r="J21" i="3"/>
  <c r="E21" i="3"/>
  <c r="J73" i="3" s="1"/>
  <c r="J20" i="3"/>
  <c r="J18" i="3"/>
  <c r="E18" i="3"/>
  <c r="F74" i="3"/>
  <c r="F52" i="3"/>
  <c r="J17" i="3"/>
  <c r="J15" i="3"/>
  <c r="E15" i="3"/>
  <c r="F73" i="3" s="1"/>
  <c r="F51" i="3"/>
  <c r="J14" i="3"/>
  <c r="J12" i="3"/>
  <c r="J71" i="3" s="1"/>
  <c r="E7" i="3"/>
  <c r="E67" i="3"/>
  <c r="E45" i="3"/>
  <c r="AY52" i="1"/>
  <c r="AX52" i="1"/>
  <c r="BI185" i="2"/>
  <c r="BH185" i="2"/>
  <c r="BG185" i="2"/>
  <c r="BF185" i="2"/>
  <c r="T185" i="2"/>
  <c r="R185" i="2"/>
  <c r="P185" i="2"/>
  <c r="BK185" i="2"/>
  <c r="J185" i="2"/>
  <c r="BE185" i="2" s="1"/>
  <c r="BI183" i="2"/>
  <c r="BH183" i="2"/>
  <c r="BG183" i="2"/>
  <c r="BF183" i="2"/>
  <c r="T183" i="2"/>
  <c r="R183" i="2"/>
  <c r="P183" i="2"/>
  <c r="BK183" i="2"/>
  <c r="J183" i="2"/>
  <c r="BE183" i="2" s="1"/>
  <c r="BI181" i="2"/>
  <c r="BH181" i="2"/>
  <c r="BG181" i="2"/>
  <c r="BF181" i="2"/>
  <c r="T181" i="2"/>
  <c r="R181" i="2"/>
  <c r="P181" i="2"/>
  <c r="BK181" i="2"/>
  <c r="J181" i="2"/>
  <c r="BE181" i="2" s="1"/>
  <c r="BI179" i="2"/>
  <c r="BH179" i="2"/>
  <c r="BG179" i="2"/>
  <c r="BF179" i="2"/>
  <c r="T179" i="2"/>
  <c r="R179" i="2"/>
  <c r="P179" i="2"/>
  <c r="BK179" i="2"/>
  <c r="J179" i="2"/>
  <c r="BE179" i="2" s="1"/>
  <c r="BI177" i="2"/>
  <c r="BH177" i="2"/>
  <c r="BG177" i="2"/>
  <c r="BF177" i="2"/>
  <c r="T177" i="2"/>
  <c r="R177" i="2"/>
  <c r="P177" i="2"/>
  <c r="BK177" i="2"/>
  <c r="J177" i="2"/>
  <c r="BE177" i="2" s="1"/>
  <c r="BI175" i="2"/>
  <c r="BH175" i="2"/>
  <c r="BG175" i="2"/>
  <c r="BF175" i="2"/>
  <c r="T175" i="2"/>
  <c r="R175" i="2"/>
  <c r="P175" i="2"/>
  <c r="BK175" i="2"/>
  <c r="J175" i="2"/>
  <c r="BE175" i="2" s="1"/>
  <c r="BI173" i="2"/>
  <c r="BH173" i="2"/>
  <c r="BG173" i="2"/>
  <c r="BF173" i="2"/>
  <c r="T173" i="2"/>
  <c r="R173" i="2"/>
  <c r="P173" i="2"/>
  <c r="BK173" i="2"/>
  <c r="J173" i="2"/>
  <c r="BE173" i="2" s="1"/>
  <c r="BI171" i="2"/>
  <c r="BH171" i="2"/>
  <c r="BG171" i="2"/>
  <c r="BF171" i="2"/>
  <c r="T171" i="2"/>
  <c r="R171" i="2"/>
  <c r="P171" i="2"/>
  <c r="BK171" i="2"/>
  <c r="J171" i="2"/>
  <c r="BE171" i="2" s="1"/>
  <c r="BI169" i="2"/>
  <c r="BH169" i="2"/>
  <c r="BG169" i="2"/>
  <c r="BF169" i="2"/>
  <c r="T169" i="2"/>
  <c r="R169" i="2"/>
  <c r="P169" i="2"/>
  <c r="BK169" i="2"/>
  <c r="J169" i="2"/>
  <c r="BE169" i="2" s="1"/>
  <c r="BI167" i="2"/>
  <c r="BH167" i="2"/>
  <c r="BG167" i="2"/>
  <c r="BF167" i="2"/>
  <c r="T167" i="2"/>
  <c r="R167" i="2"/>
  <c r="P167" i="2"/>
  <c r="BK167" i="2"/>
  <c r="J167" i="2"/>
  <c r="BE167" i="2" s="1"/>
  <c r="BI165" i="2"/>
  <c r="BH165" i="2"/>
  <c r="BG165" i="2"/>
  <c r="BF165" i="2"/>
  <c r="T165" i="2"/>
  <c r="R165" i="2"/>
  <c r="P165" i="2"/>
  <c r="BK165" i="2"/>
  <c r="J165" i="2"/>
  <c r="BE165" i="2" s="1"/>
  <c r="BI163" i="2"/>
  <c r="BH163" i="2"/>
  <c r="BG163" i="2"/>
  <c r="BF163" i="2"/>
  <c r="T163" i="2"/>
  <c r="R163" i="2"/>
  <c r="P163" i="2"/>
  <c r="BK163" i="2"/>
  <c r="J163" i="2"/>
  <c r="BE163" i="2" s="1"/>
  <c r="BI161" i="2"/>
  <c r="BH161" i="2"/>
  <c r="BG161" i="2"/>
  <c r="BF161" i="2"/>
  <c r="T161" i="2"/>
  <c r="R161" i="2"/>
  <c r="P161" i="2"/>
  <c r="BK161" i="2"/>
  <c r="J161" i="2"/>
  <c r="BE161" i="2" s="1"/>
  <c r="BI159" i="2"/>
  <c r="BH159" i="2"/>
  <c r="BG159" i="2"/>
  <c r="BF159" i="2"/>
  <c r="T159" i="2"/>
  <c r="R159" i="2"/>
  <c r="P159" i="2"/>
  <c r="BK159" i="2"/>
  <c r="J159" i="2"/>
  <c r="BE159" i="2" s="1"/>
  <c r="BI157" i="2"/>
  <c r="BH157" i="2"/>
  <c r="BG157" i="2"/>
  <c r="BF157" i="2"/>
  <c r="T157" i="2"/>
  <c r="R157" i="2"/>
  <c r="P157" i="2"/>
  <c r="BK157" i="2"/>
  <c r="J157" i="2"/>
  <c r="BE157" i="2" s="1"/>
  <c r="BI155" i="2"/>
  <c r="BH155" i="2"/>
  <c r="BG155" i="2"/>
  <c r="BF155" i="2"/>
  <c r="T155" i="2"/>
  <c r="R155" i="2"/>
  <c r="P155" i="2"/>
  <c r="BK155" i="2"/>
  <c r="J155" i="2"/>
  <c r="BE155" i="2" s="1"/>
  <c r="BI153" i="2"/>
  <c r="BH153" i="2"/>
  <c r="BG153" i="2"/>
  <c r="BF153" i="2"/>
  <c r="T153" i="2"/>
  <c r="R153" i="2"/>
  <c r="P153" i="2"/>
  <c r="BK153" i="2"/>
  <c r="J153" i="2"/>
  <c r="BE153" i="2" s="1"/>
  <c r="BI151" i="2"/>
  <c r="BH151" i="2"/>
  <c r="BG151" i="2"/>
  <c r="BF151" i="2"/>
  <c r="T151" i="2"/>
  <c r="R151" i="2"/>
  <c r="P151" i="2"/>
  <c r="BK151" i="2"/>
  <c r="J151" i="2"/>
  <c r="BE151" i="2" s="1"/>
  <c r="BI149" i="2"/>
  <c r="BH149" i="2"/>
  <c r="BG149" i="2"/>
  <c r="BF149" i="2"/>
  <c r="T149" i="2"/>
  <c r="R149" i="2"/>
  <c r="P149" i="2"/>
  <c r="BK149" i="2"/>
  <c r="J149" i="2"/>
  <c r="BE149" i="2" s="1"/>
  <c r="BI147" i="2"/>
  <c r="BH147" i="2"/>
  <c r="BG147" i="2"/>
  <c r="BF147" i="2"/>
  <c r="T147" i="2"/>
  <c r="R147" i="2"/>
  <c r="P147" i="2"/>
  <c r="BK147" i="2"/>
  <c r="J147" i="2"/>
  <c r="BE147" i="2" s="1"/>
  <c r="BI145" i="2"/>
  <c r="BH145" i="2"/>
  <c r="BG145" i="2"/>
  <c r="BF145" i="2"/>
  <c r="T145" i="2"/>
  <c r="R145" i="2"/>
  <c r="P145" i="2"/>
  <c r="BK145" i="2"/>
  <c r="J145" i="2"/>
  <c r="BE145" i="2" s="1"/>
  <c r="BI143" i="2"/>
  <c r="BH143" i="2"/>
  <c r="BG143" i="2"/>
  <c r="BF143" i="2"/>
  <c r="T143" i="2"/>
  <c r="R143" i="2"/>
  <c r="P143" i="2"/>
  <c r="BK143" i="2"/>
  <c r="J143" i="2"/>
  <c r="BE143" i="2" s="1"/>
  <c r="BI141" i="2"/>
  <c r="BH141" i="2"/>
  <c r="BG141" i="2"/>
  <c r="BF141" i="2"/>
  <c r="T141" i="2"/>
  <c r="R141" i="2"/>
  <c r="P141" i="2"/>
  <c r="BK141" i="2"/>
  <c r="J141" i="2"/>
  <c r="BE141" i="2" s="1"/>
  <c r="BI139" i="2"/>
  <c r="BH139" i="2"/>
  <c r="BG139" i="2"/>
  <c r="BF139" i="2"/>
  <c r="T139" i="2"/>
  <c r="R139" i="2"/>
  <c r="P139" i="2"/>
  <c r="BK139" i="2"/>
  <c r="J139" i="2"/>
  <c r="BE139" i="2" s="1"/>
  <c r="BI137" i="2"/>
  <c r="BH137" i="2"/>
  <c r="BG137" i="2"/>
  <c r="BF137" i="2"/>
  <c r="T137" i="2"/>
  <c r="R137" i="2"/>
  <c r="P137" i="2"/>
  <c r="BK137" i="2"/>
  <c r="J137" i="2"/>
  <c r="BE137" i="2" s="1"/>
  <c r="BI135" i="2"/>
  <c r="BH135" i="2"/>
  <c r="BG135" i="2"/>
  <c r="BF135" i="2"/>
  <c r="T135" i="2"/>
  <c r="R135" i="2"/>
  <c r="P135" i="2"/>
  <c r="BK135" i="2"/>
  <c r="J135" i="2"/>
  <c r="BE135" i="2" s="1"/>
  <c r="BI133" i="2"/>
  <c r="BH133" i="2"/>
  <c r="BG133" i="2"/>
  <c r="BF133" i="2"/>
  <c r="T133" i="2"/>
  <c r="R133" i="2"/>
  <c r="P133" i="2"/>
  <c r="BK133" i="2"/>
  <c r="J133" i="2"/>
  <c r="BE133" i="2" s="1"/>
  <c r="BI131" i="2"/>
  <c r="BH131" i="2"/>
  <c r="BG131" i="2"/>
  <c r="BF131" i="2"/>
  <c r="T131" i="2"/>
  <c r="R131" i="2"/>
  <c r="P131" i="2"/>
  <c r="BK131" i="2"/>
  <c r="J131" i="2"/>
  <c r="BE131" i="2" s="1"/>
  <c r="BI129" i="2"/>
  <c r="BH129" i="2"/>
  <c r="BG129" i="2"/>
  <c r="BF129" i="2"/>
  <c r="T129" i="2"/>
  <c r="R129" i="2"/>
  <c r="P129" i="2"/>
  <c r="BK129" i="2"/>
  <c r="J129" i="2"/>
  <c r="BE129" i="2" s="1"/>
  <c r="BI127" i="2"/>
  <c r="BH127" i="2"/>
  <c r="BG127" i="2"/>
  <c r="BF127" i="2"/>
  <c r="T127" i="2"/>
  <c r="R127" i="2"/>
  <c r="P127" i="2"/>
  <c r="BK127" i="2"/>
  <c r="J127" i="2"/>
  <c r="BE127" i="2" s="1"/>
  <c r="BI125" i="2"/>
  <c r="BH125" i="2"/>
  <c r="BG125" i="2"/>
  <c r="BF125" i="2"/>
  <c r="T125" i="2"/>
  <c r="R125" i="2"/>
  <c r="P125" i="2"/>
  <c r="BK125" i="2"/>
  <c r="J125" i="2"/>
  <c r="BE125" i="2" s="1"/>
  <c r="BI123" i="2"/>
  <c r="BH123" i="2"/>
  <c r="BG123" i="2"/>
  <c r="BF123" i="2"/>
  <c r="T123" i="2"/>
  <c r="R123" i="2"/>
  <c r="P123" i="2"/>
  <c r="BK123" i="2"/>
  <c r="J123" i="2"/>
  <c r="BE123" i="2" s="1"/>
  <c r="BI121" i="2"/>
  <c r="BH121" i="2"/>
  <c r="BG121" i="2"/>
  <c r="BF121" i="2"/>
  <c r="T121" i="2"/>
  <c r="R121" i="2"/>
  <c r="P121" i="2"/>
  <c r="BK121" i="2"/>
  <c r="J121" i="2"/>
  <c r="BE121" i="2" s="1"/>
  <c r="BI119" i="2"/>
  <c r="BH119" i="2"/>
  <c r="BG119" i="2"/>
  <c r="BF119" i="2"/>
  <c r="T119" i="2"/>
  <c r="R119" i="2"/>
  <c r="P119" i="2"/>
  <c r="BK119" i="2"/>
  <c r="J119" i="2"/>
  <c r="BE119" i="2" s="1"/>
  <c r="BI117" i="2"/>
  <c r="BH117" i="2"/>
  <c r="BG117" i="2"/>
  <c r="BF117" i="2"/>
  <c r="T117" i="2"/>
  <c r="R117" i="2"/>
  <c r="P117" i="2"/>
  <c r="BK117" i="2"/>
  <c r="J117" i="2"/>
  <c r="BE117" i="2" s="1"/>
  <c r="BI115" i="2"/>
  <c r="BH115" i="2"/>
  <c r="BG115" i="2"/>
  <c r="BF115" i="2"/>
  <c r="T115" i="2"/>
  <c r="R115" i="2"/>
  <c r="P115" i="2"/>
  <c r="BK115" i="2"/>
  <c r="J115" i="2"/>
  <c r="BE115" i="2" s="1"/>
  <c r="BI113" i="2"/>
  <c r="BH113" i="2"/>
  <c r="BG113" i="2"/>
  <c r="BF113" i="2"/>
  <c r="T113" i="2"/>
  <c r="R113" i="2"/>
  <c r="P113" i="2"/>
  <c r="BK113" i="2"/>
  <c r="J113" i="2"/>
  <c r="BE113" i="2" s="1"/>
  <c r="BI111" i="2"/>
  <c r="BH111" i="2"/>
  <c r="BG111" i="2"/>
  <c r="BF111" i="2"/>
  <c r="T111" i="2"/>
  <c r="R111" i="2"/>
  <c r="P111" i="2"/>
  <c r="BK111" i="2"/>
  <c r="J111" i="2"/>
  <c r="BE111" i="2" s="1"/>
  <c r="BI109" i="2"/>
  <c r="BH109" i="2"/>
  <c r="BG109" i="2"/>
  <c r="BF109" i="2"/>
  <c r="T109" i="2"/>
  <c r="R109" i="2"/>
  <c r="P109" i="2"/>
  <c r="BK109" i="2"/>
  <c r="J109" i="2"/>
  <c r="BE109" i="2" s="1"/>
  <c r="BI107" i="2"/>
  <c r="BH107" i="2"/>
  <c r="BG107" i="2"/>
  <c r="BF107" i="2"/>
  <c r="T107" i="2"/>
  <c r="R107" i="2"/>
  <c r="P107" i="2"/>
  <c r="BK107" i="2"/>
  <c r="J107" i="2"/>
  <c r="BE107" i="2" s="1"/>
  <c r="BI105" i="2"/>
  <c r="BH105" i="2"/>
  <c r="BG105" i="2"/>
  <c r="BF105" i="2"/>
  <c r="T105" i="2"/>
  <c r="R105" i="2"/>
  <c r="P105" i="2"/>
  <c r="BK105" i="2"/>
  <c r="J105" i="2"/>
  <c r="BE105" i="2" s="1"/>
  <c r="BI103" i="2"/>
  <c r="BH103" i="2"/>
  <c r="BG103" i="2"/>
  <c r="BF103" i="2"/>
  <c r="T103" i="2"/>
  <c r="R103" i="2"/>
  <c r="P103" i="2"/>
  <c r="BK103" i="2"/>
  <c r="J103" i="2"/>
  <c r="BE103" i="2" s="1"/>
  <c r="BI101" i="2"/>
  <c r="BH101" i="2"/>
  <c r="BG101" i="2"/>
  <c r="BF101" i="2"/>
  <c r="T101" i="2"/>
  <c r="R101" i="2"/>
  <c r="P101" i="2"/>
  <c r="BK101" i="2"/>
  <c r="J101" i="2"/>
  <c r="BE101" i="2" s="1"/>
  <c r="BI99" i="2"/>
  <c r="BH99" i="2"/>
  <c r="BG99" i="2"/>
  <c r="BF99" i="2"/>
  <c r="T99" i="2"/>
  <c r="R99" i="2"/>
  <c r="P99" i="2"/>
  <c r="BK99" i="2"/>
  <c r="J99" i="2"/>
  <c r="BE99" i="2" s="1"/>
  <c r="BI97" i="2"/>
  <c r="BH97" i="2"/>
  <c r="BG97" i="2"/>
  <c r="BF97" i="2"/>
  <c r="T97" i="2"/>
  <c r="R97" i="2"/>
  <c r="P97" i="2"/>
  <c r="BK97" i="2"/>
  <c r="J97" i="2"/>
  <c r="BE97" i="2" s="1"/>
  <c r="BI95" i="2"/>
  <c r="BH95" i="2"/>
  <c r="BG95" i="2"/>
  <c r="BF95" i="2"/>
  <c r="T95" i="2"/>
  <c r="R95" i="2"/>
  <c r="P95" i="2"/>
  <c r="BK95" i="2"/>
  <c r="J95" i="2"/>
  <c r="BE95" i="2" s="1"/>
  <c r="BI93" i="2"/>
  <c r="BH93" i="2"/>
  <c r="BG93" i="2"/>
  <c r="BF93" i="2"/>
  <c r="T93" i="2"/>
  <c r="R93" i="2"/>
  <c r="P93" i="2"/>
  <c r="BK93" i="2"/>
  <c r="J93" i="2"/>
  <c r="BE93" i="2" s="1"/>
  <c r="BI91" i="2"/>
  <c r="BH91" i="2"/>
  <c r="BG91" i="2"/>
  <c r="BF91" i="2"/>
  <c r="T91" i="2"/>
  <c r="R91" i="2"/>
  <c r="P91" i="2"/>
  <c r="BK91" i="2"/>
  <c r="J91" i="2"/>
  <c r="BE91" i="2" s="1"/>
  <c r="BI89" i="2"/>
  <c r="BH89" i="2"/>
  <c r="BG89" i="2"/>
  <c r="BF89" i="2"/>
  <c r="T89" i="2"/>
  <c r="R89" i="2"/>
  <c r="P89" i="2"/>
  <c r="BK89" i="2"/>
  <c r="J89" i="2"/>
  <c r="BE89" i="2" s="1"/>
  <c r="BI87" i="2"/>
  <c r="BH87" i="2"/>
  <c r="BG87" i="2"/>
  <c r="BF87" i="2"/>
  <c r="T87" i="2"/>
  <c r="R87" i="2"/>
  <c r="P87" i="2"/>
  <c r="BK87" i="2"/>
  <c r="J87" i="2"/>
  <c r="BE87" i="2" s="1"/>
  <c r="BI85" i="2"/>
  <c r="BH85" i="2"/>
  <c r="BG85" i="2"/>
  <c r="BF85" i="2"/>
  <c r="T85" i="2"/>
  <c r="R85" i="2"/>
  <c r="P85" i="2"/>
  <c r="BK85" i="2"/>
  <c r="J85" i="2"/>
  <c r="BE85" i="2" s="1"/>
  <c r="BI83" i="2"/>
  <c r="BH83" i="2"/>
  <c r="BG83" i="2"/>
  <c r="BF83" i="2"/>
  <c r="T83" i="2"/>
  <c r="R83" i="2"/>
  <c r="P83" i="2"/>
  <c r="BK83" i="2"/>
  <c r="J83" i="2"/>
  <c r="BE83" i="2" s="1"/>
  <c r="F30" i="2" s="1"/>
  <c r="AZ52" i="1" s="1"/>
  <c r="BI81" i="2"/>
  <c r="BH81" i="2"/>
  <c r="BG81" i="2"/>
  <c r="BF81" i="2"/>
  <c r="T81" i="2"/>
  <c r="R81" i="2"/>
  <c r="P81" i="2"/>
  <c r="BK81" i="2"/>
  <c r="J81" i="2"/>
  <c r="BE81" i="2" s="1"/>
  <c r="BI79" i="2"/>
  <c r="F34" i="2" s="1"/>
  <c r="BD52" i="1" s="1"/>
  <c r="BD51" i="1" s="1"/>
  <c r="W30" i="1" s="1"/>
  <c r="BH79" i="2"/>
  <c r="F33" i="2"/>
  <c r="BC52" i="1" s="1"/>
  <c r="BG79" i="2"/>
  <c r="F32" i="2" s="1"/>
  <c r="BB52" i="1" s="1"/>
  <c r="BB51" i="1" s="1"/>
  <c r="BF79" i="2"/>
  <c r="J31" i="2"/>
  <c r="AW52" i="1" s="1"/>
  <c r="F31" i="2"/>
  <c r="BA52" i="1" s="1"/>
  <c r="T79" i="2"/>
  <c r="R79" i="2"/>
  <c r="R78" i="2"/>
  <c r="R77" i="2" s="1"/>
  <c r="P79" i="2"/>
  <c r="BK79" i="2"/>
  <c r="BK78" i="2" s="1"/>
  <c r="BK77" i="2" s="1"/>
  <c r="J78" i="2"/>
  <c r="J57" i="2" s="1"/>
  <c r="J77" i="2"/>
  <c r="J56" i="2" s="1"/>
  <c r="J27" i="2"/>
  <c r="AG52" i="1" s="1"/>
  <c r="J79" i="2"/>
  <c r="BE79" i="2" s="1"/>
  <c r="J30" i="2"/>
  <c r="AV52" i="1" s="1"/>
  <c r="AT52" i="1" s="1"/>
  <c r="AN52" i="1" s="1"/>
  <c r="F71" i="2"/>
  <c r="E69" i="2"/>
  <c r="F49" i="2"/>
  <c r="E47" i="2"/>
  <c r="J36" i="2"/>
  <c r="J21" i="2"/>
  <c r="E21" i="2"/>
  <c r="J73" i="2" s="1"/>
  <c r="J51" i="2"/>
  <c r="J20" i="2"/>
  <c r="J18" i="2"/>
  <c r="E18" i="2"/>
  <c r="F74" i="2"/>
  <c r="F52" i="2"/>
  <c r="J17" i="2"/>
  <c r="J15" i="2"/>
  <c r="E15" i="2"/>
  <c r="F73" i="2" s="1"/>
  <c r="F51" i="2"/>
  <c r="J14" i="2"/>
  <c r="J12" i="2"/>
  <c r="J71" i="2" s="1"/>
  <c r="J49" i="2"/>
  <c r="E7" i="2"/>
  <c r="E67" i="2"/>
  <c r="E45" i="2"/>
  <c r="AS51" i="1"/>
  <c r="L47" i="1"/>
  <c r="AM46" i="1"/>
  <c r="L46" i="1"/>
  <c r="AM44" i="1"/>
  <c r="L44" i="1"/>
  <c r="L42" i="1"/>
  <c r="L41" i="1"/>
  <c r="W28" i="1" l="1"/>
  <c r="AX51" i="1"/>
  <c r="P78" i="2"/>
  <c r="P77" i="2" s="1"/>
  <c r="AU52" i="1" s="1"/>
  <c r="AU51" i="1" s="1"/>
  <c r="T78" i="2"/>
  <c r="T77" i="2" s="1"/>
  <c r="J49" i="3"/>
  <c r="J51" i="3"/>
  <c r="J30" i="3"/>
  <c r="AV53" i="1" s="1"/>
  <c r="F30" i="3"/>
  <c r="AZ53" i="1" s="1"/>
  <c r="AZ51" i="1" s="1"/>
  <c r="BK77" i="3"/>
  <c r="J77" i="3" s="1"/>
  <c r="J31" i="3"/>
  <c r="AW53" i="1" s="1"/>
  <c r="F31" i="3"/>
  <c r="BA53" i="1" s="1"/>
  <c r="BA51" i="1" s="1"/>
  <c r="F33" i="3"/>
  <c r="BC53" i="1" s="1"/>
  <c r="BC51" i="1" s="1"/>
  <c r="W26" i="1" l="1"/>
  <c r="AV51" i="1"/>
  <c r="W29" i="1"/>
  <c r="AY51" i="1"/>
  <c r="W27" i="1"/>
  <c r="AW51" i="1"/>
  <c r="AK27" i="1" s="1"/>
  <c r="J27" i="3"/>
  <c r="J56" i="3"/>
  <c r="AT53" i="1"/>
  <c r="AK26" i="1" l="1"/>
  <c r="AT51" i="1"/>
  <c r="AG53" i="1"/>
  <c r="J36" i="3"/>
  <c r="AN53" i="1" l="1"/>
  <c r="AG51" i="1"/>
  <c r="AN51" i="1" l="1"/>
  <c r="AK23" i="1"/>
  <c r="AK32" i="1" s="1"/>
</calcChain>
</file>

<file path=xl/sharedStrings.xml><?xml version="1.0" encoding="utf-8"?>
<sst xmlns="http://schemas.openxmlformats.org/spreadsheetml/2006/main" count="1909" uniqueCount="485">
  <si>
    <t>Export VZ</t>
  </si>
  <si>
    <t>List obsahuje:</t>
  </si>
  <si>
    <t>1) Rekapitulace stavby</t>
  </si>
  <si>
    <t>2) Rekapitulace objektů stavby a soupisů prací</t>
  </si>
  <si>
    <t>3.0</t>
  </si>
  <si>
    <t>ZAMOK</t>
  </si>
  <si>
    <t>False</t>
  </si>
  <si>
    <t>{9fd99aa5-d6ab-45b2-a53b-428b8782bdf1}</t>
  </si>
  <si>
    <t>0,01</t>
  </si>
  <si>
    <t>21</t>
  </si>
  <si>
    <t>15</t>
  </si>
  <si>
    <t>REKAPITULACE STAVBY</t>
  </si>
  <si>
    <t>v ---  níže se nacházejí doplnkové a pomocné údaje k sestavám  --- v</t>
  </si>
  <si>
    <t>Návod na vyplnění</t>
  </si>
  <si>
    <t>0,001</t>
  </si>
  <si>
    <t>Kód:</t>
  </si>
  <si>
    <t>20182201003K</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</si>
  <si>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</si>
  <si>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</si>
  <si>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ODBORNÝCH UČEBEN A ZŘÍZENÍ A ZŘÍZENÍ BEZBARIÉROVOSTI V ZŠ SKŘEČOŇ - pomůcky</t>
  </si>
  <si>
    <t>KSO:</t>
  </si>
  <si>
    <t/>
  </si>
  <si>
    <t>CC-CZ:</t>
  </si>
  <si>
    <t>Místo:</t>
  </si>
  <si>
    <t xml:space="preserve"> </t>
  </si>
  <si>
    <t>Datum:</t>
  </si>
  <si>
    <t>26. 1. 2018</t>
  </si>
  <si>
    <t>Zadavatel:</t>
  </si>
  <si>
    <t>IČ:</t>
  </si>
  <si>
    <t>ZŠ SKřečoň Bohumín</t>
  </si>
  <si>
    <t>DIČ:</t>
  </si>
  <si>
    <t>Uchazeč:</t>
  </si>
  <si>
    <t>Vyplň údaj</t>
  </si>
  <si>
    <t>Projektant:</t>
  </si>
  <si>
    <t>ATRIS s.r.o.</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</si>
  <si>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</si>
  <si>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</si>
  <si>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</si>
  <si>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</si>
  <si>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</si>
  <si>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</si>
  <si>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</si>
  <si>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</si>
  <si>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</si>
  <si>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</si>
  <si>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</si>
  <si>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</si>
  <si>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</si>
  <si>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</si>
  <si>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</si>
  <si>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</si>
  <si>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</si>
  <si>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</si>
  <si>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</si>
  <si>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</si>
  <si>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</si>
  <si>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</si>
  <si>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</si>
  <si>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</si>
  <si>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</si>
  <si>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</si>
  <si>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</si>
  <si>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</si>
  <si>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</si>
  <si>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</si>
  <si>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</si>
  <si>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</si>
  <si>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</si>
  <si>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</si>
  <si>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</si>
  <si>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</si>
  <si>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</si>
  <si>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</si>
  <si>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</si>
  <si>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</si>
  <si>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</si>
  <si>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001</t>
  </si>
  <si>
    <t>Pomůcky</t>
  </si>
  <si>
    <t>STA</t>
  </si>
  <si>
    <t>1</t>
  </si>
  <si>
    <t>{68e84ef1-2621-470a-a715-0c620500fd90}</t>
  </si>
  <si>
    <t>2</t>
  </si>
  <si>
    <t>002</t>
  </si>
  <si>
    <t>Slaboproud</t>
  </si>
  <si>
    <t>{0bc97686-04cd-4714-866f-ad59bc006ad9}</t>
  </si>
  <si>
    <t>1) Krycí list soupisu</t>
  </si>
  <si>
    <t>2) Rekapitulace</t>
  </si>
  <si>
    <t>3) Soupis prací</t>
  </si>
  <si>
    <t>Zpět na list:</t>
  </si>
  <si>
    <t>Rekapitulace stavby</t>
  </si>
  <si>
    <t>KRYCÍ LIST SOUPISU</t>
  </si>
  <si>
    <t>Objekt:</t>
  </si>
  <si>
    <t>001 - Pomůcky</t>
  </si>
  <si>
    <t>REKAPITULACE ČLENĚNÍ SOUPISU PRACÍ</t>
  </si>
  <si>
    <t>Kód dílu - Popis</t>
  </si>
  <si>
    <t>Cena celkem [CZK]</t>
  </si>
  <si>
    <t>Náklady soupisu celkem</t>
  </si>
  <si>
    <t>-1</t>
  </si>
  <si>
    <t>102 - Pomůcky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</si>
  <si>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</si>
  <si>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</si>
  <si>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</si>
  <si>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</si>
  <si>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</si>
  <si>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</si>
  <si>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</si>
  <si>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</si>
  <si>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</si>
  <si>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</si>
  <si>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</si>
  <si>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</si>
  <si>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</si>
  <si>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</si>
  <si>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102</t>
  </si>
  <si>
    <t>ROZPOCET</t>
  </si>
  <si>
    <t>K</t>
  </si>
  <si>
    <t>SW učitelská licence</t>
  </si>
  <si>
    <t>kus</t>
  </si>
  <si>
    <t>4</t>
  </si>
  <si>
    <t>P</t>
  </si>
  <si>
    <t>Poznámka k položce:
software k jazykové učebně pro učitele veškeré požadované funkce musí být ovládány z jedné softwarové aplikace a tedy z jednoho uživatelského rozhraní požadavky na učitelskou aplikaci: odesílání učitelovy obrazovky žákům, možnost zobrazení žákovských obrazovek učitel vidí a monitoruje obrazovky žáků, hlavní hovor – učitele ve sluchátkách slyší všichni žáci komunikace mezi učitelem a jednotlivými žáky, osobní komunikace mezi učitelem a žákem možnost tvořit v aplikaci skupinky žáků, možnost kombinování žáků do skupin (2 – 8) možnost tvořit skupinky pro chat, monitoring chatu žáků, chatování s žáky poslech konverzace žáků v párech nebo skupinkách zobrazení požadavku žáka na pomoc učitele (tzv. vyžádání pomoci učitele) postupné monitorování žákovských obrazovek, monitorování žákovských obrazovek diskrétní odposlech žáků (učitel poslouchá konverzace), dálkové ovládání žákovských počítačů omezování počítačových aplikací, např. blokování přístupu na www stránky dálkové zapínání a vypínání žákovských PC, odesílání souborů jednotlivých žákům nahrávání na počítači učitele v průběhu celé lekce, nahrávání jednotlivých žáků poslech více zvukových zdrojů současně, včetně jejich kombinace s výkladem učitele ovládání hlasitosi každé úlohy a každého žáka  přímo z aplikace možnost vytvoření vlastního seznamu tříd, včetně možnost přiřadit jednotlivých žákům jejich fotky ; jmenný seznam žáků ve třídách s možnostízměny jmen i poziv žáků integrovaný přístup ke slovníkům přímo z aplikace funkce hlasování a testování  – testovací a hlasovací (anketní) modul  možnost výběru testu, tvorby testu a editace testu možnost vyhodnocení testu a zobrazení výsledků testování žáků možnost ukládání a stahování testů do internetového úložiště možnost generování testů ve fromátu .pdf pro tisk, hlasování – otázka ankety, na kterou žáci odpovídají, způsob, jakým bude anketa zobrazovat výsledky hlasování možnost zobrazení celkového množství hlasů a zobrazování výsledků již během hlasování nastavení kdo může hlasovat, možnost iopakovaného hlasování a jeho intervalu povolení hlasování – anketa se uzavře a nelze již hlasovat volba času ukončení – znemožňuje hlasování, e-learningový portál SW modul pro LAN přístup a vzdálený přístup do databáze studijních materiálů mimo jazykovou laboratoř příprava cvičení, kontrola vyplněných úloh, chatovací modul – možnost chatování mezi všemi uživateli monitorování chatu z učitelského PC, historie chatu psaná komunikace mezi učitelem a žákem v reálném čase možnost omezit žákovský chat z učitelského PC, barevná vizualizace dle zasedacího pořádku podpora dotykového ovládání, doživotní aktualizace zdarma plná česká lokalizace produktu, základní záruka 36 měsíců, možnost rozšířšné záruky na 5 let</t>
  </si>
  <si>
    <t>SW žákovská licence</t>
  </si>
  <si>
    <t>Poznámka k položce:
software k jazykové učebně pro žáky veškeré požadované funkce musí být ovládány z jedné softwarové aplikace a tedy z jednoho uživatelského rozhraní požadavky na žákovskou aplikaci: možnost zobrazení žákovské obrazovky na počítači učitele hlavní hovor – žák slyší učitele ve sluchátkách možnost komunikace přes sluchátka s učitelem i s ostatními žáky osobní komunikace žák – učitel (diskrétní komunikace) možnost zapojení žáka do konverzačních skupin (2 – 8) možnost chatování s učitelem nebo ostatnímmi žáky vyžádání pomoci učitele pomocí přivolávacího tlačítka přímo v aplikaci možnost zobrazení obrazovky učitele na počítači žáka možnost přijímání dat od učitele (testy, obrázky, soubory apod.) možnost správy individuálních profilů žáků poslech více zvukových zdrojů současně, včetně jejich kombinace s výkladem učitele ovládání hlasitosti každé úlohy integrovaný slovník funkce hlasování – možnost aktivně odpovídat  na dotazy učitele funkce testování – možnost vypracování odpovědí na testy zaslané učitelem a jejich odesílání na učitelský počítač SW modul – e-learningový portál internetový přístup do databáze studijních materiálů možnost vyplňování učitelem přiřazených samostatných nebo domácích úkolů mimo jazykovou učebnu plná kompatibilita aplikace podpora dotykového ovládání doživotní aktualizace zdarma plně česká lokalizace produktu základní záruka 36 měsíců, možnoist rozšířené záruky na 5 let</t>
  </si>
  <si>
    <t>3</t>
  </si>
  <si>
    <t>pracoviště učitele</t>
  </si>
  <si>
    <t>6</t>
  </si>
  <si>
    <t>Poznámka k položce:
učitelský počítač typu AIO (all in one) operační systém plně kompatibilní s OS, který škola používá možnost připojení do domény procesor: minimálně 2 MB mezipaměti, 4 jádra,  passmark min. 5800 bodů dle http://www.cpubenchmark.net display minimálně 54,6 cm (21,5“), displej IPS s rozlišením FHD (1920x1080) + sekundární dotykový display minimálně 54,6 cm )21,5´´) s rozlišením FHD (1920x1080) grafika integrovaná nebo samostatná paměť minimálně 4 GB DDR 3L-1600 SDRAM pevný disk minimálně 500 GB SATA  7200 ot./min. optická mechanika – zapisovací jednotka SuperMulti DVD síť: integrovaná gigabitová siť Ethernet LAN 10/100/1000 kombinované rozhraní 802.11 b/g/n (1x1) a Bluetooth 4.0 konektory: minimálně 3 porty USB 2.0, 1 kombinovaný konektor sluchátek/mikrofonu, 1x HDMI čtečka paměťových karet USB klávesnice, USB optická myš LCD monitor – typ obrazovky TN, LED podsvícení uhlopříčka minimálně 21,5“ rozlišení 1920x1080, rozteč bodu 0,2482 mm poměr stran 16:9 povrch displeje matný jas minimálně 200 cd/m2 dynamický kontrast minimálně 20M:1 odezva maximálně 7 ms GTG KVM switch: bezproblémové propojení sekundárního LCD učitele s PC učitele bezproblémové propojení učitelského PC s externím zařízením (IA displej, tabule či projektor) umožní připojit více vstupů na jedno zařízení kompatibilní s HDTV resolution of 480p, 720p, 1080p,(1920x1080), VGA, SVGA, SXGA, UXGA (1600x1200) and WUXGA (1920x1200) záruka 2 roky</t>
  </si>
  <si>
    <t>pracoviště žáka</t>
  </si>
  <si>
    <t>8</t>
  </si>
  <si>
    <t>Poznámka k položce:
žákovský počítač typu AIO (all in one) operační systém plně kompatibilní s OS, který škola používá možnost připojení do domény procesor: minimálně 2 MB mezipaměti, 4 jádra,  passmark min. 5800 bodů dle http://www.cpubenchmark.net display minimálně 54,6 cm (21,5“), displej IPS s rozlišením FHD (1920x1080), dotykový grafika integrovaná nebo samostatná paměť minimálně 4 GB DDR 3L-1600 SDRAM pevný disk minimálně 500 GB SATA  7200 ot./min. optická mechanika – zapisovací jednotka SuperMulti DVD síť: integrovaná gigabitová siť Ethernet LAN 10/100/1000 kombinované rozhraní 802.11 b/g/n (1x1) a Bluetooth 4.0 konektory: minimálně 3 porty USB 2.0, 1 kombinovaný konektor sluchátek/mikrofonu, 1x HDMI čtečka paměťových karet USB klávesnice, USB optická myš záruka 2 roky</t>
  </si>
  <si>
    <t>5</t>
  </si>
  <si>
    <t>sluchátka s mikrofonem</t>
  </si>
  <si>
    <t>10</t>
  </si>
  <si>
    <t>Poznámka k položce:
kvalitní a robustní profesionální sluchátka s mikrofonem velké náušníky pro kvalitní poslech ovládání hlasitosti</t>
  </si>
  <si>
    <t>tabule s interaktivním systémem</t>
  </si>
  <si>
    <t>12</t>
  </si>
  <si>
    <t>Poznámka k položce:
Trojlistá keramická tabule s posuvem školní tabule typu Triptych s bočními sklopnými křídly  velikost prostřední plochy200x120 cm, bílý keramický povrch typu Polyvision K3 určený k projekci, popisovatelný stíratelnými fixy a tekutými křídami křídla velikosti 100x120 cm, zelený keramický povrch typu Polyvizion K3 zelený povrch popisovatelný bezprašnými křídami nebo tekutými křídami hliníkové orámování, plastové rožky, odkládací police záruka na povrch tabule 20 let  hliníkový zvedací systém se skrytým protizávažovým systémem speciální uchycení pro tabuli a držák dataprojektoru včetně kompletní montáže tabule, interaktivní projektor technologie 3LCD, ultrakrátká projekce srovnatelná intenzita bílého i barevného světla projekce sytá a jasná i za denního světla rozlišení WXGA 1280x800, svítivost min. 3300 ANSI lm, lampa 245 W životnost lampy 4000 hodin, v ECO módu 6000 hodin kontrast 10000:1, 3D zobrazení interaktivní funkce nevyžadují instalaci ovladačů dotykové ovládání až šesti prsty, vkládání poznámek přímo dotykem prstů 2 interaktivní pera s rychlou odezvou, nezávislé nastavení per sdílení obrazu bezdrátově pomocí aplikace iProjection2 zabudovaný reproduktor 16W 2xHDMI, USB, VGA (D-SUB), S-video, RJ-45, volitelné Wi-fi záruka na projektor 5 let, včetně držáku projektoru včetně ovládacího a připojovacího panelu včetně páru přídavných reproduktorů 2x20W, včetně druhé, náhradní lampy včetně SW licence Smart Notebook Classroom a Advantage support včetně dopravy, kompletní montáže, kabeláže a oživení systému včetně akreditované proškolení obsluhy (akreditace MŠMT)</t>
  </si>
  <si>
    <t>7</t>
  </si>
  <si>
    <t>multifunkční tiskárna</t>
  </si>
  <si>
    <t>14</t>
  </si>
  <si>
    <t>Poznámka k položce:
barevná LED tiskárna-kopírka-skener formát A4 rychlost tisku 18 stran/min. černobíle i barevně rozlišení 2400x600 dpi ADF, 192 MB, USB 2.0, LAN, Wifi včetně instalace a zprovoznění na místě</t>
  </si>
  <si>
    <t>síťová infrastruktura</t>
  </si>
  <si>
    <t>16</t>
  </si>
  <si>
    <t>Poznámka k položce:
profesionální Smart přepínač 48 portů 10/10/100 4xGigabit SFP port, přepínací výkon 104 Gb/s management web, CLI, síťový management, QoS provedení do 19“ racku nástěnný rozvaděč jednodílný 19“ s krytím IP30 kompaktní svařovaný rozvaděč celoskleněné dveře z bezpečnostního tvrzeného skla tloušťky minimálně 5 mm rozvaděč je pověšen přímo na zeď</t>
  </si>
  <si>
    <t>9</t>
  </si>
  <si>
    <t>kompletní instalace</t>
  </si>
  <si>
    <t>18</t>
  </si>
  <si>
    <t>Poznámka k položce:
instalace všech součástí systému včetně kompletní kabeláže vytvoření GB LAN sítě kompletní montáž a zprovoznění jazykové a PC učebny včetně dopravy všech komponentů a dopravy montážních pracovníků</t>
  </si>
  <si>
    <t>akreditované školení</t>
  </si>
  <si>
    <t>20</t>
  </si>
  <si>
    <t>Poznámka k položce:
dvoustupňové školení pro práci s jazykovou laboratoří celkem 8 výukových hodin (2 školení po 4 hodinách) akreditace MŠMT pro maximálně 30 učitelů</t>
  </si>
  <si>
    <t>11</t>
  </si>
  <si>
    <t>souprava ke zkoumání pohybu</t>
  </si>
  <si>
    <t>22</t>
  </si>
  <si>
    <t>Poznámka k položce:
se soupravou je možné vykonat základní pokusy z oblati měření fyzikálních veličin, především seznámení se všemi druhy pohybů a srážek těles,  měření - rovnoměrný pohyb, nerovnoměrný pohyb, průměrná  a rychlost, rovnoměrně zrychlený pohyb, volný pád</t>
  </si>
  <si>
    <t>demonstrační souprava ke zkoumání sil</t>
  </si>
  <si>
    <t>24</t>
  </si>
  <si>
    <t>Poznámka k položce:
Souprava umožňuje provedení pokusů týkajících se důležitých otázek z oblasti mechaniky: gravitace, rovnováha sil, těžiště rovnováha sil působících na těleso vůči těžišti působení mnoha párů sil na těleso, moment získání jeho rovnováhy Souprava se skládá z terče o nepravidelném tvaru s otvory, do kterých vkládáme kolíčky, o které zachytíme nitě převěšené přes kruhy a zatížené závažím. Všechny elementy soupravy mají magnetické úchyty k připevňování ke kovové tabuli. Rozměr: 250 x 250 x 40 mm</t>
  </si>
  <si>
    <t>13</t>
  </si>
  <si>
    <t>zařízení k demonstraci vzájemného působení magnetů</t>
  </si>
  <si>
    <t>26</t>
  </si>
  <si>
    <t>Poznámka k položce:
výška 235 mm</t>
  </si>
  <si>
    <t>model elektromagnetu</t>
  </si>
  <si>
    <t>28</t>
  </si>
  <si>
    <t>Poznámka k položce:
Na rameni připevněném k podstavci se nachází cívka s vinutím. Koncovky cívky jsou spojené do rádiové zásuvky. Přístroj slouží k demonstraci magnetického pole vytvářeného proudem v selenoidu.  Rozměr: 134 x 70 x 80 mm</t>
  </si>
  <si>
    <t>souprava siloměrů</t>
  </si>
  <si>
    <t>30</t>
  </si>
  <si>
    <t>Poznámka k položce:
Kufřík obsahuje soupravu siloměrů v rozsahu: 1;; 5; 10; 20; 50 N Rozměry kufříku: 33 x 27 x 5,5cm</t>
  </si>
  <si>
    <t>žákovská souprava elektronika - komplet</t>
  </si>
  <si>
    <t>32</t>
  </si>
  <si>
    <t>Poznámka k položce:
S pomocí soupravy je možné seznámit žáky se základními elektronickými součástkami a vykonat řadu pokusů z elektroniky a ze základů výpočetní techniky.</t>
  </si>
  <si>
    <t>17</t>
  </si>
  <si>
    <t>sada školních magnetů</t>
  </si>
  <si>
    <t>34</t>
  </si>
  <si>
    <t>Poznámka k položce:
Sada je určena k výuce fyziky v oblasti magnetismu a elektromagnetismu. Napomáhá k objasnění vlastností magnetických materiálů a také při výuce a praktické demonstraci základních jevů, tj. magnetické póly, magnetizaci, demagnetizaci, hysterezní smyčka, činnost kompasu atp. Sada je složená mimo jiné z prutových, prstencových, destičkových, cylindrických magnetů a dále z magnetů ve tvaru podkovy, magnetické pásky, úchytu s háčkem, kovových prutů, kotvy a jiných elementů umístěných v jednotlivých přihrádkách umělohmotné krabice. Rozměry: 270x175x45mm</t>
  </si>
  <si>
    <t>výukové hodiny</t>
  </si>
  <si>
    <t>36</t>
  </si>
  <si>
    <t>Poznámka k položce:
určeno pro výuku angličtiny výukové hodiny s variabilním použitím pro pochopení anglického systému určování času z nerozbitného plastu s barevným potiskem pro použití na kovovou tabuli rozměr 48 x 63 cm šest magnetických kartiček s výrazy</t>
  </si>
  <si>
    <t>19</t>
  </si>
  <si>
    <t>dřevěný kalendář pro výuku angličtiny</t>
  </si>
  <si>
    <t>38</t>
  </si>
  <si>
    <t>Poznámka k položce:
multifunkční kalendář umožňující každodenní komunikaci s nejmladšími žáky o datu, dni v týdnu, měsíci, roční době, počasí i čase učitelé mohou trénovat časy se svými studenty velikost 35 x 35 cm</t>
  </si>
  <si>
    <t>BrainBox: My first pictures</t>
  </si>
  <si>
    <t>40</t>
  </si>
  <si>
    <t>Poznámka k položce:
vědomostní hra pro výuku angličtiny</t>
  </si>
  <si>
    <t>BrainBox: London</t>
  </si>
  <si>
    <t>42</t>
  </si>
  <si>
    <t>BrainBox: ABC</t>
  </si>
  <si>
    <t>44</t>
  </si>
  <si>
    <t>23</t>
  </si>
  <si>
    <t>BrainBox: Transport</t>
  </si>
  <si>
    <t>46</t>
  </si>
  <si>
    <t>Sport Snap EN</t>
  </si>
  <si>
    <t>48</t>
  </si>
  <si>
    <t>Poznámka k položce:
vědomostní karetní hra pro výuku angličtiny</t>
  </si>
  <si>
    <t>25</t>
  </si>
  <si>
    <t>Holiday words Snap EN</t>
  </si>
  <si>
    <t>50</t>
  </si>
  <si>
    <t>BrainBox: Around the UK</t>
  </si>
  <si>
    <t>52</t>
  </si>
  <si>
    <t>27</t>
  </si>
  <si>
    <t>BrainBox: Animals</t>
  </si>
  <si>
    <t>54</t>
  </si>
  <si>
    <t>BrainBox: The World</t>
  </si>
  <si>
    <t>56</t>
  </si>
  <si>
    <t>29</t>
  </si>
  <si>
    <t>BrainBox: Nature</t>
  </si>
  <si>
    <t>58</t>
  </si>
  <si>
    <t>BrainBox: Sport</t>
  </si>
  <si>
    <t>60</t>
  </si>
  <si>
    <t>31</t>
  </si>
  <si>
    <t>BrainBox: My First Science</t>
  </si>
  <si>
    <t>62</t>
  </si>
  <si>
    <t>BrainBox: Cities of the World</t>
  </si>
  <si>
    <t>64</t>
  </si>
  <si>
    <t>33</t>
  </si>
  <si>
    <t>BrainBox: On the Go World</t>
  </si>
  <si>
    <t>66</t>
  </si>
  <si>
    <t>BrainBox: Peppa Pig</t>
  </si>
  <si>
    <t>68</t>
  </si>
  <si>
    <t>35</t>
  </si>
  <si>
    <t>The Great Verb Game + CD ROM</t>
  </si>
  <si>
    <t>70</t>
  </si>
  <si>
    <t>Poznámka k položce:
karetní hra pro studenty angličtiny - slovesa</t>
  </si>
  <si>
    <t>Klett Maximal int. 1 (A1.1) – Intensivtrainer</t>
  </si>
  <si>
    <t>72</t>
  </si>
  <si>
    <t>Poznámka k položce:
cvičebnice němčiny pro základní školy a víceletá gymnázia</t>
  </si>
  <si>
    <t>37</t>
  </si>
  <si>
    <t>Mapa Německa A3</t>
  </si>
  <si>
    <t>74</t>
  </si>
  <si>
    <t>Poznámka k položce:
Didaktická pomůcka pro výuku němčiny - "Německo - přehled, dějiny a současnost", oboustranná naučná tabule, na níž jsou umístěny základní a všeobecné informace o Německu. Formát: lamino (42×30 cm)</t>
  </si>
  <si>
    <t>Německo-český česko-německý šikovný slovník</t>
  </si>
  <si>
    <t>76</t>
  </si>
  <si>
    <t>Poznámka k položce:
Slovník pro začátečníky i středně pokročilé studenty němčiny, pomůcka pro výuku němčiny. Kniha obsahuje běžně užívaná slova a obraty ze současné spisovné i hovorové němčiny. Bonusem navíc jsou konverzační okruhy vhodné pro školní výuku a 100 zajímavostí ve formě studijních poznámek.</t>
  </si>
  <si>
    <t>39</t>
  </si>
  <si>
    <t>Didaktická hra Fragen und Antworten</t>
  </si>
  <si>
    <t>78</t>
  </si>
  <si>
    <t>Poznámka k položce:
didaktická hra pro výuku němčiny</t>
  </si>
  <si>
    <t>Didaktická hra BIS</t>
  </si>
  <si>
    <t>80</t>
  </si>
  <si>
    <t>41</t>
  </si>
  <si>
    <t>Didaktická hra Lasst uns einkaufen</t>
  </si>
  <si>
    <t>82</t>
  </si>
  <si>
    <t>Didaktická hra Die Insel der Prapositionen</t>
  </si>
  <si>
    <t>84</t>
  </si>
  <si>
    <t>43</t>
  </si>
  <si>
    <t>Model mozku</t>
  </si>
  <si>
    <t>86</t>
  </si>
  <si>
    <t>Poznámka k položce:
Pomůcka pro výuku přírodopisu, pro žáky 2. stupně základy školy, na podstavci, v mediálním řezu na dvě části, rozměry: výška 17,5 x šířka 15 x hloubka 14 cm</t>
  </si>
  <si>
    <t>Model srdce</t>
  </si>
  <si>
    <t>88</t>
  </si>
  <si>
    <t>Poznámka k položce:
pomůcka pro výuku přírodopisu, pro žáky 2. stupně základy školy, na stojanu, v mediálním řezu na dvě části, přední srdeční stěna je odnímatelná a umožňuje pohled do komor, rozměry: výška 19 x šířka 12 x hloubka 12 cm</t>
  </si>
  <si>
    <t>45</t>
  </si>
  <si>
    <t>Model řezu kůže</t>
  </si>
  <si>
    <t>90</t>
  </si>
  <si>
    <t>Poznámka k položce:
model na podložce, zvětšeno 70x, ukazuje vrstvy kůže a jejich struktury v trojrozměrném zobrazení, vedle rozlišeného znázornění jednotlivých vrstev jsou zobrazeny také vlasy, vlasové kořínky, mazové žlázy, potní žlázy, receptory, nervy a cévy  Rozměry: délka 44 x šířka 24 x výška 23 cm</t>
  </si>
  <si>
    <t>Model květu</t>
  </si>
  <si>
    <t>92</t>
  </si>
  <si>
    <t>Poznámka k položce:
pomůcka pro výuku přírodopisu 2. stupně základní školy, průřez jednoděložnou rostlinou, rozměry: výška 33 x šířka 25 x hloubka 6,5 cm</t>
  </si>
  <si>
    <t>47</t>
  </si>
  <si>
    <t>Kufřík pro biologické pokusy</t>
  </si>
  <si>
    <t>94</t>
  </si>
  <si>
    <t>Poznámka k položce:
Rozměry: 540 x 450 x 150 mm  Kufřík obsahuje: lupy s třemi čočkami, zvětšení 3x, 6x, 10x, exhaustor (vysavač) drobného hmyzu, preparační jehly s ochranným kloboučkem, pinzety, nůžky na mikroskopování, nůž, ruční mikrotomy s ocelovou čepelí, zkumavky, plast stojan na zkumavky, kartáč na zkumavky, dvojité Petriho misky, plast, kapací pipety, podložní sklíčka, krycí sklíčka, lisy na rostliny, provázek, rychlováha, návod k použití, úložný kufr</t>
  </si>
  <si>
    <t>Preparační sada</t>
  </si>
  <si>
    <t>96</t>
  </si>
  <si>
    <t>Poznámka k položce:
pomůcka pro výuku přírodopisu, pouzdro s 10 preparačními nástroji</t>
  </si>
  <si>
    <t>49</t>
  </si>
  <si>
    <t>Barevné snímky mikro preparátů</t>
  </si>
  <si>
    <t>98</t>
  </si>
  <si>
    <t>Poznámka k položce:
barevné snímky mikroskopických preparátů sad ABCD, mMikrosnímky k mediálnímu systému biologie: antropologie, zoologie, botanika, cytologie, genetika, původce nemocí, ekologie a životní prostředí (ke školním sadám A, B, C, D)</t>
  </si>
  <si>
    <t>Binokulární mikroskop</t>
  </si>
  <si>
    <t>100</t>
  </si>
  <si>
    <t>Poznámka k položce:
zvětšení: 40 - 1000x, technické údaje: binokulární tubus se sklonem 30°,tubus otočný o 360°, 4polohový revolver, revolverová hlava otočená dozadu, širokoúhlý okulár WF 10x/18 mm, achromatické objektivy EA 4x, 10x, 40x S, přídavný objektiv EA 100x imerzní, soustředné knoflíky jemného a hrubého zaostření, kluzná třecí spojka, mechanický křížový stolek v nízké poloze, zaostřovací kondenzor Abbe 1,25 N.A., irisová clona s držákem filtru, LED osvětlení 20 mA, 3,5 V, 70 mW, rRegulovatelné osvětlení, napájení 220-240 V (CE)</t>
  </si>
  <si>
    <t>51</t>
  </si>
  <si>
    <t>Žákovská souprava pro chemii</t>
  </si>
  <si>
    <t>Poznámka k položce:
laboratorní žákovská souprava pro provádění praktických žákovských pokusů v chemii pro 2. stupeň základní školy, souprava je sestavena ze standardního laboratorního sortimentu a speciálně navrženého masivního hliníkového stojanu s možností připevnění až tří tyčí, souprava obsahuje dva boxy – laboratorní potřeby a univerzální stojan</t>
  </si>
  <si>
    <t>Digitální fotoaparát</t>
  </si>
  <si>
    <t>104</t>
  </si>
  <si>
    <t>Poznámka k položce:
kompaktní digitální fotoaparát s obrazovým snímačem CMOS s technologií přímého osvětlení fotodiod, objektiv s 40násobným optickým zoomem, redukce vibrací, automatické zaostřování s detekcí kontrastu, 3“ LCD displej s širokým pozorovacím úhlem, antireflexní vrstvou, pětistupňovou regulací jasu a možností naklápění, Hi-Speed USB, podpora přímého tisku, konektor A/V výstupu, mikrokonektor HDMI, Wi-Fi, Bluetooth</t>
  </si>
  <si>
    <t>53</t>
  </si>
  <si>
    <t>Zoner Photo Studio</t>
  </si>
  <si>
    <t>106</t>
  </si>
  <si>
    <t>Poznámka k položce:
výuková licence pro celou školu na 5 let, pro výuku počítačového zpracování fotografie ve škole</t>
  </si>
  <si>
    <t>CorelDRAW Graphics Suite 2018 CZ, Classroom Licence 15+1</t>
  </si>
  <si>
    <t>108</t>
  </si>
  <si>
    <t>Poznámka k položce:
multilicence 15 (žáků) + 1 (učitel) pro základní školy, použití při výuce práce s vektorovou grafikou, pro přípravu a úpravu tiskovin, fotografií nebo webových stránek</t>
  </si>
  <si>
    <t>002 - Slaboproud</t>
  </si>
  <si>
    <t>21-M - Elektromontáže</t>
  </si>
  <si>
    <t>21-M</t>
  </si>
  <si>
    <t>Elektromontáže</t>
  </si>
  <si>
    <t>R-2100001</t>
  </si>
  <si>
    <t>D+M RACK</t>
  </si>
  <si>
    <t>Poznámka k položce:
Poznámka k položce: 2U (š)600x(h)395  • nástěnná skříň pro umístění LAN prvku rozměru 12U (š)600x(h)395 se skleněnými dveřmi.;• 19“ jednodílný nástěnný rozvaděč s krytím IP30.;• Rozvaděč se věší přímo na zeď.;• Součástí rozvaděče jsou dvě posuvné vertikální lišty.;• Konstrukce rozvaděče:;– kompaktní svařovaný rozvaděč;– celoskleněné dveře: bezpečnostní tvrzené sklo, tloušťka 5 mm;• Rozvaděče jsou určeny k instalaci datových a telekomunikačních zařízení a jejích distribučních systémů.;• Rám rozvaděče a všechny oddělitelné části jsou propojeny pomocí zemnících kabelů,;• které musejí být řádně připevněny a zasunuty do konektorů po celou dobu užívání;• rozvaděče.;• Na spodní části rozvaděče je umístěn šroub M8 jako hlavní zemnící bod pro uzemnění.;• Kabelové vstupy kryté vylamovacími záslepkami jsou umístěny v horní a ve spodní části.;</t>
  </si>
  <si>
    <t>R-2100002</t>
  </si>
  <si>
    <t>D+M LAN Přepínač</t>
  </si>
  <si>
    <t>Poznámka k položce:
Poznámka k položce: 48 portů 10/10/100 4xGigabit SFP port, přepínací výkon 104 Gb/s management web, CLI, síťový management, QoS provedení do 19“ racku</t>
  </si>
  <si>
    <t>R-2100004</t>
  </si>
  <si>
    <t>D+M NAS</t>
  </si>
  <si>
    <t>Poznámka k položce:
Poznámka k položce: Pro uchování a zálohy logů a provozních informací bude v rámci projektu pořízeno síťové (NAS) úložiště.;Sítové úložiště NAS bude z důvodu fyzické bezpečnosti záloh a dat umístěno v centrálním rozvaděči v prostorách, popř. jiném distribučním rozvaděči, nejlépe v takovém, kde není očekáván velký pohyb osob. Podmínkou bude rovněž uzamčení rozvaděče. Prostoru na úložišti NAS může být paralelně využito i k jiným účelům, jako například pro zálohování;serverů a jejich dat. NAS úložiště běžně automatizaci záloh nenabízí. Zálohování bude proto prováděno;nativními nástroji operačních systémů, které jsou pro ten účel dostatečné a povedou k úspoře finančních prostředků za nástroje třetích stran. • CPU minimálně DualCore 1 Ghz • RAM minimálně 512 MB DDR3 • min. prostor pro 2x HotSwap HDD 3.5”/2.5” SATA III/II x 2 • Osazeny minimálně 2xHDD každý s kapacitou 2TB • Kapacita: 2 TB; • 3,5 palcový disk;• Rozhraní: SATA 6 Gb/s;• Vyrovnávací paměť: min. 64 MB;• Určeno pro NAS;• Navrženo pro provoz 24 hodin, 7 dní v týdnu;• RAID kompatibilní; • Minimálně 3 roky záruka; • Minimálně 2x USB 3.0 porty • Minimálně 1x LAN port v provedení 100/1000 Base-T. • Podporované síťové protokoly: CIFS, AFP, NFS, FTP, WebDAV, CalDAV, iSCSI, Telnet, SSH, SNMP • Adresářové služby: Integrace s MS AD a LDAP • Řízení přístupu pomocí ACL</t>
  </si>
  <si>
    <t>R-2100005</t>
  </si>
  <si>
    <t>Rozvod sítě</t>
  </si>
  <si>
    <t>Poznámka k položce:
Poznámka k položce: Rozvod sítě pro 20+1 PC, kabeláž, instalační materiál, DI materiál Instalace sítě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</si>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</sst>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1">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8"/>
      <color rgb="FF003366"/>
      <name val="Trebuchet MS"/>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9" fillId="0" borderId="0" applyNumberFormat="0" applyFill="0" applyBorder="0" applyAlignment="0" applyProtection="0"/>
  </cellStyleXfs>
  <cellXfs count="32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0" fillId="0" borderId="0" xfId="0" applyFont="1" applyAlignment="1">
      <alignment horizontal="center" vertical="center" wrapText="1"/>
    </xf>
    <xf numFmtId="0" fontId="6" fillId="0" borderId="0" xfId="0" applyFont="1" applyAlignment="1"/>
    <xf numFmtId="0" fontId="0" fillId="0" borderId="0" xfId="0" applyAlignment="1" applyProtection="1">
      <alignment horizontal="center" vertical="center"/>
      <protection locked="0"/>
    </xf>
    <xf numFmtId="0" fontId="7" fillId="2" borderId="0" xfId="0" applyFont="1" applyFill="1" applyAlignment="1" applyProtection="1">
      <alignment horizontal="left" vertical="center"/>
    </xf>
    <xf numFmtId="0" fontId="8" fillId="2" borderId="0" xfId="0" applyFont="1" applyFill="1" applyAlignment="1" applyProtection="1">
      <alignment vertical="center"/>
    </xf>
    <xf numFmtId="0" fontId="9" fillId="2" borderId="0" xfId="0" applyFont="1" applyFill="1" applyAlignment="1" applyProtection="1">
      <alignment horizontal="left" vertical="center"/>
    </xf>
    <xf numFmtId="0" fontId="10" fillId="2" borderId="0" xfId="1" applyFont="1" applyFill="1" applyAlignment="1" applyProtection="1">
      <alignment vertical="center"/>
    </xf>
    <xf numFmtId="0" fontId="39" fillId="2" borderId="0" xfId="1" applyFill="1"/>
    <xf numFmtId="0" fontId="0" fillId="2" borderId="0" xfId="0" applyFill="1"/>
    <xf numFmtId="0" fontId="7" fillId="2" borderId="0" xfId="0" applyFont="1" applyFill="1" applyAlignment="1">
      <alignment horizontal="left" vertical="center"/>
    </xf>
    <xf numFmtId="0" fontId="7"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1" fillId="0" borderId="0" xfId="0" applyFont="1" applyBorder="1" applyAlignment="1" applyProtection="1">
      <alignment horizontal="left" vertical="center"/>
    </xf>
    <xf numFmtId="0" fontId="0" fillId="0" borderId="6" xfId="0" applyBorder="1" applyProtection="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4"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16"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1"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4"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4" fillId="0" borderId="20" xfId="0" applyFont="1" applyBorder="1" applyAlignment="1" applyProtection="1">
      <alignment horizontal="center" vertical="center" wrapText="1"/>
    </xf>
    <xf numFmtId="0" fontId="14" fillId="0" borderId="21"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19" fillId="0" borderId="0" xfId="0" applyFont="1" applyAlignment="1" applyProtection="1">
      <alignment horizontal="left" vertical="center"/>
    </xf>
    <xf numFmtId="0" fontId="19" fillId="0" borderId="0" xfId="0" applyFont="1" applyAlignment="1" applyProtection="1">
      <alignment vertical="center"/>
    </xf>
    <xf numFmtId="0" fontId="3" fillId="0" borderId="0" xfId="0" applyFont="1" applyAlignment="1" applyProtection="1">
      <alignment horizontal="center" vertical="center"/>
    </xf>
    <xf numFmtId="4" fontId="18" fillId="0" borderId="18"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9" xfId="0" applyNumberFormat="1" applyFont="1" applyBorder="1" applyAlignment="1" applyProtection="1">
      <alignment vertical="center"/>
    </xf>
    <xf numFmtId="0" fontId="3" fillId="0" borderId="0" xfId="0" applyFont="1" applyAlignment="1">
      <alignment horizontal="left" vertical="center"/>
    </xf>
    <xf numFmtId="0" fontId="20" fillId="0" borderId="0" xfId="0" applyFont="1" applyAlignment="1">
      <alignment horizontal="left" vertical="center"/>
    </xf>
    <xf numFmtId="0" fontId="21" fillId="0" borderId="0" xfId="1" applyFont="1" applyAlignment="1">
      <alignment horizontal="center" vertical="center"/>
    </xf>
    <xf numFmtId="0" fontId="4" fillId="0" borderId="5" xfId="0" applyFont="1" applyBorder="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4" fillId="0" borderId="5" xfId="0" applyFont="1" applyBorder="1" applyAlignment="1">
      <alignment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4" fillId="0" borderId="0" xfId="0" applyFont="1" applyAlignment="1">
      <alignment horizontal="left" vertical="center"/>
    </xf>
    <xf numFmtId="4" fontId="25" fillId="0" borderId="23" xfId="0" applyNumberFormat="1" applyFont="1" applyBorder="1" applyAlignment="1" applyProtection="1">
      <alignment vertical="center"/>
    </xf>
    <xf numFmtId="4" fontId="25" fillId="0" borderId="24" xfId="0" applyNumberFormat="1" applyFont="1" applyBorder="1" applyAlignment="1" applyProtection="1">
      <alignment vertical="center"/>
    </xf>
    <xf numFmtId="166" fontId="25" fillId="0" borderId="24" xfId="0" applyNumberFormat="1" applyFont="1" applyBorder="1" applyAlignment="1" applyProtection="1">
      <alignment vertical="center"/>
    </xf>
    <xf numFmtId="4" fontId="25" fillId="0" borderId="25" xfId="0" applyNumberFormat="1" applyFont="1" applyBorder="1" applyAlignment="1" applyProtection="1">
      <alignment vertical="center"/>
    </xf>
    <xf numFmtId="0" fontId="0" fillId="0" borderId="0" xfId="0" applyProtection="1">
      <protection locked="0"/>
    </xf>
    <xf numFmtId="0" fontId="8" fillId="2" borderId="0" xfId="0" applyFont="1" applyFill="1" applyAlignment="1">
      <alignment vertical="center"/>
    </xf>
    <xf numFmtId="0" fontId="9" fillId="2" borderId="0" xfId="0" applyFont="1" applyFill="1" applyAlignment="1">
      <alignment horizontal="left" vertical="center"/>
    </xf>
    <xf numFmtId="0" fontId="26" fillId="2" borderId="0" xfId="1" applyFont="1" applyFill="1" applyAlignment="1">
      <alignment vertical="center"/>
    </xf>
    <xf numFmtId="0" fontId="8"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4"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16" fillId="0" borderId="0" xfId="0" applyFont="1" applyBorder="1" applyAlignment="1" applyProtection="1">
      <alignment horizontal="left" vertical="center"/>
    </xf>
    <xf numFmtId="4" fontId="19"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27"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4"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19" fillId="0" borderId="0" xfId="0" applyNumberFormat="1" applyFont="1" applyAlignment="1" applyProtection="1"/>
    <xf numFmtId="166" fontId="28" fillId="0" borderId="16" xfId="0" applyNumberFormat="1" applyFont="1" applyBorder="1" applyAlignment="1" applyProtection="1"/>
    <xf numFmtId="166" fontId="28" fillId="0" borderId="17" xfId="0" applyNumberFormat="1" applyFont="1" applyBorder="1" applyAlignment="1" applyProtection="1"/>
    <xf numFmtId="4" fontId="29" fillId="0" borderId="0" xfId="0" applyNumberFormat="1" applyFont="1" applyAlignment="1">
      <alignment vertical="center"/>
    </xf>
    <xf numFmtId="0" fontId="6" fillId="0" borderId="5" xfId="0" applyFont="1" applyBorder="1" applyAlignment="1" applyProtection="1"/>
    <xf numFmtId="0" fontId="6" fillId="0" borderId="0" xfId="0" applyFont="1" applyAlignment="1" applyProtection="1"/>
    <xf numFmtId="0" fontId="6" fillId="0" borderId="0" xfId="0" applyFont="1" applyAlignment="1" applyProtection="1">
      <alignment horizontal="left"/>
    </xf>
    <xf numFmtId="0" fontId="5" fillId="0" borderId="0" xfId="0" applyFont="1" applyAlignment="1" applyProtection="1">
      <alignment horizontal="left"/>
    </xf>
    <xf numFmtId="0" fontId="6" fillId="0" borderId="0" xfId="0" applyFont="1" applyAlignment="1" applyProtection="1">
      <protection locked="0"/>
    </xf>
    <xf numFmtId="4" fontId="5" fillId="0" borderId="0" xfId="0" applyNumberFormat="1" applyFont="1" applyAlignment="1" applyProtection="1"/>
    <xf numFmtId="0" fontId="6" fillId="0" borderId="5" xfId="0" applyFont="1" applyBorder="1" applyAlignment="1"/>
    <xf numFmtId="0" fontId="6" fillId="0" borderId="18" xfId="0" applyFont="1" applyBorder="1" applyAlignment="1" applyProtection="1"/>
    <xf numFmtId="0" fontId="6" fillId="0" borderId="0" xfId="0" applyFont="1" applyBorder="1" applyAlignment="1" applyProtection="1"/>
    <xf numFmtId="166" fontId="6" fillId="0" borderId="0" xfId="0" applyNumberFormat="1" applyFont="1" applyBorder="1" applyAlignment="1" applyProtection="1"/>
    <xf numFmtId="166" fontId="6" fillId="0" borderId="19" xfId="0" applyNumberFormat="1" applyFont="1" applyBorder="1" applyAlignment="1" applyProtection="1"/>
    <xf numFmtId="0" fontId="6" fillId="0" borderId="0" xfId="0" applyFont="1" applyAlignment="1">
      <alignment horizontal="left"/>
    </xf>
    <xf numFmtId="0" fontId="6" fillId="0" borderId="0" xfId="0" applyFont="1" applyAlignment="1">
      <alignment horizontal="center"/>
    </xf>
    <xf numFmtId="4" fontId="6" fillId="0" borderId="0" xfId="0" applyNumberFormat="1" applyFont="1" applyAlignment="1">
      <alignment vertical="center"/>
    </xf>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8"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32" fillId="0" borderId="29" xfId="0" applyFont="1" applyBorder="1" applyAlignment="1" applyProtection="1">
      <alignment vertical="center" wrapText="1"/>
      <protection locked="0"/>
    </xf>
    <xf numFmtId="0" fontId="32" fillId="0" borderId="30" xfId="0" applyFont="1" applyBorder="1" applyAlignment="1" applyProtection="1">
      <alignment vertical="center" wrapText="1"/>
      <protection locked="0"/>
    </xf>
    <xf numFmtId="0" fontId="32" fillId="0" borderId="31" xfId="0" applyFont="1" applyBorder="1" applyAlignment="1" applyProtection="1">
      <alignment vertical="center" wrapText="1"/>
      <protection locked="0"/>
    </xf>
    <xf numFmtId="0" fontId="32" fillId="0" borderId="32" xfId="0" applyFont="1" applyBorder="1" applyAlignment="1" applyProtection="1">
      <alignment horizontal="center" vertical="center" wrapText="1"/>
      <protection locked="0"/>
    </xf>
    <xf numFmtId="0" fontId="32" fillId="0" borderId="33" xfId="0" applyFont="1" applyBorder="1" applyAlignment="1" applyProtection="1">
      <alignment horizontal="center" vertical="center" wrapText="1"/>
      <protection locked="0"/>
    </xf>
    <xf numFmtId="0" fontId="32" fillId="0" borderId="32" xfId="0" applyFont="1" applyBorder="1" applyAlignment="1" applyProtection="1">
      <alignment vertical="center" wrapText="1"/>
      <protection locked="0"/>
    </xf>
    <xf numFmtId="0" fontId="32" fillId="0" borderId="33" xfId="0" applyFont="1" applyBorder="1" applyAlignment="1" applyProtection="1">
      <alignment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32"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1" xfId="0" applyFont="1" applyBorder="1" applyAlignment="1" applyProtection="1">
      <alignment vertical="center"/>
      <protection locked="0"/>
    </xf>
    <xf numFmtId="0" fontId="35" fillId="0" borderId="1" xfId="0" applyFont="1" applyBorder="1" applyAlignment="1" applyProtection="1">
      <alignment horizontal="left" vertical="center"/>
      <protection locked="0"/>
    </xf>
    <xf numFmtId="49" fontId="35" fillId="0" borderId="1" xfId="0" applyNumberFormat="1" applyFont="1" applyBorder="1" applyAlignment="1" applyProtection="1">
      <alignment vertical="center" wrapText="1"/>
      <protection locked="0"/>
    </xf>
    <xf numFmtId="0" fontId="32" fillId="0" borderId="35" xfId="0" applyFont="1" applyBorder="1" applyAlignment="1" applyProtection="1">
      <alignment vertical="center" wrapText="1"/>
      <protection locked="0"/>
    </xf>
    <xf numFmtId="0" fontId="36" fillId="0" borderId="34" xfId="0" applyFont="1" applyBorder="1" applyAlignment="1" applyProtection="1">
      <alignment vertical="center" wrapText="1"/>
      <protection locked="0"/>
    </xf>
    <xf numFmtId="0" fontId="32" fillId="0" borderId="36" xfId="0" applyFont="1" applyBorder="1" applyAlignment="1" applyProtection="1">
      <alignment vertical="center" wrapText="1"/>
      <protection locked="0"/>
    </xf>
    <xf numFmtId="0" fontId="32" fillId="0" borderId="1" xfId="0" applyFont="1" applyBorder="1" applyAlignment="1" applyProtection="1">
      <alignment vertical="top"/>
      <protection locked="0"/>
    </xf>
    <xf numFmtId="0" fontId="32" fillId="0" borderId="0" xfId="0" applyFont="1" applyAlignment="1" applyProtection="1">
      <alignment vertical="top"/>
      <protection locked="0"/>
    </xf>
    <xf numFmtId="0" fontId="32" fillId="0" borderId="29" xfId="0" applyFont="1" applyBorder="1" applyAlignment="1" applyProtection="1">
      <alignment horizontal="left" vertical="center"/>
      <protection locked="0"/>
    </xf>
    <xf numFmtId="0" fontId="32" fillId="0" borderId="30" xfId="0" applyFont="1" applyBorder="1" applyAlignment="1" applyProtection="1">
      <alignment horizontal="left" vertical="center"/>
      <protection locked="0"/>
    </xf>
    <xf numFmtId="0" fontId="32" fillId="0" borderId="31" xfId="0" applyFont="1" applyBorder="1" applyAlignment="1" applyProtection="1">
      <alignment horizontal="left" vertical="center"/>
      <protection locked="0"/>
    </xf>
    <xf numFmtId="0" fontId="32" fillId="0" borderId="32" xfId="0" applyFont="1" applyBorder="1" applyAlignment="1" applyProtection="1">
      <alignment horizontal="left" vertical="center"/>
      <protection locked="0"/>
    </xf>
    <xf numFmtId="0" fontId="32" fillId="0" borderId="33" xfId="0" applyFont="1" applyBorder="1" applyAlignment="1" applyProtection="1">
      <alignment horizontal="left" vertical="center"/>
      <protection locked="0"/>
    </xf>
    <xf numFmtId="0" fontId="34" fillId="0" borderId="1"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4" fillId="0" borderId="34" xfId="0" applyFont="1" applyBorder="1" applyAlignment="1" applyProtection="1">
      <alignment horizontal="left" vertical="center"/>
      <protection locked="0"/>
    </xf>
    <xf numFmtId="0" fontId="34" fillId="0" borderId="34" xfId="0" applyFont="1" applyBorder="1" applyAlignment="1" applyProtection="1">
      <alignment horizontal="center" vertical="center"/>
      <protection locked="0"/>
    </xf>
    <xf numFmtId="0" fontId="37"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35" fillId="0" borderId="0" xfId="0" applyFont="1" applyAlignment="1" applyProtection="1">
      <alignment horizontal="left" vertical="center"/>
      <protection locked="0"/>
    </xf>
    <xf numFmtId="0" fontId="35" fillId="0" borderId="1" xfId="0" applyFont="1" applyBorder="1" applyAlignment="1" applyProtection="1">
      <alignment horizontal="center" vertical="center"/>
      <protection locked="0"/>
    </xf>
    <xf numFmtId="0" fontId="35" fillId="0" borderId="32" xfId="0" applyFont="1" applyBorder="1" applyAlignment="1" applyProtection="1">
      <alignment horizontal="left" vertical="center"/>
      <protection locked="0"/>
    </xf>
    <xf numFmtId="0" fontId="35" fillId="0" borderId="1" xfId="0" applyFont="1" applyFill="1" applyBorder="1" applyAlignment="1" applyProtection="1">
      <alignment horizontal="left" vertical="center"/>
      <protection locked="0"/>
    </xf>
    <xf numFmtId="0" fontId="35" fillId="0" borderId="1" xfId="0" applyFont="1" applyFill="1" applyBorder="1" applyAlignment="1" applyProtection="1">
      <alignment horizontal="center" vertical="center"/>
      <protection locked="0"/>
    </xf>
    <xf numFmtId="0" fontId="32" fillId="0" borderId="35" xfId="0" applyFont="1" applyBorder="1" applyAlignment="1" applyProtection="1">
      <alignment horizontal="left" vertical="center"/>
      <protection locked="0"/>
    </xf>
    <xf numFmtId="0" fontId="36" fillId="0" borderId="34" xfId="0" applyFont="1" applyBorder="1" applyAlignment="1" applyProtection="1">
      <alignment horizontal="left" vertical="center"/>
      <protection locked="0"/>
    </xf>
    <xf numFmtId="0" fontId="32" fillId="0" borderId="36"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6" fillId="0" borderId="1" xfId="0" applyFont="1" applyBorder="1" applyAlignment="1" applyProtection="1">
      <alignment horizontal="left" vertical="center"/>
      <protection locked="0"/>
    </xf>
    <xf numFmtId="0" fontId="37" fillId="0" borderId="1" xfId="0" applyFont="1" applyBorder="1" applyAlignment="1" applyProtection="1">
      <alignment horizontal="left" vertical="center"/>
      <protection locked="0"/>
    </xf>
    <xf numFmtId="0" fontId="35" fillId="0" borderId="34" xfId="0" applyFont="1" applyBorder="1" applyAlignment="1" applyProtection="1">
      <alignment horizontal="left" vertical="center"/>
      <protection locked="0"/>
    </xf>
    <xf numFmtId="0" fontId="32"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32" fillId="0" borderId="29"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32" fillId="0" borderId="33" xfId="0" applyFont="1" applyBorder="1" applyAlignment="1" applyProtection="1">
      <alignment horizontal="lef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5" fillId="0" borderId="32"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protection locked="0"/>
    </xf>
    <xf numFmtId="0" fontId="35" fillId="0" borderId="35"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36" xfId="0" applyFont="1" applyBorder="1" applyAlignment="1" applyProtection="1">
      <alignment horizontal="left" vertical="center" wrapText="1"/>
      <protection locked="0"/>
    </xf>
    <xf numFmtId="0" fontId="35" fillId="0" borderId="1" xfId="0" applyFont="1" applyBorder="1" applyAlignment="1" applyProtection="1">
      <alignment horizontal="left" vertical="top"/>
      <protection locked="0"/>
    </xf>
    <xf numFmtId="0" fontId="35" fillId="0" borderId="1" xfId="0" applyFont="1" applyBorder="1" applyAlignment="1" applyProtection="1">
      <alignment horizontal="center" vertical="top"/>
      <protection locked="0"/>
    </xf>
    <xf numFmtId="0" fontId="35" fillId="0" borderId="35" xfId="0" applyFont="1" applyBorder="1" applyAlignment="1" applyProtection="1">
      <alignment horizontal="left" vertical="center"/>
      <protection locked="0"/>
    </xf>
    <xf numFmtId="0" fontId="35" fillId="0" borderId="36" xfId="0" applyFont="1" applyBorder="1" applyAlignment="1" applyProtection="1">
      <alignment horizontal="left" vertical="center"/>
      <protection locked="0"/>
    </xf>
    <xf numFmtId="0" fontId="37" fillId="0" borderId="0" xfId="0" applyFont="1" applyAlignment="1" applyProtection="1">
      <alignment vertical="center"/>
      <protection locked="0"/>
    </xf>
    <xf numFmtId="0" fontId="34" fillId="0" borderId="1" xfId="0" applyFont="1" applyBorder="1" applyAlignment="1" applyProtection="1">
      <alignment vertical="center"/>
      <protection locked="0"/>
    </xf>
    <xf numFmtId="0" fontId="37" fillId="0" borderId="34"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35"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34" fillId="0" borderId="34" xfId="0" applyFont="1" applyBorder="1" applyAlignment="1" applyProtection="1">
      <alignment horizontal="left"/>
      <protection locked="0"/>
    </xf>
    <xf numFmtId="0" fontId="37" fillId="0" borderId="34" xfId="0" applyFont="1" applyBorder="1" applyAlignment="1" applyProtection="1">
      <protection locked="0"/>
    </xf>
    <xf numFmtId="0" fontId="32" fillId="0" borderId="32" xfId="0" applyFont="1" applyBorder="1" applyAlignment="1" applyProtection="1">
      <alignment vertical="top"/>
      <protection locked="0"/>
    </xf>
    <xf numFmtId="0" fontId="32" fillId="0" borderId="33" xfId="0" applyFont="1" applyBorder="1" applyAlignment="1" applyProtection="1">
      <alignment vertical="top"/>
      <protection locked="0"/>
    </xf>
    <xf numFmtId="0" fontId="32" fillId="0" borderId="1" xfId="0" applyFont="1" applyBorder="1" applyAlignment="1" applyProtection="1">
      <alignment horizontal="center" vertical="center"/>
      <protection locked="0"/>
    </xf>
    <xf numFmtId="0" fontId="32" fillId="0" borderId="1" xfId="0" applyFont="1" applyBorder="1" applyAlignment="1" applyProtection="1">
      <alignment horizontal="left" vertical="top"/>
      <protection locked="0"/>
    </xf>
    <xf numFmtId="0" fontId="32" fillId="0" borderId="35" xfId="0" applyFont="1" applyBorder="1" applyAlignment="1" applyProtection="1">
      <alignment vertical="top"/>
      <protection locked="0"/>
    </xf>
    <xf numFmtId="0" fontId="32" fillId="0" borderId="34" xfId="0" applyFont="1" applyBorder="1" applyAlignment="1" applyProtection="1">
      <alignment vertical="top"/>
      <protection locked="0"/>
    </xf>
    <xf numFmtId="0" fontId="32" fillId="0" borderId="36" xfId="0" applyFont="1" applyBorder="1" applyAlignment="1" applyProtection="1">
      <alignment vertical="top"/>
      <protection locked="0"/>
    </xf>
    <xf numFmtId="0" fontId="15" fillId="0" borderId="0" xfId="0" applyFont="1" applyAlignment="1">
      <alignment horizontal="left" vertical="top" wrapText="1"/>
    </xf>
    <xf numFmtId="0" fontId="15"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16"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5"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18" fillId="0" borderId="15" xfId="0" applyFont="1" applyBorder="1" applyAlignment="1">
      <alignment horizontal="center" vertical="center"/>
    </xf>
    <xf numFmtId="0" fontId="18"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3" fillId="0" borderId="0" xfId="0" applyNumberFormat="1" applyFont="1" applyAlignment="1" applyProtection="1">
      <alignment vertical="center"/>
    </xf>
    <xf numFmtId="0" fontId="23" fillId="0" borderId="0" xfId="0" applyFont="1" applyAlignment="1" applyProtection="1">
      <alignment vertical="center"/>
    </xf>
    <xf numFmtId="0" fontId="22" fillId="0" borderId="0" xfId="0" applyFont="1" applyAlignment="1" applyProtection="1">
      <alignment horizontal="left" vertical="center" wrapText="1"/>
    </xf>
    <xf numFmtId="4" fontId="19" fillId="0" borderId="0" xfId="0" applyNumberFormat="1" applyFont="1" applyAlignment="1" applyProtection="1">
      <alignment horizontal="right" vertical="center"/>
    </xf>
    <xf numFmtId="4" fontId="19" fillId="0" borderId="0" xfId="0" applyNumberFormat="1" applyFont="1" applyAlignment="1" applyProtection="1">
      <alignment vertical="center"/>
    </xf>
    <xf numFmtId="0" fontId="0" fillId="0" borderId="0" xfId="0"/>
    <xf numFmtId="0" fontId="14" fillId="0" borderId="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Border="1" applyAlignment="1" applyProtection="1">
      <alignment horizontal="left" vertical="center"/>
    </xf>
    <xf numFmtId="0" fontId="14" fillId="0" borderId="0" xfId="0" applyFont="1" applyAlignment="1" applyProtection="1">
      <alignment horizontal="left" vertical="center" wrapText="1"/>
    </xf>
    <xf numFmtId="0" fontId="14" fillId="0" borderId="0" xfId="0" applyFont="1" applyAlignment="1" applyProtection="1">
      <alignment horizontal="left" vertical="center"/>
    </xf>
    <xf numFmtId="0" fontId="0" fillId="0" borderId="0" xfId="0" applyFont="1" applyAlignment="1" applyProtection="1">
      <alignment vertical="center"/>
    </xf>
    <xf numFmtId="0" fontId="26" fillId="2" borderId="0" xfId="1" applyFont="1" applyFill="1" applyAlignment="1">
      <alignment vertical="center"/>
    </xf>
    <xf numFmtId="0" fontId="35" fillId="0" borderId="1" xfId="0" applyFont="1" applyBorder="1" applyAlignment="1" applyProtection="1">
      <alignment horizontal="left" vertical="center"/>
      <protection locked="0"/>
    </xf>
    <xf numFmtId="0" fontId="35" fillId="0" borderId="1" xfId="0" applyFont="1" applyBorder="1" applyAlignment="1" applyProtection="1">
      <alignment horizontal="left" vertical="top"/>
      <protection locked="0"/>
    </xf>
    <xf numFmtId="0" fontId="34" fillId="0" borderId="34" xfId="0" applyFont="1" applyBorder="1" applyAlignment="1" applyProtection="1">
      <alignment horizontal="left"/>
      <protection locked="0"/>
    </xf>
    <xf numFmtId="0" fontId="3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center" vertical="center"/>
      <protection locked="0"/>
    </xf>
    <xf numFmtId="49" fontId="35" fillId="0" borderId="1" xfId="0" applyNumberFormat="1"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4"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5"/>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1" t="s">
        <v>0</v>
      </c>
      <c r="B1" s="12"/>
      <c r="C1" s="12"/>
      <c r="D1" s="13" t="s">
        <v>1</v>
      </c>
      <c r="E1" s="12"/>
      <c r="F1" s="12"/>
      <c r="G1" s="12"/>
      <c r="H1" s="12"/>
      <c r="I1" s="12"/>
      <c r="J1" s="12"/>
      <c r="K1" s="14" t="s">
        <v>2</v>
      </c>
      <c r="L1" s="14"/>
      <c r="M1" s="14"/>
      <c r="N1" s="14"/>
      <c r="O1" s="14"/>
      <c r="P1" s="14"/>
      <c r="Q1" s="14"/>
      <c r="R1" s="14"/>
      <c r="S1" s="14"/>
      <c r="T1" s="12"/>
      <c r="U1" s="12"/>
      <c r="V1" s="12"/>
      <c r="W1" s="14" t="s">
        <v>3</v>
      </c>
      <c r="X1" s="14"/>
      <c r="Y1" s="14"/>
      <c r="Z1" s="14"/>
      <c r="AA1" s="14"/>
      <c r="AB1" s="14"/>
      <c r="AC1" s="14"/>
      <c r="AD1" s="14"/>
      <c r="AE1" s="14"/>
      <c r="AF1" s="14"/>
      <c r="AG1" s="14"/>
      <c r="AH1" s="14"/>
      <c r="AI1" s="15"/>
      <c r="AJ1" s="16"/>
      <c r="AK1" s="16"/>
      <c r="AL1" s="16"/>
      <c r="AM1" s="16"/>
      <c r="AN1" s="16"/>
      <c r="AO1" s="16"/>
      <c r="AP1" s="16"/>
      <c r="AQ1" s="16"/>
      <c r="AR1" s="16"/>
      <c r="AS1" s="16"/>
      <c r="AT1" s="16"/>
      <c r="AU1" s="16"/>
      <c r="AV1" s="16"/>
      <c r="AW1" s="16"/>
      <c r="AX1" s="16"/>
      <c r="AY1" s="16"/>
      <c r="AZ1" s="16"/>
      <c r="BA1" s="17" t="s">
        <v>4</v>
      </c>
      <c r="BB1" s="17" t="s">
        <v>5</v>
      </c>
      <c r="BC1" s="16"/>
      <c r="BD1" s="16"/>
      <c r="BE1" s="16"/>
      <c r="BF1" s="16"/>
      <c r="BG1" s="16"/>
      <c r="BH1" s="16"/>
      <c r="BI1" s="16"/>
      <c r="BJ1" s="16"/>
      <c r="BK1" s="16"/>
      <c r="BL1" s="16"/>
      <c r="BM1" s="16"/>
      <c r="BN1" s="16"/>
      <c r="BO1" s="16"/>
      <c r="BP1" s="16"/>
      <c r="BQ1" s="16"/>
      <c r="BR1" s="16"/>
      <c r="BT1" s="18" t="s">
        <v>6</v>
      </c>
      <c r="BU1" s="18" t="s">
        <v>6</v>
      </c>
      <c r="BV1" s="18" t="s">
        <v>7</v>
      </c>
    </row>
    <row r="2" spans="1:74" ht="36.950000000000003" customHeight="1">
      <c r="AR2" s="311"/>
      <c r="AS2" s="311"/>
      <c r="AT2" s="311"/>
      <c r="AU2" s="311"/>
      <c r="AV2" s="311"/>
      <c r="AW2" s="311"/>
      <c r="AX2" s="311"/>
      <c r="AY2" s="311"/>
      <c r="AZ2" s="311"/>
      <c r="BA2" s="311"/>
      <c r="BB2" s="311"/>
      <c r="BC2" s="311"/>
      <c r="BD2" s="311"/>
      <c r="BE2" s="311"/>
      <c r="BS2" s="19" t="s">
        <v>8</v>
      </c>
      <c r="BT2" s="19" t="s">
        <v>9</v>
      </c>
    </row>
    <row r="3" spans="1:74"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2"/>
      <c r="BS3" s="19" t="s">
        <v>8</v>
      </c>
      <c r="BT3" s="19" t="s">
        <v>10</v>
      </c>
    </row>
    <row r="4" spans="1:74" ht="36.950000000000003" customHeight="1">
      <c r="B4" s="23"/>
      <c r="C4" s="24"/>
      <c r="D4" s="25" t="s">
        <v>11</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6"/>
      <c r="AS4" s="27" t="s">
        <v>12</v>
      </c>
      <c r="BE4" s="28" t="s">
        <v>13</v>
      </c>
      <c r="BS4" s="19" t="s">
        <v>14</v>
      </c>
    </row>
    <row r="5" spans="1:74" ht="14.45" customHeight="1">
      <c r="B5" s="23"/>
      <c r="C5" s="24"/>
      <c r="D5" s="29" t="s">
        <v>15</v>
      </c>
      <c r="E5" s="24"/>
      <c r="F5" s="24"/>
      <c r="G5" s="24"/>
      <c r="H5" s="24"/>
      <c r="I5" s="24"/>
      <c r="J5" s="24"/>
      <c r="K5" s="276" t="s">
        <v>16</v>
      </c>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7"/>
      <c r="AL5" s="277"/>
      <c r="AM5" s="277"/>
      <c r="AN5" s="277"/>
      <c r="AO5" s="277"/>
      <c r="AP5" s="24"/>
      <c r="AQ5" s="26"/>
      <c r="BE5" s="274" t="s">
        <v>17</v>
      </c>
      <c r="BS5" s="19" t="s">
        <v>8</v>
      </c>
    </row>
    <row r="6" spans="1:74" ht="36.950000000000003" customHeight="1">
      <c r="B6" s="23"/>
      <c r="C6" s="24"/>
      <c r="D6" s="31" t="s">
        <v>18</v>
      </c>
      <c r="E6" s="24"/>
      <c r="F6" s="24"/>
      <c r="G6" s="24"/>
      <c r="H6" s="24"/>
      <c r="I6" s="24"/>
      <c r="J6" s="24"/>
      <c r="K6" s="278" t="s">
        <v>19</v>
      </c>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7"/>
      <c r="AL6" s="277"/>
      <c r="AM6" s="277"/>
      <c r="AN6" s="277"/>
      <c r="AO6" s="277"/>
      <c r="AP6" s="24"/>
      <c r="AQ6" s="26"/>
      <c r="BE6" s="275"/>
      <c r="BS6" s="19" t="s">
        <v>8</v>
      </c>
    </row>
    <row r="7" spans="1:74" ht="14.45" customHeight="1">
      <c r="B7" s="23"/>
      <c r="C7" s="24"/>
      <c r="D7" s="32" t="s">
        <v>20</v>
      </c>
      <c r="E7" s="24"/>
      <c r="F7" s="24"/>
      <c r="G7" s="24"/>
      <c r="H7" s="24"/>
      <c r="I7" s="24"/>
      <c r="J7" s="24"/>
      <c r="K7" s="30" t="s">
        <v>21</v>
      </c>
      <c r="L7" s="24"/>
      <c r="M7" s="24"/>
      <c r="N7" s="24"/>
      <c r="O7" s="24"/>
      <c r="P7" s="24"/>
      <c r="Q7" s="24"/>
      <c r="R7" s="24"/>
      <c r="S7" s="24"/>
      <c r="T7" s="24"/>
      <c r="U7" s="24"/>
      <c r="V7" s="24"/>
      <c r="W7" s="24"/>
      <c r="X7" s="24"/>
      <c r="Y7" s="24"/>
      <c r="Z7" s="24"/>
      <c r="AA7" s="24"/>
      <c r="AB7" s="24"/>
      <c r="AC7" s="24"/>
      <c r="AD7" s="24"/>
      <c r="AE7" s="24"/>
      <c r="AF7" s="24"/>
      <c r="AG7" s="24"/>
      <c r="AH7" s="24"/>
      <c r="AI7" s="24"/>
      <c r="AJ7" s="24"/>
      <c r="AK7" s="32" t="s">
        <v>22</v>
      </c>
      <c r="AL7" s="24"/>
      <c r="AM7" s="24"/>
      <c r="AN7" s="30" t="s">
        <v>21</v>
      </c>
      <c r="AO7" s="24"/>
      <c r="AP7" s="24"/>
      <c r="AQ7" s="26"/>
      <c r="BE7" s="275"/>
      <c r="BS7" s="19" t="s">
        <v>8</v>
      </c>
    </row>
    <row r="8" spans="1:74" ht="14.45" customHeight="1">
      <c r="B8" s="23"/>
      <c r="C8" s="24"/>
      <c r="D8" s="32" t="s">
        <v>23</v>
      </c>
      <c r="E8" s="24"/>
      <c r="F8" s="24"/>
      <c r="G8" s="24"/>
      <c r="H8" s="24"/>
      <c r="I8" s="24"/>
      <c r="J8" s="24"/>
      <c r="K8" s="30" t="s">
        <v>24</v>
      </c>
      <c r="L8" s="24"/>
      <c r="M8" s="24"/>
      <c r="N8" s="24"/>
      <c r="O8" s="24"/>
      <c r="P8" s="24"/>
      <c r="Q8" s="24"/>
      <c r="R8" s="24"/>
      <c r="S8" s="24"/>
      <c r="T8" s="24"/>
      <c r="U8" s="24"/>
      <c r="V8" s="24"/>
      <c r="W8" s="24"/>
      <c r="X8" s="24"/>
      <c r="Y8" s="24"/>
      <c r="Z8" s="24"/>
      <c r="AA8" s="24"/>
      <c r="AB8" s="24"/>
      <c r="AC8" s="24"/>
      <c r="AD8" s="24"/>
      <c r="AE8" s="24"/>
      <c r="AF8" s="24"/>
      <c r="AG8" s="24"/>
      <c r="AH8" s="24"/>
      <c r="AI8" s="24"/>
      <c r="AJ8" s="24"/>
      <c r="AK8" s="32" t="s">
        <v>25</v>
      </c>
      <c r="AL8" s="24"/>
      <c r="AM8" s="24"/>
      <c r="AN8" s="33" t="s">
        <v>26</v>
      </c>
      <c r="AO8" s="24"/>
      <c r="AP8" s="24"/>
      <c r="AQ8" s="26"/>
      <c r="BE8" s="275"/>
      <c r="BS8" s="19" t="s">
        <v>8</v>
      </c>
    </row>
    <row r="9" spans="1:74"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6"/>
      <c r="BE9" s="275"/>
      <c r="BS9" s="19" t="s">
        <v>8</v>
      </c>
    </row>
    <row r="10" spans="1:74" ht="14.45" customHeight="1">
      <c r="B10" s="23"/>
      <c r="C10" s="24"/>
      <c r="D10" s="32" t="s">
        <v>27</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2" t="s">
        <v>28</v>
      </c>
      <c r="AL10" s="24"/>
      <c r="AM10" s="24"/>
      <c r="AN10" s="30" t="s">
        <v>21</v>
      </c>
      <c r="AO10" s="24"/>
      <c r="AP10" s="24"/>
      <c r="AQ10" s="26"/>
      <c r="BE10" s="275"/>
      <c r="BS10" s="19" t="s">
        <v>8</v>
      </c>
    </row>
    <row r="11" spans="1:74" ht="18.399999999999999" customHeight="1">
      <c r="B11" s="23"/>
      <c r="C11" s="24"/>
      <c r="D11" s="24"/>
      <c r="E11" s="30" t="s">
        <v>29</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2" t="s">
        <v>30</v>
      </c>
      <c r="AL11" s="24"/>
      <c r="AM11" s="24"/>
      <c r="AN11" s="30" t="s">
        <v>21</v>
      </c>
      <c r="AO11" s="24"/>
      <c r="AP11" s="24"/>
      <c r="AQ11" s="26"/>
      <c r="BE11" s="275"/>
      <c r="BS11" s="19" t="s">
        <v>8</v>
      </c>
    </row>
    <row r="12" spans="1:74"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6"/>
      <c r="BE12" s="275"/>
      <c r="BS12" s="19" t="s">
        <v>8</v>
      </c>
    </row>
    <row r="13" spans="1:74" ht="14.45" customHeight="1">
      <c r="B13" s="23"/>
      <c r="C13" s="24"/>
      <c r="D13" s="32"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2" t="s">
        <v>28</v>
      </c>
      <c r="AL13" s="24"/>
      <c r="AM13" s="24"/>
      <c r="AN13" s="34" t="s">
        <v>32</v>
      </c>
      <c r="AO13" s="24"/>
      <c r="AP13" s="24"/>
      <c r="AQ13" s="26"/>
      <c r="BE13" s="275"/>
      <c r="BS13" s="19" t="s">
        <v>8</v>
      </c>
    </row>
    <row r="14" spans="1:74">
      <c r="B14" s="23"/>
      <c r="C14" s="24"/>
      <c r="D14" s="24"/>
      <c r="E14" s="279" t="s">
        <v>32</v>
      </c>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32" t="s">
        <v>30</v>
      </c>
      <c r="AL14" s="24"/>
      <c r="AM14" s="24"/>
      <c r="AN14" s="34" t="s">
        <v>32</v>
      </c>
      <c r="AO14" s="24"/>
      <c r="AP14" s="24"/>
      <c r="AQ14" s="26"/>
      <c r="BE14" s="275"/>
      <c r="BS14" s="19" t="s">
        <v>8</v>
      </c>
    </row>
    <row r="15" spans="1:74"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6"/>
      <c r="BE15" s="275"/>
      <c r="BS15" s="19" t="s">
        <v>6</v>
      </c>
    </row>
    <row r="16" spans="1:74" ht="14.45" customHeight="1">
      <c r="B16" s="23"/>
      <c r="C16" s="24"/>
      <c r="D16" s="32"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2" t="s">
        <v>28</v>
      </c>
      <c r="AL16" s="24"/>
      <c r="AM16" s="24"/>
      <c r="AN16" s="30" t="s">
        <v>21</v>
      </c>
      <c r="AO16" s="24"/>
      <c r="AP16" s="24"/>
      <c r="AQ16" s="26"/>
      <c r="BE16" s="275"/>
      <c r="BS16" s="19" t="s">
        <v>6</v>
      </c>
    </row>
    <row r="17" spans="2:71" ht="18.399999999999999" customHeight="1">
      <c r="B17" s="23"/>
      <c r="C17" s="24"/>
      <c r="D17" s="24"/>
      <c r="E17" s="30"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2" t="s">
        <v>30</v>
      </c>
      <c r="AL17" s="24"/>
      <c r="AM17" s="24"/>
      <c r="AN17" s="30" t="s">
        <v>21</v>
      </c>
      <c r="AO17" s="24"/>
      <c r="AP17" s="24"/>
      <c r="AQ17" s="26"/>
      <c r="BE17" s="275"/>
      <c r="BS17" s="19" t="s">
        <v>35</v>
      </c>
    </row>
    <row r="18" spans="2:7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6"/>
      <c r="BE18" s="275"/>
      <c r="BS18" s="19" t="s">
        <v>8</v>
      </c>
    </row>
    <row r="19" spans="2:71" ht="14.45" customHeight="1">
      <c r="B19" s="23"/>
      <c r="C19" s="24"/>
      <c r="D19" s="32"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6"/>
      <c r="BE19" s="275"/>
      <c r="BS19" s="19" t="s">
        <v>8</v>
      </c>
    </row>
    <row r="20" spans="2:71" ht="16.5" customHeight="1">
      <c r="B20" s="23"/>
      <c r="C20" s="24"/>
      <c r="D20" s="24"/>
      <c r="E20" s="281" t="s">
        <v>21</v>
      </c>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4"/>
      <c r="AP20" s="24"/>
      <c r="AQ20" s="26"/>
      <c r="BE20" s="275"/>
      <c r="BS20" s="19" t="s">
        <v>35</v>
      </c>
    </row>
    <row r="21" spans="2:7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6"/>
      <c r="BE21" s="275"/>
    </row>
    <row r="22" spans="2:71" ht="6.95" customHeight="1">
      <c r="B22" s="23"/>
      <c r="C22" s="24"/>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24"/>
      <c r="AQ22" s="26"/>
      <c r="BE22" s="275"/>
    </row>
    <row r="23" spans="2:71" s="1" customFormat="1" ht="25.9" customHeight="1">
      <c r="B23" s="36"/>
      <c r="C23" s="37"/>
      <c r="D23" s="38" t="s">
        <v>37</v>
      </c>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282">
        <f>ROUND(AG51,2)</f>
        <v>0</v>
      </c>
      <c r="AL23" s="283"/>
      <c r="AM23" s="283"/>
      <c r="AN23" s="283"/>
      <c r="AO23" s="283"/>
      <c r="AP23" s="37"/>
      <c r="AQ23" s="40"/>
      <c r="BE23" s="275"/>
    </row>
    <row r="24" spans="2:71" s="1" customFormat="1" ht="6.95" customHeight="1">
      <c r="B24" s="36"/>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40"/>
      <c r="BE24" s="275"/>
    </row>
    <row r="25" spans="2:71" s="1" customFormat="1" ht="13.5">
      <c r="B25" s="36"/>
      <c r="C25" s="37"/>
      <c r="D25" s="37"/>
      <c r="E25" s="37"/>
      <c r="F25" s="37"/>
      <c r="G25" s="37"/>
      <c r="H25" s="37"/>
      <c r="I25" s="37"/>
      <c r="J25" s="37"/>
      <c r="K25" s="37"/>
      <c r="L25" s="284" t="s">
        <v>38</v>
      </c>
      <c r="M25" s="284"/>
      <c r="N25" s="284"/>
      <c r="O25" s="284"/>
      <c r="P25" s="37"/>
      <c r="Q25" s="37"/>
      <c r="R25" s="37"/>
      <c r="S25" s="37"/>
      <c r="T25" s="37"/>
      <c r="U25" s="37"/>
      <c r="V25" s="37"/>
      <c r="W25" s="284" t="s">
        <v>39</v>
      </c>
      <c r="X25" s="284"/>
      <c r="Y25" s="284"/>
      <c r="Z25" s="284"/>
      <c r="AA25" s="284"/>
      <c r="AB25" s="284"/>
      <c r="AC25" s="284"/>
      <c r="AD25" s="284"/>
      <c r="AE25" s="284"/>
      <c r="AF25" s="37"/>
      <c r="AG25" s="37"/>
      <c r="AH25" s="37"/>
      <c r="AI25" s="37"/>
      <c r="AJ25" s="37"/>
      <c r="AK25" s="284" t="s">
        <v>40</v>
      </c>
      <c r="AL25" s="284"/>
      <c r="AM25" s="284"/>
      <c r="AN25" s="284"/>
      <c r="AO25" s="284"/>
      <c r="AP25" s="37"/>
      <c r="AQ25" s="40"/>
      <c r="BE25" s="275"/>
    </row>
    <row r="26" spans="2:71" s="2" customFormat="1" ht="14.45" customHeight="1">
      <c r="B26" s="42"/>
      <c r="C26" s="43"/>
      <c r="D26" s="44" t="s">
        <v>41</v>
      </c>
      <c r="E26" s="43"/>
      <c r="F26" s="44" t="s">
        <v>42</v>
      </c>
      <c r="G26" s="43"/>
      <c r="H26" s="43"/>
      <c r="I26" s="43"/>
      <c r="J26" s="43"/>
      <c r="K26" s="43"/>
      <c r="L26" s="285">
        <v>0.21</v>
      </c>
      <c r="M26" s="286"/>
      <c r="N26" s="286"/>
      <c r="O26" s="286"/>
      <c r="P26" s="43"/>
      <c r="Q26" s="43"/>
      <c r="R26" s="43"/>
      <c r="S26" s="43"/>
      <c r="T26" s="43"/>
      <c r="U26" s="43"/>
      <c r="V26" s="43"/>
      <c r="W26" s="287">
        <f>ROUND(AZ51,2)</f>
        <v>0</v>
      </c>
      <c r="X26" s="286"/>
      <c r="Y26" s="286"/>
      <c r="Z26" s="286"/>
      <c r="AA26" s="286"/>
      <c r="AB26" s="286"/>
      <c r="AC26" s="286"/>
      <c r="AD26" s="286"/>
      <c r="AE26" s="286"/>
      <c r="AF26" s="43"/>
      <c r="AG26" s="43"/>
      <c r="AH26" s="43"/>
      <c r="AI26" s="43"/>
      <c r="AJ26" s="43"/>
      <c r="AK26" s="287">
        <f>ROUND(AV51,2)</f>
        <v>0</v>
      </c>
      <c r="AL26" s="286"/>
      <c r="AM26" s="286"/>
      <c r="AN26" s="286"/>
      <c r="AO26" s="286"/>
      <c r="AP26" s="43"/>
      <c r="AQ26" s="45"/>
      <c r="BE26" s="275"/>
    </row>
    <row r="27" spans="2:71" s="2" customFormat="1" ht="14.45" customHeight="1">
      <c r="B27" s="42"/>
      <c r="C27" s="43"/>
      <c r="D27" s="43"/>
      <c r="E27" s="43"/>
      <c r="F27" s="44" t="s">
        <v>43</v>
      </c>
      <c r="G27" s="43"/>
      <c r="H27" s="43"/>
      <c r="I27" s="43"/>
      <c r="J27" s="43"/>
      <c r="K27" s="43"/>
      <c r="L27" s="285">
        <v>0.15</v>
      </c>
      <c r="M27" s="286"/>
      <c r="N27" s="286"/>
      <c r="O27" s="286"/>
      <c r="P27" s="43"/>
      <c r="Q27" s="43"/>
      <c r="R27" s="43"/>
      <c r="S27" s="43"/>
      <c r="T27" s="43"/>
      <c r="U27" s="43"/>
      <c r="V27" s="43"/>
      <c r="W27" s="287">
        <f>ROUND(BA51,2)</f>
        <v>0</v>
      </c>
      <c r="X27" s="286"/>
      <c r="Y27" s="286"/>
      <c r="Z27" s="286"/>
      <c r="AA27" s="286"/>
      <c r="AB27" s="286"/>
      <c r="AC27" s="286"/>
      <c r="AD27" s="286"/>
      <c r="AE27" s="286"/>
      <c r="AF27" s="43"/>
      <c r="AG27" s="43"/>
      <c r="AH27" s="43"/>
      <c r="AI27" s="43"/>
      <c r="AJ27" s="43"/>
      <c r="AK27" s="287">
        <f>ROUND(AW51,2)</f>
        <v>0</v>
      </c>
      <c r="AL27" s="286"/>
      <c r="AM27" s="286"/>
      <c r="AN27" s="286"/>
      <c r="AO27" s="286"/>
      <c r="AP27" s="43"/>
      <c r="AQ27" s="45"/>
      <c r="BE27" s="275"/>
    </row>
    <row r="28" spans="2:71" s="2" customFormat="1" ht="14.45" hidden="1" customHeight="1">
      <c r="B28" s="42"/>
      <c r="C28" s="43"/>
      <c r="D28" s="43"/>
      <c r="E28" s="43"/>
      <c r="F28" s="44" t="s">
        <v>44</v>
      </c>
      <c r="G28" s="43"/>
      <c r="H28" s="43"/>
      <c r="I28" s="43"/>
      <c r="J28" s="43"/>
      <c r="K28" s="43"/>
      <c r="L28" s="285">
        <v>0.21</v>
      </c>
      <c r="M28" s="286"/>
      <c r="N28" s="286"/>
      <c r="O28" s="286"/>
      <c r="P28" s="43"/>
      <c r="Q28" s="43"/>
      <c r="R28" s="43"/>
      <c r="S28" s="43"/>
      <c r="T28" s="43"/>
      <c r="U28" s="43"/>
      <c r="V28" s="43"/>
      <c r="W28" s="287">
        <f>ROUND(BB51,2)</f>
        <v>0</v>
      </c>
      <c r="X28" s="286"/>
      <c r="Y28" s="286"/>
      <c r="Z28" s="286"/>
      <c r="AA28" s="286"/>
      <c r="AB28" s="286"/>
      <c r="AC28" s="286"/>
      <c r="AD28" s="286"/>
      <c r="AE28" s="286"/>
      <c r="AF28" s="43"/>
      <c r="AG28" s="43"/>
      <c r="AH28" s="43"/>
      <c r="AI28" s="43"/>
      <c r="AJ28" s="43"/>
      <c r="AK28" s="287">
        <v>0</v>
      </c>
      <c r="AL28" s="286"/>
      <c r="AM28" s="286"/>
      <c r="AN28" s="286"/>
      <c r="AO28" s="286"/>
      <c r="AP28" s="43"/>
      <c r="AQ28" s="45"/>
      <c r="BE28" s="275"/>
    </row>
    <row r="29" spans="2:71" s="2" customFormat="1" ht="14.45" hidden="1" customHeight="1">
      <c r="B29" s="42"/>
      <c r="C29" s="43"/>
      <c r="D29" s="43"/>
      <c r="E29" s="43"/>
      <c r="F29" s="44" t="s">
        <v>45</v>
      </c>
      <c r="G29" s="43"/>
      <c r="H29" s="43"/>
      <c r="I29" s="43"/>
      <c r="J29" s="43"/>
      <c r="K29" s="43"/>
      <c r="L29" s="285">
        <v>0.15</v>
      </c>
      <c r="M29" s="286"/>
      <c r="N29" s="286"/>
      <c r="O29" s="286"/>
      <c r="P29" s="43"/>
      <c r="Q29" s="43"/>
      <c r="R29" s="43"/>
      <c r="S29" s="43"/>
      <c r="T29" s="43"/>
      <c r="U29" s="43"/>
      <c r="V29" s="43"/>
      <c r="W29" s="287">
        <f>ROUND(BC51,2)</f>
        <v>0</v>
      </c>
      <c r="X29" s="286"/>
      <c r="Y29" s="286"/>
      <c r="Z29" s="286"/>
      <c r="AA29" s="286"/>
      <c r="AB29" s="286"/>
      <c r="AC29" s="286"/>
      <c r="AD29" s="286"/>
      <c r="AE29" s="286"/>
      <c r="AF29" s="43"/>
      <c r="AG29" s="43"/>
      <c r="AH29" s="43"/>
      <c r="AI29" s="43"/>
      <c r="AJ29" s="43"/>
      <c r="AK29" s="287">
        <v>0</v>
      </c>
      <c r="AL29" s="286"/>
      <c r="AM29" s="286"/>
      <c r="AN29" s="286"/>
      <c r="AO29" s="286"/>
      <c r="AP29" s="43"/>
      <c r="AQ29" s="45"/>
      <c r="BE29" s="275"/>
    </row>
    <row r="30" spans="2:71" s="2" customFormat="1" ht="14.45" hidden="1" customHeight="1">
      <c r="B30" s="42"/>
      <c r="C30" s="43"/>
      <c r="D30" s="43"/>
      <c r="E30" s="43"/>
      <c r="F30" s="44" t="s">
        <v>46</v>
      </c>
      <c r="G30" s="43"/>
      <c r="H30" s="43"/>
      <c r="I30" s="43"/>
      <c r="J30" s="43"/>
      <c r="K30" s="43"/>
      <c r="L30" s="285">
        <v>0</v>
      </c>
      <c r="M30" s="286"/>
      <c r="N30" s="286"/>
      <c r="O30" s="286"/>
      <c r="P30" s="43"/>
      <c r="Q30" s="43"/>
      <c r="R30" s="43"/>
      <c r="S30" s="43"/>
      <c r="T30" s="43"/>
      <c r="U30" s="43"/>
      <c r="V30" s="43"/>
      <c r="W30" s="287">
        <f>ROUND(BD51,2)</f>
        <v>0</v>
      </c>
      <c r="X30" s="286"/>
      <c r="Y30" s="286"/>
      <c r="Z30" s="286"/>
      <c r="AA30" s="286"/>
      <c r="AB30" s="286"/>
      <c r="AC30" s="286"/>
      <c r="AD30" s="286"/>
      <c r="AE30" s="286"/>
      <c r="AF30" s="43"/>
      <c r="AG30" s="43"/>
      <c r="AH30" s="43"/>
      <c r="AI30" s="43"/>
      <c r="AJ30" s="43"/>
      <c r="AK30" s="287">
        <v>0</v>
      </c>
      <c r="AL30" s="286"/>
      <c r="AM30" s="286"/>
      <c r="AN30" s="286"/>
      <c r="AO30" s="286"/>
      <c r="AP30" s="43"/>
      <c r="AQ30" s="45"/>
      <c r="BE30" s="275"/>
    </row>
    <row r="31" spans="2:71" s="1" customFormat="1" ht="6.95" customHeight="1">
      <c r="B31" s="36"/>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40"/>
      <c r="BE31" s="275"/>
    </row>
    <row r="32" spans="2:71" s="1" customFormat="1" ht="25.9" customHeight="1">
      <c r="B32" s="36"/>
      <c r="C32" s="46"/>
      <c r="D32" s="47" t="s">
        <v>47</v>
      </c>
      <c r="E32" s="48"/>
      <c r="F32" s="48"/>
      <c r="G32" s="48"/>
      <c r="H32" s="48"/>
      <c r="I32" s="48"/>
      <c r="J32" s="48"/>
      <c r="K32" s="48"/>
      <c r="L32" s="48"/>
      <c r="M32" s="48"/>
      <c r="N32" s="48"/>
      <c r="O32" s="48"/>
      <c r="P32" s="48"/>
      <c r="Q32" s="48"/>
      <c r="R32" s="48"/>
      <c r="S32" s="48"/>
      <c r="T32" s="49" t="s">
        <v>48</v>
      </c>
      <c r="U32" s="48"/>
      <c r="V32" s="48"/>
      <c r="W32" s="48"/>
      <c r="X32" s="288" t="s">
        <v>49</v>
      </c>
      <c r="Y32" s="289"/>
      <c r="Z32" s="289"/>
      <c r="AA32" s="289"/>
      <c r="AB32" s="289"/>
      <c r="AC32" s="48"/>
      <c r="AD32" s="48"/>
      <c r="AE32" s="48"/>
      <c r="AF32" s="48"/>
      <c r="AG32" s="48"/>
      <c r="AH32" s="48"/>
      <c r="AI32" s="48"/>
      <c r="AJ32" s="48"/>
      <c r="AK32" s="290">
        <f>SUM(AK23:AK30)</f>
        <v>0</v>
      </c>
      <c r="AL32" s="289"/>
      <c r="AM32" s="289"/>
      <c r="AN32" s="289"/>
      <c r="AO32" s="291"/>
      <c r="AP32" s="46"/>
      <c r="AQ32" s="50"/>
      <c r="BE32" s="275"/>
    </row>
    <row r="33" spans="2:56" s="1" customFormat="1" ht="6.95" customHeight="1">
      <c r="B33" s="36"/>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40"/>
    </row>
    <row r="34" spans="2:56" s="1" customFormat="1" ht="6.95" customHeight="1">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3"/>
    </row>
    <row r="38" spans="2:56" s="1" customFormat="1" ht="6.95" customHeight="1">
      <c r="B38" s="54"/>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6"/>
    </row>
    <row r="39" spans="2:56" s="1" customFormat="1" ht="36.950000000000003" customHeight="1">
      <c r="B39" s="36"/>
      <c r="C39" s="57" t="s">
        <v>50</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6"/>
    </row>
    <row r="40" spans="2:56" s="1" customFormat="1" ht="6.95" customHeight="1">
      <c r="B40" s="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6"/>
    </row>
    <row r="41" spans="2:56" s="3" customFormat="1" ht="14.45" customHeight="1">
      <c r="B41" s="59"/>
      <c r="C41" s="60" t="s">
        <v>15</v>
      </c>
      <c r="D41" s="61"/>
      <c r="E41" s="61"/>
      <c r="F41" s="61"/>
      <c r="G41" s="61"/>
      <c r="H41" s="61"/>
      <c r="I41" s="61"/>
      <c r="J41" s="61"/>
      <c r="K41" s="61"/>
      <c r="L41" s="61" t="str">
        <f>K5</f>
        <v>20182201003K</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2"/>
    </row>
    <row r="42" spans="2:56" s="4" customFormat="1" ht="36.950000000000003" customHeight="1">
      <c r="B42" s="63"/>
      <c r="C42" s="64" t="s">
        <v>18</v>
      </c>
      <c r="D42" s="65"/>
      <c r="E42" s="65"/>
      <c r="F42" s="65"/>
      <c r="G42" s="65"/>
      <c r="H42" s="65"/>
      <c r="I42" s="65"/>
      <c r="J42" s="65"/>
      <c r="K42" s="65"/>
      <c r="L42" s="292" t="str">
        <f>K6</f>
        <v>REKONSTRUKCE ODBORNÝCH UČEBEN A ZŘÍZENÍ A ZŘÍZENÍ BEZBARIÉROVOSTI V ZŠ SKŘEČOŇ - pomůcky</v>
      </c>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65"/>
      <c r="AQ42" s="65"/>
      <c r="AR42" s="66"/>
    </row>
    <row r="43" spans="2:56" s="1" customFormat="1" ht="6.95" customHeight="1">
      <c r="B43" s="36"/>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6"/>
    </row>
    <row r="44" spans="2:56" s="1" customFormat="1">
      <c r="B44" s="36"/>
      <c r="C44" s="60" t="s">
        <v>23</v>
      </c>
      <c r="D44" s="58"/>
      <c r="E44" s="58"/>
      <c r="F44" s="58"/>
      <c r="G44" s="58"/>
      <c r="H44" s="58"/>
      <c r="I44" s="58"/>
      <c r="J44" s="58"/>
      <c r="K44" s="58"/>
      <c r="L44" s="67" t="str">
        <f>IF(K8="","",K8)</f>
        <v xml:space="preserve"> </v>
      </c>
      <c r="M44" s="58"/>
      <c r="N44" s="58"/>
      <c r="O44" s="58"/>
      <c r="P44" s="58"/>
      <c r="Q44" s="58"/>
      <c r="R44" s="58"/>
      <c r="S44" s="58"/>
      <c r="T44" s="58"/>
      <c r="U44" s="58"/>
      <c r="V44" s="58"/>
      <c r="W44" s="58"/>
      <c r="X44" s="58"/>
      <c r="Y44" s="58"/>
      <c r="Z44" s="58"/>
      <c r="AA44" s="58"/>
      <c r="AB44" s="58"/>
      <c r="AC44" s="58"/>
      <c r="AD44" s="58"/>
      <c r="AE44" s="58"/>
      <c r="AF44" s="58"/>
      <c r="AG44" s="58"/>
      <c r="AH44" s="58"/>
      <c r="AI44" s="60" t="s">
        <v>25</v>
      </c>
      <c r="AJ44" s="58"/>
      <c r="AK44" s="58"/>
      <c r="AL44" s="58"/>
      <c r="AM44" s="294" t="str">
        <f>IF(AN8= "","",AN8)</f>
        <v>26. 1. 2018</v>
      </c>
      <c r="AN44" s="294"/>
      <c r="AO44" s="58"/>
      <c r="AP44" s="58"/>
      <c r="AQ44" s="58"/>
      <c r="AR44" s="56"/>
    </row>
    <row r="45" spans="2:56" s="1" customFormat="1" ht="6.95" customHeight="1">
      <c r="B45" s="36"/>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6"/>
    </row>
    <row r="46" spans="2:56" s="1" customFormat="1">
      <c r="B46" s="36"/>
      <c r="C46" s="60" t="s">
        <v>27</v>
      </c>
      <c r="D46" s="58"/>
      <c r="E46" s="58"/>
      <c r="F46" s="58"/>
      <c r="G46" s="58"/>
      <c r="H46" s="58"/>
      <c r="I46" s="58"/>
      <c r="J46" s="58"/>
      <c r="K46" s="58"/>
      <c r="L46" s="61" t="str">
        <f>IF(E11= "","",E11)</f>
        <v>ZŠ SKřečoň Bohumín</v>
      </c>
      <c r="M46" s="58"/>
      <c r="N46" s="58"/>
      <c r="O46" s="58"/>
      <c r="P46" s="58"/>
      <c r="Q46" s="58"/>
      <c r="R46" s="58"/>
      <c r="S46" s="58"/>
      <c r="T46" s="58"/>
      <c r="U46" s="58"/>
      <c r="V46" s="58"/>
      <c r="W46" s="58"/>
      <c r="X46" s="58"/>
      <c r="Y46" s="58"/>
      <c r="Z46" s="58"/>
      <c r="AA46" s="58"/>
      <c r="AB46" s="58"/>
      <c r="AC46" s="58"/>
      <c r="AD46" s="58"/>
      <c r="AE46" s="58"/>
      <c r="AF46" s="58"/>
      <c r="AG46" s="58"/>
      <c r="AH46" s="58"/>
      <c r="AI46" s="60" t="s">
        <v>33</v>
      </c>
      <c r="AJ46" s="58"/>
      <c r="AK46" s="58"/>
      <c r="AL46" s="58"/>
      <c r="AM46" s="295" t="str">
        <f>IF(E17="","",E17)</f>
        <v>ATRIS s.r.o.</v>
      </c>
      <c r="AN46" s="295"/>
      <c r="AO46" s="295"/>
      <c r="AP46" s="295"/>
      <c r="AQ46" s="58"/>
      <c r="AR46" s="56"/>
      <c r="AS46" s="296" t="s">
        <v>51</v>
      </c>
      <c r="AT46" s="297"/>
      <c r="AU46" s="69"/>
      <c r="AV46" s="69"/>
      <c r="AW46" s="69"/>
      <c r="AX46" s="69"/>
      <c r="AY46" s="69"/>
      <c r="AZ46" s="69"/>
      <c r="BA46" s="69"/>
      <c r="BB46" s="69"/>
      <c r="BC46" s="69"/>
      <c r="BD46" s="70"/>
    </row>
    <row r="47" spans="2:56" s="1" customFormat="1">
      <c r="B47" s="36"/>
      <c r="C47" s="60" t="s">
        <v>31</v>
      </c>
      <c r="D47" s="58"/>
      <c r="E47" s="58"/>
      <c r="F47" s="58"/>
      <c r="G47" s="58"/>
      <c r="H47" s="58"/>
      <c r="I47" s="58"/>
      <c r="J47" s="58"/>
      <c r="K47" s="58"/>
      <c r="L47" s="61" t="str">
        <f>IF(E14= "Vyplň údaj","",E14)</f>
        <v/>
      </c>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6"/>
      <c r="AS47" s="298"/>
      <c r="AT47" s="299"/>
      <c r="AU47" s="71"/>
      <c r="AV47" s="71"/>
      <c r="AW47" s="71"/>
      <c r="AX47" s="71"/>
      <c r="AY47" s="71"/>
      <c r="AZ47" s="71"/>
      <c r="BA47" s="71"/>
      <c r="BB47" s="71"/>
      <c r="BC47" s="71"/>
      <c r="BD47" s="72"/>
    </row>
    <row r="48" spans="2:56" s="1" customFormat="1" ht="10.9" customHeight="1">
      <c r="B48" s="36"/>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6"/>
      <c r="AS48" s="300"/>
      <c r="AT48" s="301"/>
      <c r="AU48" s="37"/>
      <c r="AV48" s="37"/>
      <c r="AW48" s="37"/>
      <c r="AX48" s="37"/>
      <c r="AY48" s="37"/>
      <c r="AZ48" s="37"/>
      <c r="BA48" s="37"/>
      <c r="BB48" s="37"/>
      <c r="BC48" s="37"/>
      <c r="BD48" s="73"/>
    </row>
    <row r="49" spans="1:91" s="1" customFormat="1" ht="29.25" customHeight="1">
      <c r="B49" s="36"/>
      <c r="C49" s="302" t="s">
        <v>52</v>
      </c>
      <c r="D49" s="303"/>
      <c r="E49" s="303"/>
      <c r="F49" s="303"/>
      <c r="G49" s="303"/>
      <c r="H49" s="74"/>
      <c r="I49" s="304" t="s">
        <v>53</v>
      </c>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5" t="s">
        <v>54</v>
      </c>
      <c r="AH49" s="303"/>
      <c r="AI49" s="303"/>
      <c r="AJ49" s="303"/>
      <c r="AK49" s="303"/>
      <c r="AL49" s="303"/>
      <c r="AM49" s="303"/>
      <c r="AN49" s="304" t="s">
        <v>55</v>
      </c>
      <c r="AO49" s="303"/>
      <c r="AP49" s="303"/>
      <c r="AQ49" s="75" t="s">
        <v>56</v>
      </c>
      <c r="AR49" s="56"/>
      <c r="AS49" s="76" t="s">
        <v>57</v>
      </c>
      <c r="AT49" s="77" t="s">
        <v>58</v>
      </c>
      <c r="AU49" s="77" t="s">
        <v>59</v>
      </c>
      <c r="AV49" s="77" t="s">
        <v>60</v>
      </c>
      <c r="AW49" s="77" t="s">
        <v>61</v>
      </c>
      <c r="AX49" s="77" t="s">
        <v>62</v>
      </c>
      <c r="AY49" s="77" t="s">
        <v>63</v>
      </c>
      <c r="AZ49" s="77" t="s">
        <v>64</v>
      </c>
      <c r="BA49" s="77" t="s">
        <v>65</v>
      </c>
      <c r="BB49" s="77" t="s">
        <v>66</v>
      </c>
      <c r="BC49" s="77" t="s">
        <v>67</v>
      </c>
      <c r="BD49" s="78" t="s">
        <v>68</v>
      </c>
    </row>
    <row r="50" spans="1:91" s="1" customFormat="1" ht="10.9" customHeight="1">
      <c r="B50" s="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6"/>
      <c r="AS50" s="79"/>
      <c r="AT50" s="80"/>
      <c r="AU50" s="80"/>
      <c r="AV50" s="80"/>
      <c r="AW50" s="80"/>
      <c r="AX50" s="80"/>
      <c r="AY50" s="80"/>
      <c r="AZ50" s="80"/>
      <c r="BA50" s="80"/>
      <c r="BB50" s="80"/>
      <c r="BC50" s="80"/>
      <c r="BD50" s="81"/>
    </row>
    <row r="51" spans="1:91" s="4" customFormat="1" ht="32.450000000000003" customHeight="1">
      <c r="B51" s="63"/>
      <c r="C51" s="82" t="s">
        <v>69</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309">
        <f>ROUND(SUM(AG52:AG53),2)</f>
        <v>0</v>
      </c>
      <c r="AH51" s="309"/>
      <c r="AI51" s="309"/>
      <c r="AJ51" s="309"/>
      <c r="AK51" s="309"/>
      <c r="AL51" s="309"/>
      <c r="AM51" s="309"/>
      <c r="AN51" s="310">
        <f>SUM(AG51,AT51)</f>
        <v>0</v>
      </c>
      <c r="AO51" s="310"/>
      <c r="AP51" s="310"/>
      <c r="AQ51" s="84" t="s">
        <v>21</v>
      </c>
      <c r="AR51" s="66"/>
      <c r="AS51" s="85">
        <f>ROUND(SUM(AS52:AS53),2)</f>
        <v>0</v>
      </c>
      <c r="AT51" s="86">
        <f>ROUND(SUM(AV51:AW51),2)</f>
        <v>0</v>
      </c>
      <c r="AU51" s="87">
        <f>ROUND(SUM(AU52:AU53),5)</f>
        <v>0</v>
      </c>
      <c r="AV51" s="86">
        <f>ROUND(AZ51*L26,2)</f>
        <v>0</v>
      </c>
      <c r="AW51" s="86">
        <f>ROUND(BA51*L27,2)</f>
        <v>0</v>
      </c>
      <c r="AX51" s="86">
        <f>ROUND(BB51*L26,2)</f>
        <v>0</v>
      </c>
      <c r="AY51" s="86">
        <f>ROUND(BC51*L27,2)</f>
        <v>0</v>
      </c>
      <c r="AZ51" s="86">
        <f>ROUND(SUM(AZ52:AZ53),2)</f>
        <v>0</v>
      </c>
      <c r="BA51" s="86">
        <f>ROUND(SUM(BA52:BA53),2)</f>
        <v>0</v>
      </c>
      <c r="BB51" s="86">
        <f>ROUND(SUM(BB52:BB53),2)</f>
        <v>0</v>
      </c>
      <c r="BC51" s="86">
        <f>ROUND(SUM(BC52:BC53),2)</f>
        <v>0</v>
      </c>
      <c r="BD51" s="88">
        <f>ROUND(SUM(BD52:BD53),2)</f>
        <v>0</v>
      </c>
      <c r="BS51" s="89" t="s">
        <v>70</v>
      </c>
      <c r="BT51" s="89" t="s">
        <v>71</v>
      </c>
      <c r="BU51" s="90" t="s">
        <v>72</v>
      </c>
      <c r="BV51" s="89" t="s">
        <v>73</v>
      </c>
      <c r="BW51" s="89" t="s">
        <v>7</v>
      </c>
      <c r="BX51" s="89" t="s">
        <v>74</v>
      </c>
      <c r="CL51" s="89" t="s">
        <v>21</v>
      </c>
    </row>
    <row r="52" spans="1:91" s="5" customFormat="1" ht="16.5" customHeight="1">
      <c r="A52" s="91" t="s">
        <v>75</v>
      </c>
      <c r="B52" s="92"/>
      <c r="C52" s="93"/>
      <c r="D52" s="308" t="s">
        <v>76</v>
      </c>
      <c r="E52" s="308"/>
      <c r="F52" s="308"/>
      <c r="G52" s="308"/>
      <c r="H52" s="308"/>
      <c r="I52" s="94"/>
      <c r="J52" s="308" t="s">
        <v>77</v>
      </c>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6">
        <f>'001 - Pomůcky'!J27</f>
        <v>0</v>
      </c>
      <c r="AH52" s="307"/>
      <c r="AI52" s="307"/>
      <c r="AJ52" s="307"/>
      <c r="AK52" s="307"/>
      <c r="AL52" s="307"/>
      <c r="AM52" s="307"/>
      <c r="AN52" s="306">
        <f>SUM(AG52,AT52)</f>
        <v>0</v>
      </c>
      <c r="AO52" s="307"/>
      <c r="AP52" s="307"/>
      <c r="AQ52" s="95" t="s">
        <v>78</v>
      </c>
      <c r="AR52" s="96"/>
      <c r="AS52" s="97">
        <v>0</v>
      </c>
      <c r="AT52" s="98">
        <f>ROUND(SUM(AV52:AW52),2)</f>
        <v>0</v>
      </c>
      <c r="AU52" s="99">
        <f>'001 - Pomůcky'!P77</f>
        <v>0</v>
      </c>
      <c r="AV52" s="98">
        <f>'001 - Pomůcky'!J30</f>
        <v>0</v>
      </c>
      <c r="AW52" s="98">
        <f>'001 - Pomůcky'!J31</f>
        <v>0</v>
      </c>
      <c r="AX52" s="98">
        <f>'001 - Pomůcky'!J32</f>
        <v>0</v>
      </c>
      <c r="AY52" s="98">
        <f>'001 - Pomůcky'!J33</f>
        <v>0</v>
      </c>
      <c r="AZ52" s="98">
        <f>'001 - Pomůcky'!F30</f>
        <v>0</v>
      </c>
      <c r="BA52" s="98">
        <f>'001 - Pomůcky'!F31</f>
        <v>0</v>
      </c>
      <c r="BB52" s="98">
        <f>'001 - Pomůcky'!F32</f>
        <v>0</v>
      </c>
      <c r="BC52" s="98">
        <f>'001 - Pomůcky'!F33</f>
        <v>0</v>
      </c>
      <c r="BD52" s="100">
        <f>'001 - Pomůcky'!F34</f>
        <v>0</v>
      </c>
      <c r="BT52" s="101" t="s">
        <v>79</v>
      </c>
      <c r="BV52" s="101" t="s">
        <v>73</v>
      </c>
      <c r="BW52" s="101" t="s">
        <v>80</v>
      </c>
      <c r="BX52" s="101" t="s">
        <v>7</v>
      </c>
      <c r="CL52" s="101" t="s">
        <v>21</v>
      </c>
      <c r="CM52" s="101" t="s">
        <v>81</v>
      </c>
    </row>
    <row r="53" spans="1:91" s="5" customFormat="1" ht="16.5" customHeight="1">
      <c r="A53" s="91" t="s">
        <v>75</v>
      </c>
      <c r="B53" s="92"/>
      <c r="C53" s="93"/>
      <c r="D53" s="308" t="s">
        <v>82</v>
      </c>
      <c r="E53" s="308"/>
      <c r="F53" s="308"/>
      <c r="G53" s="308"/>
      <c r="H53" s="308"/>
      <c r="I53" s="94"/>
      <c r="J53" s="308" t="s">
        <v>83</v>
      </c>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6">
        <f>'002 - Slaboproud'!J27</f>
        <v>0</v>
      </c>
      <c r="AH53" s="307"/>
      <c r="AI53" s="307"/>
      <c r="AJ53" s="307"/>
      <c r="AK53" s="307"/>
      <c r="AL53" s="307"/>
      <c r="AM53" s="307"/>
      <c r="AN53" s="306">
        <f>SUM(AG53,AT53)</f>
        <v>0</v>
      </c>
      <c r="AO53" s="307"/>
      <c r="AP53" s="307"/>
      <c r="AQ53" s="95" t="s">
        <v>78</v>
      </c>
      <c r="AR53" s="96"/>
      <c r="AS53" s="102">
        <v>0</v>
      </c>
      <c r="AT53" s="103">
        <f>ROUND(SUM(AV53:AW53),2)</f>
        <v>0</v>
      </c>
      <c r="AU53" s="104">
        <f>'002 - Slaboproud'!P77</f>
        <v>0</v>
      </c>
      <c r="AV53" s="103">
        <f>'002 - Slaboproud'!J30</f>
        <v>0</v>
      </c>
      <c r="AW53" s="103">
        <f>'002 - Slaboproud'!J31</f>
        <v>0</v>
      </c>
      <c r="AX53" s="103">
        <f>'002 - Slaboproud'!J32</f>
        <v>0</v>
      </c>
      <c r="AY53" s="103">
        <f>'002 - Slaboproud'!J33</f>
        <v>0</v>
      </c>
      <c r="AZ53" s="103">
        <f>'002 - Slaboproud'!F30</f>
        <v>0</v>
      </c>
      <c r="BA53" s="103">
        <f>'002 - Slaboproud'!F31</f>
        <v>0</v>
      </c>
      <c r="BB53" s="103">
        <f>'002 - Slaboproud'!F32</f>
        <v>0</v>
      </c>
      <c r="BC53" s="103">
        <f>'002 - Slaboproud'!F33</f>
        <v>0</v>
      </c>
      <c r="BD53" s="105">
        <f>'002 - Slaboproud'!F34</f>
        <v>0</v>
      </c>
      <c r="BT53" s="101" t="s">
        <v>79</v>
      </c>
      <c r="BV53" s="101" t="s">
        <v>73</v>
      </c>
      <c r="BW53" s="101" t="s">
        <v>84</v>
      </c>
      <c r="BX53" s="101" t="s">
        <v>7</v>
      </c>
      <c r="CL53" s="101" t="s">
        <v>21</v>
      </c>
      <c r="CM53" s="101" t="s">
        <v>81</v>
      </c>
    </row>
    <row r="54" spans="1:91" s="1" customFormat="1" ht="30" customHeight="1">
      <c r="B54" s="36"/>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6"/>
    </row>
    <row r="55" spans="1:91" s="1" customFormat="1" ht="6.95" customHeight="1">
      <c r="B55" s="51"/>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6"/>
    </row>
  </sheetData>
  <sheetProtection algorithmName="SHA-512" hashValue="QKEmXvZmlFLBcBIiuE+0o55SRJs2gaLEmnUUcAXfsqJlY1uhTg6M+lAhmW7llURrlzKbqo0lH4Z3bIBkf2i26g==" saltValue="eHiw4CxrD+BIjdapm69eUBkpCUC/cX6hgN/gq0Kiqfvu/qm6kp1HUO0c+fQXd+Ivk0g1RNPoTqY35w1GA9KbJg==" spinCount="100000" sheet="1" objects="1" scenarios="1" formatColumns="0" formatRows="0"/>
  <mergeCells count="45">
    <mergeCell ref="AG51:AM51"/>
    <mergeCell ref="AN51:AP51"/>
    <mergeCell ref="AR2:BE2"/>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001 - Pomůcky'!C2" display="/"/>
    <hyperlink ref="A53" location="'002 - Slaboproud'!C2" displa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107"/>
      <c r="C1" s="107"/>
      <c r="D1" s="108" t="s">
        <v>1</v>
      </c>
      <c r="E1" s="107"/>
      <c r="F1" s="109" t="s">
        <v>85</v>
      </c>
      <c r="G1" s="320" t="s">
        <v>86</v>
      </c>
      <c r="H1" s="320"/>
      <c r="I1" s="110"/>
      <c r="J1" s="109" t="s">
        <v>87</v>
      </c>
      <c r="K1" s="108" t="s">
        <v>88</v>
      </c>
      <c r="L1" s="109" t="s">
        <v>89</v>
      </c>
      <c r="M1" s="109"/>
      <c r="N1" s="109"/>
      <c r="O1" s="109"/>
      <c r="P1" s="109"/>
      <c r="Q1" s="109"/>
      <c r="R1" s="109"/>
      <c r="S1" s="109"/>
      <c r="T1" s="109"/>
      <c r="U1" s="15"/>
      <c r="V1" s="15"/>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11"/>
      <c r="M2" s="311"/>
      <c r="N2" s="311"/>
      <c r="O2" s="311"/>
      <c r="P2" s="311"/>
      <c r="Q2" s="311"/>
      <c r="R2" s="311"/>
      <c r="S2" s="311"/>
      <c r="T2" s="311"/>
      <c r="U2" s="311"/>
      <c r="V2" s="311"/>
      <c r="AT2" s="19" t="s">
        <v>80</v>
      </c>
    </row>
    <row r="3" spans="1:70" ht="6.95" customHeight="1">
      <c r="B3" s="20"/>
      <c r="C3" s="21"/>
      <c r="D3" s="21"/>
      <c r="E3" s="21"/>
      <c r="F3" s="21"/>
      <c r="G3" s="21"/>
      <c r="H3" s="21"/>
      <c r="I3" s="111"/>
      <c r="J3" s="21"/>
      <c r="K3" s="22"/>
      <c r="AT3" s="19" t="s">
        <v>81</v>
      </c>
    </row>
    <row r="4" spans="1:70" ht="36.950000000000003" customHeight="1">
      <c r="B4" s="23"/>
      <c r="C4" s="24"/>
      <c r="D4" s="25" t="s">
        <v>90</v>
      </c>
      <c r="E4" s="24"/>
      <c r="F4" s="24"/>
      <c r="G4" s="24"/>
      <c r="H4" s="24"/>
      <c r="I4" s="112"/>
      <c r="J4" s="24"/>
      <c r="K4" s="26"/>
      <c r="M4" s="27" t="s">
        <v>12</v>
      </c>
      <c r="AT4" s="19" t="s">
        <v>6</v>
      </c>
    </row>
    <row r="5" spans="1:70" ht="6.95" customHeight="1">
      <c r="B5" s="23"/>
      <c r="C5" s="24"/>
      <c r="D5" s="24"/>
      <c r="E5" s="24"/>
      <c r="F5" s="24"/>
      <c r="G5" s="24"/>
      <c r="H5" s="24"/>
      <c r="I5" s="112"/>
      <c r="J5" s="24"/>
      <c r="K5" s="26"/>
    </row>
    <row r="6" spans="1:70">
      <c r="B6" s="23"/>
      <c r="C6" s="24"/>
      <c r="D6" s="32" t="s">
        <v>18</v>
      </c>
      <c r="E6" s="24"/>
      <c r="F6" s="24"/>
      <c r="G6" s="24"/>
      <c r="H6" s="24"/>
      <c r="I6" s="112"/>
      <c r="J6" s="24"/>
      <c r="K6" s="26"/>
    </row>
    <row r="7" spans="1:70" ht="16.5" customHeight="1">
      <c r="B7" s="23"/>
      <c r="C7" s="24"/>
      <c r="D7" s="24"/>
      <c r="E7" s="312" t="str">
        <f>'Rekapitulace stavby'!K6</f>
        <v>REKONSTRUKCE ODBORNÝCH UČEBEN A ZŘÍZENÍ A ZŘÍZENÍ BEZBARIÉROVOSTI V ZŠ SKŘEČOŇ - pomůcky</v>
      </c>
      <c r="F7" s="313"/>
      <c r="G7" s="313"/>
      <c r="H7" s="313"/>
      <c r="I7" s="112"/>
      <c r="J7" s="24"/>
      <c r="K7" s="26"/>
    </row>
    <row r="8" spans="1:70" s="1" customFormat="1">
      <c r="B8" s="36"/>
      <c r="C8" s="37"/>
      <c r="D8" s="32" t="s">
        <v>91</v>
      </c>
      <c r="E8" s="37"/>
      <c r="F8" s="37"/>
      <c r="G8" s="37"/>
      <c r="H8" s="37"/>
      <c r="I8" s="113"/>
      <c r="J8" s="37"/>
      <c r="K8" s="40"/>
    </row>
    <row r="9" spans="1:70" s="1" customFormat="1" ht="36.950000000000003" customHeight="1">
      <c r="B9" s="36"/>
      <c r="C9" s="37"/>
      <c r="D9" s="37"/>
      <c r="E9" s="314" t="s">
        <v>92</v>
      </c>
      <c r="F9" s="315"/>
      <c r="G9" s="315"/>
      <c r="H9" s="315"/>
      <c r="I9" s="113"/>
      <c r="J9" s="37"/>
      <c r="K9" s="40"/>
    </row>
    <row r="10" spans="1:70" s="1" customFormat="1" ht="13.5">
      <c r="B10" s="36"/>
      <c r="C10" s="37"/>
      <c r="D10" s="37"/>
      <c r="E10" s="37"/>
      <c r="F10" s="37"/>
      <c r="G10" s="37"/>
      <c r="H10" s="37"/>
      <c r="I10" s="113"/>
      <c r="J10" s="37"/>
      <c r="K10" s="40"/>
    </row>
    <row r="11" spans="1:70" s="1" customFormat="1" ht="14.45" customHeight="1">
      <c r="B11" s="36"/>
      <c r="C11" s="37"/>
      <c r="D11" s="32" t="s">
        <v>20</v>
      </c>
      <c r="E11" s="37"/>
      <c r="F11" s="30" t="s">
        <v>21</v>
      </c>
      <c r="G11" s="37"/>
      <c r="H11" s="37"/>
      <c r="I11" s="114" t="s">
        <v>22</v>
      </c>
      <c r="J11" s="30" t="s">
        <v>21</v>
      </c>
      <c r="K11" s="40"/>
    </row>
    <row r="12" spans="1:70" s="1" customFormat="1" ht="14.45" customHeight="1">
      <c r="B12" s="36"/>
      <c r="C12" s="37"/>
      <c r="D12" s="32" t="s">
        <v>23</v>
      </c>
      <c r="E12" s="37"/>
      <c r="F12" s="30" t="s">
        <v>24</v>
      </c>
      <c r="G12" s="37"/>
      <c r="H12" s="37"/>
      <c r="I12" s="114" t="s">
        <v>25</v>
      </c>
      <c r="J12" s="115" t="str">
        <f>'Rekapitulace stavby'!AN8</f>
        <v>26. 1. 2018</v>
      </c>
      <c r="K12" s="40"/>
    </row>
    <row r="13" spans="1:70" s="1" customFormat="1" ht="10.9" customHeight="1">
      <c r="B13" s="36"/>
      <c r="C13" s="37"/>
      <c r="D13" s="37"/>
      <c r="E13" s="37"/>
      <c r="F13" s="37"/>
      <c r="G13" s="37"/>
      <c r="H13" s="37"/>
      <c r="I13" s="113"/>
      <c r="J13" s="37"/>
      <c r="K13" s="40"/>
    </row>
    <row r="14" spans="1:70" s="1" customFormat="1" ht="14.45" customHeight="1">
      <c r="B14" s="36"/>
      <c r="C14" s="37"/>
      <c r="D14" s="32" t="s">
        <v>27</v>
      </c>
      <c r="E14" s="37"/>
      <c r="F14" s="37"/>
      <c r="G14" s="37"/>
      <c r="H14" s="37"/>
      <c r="I14" s="114" t="s">
        <v>28</v>
      </c>
      <c r="J14" s="30" t="str">
        <f>IF('Rekapitulace stavby'!AN10="","",'Rekapitulace stavby'!AN10)</f>
        <v/>
      </c>
      <c r="K14" s="40"/>
    </row>
    <row r="15" spans="1:70" s="1" customFormat="1" ht="18" customHeight="1">
      <c r="B15" s="36"/>
      <c r="C15" s="37"/>
      <c r="D15" s="37"/>
      <c r="E15" s="30" t="str">
        <f>IF('Rekapitulace stavby'!E11="","",'Rekapitulace stavby'!E11)</f>
        <v>ZŠ SKřečoň Bohumín</v>
      </c>
      <c r="F15" s="37"/>
      <c r="G15" s="37"/>
      <c r="H15" s="37"/>
      <c r="I15" s="114" t="s">
        <v>30</v>
      </c>
      <c r="J15" s="30" t="str">
        <f>IF('Rekapitulace stavby'!AN11="","",'Rekapitulace stavby'!AN11)</f>
        <v/>
      </c>
      <c r="K15" s="40"/>
    </row>
    <row r="16" spans="1:70" s="1" customFormat="1" ht="6.95" customHeight="1">
      <c r="B16" s="36"/>
      <c r="C16" s="37"/>
      <c r="D16" s="37"/>
      <c r="E16" s="37"/>
      <c r="F16" s="37"/>
      <c r="G16" s="37"/>
      <c r="H16" s="37"/>
      <c r="I16" s="113"/>
      <c r="J16" s="37"/>
      <c r="K16" s="40"/>
    </row>
    <row r="17" spans="2:11" s="1" customFormat="1" ht="14.45" customHeight="1">
      <c r="B17" s="36"/>
      <c r="C17" s="37"/>
      <c r="D17" s="32" t="s">
        <v>31</v>
      </c>
      <c r="E17" s="37"/>
      <c r="F17" s="37"/>
      <c r="G17" s="37"/>
      <c r="H17" s="37"/>
      <c r="I17" s="114" t="s">
        <v>28</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4" t="s">
        <v>30</v>
      </c>
      <c r="J18" s="30" t="str">
        <f>IF('Rekapitulace stavby'!AN14="Vyplň údaj","",IF('Rekapitulace stavby'!AN14="","",'Rekapitulace stavby'!AN14))</f>
        <v/>
      </c>
      <c r="K18" s="40"/>
    </row>
    <row r="19" spans="2:11" s="1" customFormat="1" ht="6.95" customHeight="1">
      <c r="B19" s="36"/>
      <c r="C19" s="37"/>
      <c r="D19" s="37"/>
      <c r="E19" s="37"/>
      <c r="F19" s="37"/>
      <c r="G19" s="37"/>
      <c r="H19" s="37"/>
      <c r="I19" s="113"/>
      <c r="J19" s="37"/>
      <c r="K19" s="40"/>
    </row>
    <row r="20" spans="2:11" s="1" customFormat="1" ht="14.45" customHeight="1">
      <c r="B20" s="36"/>
      <c r="C20" s="37"/>
      <c r="D20" s="32" t="s">
        <v>33</v>
      </c>
      <c r="E20" s="37"/>
      <c r="F20" s="37"/>
      <c r="G20" s="37"/>
      <c r="H20" s="37"/>
      <c r="I20" s="114" t="s">
        <v>28</v>
      </c>
      <c r="J20" s="30" t="str">
        <f>IF('Rekapitulace stavby'!AN16="","",'Rekapitulace stavby'!AN16)</f>
        <v/>
      </c>
      <c r="K20" s="40"/>
    </row>
    <row r="21" spans="2:11" s="1" customFormat="1" ht="18" customHeight="1">
      <c r="B21" s="36"/>
      <c r="C21" s="37"/>
      <c r="D21" s="37"/>
      <c r="E21" s="30" t="str">
        <f>IF('Rekapitulace stavby'!E17="","",'Rekapitulace stavby'!E17)</f>
        <v>ATRIS s.r.o.</v>
      </c>
      <c r="F21" s="37"/>
      <c r="G21" s="37"/>
      <c r="H21" s="37"/>
      <c r="I21" s="114" t="s">
        <v>30</v>
      </c>
      <c r="J21" s="30" t="str">
        <f>IF('Rekapitulace stavby'!AN17="","",'Rekapitulace stavby'!AN17)</f>
        <v/>
      </c>
      <c r="K21" s="40"/>
    </row>
    <row r="22" spans="2:11" s="1" customFormat="1" ht="6.95" customHeight="1">
      <c r="B22" s="36"/>
      <c r="C22" s="37"/>
      <c r="D22" s="37"/>
      <c r="E22" s="37"/>
      <c r="F22" s="37"/>
      <c r="G22" s="37"/>
      <c r="H22" s="37"/>
      <c r="I22" s="113"/>
      <c r="J22" s="37"/>
      <c r="K22" s="40"/>
    </row>
    <row r="23" spans="2:11" s="1" customFormat="1" ht="14.45" customHeight="1">
      <c r="B23" s="36"/>
      <c r="C23" s="37"/>
      <c r="D23" s="32" t="s">
        <v>36</v>
      </c>
      <c r="E23" s="37"/>
      <c r="F23" s="37"/>
      <c r="G23" s="37"/>
      <c r="H23" s="37"/>
      <c r="I23" s="113"/>
      <c r="J23" s="37"/>
      <c r="K23" s="40"/>
    </row>
    <row r="24" spans="2:11" s="6" customFormat="1" ht="16.5" customHeight="1">
      <c r="B24" s="116"/>
      <c r="C24" s="117"/>
      <c r="D24" s="117"/>
      <c r="E24" s="281" t="s">
        <v>21</v>
      </c>
      <c r="F24" s="281"/>
      <c r="G24" s="281"/>
      <c r="H24" s="281"/>
      <c r="I24" s="118"/>
      <c r="J24" s="117"/>
      <c r="K24" s="119"/>
    </row>
    <row r="25" spans="2:11" s="1" customFormat="1" ht="6.95" customHeight="1">
      <c r="B25" s="36"/>
      <c r="C25" s="37"/>
      <c r="D25" s="37"/>
      <c r="E25" s="37"/>
      <c r="F25" s="37"/>
      <c r="G25" s="37"/>
      <c r="H25" s="37"/>
      <c r="I25" s="113"/>
      <c r="J25" s="37"/>
      <c r="K25" s="40"/>
    </row>
    <row r="26" spans="2:11" s="1" customFormat="1" ht="6.95" customHeight="1">
      <c r="B26" s="36"/>
      <c r="C26" s="37"/>
      <c r="D26" s="80"/>
      <c r="E26" s="80"/>
      <c r="F26" s="80"/>
      <c r="G26" s="80"/>
      <c r="H26" s="80"/>
      <c r="I26" s="120"/>
      <c r="J26" s="80"/>
      <c r="K26" s="121"/>
    </row>
    <row r="27" spans="2:11" s="1" customFormat="1" ht="25.35" customHeight="1">
      <c r="B27" s="36"/>
      <c r="C27" s="37"/>
      <c r="D27" s="122" t="s">
        <v>37</v>
      </c>
      <c r="E27" s="37"/>
      <c r="F27" s="37"/>
      <c r="G27" s="37"/>
      <c r="H27" s="37"/>
      <c r="I27" s="113"/>
      <c r="J27" s="123">
        <f>ROUND(J77,2)</f>
        <v>0</v>
      </c>
      <c r="K27" s="40"/>
    </row>
    <row r="28" spans="2:11" s="1" customFormat="1" ht="6.95" customHeight="1">
      <c r="B28" s="36"/>
      <c r="C28" s="37"/>
      <c r="D28" s="80"/>
      <c r="E28" s="80"/>
      <c r="F28" s="80"/>
      <c r="G28" s="80"/>
      <c r="H28" s="80"/>
      <c r="I28" s="120"/>
      <c r="J28" s="80"/>
      <c r="K28" s="121"/>
    </row>
    <row r="29" spans="2:11" s="1" customFormat="1" ht="14.45" customHeight="1">
      <c r="B29" s="36"/>
      <c r="C29" s="37"/>
      <c r="D29" s="37"/>
      <c r="E29" s="37"/>
      <c r="F29" s="41" t="s">
        <v>39</v>
      </c>
      <c r="G29" s="37"/>
      <c r="H29" s="37"/>
      <c r="I29" s="124" t="s">
        <v>38</v>
      </c>
      <c r="J29" s="41" t="s">
        <v>40</v>
      </c>
      <c r="K29" s="40"/>
    </row>
    <row r="30" spans="2:11" s="1" customFormat="1" ht="14.45" customHeight="1">
      <c r="B30" s="36"/>
      <c r="C30" s="37"/>
      <c r="D30" s="44" t="s">
        <v>41</v>
      </c>
      <c r="E30" s="44" t="s">
        <v>42</v>
      </c>
      <c r="F30" s="125">
        <f>ROUND(SUM(BE77:BE186), 2)</f>
        <v>0</v>
      </c>
      <c r="G30" s="37"/>
      <c r="H30" s="37"/>
      <c r="I30" s="126">
        <v>0.21</v>
      </c>
      <c r="J30" s="125">
        <f>ROUND(ROUND((SUM(BE77:BE186)), 2)*I30, 2)</f>
        <v>0</v>
      </c>
      <c r="K30" s="40"/>
    </row>
    <row r="31" spans="2:11" s="1" customFormat="1" ht="14.45" customHeight="1">
      <c r="B31" s="36"/>
      <c r="C31" s="37"/>
      <c r="D31" s="37"/>
      <c r="E31" s="44" t="s">
        <v>43</v>
      </c>
      <c r="F31" s="125">
        <f>ROUND(SUM(BF77:BF186), 2)</f>
        <v>0</v>
      </c>
      <c r="G31" s="37"/>
      <c r="H31" s="37"/>
      <c r="I31" s="126">
        <v>0.15</v>
      </c>
      <c r="J31" s="125">
        <f>ROUND(ROUND((SUM(BF77:BF186)), 2)*I31, 2)</f>
        <v>0</v>
      </c>
      <c r="K31" s="40"/>
    </row>
    <row r="32" spans="2:11" s="1" customFormat="1" ht="14.45" hidden="1" customHeight="1">
      <c r="B32" s="36"/>
      <c r="C32" s="37"/>
      <c r="D32" s="37"/>
      <c r="E32" s="44" t="s">
        <v>44</v>
      </c>
      <c r="F32" s="125">
        <f>ROUND(SUM(BG77:BG186), 2)</f>
        <v>0</v>
      </c>
      <c r="G32" s="37"/>
      <c r="H32" s="37"/>
      <c r="I32" s="126">
        <v>0.21</v>
      </c>
      <c r="J32" s="125">
        <v>0</v>
      </c>
      <c r="K32" s="40"/>
    </row>
    <row r="33" spans="2:11" s="1" customFormat="1" ht="14.45" hidden="1" customHeight="1">
      <c r="B33" s="36"/>
      <c r="C33" s="37"/>
      <c r="D33" s="37"/>
      <c r="E33" s="44" t="s">
        <v>45</v>
      </c>
      <c r="F33" s="125">
        <f>ROUND(SUM(BH77:BH186), 2)</f>
        <v>0</v>
      </c>
      <c r="G33" s="37"/>
      <c r="H33" s="37"/>
      <c r="I33" s="126">
        <v>0.15</v>
      </c>
      <c r="J33" s="125">
        <v>0</v>
      </c>
      <c r="K33" s="40"/>
    </row>
    <row r="34" spans="2:11" s="1" customFormat="1" ht="14.45" hidden="1" customHeight="1">
      <c r="B34" s="36"/>
      <c r="C34" s="37"/>
      <c r="D34" s="37"/>
      <c r="E34" s="44" t="s">
        <v>46</v>
      </c>
      <c r="F34" s="125">
        <f>ROUND(SUM(BI77:BI186), 2)</f>
        <v>0</v>
      </c>
      <c r="G34" s="37"/>
      <c r="H34" s="37"/>
      <c r="I34" s="126">
        <v>0</v>
      </c>
      <c r="J34" s="125">
        <v>0</v>
      </c>
      <c r="K34" s="40"/>
    </row>
    <row r="35" spans="2:11" s="1" customFormat="1" ht="6.95" customHeight="1">
      <c r="B35" s="36"/>
      <c r="C35" s="37"/>
      <c r="D35" s="37"/>
      <c r="E35" s="37"/>
      <c r="F35" s="37"/>
      <c r="G35" s="37"/>
      <c r="H35" s="37"/>
      <c r="I35" s="113"/>
      <c r="J35" s="37"/>
      <c r="K35" s="40"/>
    </row>
    <row r="36" spans="2:11" s="1" customFormat="1" ht="25.35" customHeight="1">
      <c r="B36" s="36"/>
      <c r="C36" s="127"/>
      <c r="D36" s="128" t="s">
        <v>47</v>
      </c>
      <c r="E36" s="74"/>
      <c r="F36" s="74"/>
      <c r="G36" s="129" t="s">
        <v>48</v>
      </c>
      <c r="H36" s="130" t="s">
        <v>49</v>
      </c>
      <c r="I36" s="131"/>
      <c r="J36" s="132">
        <f>SUM(J27:J34)</f>
        <v>0</v>
      </c>
      <c r="K36" s="133"/>
    </row>
    <row r="37" spans="2:11" s="1" customFormat="1" ht="14.45" customHeight="1">
      <c r="B37" s="51"/>
      <c r="C37" s="52"/>
      <c r="D37" s="52"/>
      <c r="E37" s="52"/>
      <c r="F37" s="52"/>
      <c r="G37" s="52"/>
      <c r="H37" s="52"/>
      <c r="I37" s="134"/>
      <c r="J37" s="52"/>
      <c r="K37" s="53"/>
    </row>
    <row r="41" spans="2:11" s="1" customFormat="1" ht="6.95" customHeight="1">
      <c r="B41" s="135"/>
      <c r="C41" s="136"/>
      <c r="D41" s="136"/>
      <c r="E41" s="136"/>
      <c r="F41" s="136"/>
      <c r="G41" s="136"/>
      <c r="H41" s="136"/>
      <c r="I41" s="137"/>
      <c r="J41" s="136"/>
      <c r="K41" s="138"/>
    </row>
    <row r="42" spans="2:11" s="1" customFormat="1" ht="36.950000000000003" customHeight="1">
      <c r="B42" s="36"/>
      <c r="C42" s="25" t="s">
        <v>93</v>
      </c>
      <c r="D42" s="37"/>
      <c r="E42" s="37"/>
      <c r="F42" s="37"/>
      <c r="G42" s="37"/>
      <c r="H42" s="37"/>
      <c r="I42" s="113"/>
      <c r="J42" s="37"/>
      <c r="K42" s="40"/>
    </row>
    <row r="43" spans="2:11" s="1" customFormat="1" ht="6.95" customHeight="1">
      <c r="B43" s="36"/>
      <c r="C43" s="37"/>
      <c r="D43" s="37"/>
      <c r="E43" s="37"/>
      <c r="F43" s="37"/>
      <c r="G43" s="37"/>
      <c r="H43" s="37"/>
      <c r="I43" s="113"/>
      <c r="J43" s="37"/>
      <c r="K43" s="40"/>
    </row>
    <row r="44" spans="2:11" s="1" customFormat="1" ht="14.45" customHeight="1">
      <c r="B44" s="36"/>
      <c r="C44" s="32" t="s">
        <v>18</v>
      </c>
      <c r="D44" s="37"/>
      <c r="E44" s="37"/>
      <c r="F44" s="37"/>
      <c r="G44" s="37"/>
      <c r="H44" s="37"/>
      <c r="I44" s="113"/>
      <c r="J44" s="37"/>
      <c r="K44" s="40"/>
    </row>
    <row r="45" spans="2:11" s="1" customFormat="1" ht="16.5" customHeight="1">
      <c r="B45" s="36"/>
      <c r="C45" s="37"/>
      <c r="D45" s="37"/>
      <c r="E45" s="312" t="str">
        <f>E7</f>
        <v>REKONSTRUKCE ODBORNÝCH UČEBEN A ZŘÍZENÍ A ZŘÍZENÍ BEZBARIÉROVOSTI V ZŠ SKŘEČOŇ - pomůcky</v>
      </c>
      <c r="F45" s="313"/>
      <c r="G45" s="313"/>
      <c r="H45" s="313"/>
      <c r="I45" s="113"/>
      <c r="J45" s="37"/>
      <c r="K45" s="40"/>
    </row>
    <row r="46" spans="2:11" s="1" customFormat="1" ht="14.45" customHeight="1">
      <c r="B46" s="36"/>
      <c r="C46" s="32" t="s">
        <v>91</v>
      </c>
      <c r="D46" s="37"/>
      <c r="E46" s="37"/>
      <c r="F46" s="37"/>
      <c r="G46" s="37"/>
      <c r="H46" s="37"/>
      <c r="I46" s="113"/>
      <c r="J46" s="37"/>
      <c r="K46" s="40"/>
    </row>
    <row r="47" spans="2:11" s="1" customFormat="1" ht="17.25" customHeight="1">
      <c r="B47" s="36"/>
      <c r="C47" s="37"/>
      <c r="D47" s="37"/>
      <c r="E47" s="314" t="str">
        <f>E9</f>
        <v>001 - Pomůcky</v>
      </c>
      <c r="F47" s="315"/>
      <c r="G47" s="315"/>
      <c r="H47" s="315"/>
      <c r="I47" s="113"/>
      <c r="J47" s="37"/>
      <c r="K47" s="40"/>
    </row>
    <row r="48" spans="2:11" s="1" customFormat="1" ht="6.95" customHeight="1">
      <c r="B48" s="36"/>
      <c r="C48" s="37"/>
      <c r="D48" s="37"/>
      <c r="E48" s="37"/>
      <c r="F48" s="37"/>
      <c r="G48" s="37"/>
      <c r="H48" s="37"/>
      <c r="I48" s="113"/>
      <c r="J48" s="37"/>
      <c r="K48" s="40"/>
    </row>
    <row r="49" spans="2:47" s="1" customFormat="1" ht="18" customHeight="1">
      <c r="B49" s="36"/>
      <c r="C49" s="32" t="s">
        <v>23</v>
      </c>
      <c r="D49" s="37"/>
      <c r="E49" s="37"/>
      <c r="F49" s="30" t="str">
        <f>F12</f>
        <v xml:space="preserve"> </v>
      </c>
      <c r="G49" s="37"/>
      <c r="H49" s="37"/>
      <c r="I49" s="114" t="s">
        <v>25</v>
      </c>
      <c r="J49" s="115" t="str">
        <f>IF(J12="","",J12)</f>
        <v>26. 1. 2018</v>
      </c>
      <c r="K49" s="40"/>
    </row>
    <row r="50" spans="2:47" s="1" customFormat="1" ht="6.95" customHeight="1">
      <c r="B50" s="36"/>
      <c r="C50" s="37"/>
      <c r="D50" s="37"/>
      <c r="E50" s="37"/>
      <c r="F50" s="37"/>
      <c r="G50" s="37"/>
      <c r="H50" s="37"/>
      <c r="I50" s="113"/>
      <c r="J50" s="37"/>
      <c r="K50" s="40"/>
    </row>
    <row r="51" spans="2:47" s="1" customFormat="1">
      <c r="B51" s="36"/>
      <c r="C51" s="32" t="s">
        <v>27</v>
      </c>
      <c r="D51" s="37"/>
      <c r="E51" s="37"/>
      <c r="F51" s="30" t="str">
        <f>E15</f>
        <v>ZŠ SKřečoň Bohumín</v>
      </c>
      <c r="G51" s="37"/>
      <c r="H51" s="37"/>
      <c r="I51" s="114" t="s">
        <v>33</v>
      </c>
      <c r="J51" s="281" t="str">
        <f>E21</f>
        <v>ATRIS s.r.o.</v>
      </c>
      <c r="K51" s="40"/>
    </row>
    <row r="52" spans="2:47" s="1" customFormat="1" ht="14.45" customHeight="1">
      <c r="B52" s="36"/>
      <c r="C52" s="32" t="s">
        <v>31</v>
      </c>
      <c r="D52" s="37"/>
      <c r="E52" s="37"/>
      <c r="F52" s="30" t="str">
        <f>IF(E18="","",E18)</f>
        <v/>
      </c>
      <c r="G52" s="37"/>
      <c r="H52" s="37"/>
      <c r="I52" s="113"/>
      <c r="J52" s="316"/>
      <c r="K52" s="40"/>
    </row>
    <row r="53" spans="2:47" s="1" customFormat="1" ht="10.35" customHeight="1">
      <c r="B53" s="36"/>
      <c r="C53" s="37"/>
      <c r="D53" s="37"/>
      <c r="E53" s="37"/>
      <c r="F53" s="37"/>
      <c r="G53" s="37"/>
      <c r="H53" s="37"/>
      <c r="I53" s="113"/>
      <c r="J53" s="37"/>
      <c r="K53" s="40"/>
    </row>
    <row r="54" spans="2:47" s="1" customFormat="1" ht="29.25" customHeight="1">
      <c r="B54" s="36"/>
      <c r="C54" s="139" t="s">
        <v>94</v>
      </c>
      <c r="D54" s="127"/>
      <c r="E54" s="127"/>
      <c r="F54" s="127"/>
      <c r="G54" s="127"/>
      <c r="H54" s="127"/>
      <c r="I54" s="140"/>
      <c r="J54" s="141" t="s">
        <v>95</v>
      </c>
      <c r="K54" s="142"/>
    </row>
    <row r="55" spans="2:47" s="1" customFormat="1" ht="10.35" customHeight="1">
      <c r="B55" s="36"/>
      <c r="C55" s="37"/>
      <c r="D55" s="37"/>
      <c r="E55" s="37"/>
      <c r="F55" s="37"/>
      <c r="G55" s="37"/>
      <c r="H55" s="37"/>
      <c r="I55" s="113"/>
      <c r="J55" s="37"/>
      <c r="K55" s="40"/>
    </row>
    <row r="56" spans="2:47" s="1" customFormat="1" ht="29.25" customHeight="1">
      <c r="B56" s="36"/>
      <c r="C56" s="143" t="s">
        <v>96</v>
      </c>
      <c r="D56" s="37"/>
      <c r="E56" s="37"/>
      <c r="F56" s="37"/>
      <c r="G56" s="37"/>
      <c r="H56" s="37"/>
      <c r="I56" s="113"/>
      <c r="J56" s="123">
        <f>J77</f>
        <v>0</v>
      </c>
      <c r="K56" s="40"/>
      <c r="AU56" s="19" t="s">
        <v>97</v>
      </c>
    </row>
    <row r="57" spans="2:47" s="7" customFormat="1" ht="24.95" customHeight="1">
      <c r="B57" s="144"/>
      <c r="C57" s="145"/>
      <c r="D57" s="146" t="s">
        <v>98</v>
      </c>
      <c r="E57" s="147"/>
      <c r="F57" s="147"/>
      <c r="G57" s="147"/>
      <c r="H57" s="147"/>
      <c r="I57" s="148"/>
      <c r="J57" s="149">
        <f>J78</f>
        <v>0</v>
      </c>
      <c r="K57" s="150"/>
    </row>
    <row r="58" spans="2:47" s="1" customFormat="1" ht="21.75" customHeight="1">
      <c r="B58" s="36"/>
      <c r="C58" s="37"/>
      <c r="D58" s="37"/>
      <c r="E58" s="37"/>
      <c r="F58" s="37"/>
      <c r="G58" s="37"/>
      <c r="H58" s="37"/>
      <c r="I58" s="113"/>
      <c r="J58" s="37"/>
      <c r="K58" s="40"/>
    </row>
    <row r="59" spans="2:47" s="1" customFormat="1" ht="6.95" customHeight="1">
      <c r="B59" s="51"/>
      <c r="C59" s="52"/>
      <c r="D59" s="52"/>
      <c r="E59" s="52"/>
      <c r="F59" s="52"/>
      <c r="G59" s="52"/>
      <c r="H59" s="52"/>
      <c r="I59" s="134"/>
      <c r="J59" s="52"/>
      <c r="K59" s="53"/>
    </row>
    <row r="63" spans="2:47" s="1" customFormat="1" ht="6.95" customHeight="1">
      <c r="B63" s="54"/>
      <c r="C63" s="55"/>
      <c r="D63" s="55"/>
      <c r="E63" s="55"/>
      <c r="F63" s="55"/>
      <c r="G63" s="55"/>
      <c r="H63" s="55"/>
      <c r="I63" s="137"/>
      <c r="J63" s="55"/>
      <c r="K63" s="55"/>
      <c r="L63" s="56"/>
    </row>
    <row r="64" spans="2:47" s="1" customFormat="1" ht="36.950000000000003" customHeight="1">
      <c r="B64" s="36"/>
      <c r="C64" s="57" t="s">
        <v>99</v>
      </c>
      <c r="D64" s="58"/>
      <c r="E64" s="58"/>
      <c r="F64" s="58"/>
      <c r="G64" s="58"/>
      <c r="H64" s="58"/>
      <c r="I64" s="151"/>
      <c r="J64" s="58"/>
      <c r="K64" s="58"/>
      <c r="L64" s="56"/>
    </row>
    <row r="65" spans="2:65" s="1" customFormat="1" ht="6.95" customHeight="1">
      <c r="B65" s="36"/>
      <c r="C65" s="58"/>
      <c r="D65" s="58"/>
      <c r="E65" s="58"/>
      <c r="F65" s="58"/>
      <c r="G65" s="58"/>
      <c r="H65" s="58"/>
      <c r="I65" s="151"/>
      <c r="J65" s="58"/>
      <c r="K65" s="58"/>
      <c r="L65" s="56"/>
    </row>
    <row r="66" spans="2:65" s="1" customFormat="1" ht="14.45" customHeight="1">
      <c r="B66" s="36"/>
      <c r="C66" s="60" t="s">
        <v>18</v>
      </c>
      <c r="D66" s="58"/>
      <c r="E66" s="58"/>
      <c r="F66" s="58"/>
      <c r="G66" s="58"/>
      <c r="H66" s="58"/>
      <c r="I66" s="151"/>
      <c r="J66" s="58"/>
      <c r="K66" s="58"/>
      <c r="L66" s="56"/>
    </row>
    <row r="67" spans="2:65" s="1" customFormat="1" ht="16.5" customHeight="1">
      <c r="B67" s="36"/>
      <c r="C67" s="58"/>
      <c r="D67" s="58"/>
      <c r="E67" s="317" t="str">
        <f>E7</f>
        <v>REKONSTRUKCE ODBORNÝCH UČEBEN A ZŘÍZENÍ A ZŘÍZENÍ BEZBARIÉROVOSTI V ZŠ SKŘEČOŇ - pomůcky</v>
      </c>
      <c r="F67" s="318"/>
      <c r="G67" s="318"/>
      <c r="H67" s="318"/>
      <c r="I67" s="151"/>
      <c r="J67" s="58"/>
      <c r="K67" s="58"/>
      <c r="L67" s="56"/>
    </row>
    <row r="68" spans="2:65" s="1" customFormat="1" ht="14.45" customHeight="1">
      <c r="B68" s="36"/>
      <c r="C68" s="60" t="s">
        <v>91</v>
      </c>
      <c r="D68" s="58"/>
      <c r="E68" s="58"/>
      <c r="F68" s="58"/>
      <c r="G68" s="58"/>
      <c r="H68" s="58"/>
      <c r="I68" s="151"/>
      <c r="J68" s="58"/>
      <c r="K68" s="58"/>
      <c r="L68" s="56"/>
    </row>
    <row r="69" spans="2:65" s="1" customFormat="1" ht="17.25" customHeight="1">
      <c r="B69" s="36"/>
      <c r="C69" s="58"/>
      <c r="D69" s="58"/>
      <c r="E69" s="292" t="str">
        <f>E9</f>
        <v>001 - Pomůcky</v>
      </c>
      <c r="F69" s="319"/>
      <c r="G69" s="319"/>
      <c r="H69" s="319"/>
      <c r="I69" s="151"/>
      <c r="J69" s="58"/>
      <c r="K69" s="58"/>
      <c r="L69" s="56"/>
    </row>
    <row r="70" spans="2:65" s="1" customFormat="1" ht="6.95" customHeight="1">
      <c r="B70" s="36"/>
      <c r="C70" s="58"/>
      <c r="D70" s="58"/>
      <c r="E70" s="58"/>
      <c r="F70" s="58"/>
      <c r="G70" s="58"/>
      <c r="H70" s="58"/>
      <c r="I70" s="151"/>
      <c r="J70" s="58"/>
      <c r="K70" s="58"/>
      <c r="L70" s="56"/>
    </row>
    <row r="71" spans="2:65" s="1" customFormat="1" ht="18" customHeight="1">
      <c r="B71" s="36"/>
      <c r="C71" s="60" t="s">
        <v>23</v>
      </c>
      <c r="D71" s="58"/>
      <c r="E71" s="58"/>
      <c r="F71" s="152" t="str">
        <f>F12</f>
        <v xml:space="preserve"> </v>
      </c>
      <c r="G71" s="58"/>
      <c r="H71" s="58"/>
      <c r="I71" s="153" t="s">
        <v>25</v>
      </c>
      <c r="J71" s="68" t="str">
        <f>IF(J12="","",J12)</f>
        <v>26. 1. 2018</v>
      </c>
      <c r="K71" s="58"/>
      <c r="L71" s="56"/>
    </row>
    <row r="72" spans="2:65" s="1" customFormat="1" ht="6.95" customHeight="1">
      <c r="B72" s="36"/>
      <c r="C72" s="58"/>
      <c r="D72" s="58"/>
      <c r="E72" s="58"/>
      <c r="F72" s="58"/>
      <c r="G72" s="58"/>
      <c r="H72" s="58"/>
      <c r="I72" s="151"/>
      <c r="J72" s="58"/>
      <c r="K72" s="58"/>
      <c r="L72" s="56"/>
    </row>
    <row r="73" spans="2:65" s="1" customFormat="1">
      <c r="B73" s="36"/>
      <c r="C73" s="60" t="s">
        <v>27</v>
      </c>
      <c r="D73" s="58"/>
      <c r="E73" s="58"/>
      <c r="F73" s="152" t="str">
        <f>E15</f>
        <v>ZŠ SKřečoň Bohumín</v>
      </c>
      <c r="G73" s="58"/>
      <c r="H73" s="58"/>
      <c r="I73" s="153" t="s">
        <v>33</v>
      </c>
      <c r="J73" s="152" t="str">
        <f>E21</f>
        <v>ATRIS s.r.o.</v>
      </c>
      <c r="K73" s="58"/>
      <c r="L73" s="56"/>
    </row>
    <row r="74" spans="2:65" s="1" customFormat="1" ht="14.45" customHeight="1">
      <c r="B74" s="36"/>
      <c r="C74" s="60" t="s">
        <v>31</v>
      </c>
      <c r="D74" s="58"/>
      <c r="E74" s="58"/>
      <c r="F74" s="152" t="str">
        <f>IF(E18="","",E18)</f>
        <v/>
      </c>
      <c r="G74" s="58"/>
      <c r="H74" s="58"/>
      <c r="I74" s="151"/>
      <c r="J74" s="58"/>
      <c r="K74" s="58"/>
      <c r="L74" s="56"/>
    </row>
    <row r="75" spans="2:65" s="1" customFormat="1" ht="10.35" customHeight="1">
      <c r="B75" s="36"/>
      <c r="C75" s="58"/>
      <c r="D75" s="58"/>
      <c r="E75" s="58"/>
      <c r="F75" s="58"/>
      <c r="G75" s="58"/>
      <c r="H75" s="58"/>
      <c r="I75" s="151"/>
      <c r="J75" s="58"/>
      <c r="K75" s="58"/>
      <c r="L75" s="56"/>
    </row>
    <row r="76" spans="2:65" s="8" customFormat="1" ht="29.25" customHeight="1">
      <c r="B76" s="154"/>
      <c r="C76" s="155" t="s">
        <v>100</v>
      </c>
      <c r="D76" s="156" t="s">
        <v>56</v>
      </c>
      <c r="E76" s="156" t="s">
        <v>52</v>
      </c>
      <c r="F76" s="156" t="s">
        <v>101</v>
      </c>
      <c r="G76" s="156" t="s">
        <v>102</v>
      </c>
      <c r="H76" s="156" t="s">
        <v>103</v>
      </c>
      <c r="I76" s="157" t="s">
        <v>104</v>
      </c>
      <c r="J76" s="156" t="s">
        <v>95</v>
      </c>
      <c r="K76" s="158" t="s">
        <v>105</v>
      </c>
      <c r="L76" s="159"/>
      <c r="M76" s="76" t="s">
        <v>106</v>
      </c>
      <c r="N76" s="77" t="s">
        <v>41</v>
      </c>
      <c r="O76" s="77" t="s">
        <v>107</v>
      </c>
      <c r="P76" s="77" t="s">
        <v>108</v>
      </c>
      <c r="Q76" s="77" t="s">
        <v>109</v>
      </c>
      <c r="R76" s="77" t="s">
        <v>110</v>
      </c>
      <c r="S76" s="77" t="s">
        <v>111</v>
      </c>
      <c r="T76" s="78" t="s">
        <v>112</v>
      </c>
    </row>
    <row r="77" spans="2:65" s="1" customFormat="1" ht="29.25" customHeight="1">
      <c r="B77" s="36"/>
      <c r="C77" s="82" t="s">
        <v>96</v>
      </c>
      <c r="D77" s="58"/>
      <c r="E77" s="58"/>
      <c r="F77" s="58"/>
      <c r="G77" s="58"/>
      <c r="H77" s="58"/>
      <c r="I77" s="151"/>
      <c r="J77" s="160">
        <f>BK77</f>
        <v>0</v>
      </c>
      <c r="K77" s="58"/>
      <c r="L77" s="56"/>
      <c r="M77" s="79"/>
      <c r="N77" s="80"/>
      <c r="O77" s="80"/>
      <c r="P77" s="161">
        <f>P78</f>
        <v>0</v>
      </c>
      <c r="Q77" s="80"/>
      <c r="R77" s="161">
        <f>R78</f>
        <v>0</v>
      </c>
      <c r="S77" s="80"/>
      <c r="T77" s="162">
        <f>T78</f>
        <v>0</v>
      </c>
      <c r="AT77" s="19" t="s">
        <v>70</v>
      </c>
      <c r="AU77" s="19" t="s">
        <v>97</v>
      </c>
      <c r="BK77" s="163">
        <f>BK78</f>
        <v>0</v>
      </c>
    </row>
    <row r="78" spans="2:65" s="9" customFormat="1" ht="37.35" customHeight="1">
      <c r="B78" s="164"/>
      <c r="C78" s="165"/>
      <c r="D78" s="166" t="s">
        <v>70</v>
      </c>
      <c r="E78" s="167" t="s">
        <v>113</v>
      </c>
      <c r="F78" s="167" t="s">
        <v>77</v>
      </c>
      <c r="G78" s="165"/>
      <c r="H78" s="165"/>
      <c r="I78" s="168"/>
      <c r="J78" s="169">
        <f>BK78</f>
        <v>0</v>
      </c>
      <c r="K78" s="165"/>
      <c r="L78" s="170"/>
      <c r="M78" s="171"/>
      <c r="N78" s="172"/>
      <c r="O78" s="172"/>
      <c r="P78" s="173">
        <f>SUM(P79:P186)</f>
        <v>0</v>
      </c>
      <c r="Q78" s="172"/>
      <c r="R78" s="173">
        <f>SUM(R79:R186)</f>
        <v>0</v>
      </c>
      <c r="S78" s="172"/>
      <c r="T78" s="174">
        <f>SUM(T79:T186)</f>
        <v>0</v>
      </c>
      <c r="AR78" s="175" t="s">
        <v>79</v>
      </c>
      <c r="AT78" s="176" t="s">
        <v>70</v>
      </c>
      <c r="AU78" s="176" t="s">
        <v>71</v>
      </c>
      <c r="AY78" s="175" t="s">
        <v>114</v>
      </c>
      <c r="BK78" s="177">
        <f>SUM(BK79:BK186)</f>
        <v>0</v>
      </c>
    </row>
    <row r="79" spans="2:65" s="1" customFormat="1" ht="16.5" customHeight="1">
      <c r="B79" s="36"/>
      <c r="C79" s="178" t="s">
        <v>79</v>
      </c>
      <c r="D79" s="178" t="s">
        <v>115</v>
      </c>
      <c r="E79" s="179" t="s">
        <v>79</v>
      </c>
      <c r="F79" s="180" t="s">
        <v>116</v>
      </c>
      <c r="G79" s="181" t="s">
        <v>117</v>
      </c>
      <c r="H79" s="182">
        <v>1</v>
      </c>
      <c r="I79" s="183"/>
      <c r="J79" s="184">
        <f>ROUND(I79*H79,2)</f>
        <v>0</v>
      </c>
      <c r="K79" s="180" t="s">
        <v>21</v>
      </c>
      <c r="L79" s="56"/>
      <c r="M79" s="185" t="s">
        <v>21</v>
      </c>
      <c r="N79" s="186" t="s">
        <v>42</v>
      </c>
      <c r="O79" s="37"/>
      <c r="P79" s="187">
        <f>O79*H79</f>
        <v>0</v>
      </c>
      <c r="Q79" s="187">
        <v>0</v>
      </c>
      <c r="R79" s="187">
        <f>Q79*H79</f>
        <v>0</v>
      </c>
      <c r="S79" s="187">
        <v>0</v>
      </c>
      <c r="T79" s="188">
        <f>S79*H79</f>
        <v>0</v>
      </c>
      <c r="AR79" s="19" t="s">
        <v>118</v>
      </c>
      <c r="AT79" s="19" t="s">
        <v>115</v>
      </c>
      <c r="AU79" s="19" t="s">
        <v>79</v>
      </c>
      <c r="AY79" s="19" t="s">
        <v>114</v>
      </c>
      <c r="BE79" s="189">
        <f>IF(N79="základní",J79,0)</f>
        <v>0</v>
      </c>
      <c r="BF79" s="189">
        <f>IF(N79="snížená",J79,0)</f>
        <v>0</v>
      </c>
      <c r="BG79" s="189">
        <f>IF(N79="zákl. přenesená",J79,0)</f>
        <v>0</v>
      </c>
      <c r="BH79" s="189">
        <f>IF(N79="sníž. přenesená",J79,0)</f>
        <v>0</v>
      </c>
      <c r="BI79" s="189">
        <f>IF(N79="nulová",J79,0)</f>
        <v>0</v>
      </c>
      <c r="BJ79" s="19" t="s">
        <v>79</v>
      </c>
      <c r="BK79" s="189">
        <f>ROUND(I79*H79,2)</f>
        <v>0</v>
      </c>
      <c r="BL79" s="19" t="s">
        <v>118</v>
      </c>
      <c r="BM79" s="19" t="s">
        <v>81</v>
      </c>
    </row>
    <row r="80" spans="2:65" s="1" customFormat="1" ht="409.5">
      <c r="B80" s="36"/>
      <c r="C80" s="58"/>
      <c r="D80" s="190" t="s">
        <v>119</v>
      </c>
      <c r="E80" s="58"/>
      <c r="F80" s="191" t="s">
        <v>120</v>
      </c>
      <c r="G80" s="58"/>
      <c r="H80" s="58"/>
      <c r="I80" s="151"/>
      <c r="J80" s="58"/>
      <c r="K80" s="58"/>
      <c r="L80" s="56"/>
      <c r="M80" s="192"/>
      <c r="N80" s="37"/>
      <c r="O80" s="37"/>
      <c r="P80" s="37"/>
      <c r="Q80" s="37"/>
      <c r="R80" s="37"/>
      <c r="S80" s="37"/>
      <c r="T80" s="73"/>
      <c r="AT80" s="19" t="s">
        <v>119</v>
      </c>
      <c r="AU80" s="19" t="s">
        <v>79</v>
      </c>
    </row>
    <row r="81" spans="2:65" s="1" customFormat="1" ht="16.5" customHeight="1">
      <c r="B81" s="36"/>
      <c r="C81" s="178" t="s">
        <v>81</v>
      </c>
      <c r="D81" s="178" t="s">
        <v>115</v>
      </c>
      <c r="E81" s="179" t="s">
        <v>81</v>
      </c>
      <c r="F81" s="180" t="s">
        <v>121</v>
      </c>
      <c r="G81" s="181" t="s">
        <v>117</v>
      </c>
      <c r="H81" s="182">
        <v>31</v>
      </c>
      <c r="I81" s="183"/>
      <c r="J81" s="184">
        <f>ROUND(I81*H81,2)</f>
        <v>0</v>
      </c>
      <c r="K81" s="180" t="s">
        <v>21</v>
      </c>
      <c r="L81" s="56"/>
      <c r="M81" s="185" t="s">
        <v>21</v>
      </c>
      <c r="N81" s="186" t="s">
        <v>42</v>
      </c>
      <c r="O81" s="37"/>
      <c r="P81" s="187">
        <f>O81*H81</f>
        <v>0</v>
      </c>
      <c r="Q81" s="187">
        <v>0</v>
      </c>
      <c r="R81" s="187">
        <f>Q81*H81</f>
        <v>0</v>
      </c>
      <c r="S81" s="187">
        <v>0</v>
      </c>
      <c r="T81" s="188">
        <f>S81*H81</f>
        <v>0</v>
      </c>
      <c r="AR81" s="19" t="s">
        <v>118</v>
      </c>
      <c r="AT81" s="19" t="s">
        <v>115</v>
      </c>
      <c r="AU81" s="19" t="s">
        <v>79</v>
      </c>
      <c r="AY81" s="19" t="s">
        <v>114</v>
      </c>
      <c r="BE81" s="189">
        <f>IF(N81="základní",J81,0)</f>
        <v>0</v>
      </c>
      <c r="BF81" s="189">
        <f>IF(N81="snížená",J81,0)</f>
        <v>0</v>
      </c>
      <c r="BG81" s="189">
        <f>IF(N81="zákl. přenesená",J81,0)</f>
        <v>0</v>
      </c>
      <c r="BH81" s="189">
        <f>IF(N81="sníž. přenesená",J81,0)</f>
        <v>0</v>
      </c>
      <c r="BI81" s="189">
        <f>IF(N81="nulová",J81,0)</f>
        <v>0</v>
      </c>
      <c r="BJ81" s="19" t="s">
        <v>79</v>
      </c>
      <c r="BK81" s="189">
        <f>ROUND(I81*H81,2)</f>
        <v>0</v>
      </c>
      <c r="BL81" s="19" t="s">
        <v>118</v>
      </c>
      <c r="BM81" s="19" t="s">
        <v>118</v>
      </c>
    </row>
    <row r="82" spans="2:65" s="1" customFormat="1" ht="229.5">
      <c r="B82" s="36"/>
      <c r="C82" s="58"/>
      <c r="D82" s="190" t="s">
        <v>119</v>
      </c>
      <c r="E82" s="58"/>
      <c r="F82" s="191" t="s">
        <v>122</v>
      </c>
      <c r="G82" s="58"/>
      <c r="H82" s="58"/>
      <c r="I82" s="151"/>
      <c r="J82" s="58"/>
      <c r="K82" s="58"/>
      <c r="L82" s="56"/>
      <c r="M82" s="192"/>
      <c r="N82" s="37"/>
      <c r="O82" s="37"/>
      <c r="P82" s="37"/>
      <c r="Q82" s="37"/>
      <c r="R82" s="37"/>
      <c r="S82" s="37"/>
      <c r="T82" s="73"/>
      <c r="AT82" s="19" t="s">
        <v>119</v>
      </c>
      <c r="AU82" s="19" t="s">
        <v>79</v>
      </c>
    </row>
    <row r="83" spans="2:65" s="1" customFormat="1" ht="16.5" customHeight="1">
      <c r="B83" s="36"/>
      <c r="C83" s="178" t="s">
        <v>123</v>
      </c>
      <c r="D83" s="178" t="s">
        <v>115</v>
      </c>
      <c r="E83" s="179" t="s">
        <v>123</v>
      </c>
      <c r="F83" s="180" t="s">
        <v>124</v>
      </c>
      <c r="G83" s="181" t="s">
        <v>117</v>
      </c>
      <c r="H83" s="182">
        <v>1</v>
      </c>
      <c r="I83" s="183"/>
      <c r="J83" s="184">
        <f>ROUND(I83*H83,2)</f>
        <v>0</v>
      </c>
      <c r="K83" s="180" t="s">
        <v>21</v>
      </c>
      <c r="L83" s="56"/>
      <c r="M83" s="185" t="s">
        <v>21</v>
      </c>
      <c r="N83" s="186" t="s">
        <v>42</v>
      </c>
      <c r="O83" s="37"/>
      <c r="P83" s="187">
        <f>O83*H83</f>
        <v>0</v>
      </c>
      <c r="Q83" s="187">
        <v>0</v>
      </c>
      <c r="R83" s="187">
        <f>Q83*H83</f>
        <v>0</v>
      </c>
      <c r="S83" s="187">
        <v>0</v>
      </c>
      <c r="T83" s="188">
        <f>S83*H83</f>
        <v>0</v>
      </c>
      <c r="AR83" s="19" t="s">
        <v>118</v>
      </c>
      <c r="AT83" s="19" t="s">
        <v>115</v>
      </c>
      <c r="AU83" s="19" t="s">
        <v>79</v>
      </c>
      <c r="AY83" s="19" t="s">
        <v>114</v>
      </c>
      <c r="BE83" s="189">
        <f>IF(N83="základní",J83,0)</f>
        <v>0</v>
      </c>
      <c r="BF83" s="189">
        <f>IF(N83="snížená",J83,0)</f>
        <v>0</v>
      </c>
      <c r="BG83" s="189">
        <f>IF(N83="zákl. přenesená",J83,0)</f>
        <v>0</v>
      </c>
      <c r="BH83" s="189">
        <f>IF(N83="sníž. přenesená",J83,0)</f>
        <v>0</v>
      </c>
      <c r="BI83" s="189">
        <f>IF(N83="nulová",J83,0)</f>
        <v>0</v>
      </c>
      <c r="BJ83" s="19" t="s">
        <v>79</v>
      </c>
      <c r="BK83" s="189">
        <f>ROUND(I83*H83,2)</f>
        <v>0</v>
      </c>
      <c r="BL83" s="19" t="s">
        <v>118</v>
      </c>
      <c r="BM83" s="19" t="s">
        <v>125</v>
      </c>
    </row>
    <row r="84" spans="2:65" s="1" customFormat="1" ht="229.5">
      <c r="B84" s="36"/>
      <c r="C84" s="58"/>
      <c r="D84" s="190" t="s">
        <v>119</v>
      </c>
      <c r="E84" s="58"/>
      <c r="F84" s="191" t="s">
        <v>126</v>
      </c>
      <c r="G84" s="58"/>
      <c r="H84" s="58"/>
      <c r="I84" s="151"/>
      <c r="J84" s="58"/>
      <c r="K84" s="58"/>
      <c r="L84" s="56"/>
      <c r="M84" s="192"/>
      <c r="N84" s="37"/>
      <c r="O84" s="37"/>
      <c r="P84" s="37"/>
      <c r="Q84" s="37"/>
      <c r="R84" s="37"/>
      <c r="S84" s="37"/>
      <c r="T84" s="73"/>
      <c r="AT84" s="19" t="s">
        <v>119</v>
      </c>
      <c r="AU84" s="19" t="s">
        <v>79</v>
      </c>
    </row>
    <row r="85" spans="2:65" s="1" customFormat="1" ht="16.5" customHeight="1">
      <c r="B85" s="36"/>
      <c r="C85" s="178" t="s">
        <v>118</v>
      </c>
      <c r="D85" s="178" t="s">
        <v>115</v>
      </c>
      <c r="E85" s="179" t="s">
        <v>118</v>
      </c>
      <c r="F85" s="180" t="s">
        <v>127</v>
      </c>
      <c r="G85" s="181" t="s">
        <v>117</v>
      </c>
      <c r="H85" s="182">
        <v>31</v>
      </c>
      <c r="I85" s="183"/>
      <c r="J85" s="184">
        <f>ROUND(I85*H85,2)</f>
        <v>0</v>
      </c>
      <c r="K85" s="180" t="s">
        <v>21</v>
      </c>
      <c r="L85" s="56"/>
      <c r="M85" s="185" t="s">
        <v>21</v>
      </c>
      <c r="N85" s="186" t="s">
        <v>42</v>
      </c>
      <c r="O85" s="37"/>
      <c r="P85" s="187">
        <f>O85*H85</f>
        <v>0</v>
      </c>
      <c r="Q85" s="187">
        <v>0</v>
      </c>
      <c r="R85" s="187">
        <f>Q85*H85</f>
        <v>0</v>
      </c>
      <c r="S85" s="187">
        <v>0</v>
      </c>
      <c r="T85" s="188">
        <f>S85*H85</f>
        <v>0</v>
      </c>
      <c r="AR85" s="19" t="s">
        <v>118</v>
      </c>
      <c r="AT85" s="19" t="s">
        <v>115</v>
      </c>
      <c r="AU85" s="19" t="s">
        <v>79</v>
      </c>
      <c r="AY85" s="19" t="s">
        <v>114</v>
      </c>
      <c r="BE85" s="189">
        <f>IF(N85="základní",J85,0)</f>
        <v>0</v>
      </c>
      <c r="BF85" s="189">
        <f>IF(N85="snížená",J85,0)</f>
        <v>0</v>
      </c>
      <c r="BG85" s="189">
        <f>IF(N85="zákl. přenesená",J85,0)</f>
        <v>0</v>
      </c>
      <c r="BH85" s="189">
        <f>IF(N85="sníž. přenesená",J85,0)</f>
        <v>0</v>
      </c>
      <c r="BI85" s="189">
        <f>IF(N85="nulová",J85,0)</f>
        <v>0</v>
      </c>
      <c r="BJ85" s="19" t="s">
        <v>79</v>
      </c>
      <c r="BK85" s="189">
        <f>ROUND(I85*H85,2)</f>
        <v>0</v>
      </c>
      <c r="BL85" s="19" t="s">
        <v>118</v>
      </c>
      <c r="BM85" s="19" t="s">
        <v>128</v>
      </c>
    </row>
    <row r="86" spans="2:65" s="1" customFormat="1" ht="135">
      <c r="B86" s="36"/>
      <c r="C86" s="58"/>
      <c r="D86" s="190" t="s">
        <v>119</v>
      </c>
      <c r="E86" s="58"/>
      <c r="F86" s="191" t="s">
        <v>129</v>
      </c>
      <c r="G86" s="58"/>
      <c r="H86" s="58"/>
      <c r="I86" s="151"/>
      <c r="J86" s="58"/>
      <c r="K86" s="58"/>
      <c r="L86" s="56"/>
      <c r="M86" s="192"/>
      <c r="N86" s="37"/>
      <c r="O86" s="37"/>
      <c r="P86" s="37"/>
      <c r="Q86" s="37"/>
      <c r="R86" s="37"/>
      <c r="S86" s="37"/>
      <c r="T86" s="73"/>
      <c r="AT86" s="19" t="s">
        <v>119</v>
      </c>
      <c r="AU86" s="19" t="s">
        <v>79</v>
      </c>
    </row>
    <row r="87" spans="2:65" s="1" customFormat="1" ht="16.5" customHeight="1">
      <c r="B87" s="36"/>
      <c r="C87" s="178" t="s">
        <v>130</v>
      </c>
      <c r="D87" s="178" t="s">
        <v>115</v>
      </c>
      <c r="E87" s="179" t="s">
        <v>130</v>
      </c>
      <c r="F87" s="180" t="s">
        <v>131</v>
      </c>
      <c r="G87" s="181" t="s">
        <v>117</v>
      </c>
      <c r="H87" s="182">
        <v>32</v>
      </c>
      <c r="I87" s="183"/>
      <c r="J87" s="184">
        <f>ROUND(I87*H87,2)</f>
        <v>0</v>
      </c>
      <c r="K87" s="180" t="s">
        <v>21</v>
      </c>
      <c r="L87" s="56"/>
      <c r="M87" s="185" t="s">
        <v>21</v>
      </c>
      <c r="N87" s="186" t="s">
        <v>42</v>
      </c>
      <c r="O87" s="37"/>
      <c r="P87" s="187">
        <f>O87*H87</f>
        <v>0</v>
      </c>
      <c r="Q87" s="187">
        <v>0</v>
      </c>
      <c r="R87" s="187">
        <f>Q87*H87</f>
        <v>0</v>
      </c>
      <c r="S87" s="187">
        <v>0</v>
      </c>
      <c r="T87" s="188">
        <f>S87*H87</f>
        <v>0</v>
      </c>
      <c r="AR87" s="19" t="s">
        <v>118</v>
      </c>
      <c r="AT87" s="19" t="s">
        <v>115</v>
      </c>
      <c r="AU87" s="19" t="s">
        <v>79</v>
      </c>
      <c r="AY87" s="19" t="s">
        <v>114</v>
      </c>
      <c r="BE87" s="189">
        <f>IF(N87="základní",J87,0)</f>
        <v>0</v>
      </c>
      <c r="BF87" s="189">
        <f>IF(N87="snížená",J87,0)</f>
        <v>0</v>
      </c>
      <c r="BG87" s="189">
        <f>IF(N87="zákl. přenesená",J87,0)</f>
        <v>0</v>
      </c>
      <c r="BH87" s="189">
        <f>IF(N87="sníž. přenesená",J87,0)</f>
        <v>0</v>
      </c>
      <c r="BI87" s="189">
        <f>IF(N87="nulová",J87,0)</f>
        <v>0</v>
      </c>
      <c r="BJ87" s="19" t="s">
        <v>79</v>
      </c>
      <c r="BK87" s="189">
        <f>ROUND(I87*H87,2)</f>
        <v>0</v>
      </c>
      <c r="BL87" s="19" t="s">
        <v>118</v>
      </c>
      <c r="BM87" s="19" t="s">
        <v>132</v>
      </c>
    </row>
    <row r="88" spans="2:65" s="1" customFormat="1" ht="40.5">
      <c r="B88" s="36"/>
      <c r="C88" s="58"/>
      <c r="D88" s="190" t="s">
        <v>119</v>
      </c>
      <c r="E88" s="58"/>
      <c r="F88" s="191" t="s">
        <v>133</v>
      </c>
      <c r="G88" s="58"/>
      <c r="H88" s="58"/>
      <c r="I88" s="151"/>
      <c r="J88" s="58"/>
      <c r="K88" s="58"/>
      <c r="L88" s="56"/>
      <c r="M88" s="192"/>
      <c r="N88" s="37"/>
      <c r="O88" s="37"/>
      <c r="P88" s="37"/>
      <c r="Q88" s="37"/>
      <c r="R88" s="37"/>
      <c r="S88" s="37"/>
      <c r="T88" s="73"/>
      <c r="AT88" s="19" t="s">
        <v>119</v>
      </c>
      <c r="AU88" s="19" t="s">
        <v>79</v>
      </c>
    </row>
    <row r="89" spans="2:65" s="1" customFormat="1" ht="16.5" customHeight="1">
      <c r="B89" s="36"/>
      <c r="C89" s="178" t="s">
        <v>125</v>
      </c>
      <c r="D89" s="178" t="s">
        <v>115</v>
      </c>
      <c r="E89" s="179" t="s">
        <v>125</v>
      </c>
      <c r="F89" s="180" t="s">
        <v>134</v>
      </c>
      <c r="G89" s="181" t="s">
        <v>117</v>
      </c>
      <c r="H89" s="182">
        <v>1</v>
      </c>
      <c r="I89" s="183"/>
      <c r="J89" s="184">
        <f>ROUND(I89*H89,2)</f>
        <v>0</v>
      </c>
      <c r="K89" s="180" t="s">
        <v>21</v>
      </c>
      <c r="L89" s="56"/>
      <c r="M89" s="185" t="s">
        <v>21</v>
      </c>
      <c r="N89" s="186" t="s">
        <v>42</v>
      </c>
      <c r="O89" s="37"/>
      <c r="P89" s="187">
        <f>O89*H89</f>
        <v>0</v>
      </c>
      <c r="Q89" s="187">
        <v>0</v>
      </c>
      <c r="R89" s="187">
        <f>Q89*H89</f>
        <v>0</v>
      </c>
      <c r="S89" s="187">
        <v>0</v>
      </c>
      <c r="T89" s="188">
        <f>S89*H89</f>
        <v>0</v>
      </c>
      <c r="AR89" s="19" t="s">
        <v>118</v>
      </c>
      <c r="AT89" s="19" t="s">
        <v>115</v>
      </c>
      <c r="AU89" s="19" t="s">
        <v>79</v>
      </c>
      <c r="AY89" s="19" t="s">
        <v>114</v>
      </c>
      <c r="BE89" s="189">
        <f>IF(N89="základní",J89,0)</f>
        <v>0</v>
      </c>
      <c r="BF89" s="189">
        <f>IF(N89="snížená",J89,0)</f>
        <v>0</v>
      </c>
      <c r="BG89" s="189">
        <f>IF(N89="zákl. přenesená",J89,0)</f>
        <v>0</v>
      </c>
      <c r="BH89" s="189">
        <f>IF(N89="sníž. přenesená",J89,0)</f>
        <v>0</v>
      </c>
      <c r="BI89" s="189">
        <f>IF(N89="nulová",J89,0)</f>
        <v>0</v>
      </c>
      <c r="BJ89" s="19" t="s">
        <v>79</v>
      </c>
      <c r="BK89" s="189">
        <f>ROUND(I89*H89,2)</f>
        <v>0</v>
      </c>
      <c r="BL89" s="19" t="s">
        <v>118</v>
      </c>
      <c r="BM89" s="19" t="s">
        <v>135</v>
      </c>
    </row>
    <row r="90" spans="2:65" s="1" customFormat="1" ht="243">
      <c r="B90" s="36"/>
      <c r="C90" s="58"/>
      <c r="D90" s="190" t="s">
        <v>119</v>
      </c>
      <c r="E90" s="58"/>
      <c r="F90" s="191" t="s">
        <v>136</v>
      </c>
      <c r="G90" s="58"/>
      <c r="H90" s="58"/>
      <c r="I90" s="151"/>
      <c r="J90" s="58"/>
      <c r="K90" s="58"/>
      <c r="L90" s="56"/>
      <c r="M90" s="192"/>
      <c r="N90" s="37"/>
      <c r="O90" s="37"/>
      <c r="P90" s="37"/>
      <c r="Q90" s="37"/>
      <c r="R90" s="37"/>
      <c r="S90" s="37"/>
      <c r="T90" s="73"/>
      <c r="AT90" s="19" t="s">
        <v>119</v>
      </c>
      <c r="AU90" s="19" t="s">
        <v>79</v>
      </c>
    </row>
    <row r="91" spans="2:65" s="1" customFormat="1" ht="16.5" customHeight="1">
      <c r="B91" s="36"/>
      <c r="C91" s="178" t="s">
        <v>137</v>
      </c>
      <c r="D91" s="178" t="s">
        <v>115</v>
      </c>
      <c r="E91" s="179" t="s">
        <v>137</v>
      </c>
      <c r="F91" s="180" t="s">
        <v>138</v>
      </c>
      <c r="G91" s="181" t="s">
        <v>117</v>
      </c>
      <c r="H91" s="182">
        <v>1</v>
      </c>
      <c r="I91" s="183"/>
      <c r="J91" s="184">
        <f>ROUND(I91*H91,2)</f>
        <v>0</v>
      </c>
      <c r="K91" s="180" t="s">
        <v>21</v>
      </c>
      <c r="L91" s="56"/>
      <c r="M91" s="185" t="s">
        <v>21</v>
      </c>
      <c r="N91" s="186" t="s">
        <v>42</v>
      </c>
      <c r="O91" s="37"/>
      <c r="P91" s="187">
        <f>O91*H91</f>
        <v>0</v>
      </c>
      <c r="Q91" s="187">
        <v>0</v>
      </c>
      <c r="R91" s="187">
        <f>Q91*H91</f>
        <v>0</v>
      </c>
      <c r="S91" s="187">
        <v>0</v>
      </c>
      <c r="T91" s="188">
        <f>S91*H91</f>
        <v>0</v>
      </c>
      <c r="AR91" s="19" t="s">
        <v>118</v>
      </c>
      <c r="AT91" s="19" t="s">
        <v>115</v>
      </c>
      <c r="AU91" s="19" t="s">
        <v>79</v>
      </c>
      <c r="AY91" s="19" t="s">
        <v>114</v>
      </c>
      <c r="BE91" s="189">
        <f>IF(N91="základní",J91,0)</f>
        <v>0</v>
      </c>
      <c r="BF91" s="189">
        <f>IF(N91="snížená",J91,0)</f>
        <v>0</v>
      </c>
      <c r="BG91" s="189">
        <f>IF(N91="zákl. přenesená",J91,0)</f>
        <v>0</v>
      </c>
      <c r="BH91" s="189">
        <f>IF(N91="sníž. přenesená",J91,0)</f>
        <v>0</v>
      </c>
      <c r="BI91" s="189">
        <f>IF(N91="nulová",J91,0)</f>
        <v>0</v>
      </c>
      <c r="BJ91" s="19" t="s">
        <v>79</v>
      </c>
      <c r="BK91" s="189">
        <f>ROUND(I91*H91,2)</f>
        <v>0</v>
      </c>
      <c r="BL91" s="19" t="s">
        <v>118</v>
      </c>
      <c r="BM91" s="19" t="s">
        <v>139</v>
      </c>
    </row>
    <row r="92" spans="2:65" s="1" customFormat="1" ht="40.5">
      <c r="B92" s="36"/>
      <c r="C92" s="58"/>
      <c r="D92" s="190" t="s">
        <v>119</v>
      </c>
      <c r="E92" s="58"/>
      <c r="F92" s="191" t="s">
        <v>140</v>
      </c>
      <c r="G92" s="58"/>
      <c r="H92" s="58"/>
      <c r="I92" s="151"/>
      <c r="J92" s="58"/>
      <c r="K92" s="58"/>
      <c r="L92" s="56"/>
      <c r="M92" s="192"/>
      <c r="N92" s="37"/>
      <c r="O92" s="37"/>
      <c r="P92" s="37"/>
      <c r="Q92" s="37"/>
      <c r="R92" s="37"/>
      <c r="S92" s="37"/>
      <c r="T92" s="73"/>
      <c r="AT92" s="19" t="s">
        <v>119</v>
      </c>
      <c r="AU92" s="19" t="s">
        <v>79</v>
      </c>
    </row>
    <row r="93" spans="2:65" s="1" customFormat="1" ht="16.5" customHeight="1">
      <c r="B93" s="36"/>
      <c r="C93" s="178" t="s">
        <v>128</v>
      </c>
      <c r="D93" s="178" t="s">
        <v>115</v>
      </c>
      <c r="E93" s="179" t="s">
        <v>128</v>
      </c>
      <c r="F93" s="180" t="s">
        <v>141</v>
      </c>
      <c r="G93" s="181" t="s">
        <v>117</v>
      </c>
      <c r="H93" s="182">
        <v>1</v>
      </c>
      <c r="I93" s="183"/>
      <c r="J93" s="184">
        <f>ROUND(I93*H93,2)</f>
        <v>0</v>
      </c>
      <c r="K93" s="180" t="s">
        <v>21</v>
      </c>
      <c r="L93" s="56"/>
      <c r="M93" s="185" t="s">
        <v>21</v>
      </c>
      <c r="N93" s="186" t="s">
        <v>42</v>
      </c>
      <c r="O93" s="37"/>
      <c r="P93" s="187">
        <f>O93*H93</f>
        <v>0</v>
      </c>
      <c r="Q93" s="187">
        <v>0</v>
      </c>
      <c r="R93" s="187">
        <f>Q93*H93</f>
        <v>0</v>
      </c>
      <c r="S93" s="187">
        <v>0</v>
      </c>
      <c r="T93" s="188">
        <f>S93*H93</f>
        <v>0</v>
      </c>
      <c r="AR93" s="19" t="s">
        <v>118</v>
      </c>
      <c r="AT93" s="19" t="s">
        <v>115</v>
      </c>
      <c r="AU93" s="19" t="s">
        <v>79</v>
      </c>
      <c r="AY93" s="19" t="s">
        <v>114</v>
      </c>
      <c r="BE93" s="189">
        <f>IF(N93="základní",J93,0)</f>
        <v>0</v>
      </c>
      <c r="BF93" s="189">
        <f>IF(N93="snížená",J93,0)</f>
        <v>0</v>
      </c>
      <c r="BG93" s="189">
        <f>IF(N93="zákl. přenesená",J93,0)</f>
        <v>0</v>
      </c>
      <c r="BH93" s="189">
        <f>IF(N93="sníž. přenesená",J93,0)</f>
        <v>0</v>
      </c>
      <c r="BI93" s="189">
        <f>IF(N93="nulová",J93,0)</f>
        <v>0</v>
      </c>
      <c r="BJ93" s="19" t="s">
        <v>79</v>
      </c>
      <c r="BK93" s="189">
        <f>ROUND(I93*H93,2)</f>
        <v>0</v>
      </c>
      <c r="BL93" s="19" t="s">
        <v>118</v>
      </c>
      <c r="BM93" s="19" t="s">
        <v>142</v>
      </c>
    </row>
    <row r="94" spans="2:65" s="1" customFormat="1" ht="67.5">
      <c r="B94" s="36"/>
      <c r="C94" s="58"/>
      <c r="D94" s="190" t="s">
        <v>119</v>
      </c>
      <c r="E94" s="58"/>
      <c r="F94" s="191" t="s">
        <v>143</v>
      </c>
      <c r="G94" s="58"/>
      <c r="H94" s="58"/>
      <c r="I94" s="151"/>
      <c r="J94" s="58"/>
      <c r="K94" s="58"/>
      <c r="L94" s="56"/>
      <c r="M94" s="192"/>
      <c r="N94" s="37"/>
      <c r="O94" s="37"/>
      <c r="P94" s="37"/>
      <c r="Q94" s="37"/>
      <c r="R94" s="37"/>
      <c r="S94" s="37"/>
      <c r="T94" s="73"/>
      <c r="AT94" s="19" t="s">
        <v>119</v>
      </c>
      <c r="AU94" s="19" t="s">
        <v>79</v>
      </c>
    </row>
    <row r="95" spans="2:65" s="1" customFormat="1" ht="16.5" customHeight="1">
      <c r="B95" s="36"/>
      <c r="C95" s="178" t="s">
        <v>144</v>
      </c>
      <c r="D95" s="178" t="s">
        <v>115</v>
      </c>
      <c r="E95" s="179" t="s">
        <v>144</v>
      </c>
      <c r="F95" s="180" t="s">
        <v>145</v>
      </c>
      <c r="G95" s="181" t="s">
        <v>117</v>
      </c>
      <c r="H95" s="182">
        <v>1</v>
      </c>
      <c r="I95" s="183"/>
      <c r="J95" s="184">
        <f>ROUND(I95*H95,2)</f>
        <v>0</v>
      </c>
      <c r="K95" s="180" t="s">
        <v>21</v>
      </c>
      <c r="L95" s="56"/>
      <c r="M95" s="185" t="s">
        <v>21</v>
      </c>
      <c r="N95" s="186" t="s">
        <v>42</v>
      </c>
      <c r="O95" s="37"/>
      <c r="P95" s="187">
        <f>O95*H95</f>
        <v>0</v>
      </c>
      <c r="Q95" s="187">
        <v>0</v>
      </c>
      <c r="R95" s="187">
        <f>Q95*H95</f>
        <v>0</v>
      </c>
      <c r="S95" s="187">
        <v>0</v>
      </c>
      <c r="T95" s="188">
        <f>S95*H95</f>
        <v>0</v>
      </c>
      <c r="AR95" s="19" t="s">
        <v>118</v>
      </c>
      <c r="AT95" s="19" t="s">
        <v>115</v>
      </c>
      <c r="AU95" s="19" t="s">
        <v>79</v>
      </c>
      <c r="AY95" s="19" t="s">
        <v>114</v>
      </c>
      <c r="BE95" s="189">
        <f>IF(N95="základní",J95,0)</f>
        <v>0</v>
      </c>
      <c r="BF95" s="189">
        <f>IF(N95="snížená",J95,0)</f>
        <v>0</v>
      </c>
      <c r="BG95" s="189">
        <f>IF(N95="zákl. přenesená",J95,0)</f>
        <v>0</v>
      </c>
      <c r="BH95" s="189">
        <f>IF(N95="sníž. přenesená",J95,0)</f>
        <v>0</v>
      </c>
      <c r="BI95" s="189">
        <f>IF(N95="nulová",J95,0)</f>
        <v>0</v>
      </c>
      <c r="BJ95" s="19" t="s">
        <v>79</v>
      </c>
      <c r="BK95" s="189">
        <f>ROUND(I95*H95,2)</f>
        <v>0</v>
      </c>
      <c r="BL95" s="19" t="s">
        <v>118</v>
      </c>
      <c r="BM95" s="19" t="s">
        <v>146</v>
      </c>
    </row>
    <row r="96" spans="2:65" s="1" customFormat="1" ht="54">
      <c r="B96" s="36"/>
      <c r="C96" s="58"/>
      <c r="D96" s="190" t="s">
        <v>119</v>
      </c>
      <c r="E96" s="58"/>
      <c r="F96" s="191" t="s">
        <v>147</v>
      </c>
      <c r="G96" s="58"/>
      <c r="H96" s="58"/>
      <c r="I96" s="151"/>
      <c r="J96" s="58"/>
      <c r="K96" s="58"/>
      <c r="L96" s="56"/>
      <c r="M96" s="192"/>
      <c r="N96" s="37"/>
      <c r="O96" s="37"/>
      <c r="P96" s="37"/>
      <c r="Q96" s="37"/>
      <c r="R96" s="37"/>
      <c r="S96" s="37"/>
      <c r="T96" s="73"/>
      <c r="AT96" s="19" t="s">
        <v>119</v>
      </c>
      <c r="AU96" s="19" t="s">
        <v>79</v>
      </c>
    </row>
    <row r="97" spans="2:65" s="1" customFormat="1" ht="16.5" customHeight="1">
      <c r="B97" s="36"/>
      <c r="C97" s="178" t="s">
        <v>132</v>
      </c>
      <c r="D97" s="178" t="s">
        <v>115</v>
      </c>
      <c r="E97" s="179" t="s">
        <v>132</v>
      </c>
      <c r="F97" s="180" t="s">
        <v>148</v>
      </c>
      <c r="G97" s="181" t="s">
        <v>117</v>
      </c>
      <c r="H97" s="182">
        <v>1</v>
      </c>
      <c r="I97" s="183"/>
      <c r="J97" s="184">
        <f>ROUND(I97*H97,2)</f>
        <v>0</v>
      </c>
      <c r="K97" s="180" t="s">
        <v>21</v>
      </c>
      <c r="L97" s="56"/>
      <c r="M97" s="185" t="s">
        <v>21</v>
      </c>
      <c r="N97" s="186" t="s">
        <v>42</v>
      </c>
      <c r="O97" s="37"/>
      <c r="P97" s="187">
        <f>O97*H97</f>
        <v>0</v>
      </c>
      <c r="Q97" s="187">
        <v>0</v>
      </c>
      <c r="R97" s="187">
        <f>Q97*H97</f>
        <v>0</v>
      </c>
      <c r="S97" s="187">
        <v>0</v>
      </c>
      <c r="T97" s="188">
        <f>S97*H97</f>
        <v>0</v>
      </c>
      <c r="AR97" s="19" t="s">
        <v>118</v>
      </c>
      <c r="AT97" s="19" t="s">
        <v>115</v>
      </c>
      <c r="AU97" s="19" t="s">
        <v>79</v>
      </c>
      <c r="AY97" s="19" t="s">
        <v>114</v>
      </c>
      <c r="BE97" s="189">
        <f>IF(N97="základní",J97,0)</f>
        <v>0</v>
      </c>
      <c r="BF97" s="189">
        <f>IF(N97="snížená",J97,0)</f>
        <v>0</v>
      </c>
      <c r="BG97" s="189">
        <f>IF(N97="zákl. přenesená",J97,0)</f>
        <v>0</v>
      </c>
      <c r="BH97" s="189">
        <f>IF(N97="sníž. přenesená",J97,0)</f>
        <v>0</v>
      </c>
      <c r="BI97" s="189">
        <f>IF(N97="nulová",J97,0)</f>
        <v>0</v>
      </c>
      <c r="BJ97" s="19" t="s">
        <v>79</v>
      </c>
      <c r="BK97" s="189">
        <f>ROUND(I97*H97,2)</f>
        <v>0</v>
      </c>
      <c r="BL97" s="19" t="s">
        <v>118</v>
      </c>
      <c r="BM97" s="19" t="s">
        <v>149</v>
      </c>
    </row>
    <row r="98" spans="2:65" s="1" customFormat="1" ht="40.5">
      <c r="B98" s="36"/>
      <c r="C98" s="58"/>
      <c r="D98" s="190" t="s">
        <v>119</v>
      </c>
      <c r="E98" s="58"/>
      <c r="F98" s="191" t="s">
        <v>150</v>
      </c>
      <c r="G98" s="58"/>
      <c r="H98" s="58"/>
      <c r="I98" s="151"/>
      <c r="J98" s="58"/>
      <c r="K98" s="58"/>
      <c r="L98" s="56"/>
      <c r="M98" s="192"/>
      <c r="N98" s="37"/>
      <c r="O98" s="37"/>
      <c r="P98" s="37"/>
      <c r="Q98" s="37"/>
      <c r="R98" s="37"/>
      <c r="S98" s="37"/>
      <c r="T98" s="73"/>
      <c r="AT98" s="19" t="s">
        <v>119</v>
      </c>
      <c r="AU98" s="19" t="s">
        <v>79</v>
      </c>
    </row>
    <row r="99" spans="2:65" s="1" customFormat="1" ht="16.5" customHeight="1">
      <c r="B99" s="36"/>
      <c r="C99" s="178" t="s">
        <v>151</v>
      </c>
      <c r="D99" s="178" t="s">
        <v>115</v>
      </c>
      <c r="E99" s="179" t="s">
        <v>151</v>
      </c>
      <c r="F99" s="180" t="s">
        <v>152</v>
      </c>
      <c r="G99" s="181" t="s">
        <v>117</v>
      </c>
      <c r="H99" s="182">
        <v>15</v>
      </c>
      <c r="I99" s="183"/>
      <c r="J99" s="184">
        <f>ROUND(I99*H99,2)</f>
        <v>0</v>
      </c>
      <c r="K99" s="180" t="s">
        <v>21</v>
      </c>
      <c r="L99" s="56"/>
      <c r="M99" s="185" t="s">
        <v>21</v>
      </c>
      <c r="N99" s="186" t="s">
        <v>42</v>
      </c>
      <c r="O99" s="37"/>
      <c r="P99" s="187">
        <f>O99*H99</f>
        <v>0</v>
      </c>
      <c r="Q99" s="187">
        <v>0</v>
      </c>
      <c r="R99" s="187">
        <f>Q99*H99</f>
        <v>0</v>
      </c>
      <c r="S99" s="187">
        <v>0</v>
      </c>
      <c r="T99" s="188">
        <f>S99*H99</f>
        <v>0</v>
      </c>
      <c r="AR99" s="19" t="s">
        <v>118</v>
      </c>
      <c r="AT99" s="19" t="s">
        <v>115</v>
      </c>
      <c r="AU99" s="19" t="s">
        <v>79</v>
      </c>
      <c r="AY99" s="19" t="s">
        <v>114</v>
      </c>
      <c r="BE99" s="189">
        <f>IF(N99="základní",J99,0)</f>
        <v>0</v>
      </c>
      <c r="BF99" s="189">
        <f>IF(N99="snížená",J99,0)</f>
        <v>0</v>
      </c>
      <c r="BG99" s="189">
        <f>IF(N99="zákl. přenesená",J99,0)</f>
        <v>0</v>
      </c>
      <c r="BH99" s="189">
        <f>IF(N99="sníž. přenesená",J99,0)</f>
        <v>0</v>
      </c>
      <c r="BI99" s="189">
        <f>IF(N99="nulová",J99,0)</f>
        <v>0</v>
      </c>
      <c r="BJ99" s="19" t="s">
        <v>79</v>
      </c>
      <c r="BK99" s="189">
        <f>ROUND(I99*H99,2)</f>
        <v>0</v>
      </c>
      <c r="BL99" s="19" t="s">
        <v>118</v>
      </c>
      <c r="BM99" s="19" t="s">
        <v>153</v>
      </c>
    </row>
    <row r="100" spans="2:65" s="1" customFormat="1" ht="54">
      <c r="B100" s="36"/>
      <c r="C100" s="58"/>
      <c r="D100" s="190" t="s">
        <v>119</v>
      </c>
      <c r="E100" s="58"/>
      <c r="F100" s="191" t="s">
        <v>154</v>
      </c>
      <c r="G100" s="58"/>
      <c r="H100" s="58"/>
      <c r="I100" s="151"/>
      <c r="J100" s="58"/>
      <c r="K100" s="58"/>
      <c r="L100" s="56"/>
      <c r="M100" s="192"/>
      <c r="N100" s="37"/>
      <c r="O100" s="37"/>
      <c r="P100" s="37"/>
      <c r="Q100" s="37"/>
      <c r="R100" s="37"/>
      <c r="S100" s="37"/>
      <c r="T100" s="73"/>
      <c r="AT100" s="19" t="s">
        <v>119</v>
      </c>
      <c r="AU100" s="19" t="s">
        <v>79</v>
      </c>
    </row>
    <row r="101" spans="2:65" s="1" customFormat="1" ht="16.5" customHeight="1">
      <c r="B101" s="36"/>
      <c r="C101" s="178" t="s">
        <v>135</v>
      </c>
      <c r="D101" s="178" t="s">
        <v>115</v>
      </c>
      <c r="E101" s="179" t="s">
        <v>135</v>
      </c>
      <c r="F101" s="180" t="s">
        <v>155</v>
      </c>
      <c r="G101" s="181" t="s">
        <v>117</v>
      </c>
      <c r="H101" s="182">
        <v>1</v>
      </c>
      <c r="I101" s="183"/>
      <c r="J101" s="184">
        <f>ROUND(I101*H101,2)</f>
        <v>0</v>
      </c>
      <c r="K101" s="180" t="s">
        <v>21</v>
      </c>
      <c r="L101" s="56"/>
      <c r="M101" s="185" t="s">
        <v>21</v>
      </c>
      <c r="N101" s="186" t="s">
        <v>42</v>
      </c>
      <c r="O101" s="37"/>
      <c r="P101" s="187">
        <f>O101*H101</f>
        <v>0</v>
      </c>
      <c r="Q101" s="187">
        <v>0</v>
      </c>
      <c r="R101" s="187">
        <f>Q101*H101</f>
        <v>0</v>
      </c>
      <c r="S101" s="187">
        <v>0</v>
      </c>
      <c r="T101" s="188">
        <f>S101*H101</f>
        <v>0</v>
      </c>
      <c r="AR101" s="19" t="s">
        <v>118</v>
      </c>
      <c r="AT101" s="19" t="s">
        <v>115</v>
      </c>
      <c r="AU101" s="19" t="s">
        <v>79</v>
      </c>
      <c r="AY101" s="19" t="s">
        <v>114</v>
      </c>
      <c r="BE101" s="189">
        <f>IF(N101="základní",J101,0)</f>
        <v>0</v>
      </c>
      <c r="BF101" s="189">
        <f>IF(N101="snížená",J101,0)</f>
        <v>0</v>
      </c>
      <c r="BG101" s="189">
        <f>IF(N101="zákl. přenesená",J101,0)</f>
        <v>0</v>
      </c>
      <c r="BH101" s="189">
        <f>IF(N101="sníž. přenesená",J101,0)</f>
        <v>0</v>
      </c>
      <c r="BI101" s="189">
        <f>IF(N101="nulová",J101,0)</f>
        <v>0</v>
      </c>
      <c r="BJ101" s="19" t="s">
        <v>79</v>
      </c>
      <c r="BK101" s="189">
        <f>ROUND(I101*H101,2)</f>
        <v>0</v>
      </c>
      <c r="BL101" s="19" t="s">
        <v>118</v>
      </c>
      <c r="BM101" s="19" t="s">
        <v>156</v>
      </c>
    </row>
    <row r="102" spans="2:65" s="1" customFormat="1" ht="94.5">
      <c r="B102" s="36"/>
      <c r="C102" s="58"/>
      <c r="D102" s="190" t="s">
        <v>119</v>
      </c>
      <c r="E102" s="58"/>
      <c r="F102" s="191" t="s">
        <v>157</v>
      </c>
      <c r="G102" s="58"/>
      <c r="H102" s="58"/>
      <c r="I102" s="151"/>
      <c r="J102" s="58"/>
      <c r="K102" s="58"/>
      <c r="L102" s="56"/>
      <c r="M102" s="192"/>
      <c r="N102" s="37"/>
      <c r="O102" s="37"/>
      <c r="P102" s="37"/>
      <c r="Q102" s="37"/>
      <c r="R102" s="37"/>
      <c r="S102" s="37"/>
      <c r="T102" s="73"/>
      <c r="AT102" s="19" t="s">
        <v>119</v>
      </c>
      <c r="AU102" s="19" t="s">
        <v>79</v>
      </c>
    </row>
    <row r="103" spans="2:65" s="1" customFormat="1" ht="16.5" customHeight="1">
      <c r="B103" s="36"/>
      <c r="C103" s="178" t="s">
        <v>158</v>
      </c>
      <c r="D103" s="178" t="s">
        <v>115</v>
      </c>
      <c r="E103" s="179" t="s">
        <v>158</v>
      </c>
      <c r="F103" s="180" t="s">
        <v>159</v>
      </c>
      <c r="G103" s="181" t="s">
        <v>117</v>
      </c>
      <c r="H103" s="182">
        <v>15</v>
      </c>
      <c r="I103" s="183"/>
      <c r="J103" s="184">
        <f>ROUND(I103*H103,2)</f>
        <v>0</v>
      </c>
      <c r="K103" s="180" t="s">
        <v>21</v>
      </c>
      <c r="L103" s="56"/>
      <c r="M103" s="185" t="s">
        <v>21</v>
      </c>
      <c r="N103" s="186" t="s">
        <v>42</v>
      </c>
      <c r="O103" s="37"/>
      <c r="P103" s="187">
        <f>O103*H103</f>
        <v>0</v>
      </c>
      <c r="Q103" s="187">
        <v>0</v>
      </c>
      <c r="R103" s="187">
        <f>Q103*H103</f>
        <v>0</v>
      </c>
      <c r="S103" s="187">
        <v>0</v>
      </c>
      <c r="T103" s="188">
        <f>S103*H103</f>
        <v>0</v>
      </c>
      <c r="AR103" s="19" t="s">
        <v>118</v>
      </c>
      <c r="AT103" s="19" t="s">
        <v>115</v>
      </c>
      <c r="AU103" s="19" t="s">
        <v>79</v>
      </c>
      <c r="AY103" s="19" t="s">
        <v>114</v>
      </c>
      <c r="BE103" s="189">
        <f>IF(N103="základní",J103,0)</f>
        <v>0</v>
      </c>
      <c r="BF103" s="189">
        <f>IF(N103="snížená",J103,0)</f>
        <v>0</v>
      </c>
      <c r="BG103" s="189">
        <f>IF(N103="zákl. přenesená",J103,0)</f>
        <v>0</v>
      </c>
      <c r="BH103" s="189">
        <f>IF(N103="sníž. přenesená",J103,0)</f>
        <v>0</v>
      </c>
      <c r="BI103" s="189">
        <f>IF(N103="nulová",J103,0)</f>
        <v>0</v>
      </c>
      <c r="BJ103" s="19" t="s">
        <v>79</v>
      </c>
      <c r="BK103" s="189">
        <f>ROUND(I103*H103,2)</f>
        <v>0</v>
      </c>
      <c r="BL103" s="19" t="s">
        <v>118</v>
      </c>
      <c r="BM103" s="19" t="s">
        <v>160</v>
      </c>
    </row>
    <row r="104" spans="2:65" s="1" customFormat="1" ht="27">
      <c r="B104" s="36"/>
      <c r="C104" s="58"/>
      <c r="D104" s="190" t="s">
        <v>119</v>
      </c>
      <c r="E104" s="58"/>
      <c r="F104" s="191" t="s">
        <v>161</v>
      </c>
      <c r="G104" s="58"/>
      <c r="H104" s="58"/>
      <c r="I104" s="151"/>
      <c r="J104" s="58"/>
      <c r="K104" s="58"/>
      <c r="L104" s="56"/>
      <c r="M104" s="192"/>
      <c r="N104" s="37"/>
      <c r="O104" s="37"/>
      <c r="P104" s="37"/>
      <c r="Q104" s="37"/>
      <c r="R104" s="37"/>
      <c r="S104" s="37"/>
      <c r="T104" s="73"/>
      <c r="AT104" s="19" t="s">
        <v>119</v>
      </c>
      <c r="AU104" s="19" t="s">
        <v>79</v>
      </c>
    </row>
    <row r="105" spans="2:65" s="1" customFormat="1" ht="16.5" customHeight="1">
      <c r="B105" s="36"/>
      <c r="C105" s="178" t="s">
        <v>139</v>
      </c>
      <c r="D105" s="178" t="s">
        <v>115</v>
      </c>
      <c r="E105" s="179" t="s">
        <v>139</v>
      </c>
      <c r="F105" s="180" t="s">
        <v>162</v>
      </c>
      <c r="G105" s="181" t="s">
        <v>117</v>
      </c>
      <c r="H105" s="182">
        <v>15</v>
      </c>
      <c r="I105" s="183"/>
      <c r="J105" s="184">
        <f>ROUND(I105*H105,2)</f>
        <v>0</v>
      </c>
      <c r="K105" s="180" t="s">
        <v>21</v>
      </c>
      <c r="L105" s="56"/>
      <c r="M105" s="185" t="s">
        <v>21</v>
      </c>
      <c r="N105" s="186" t="s">
        <v>42</v>
      </c>
      <c r="O105" s="37"/>
      <c r="P105" s="187">
        <f>O105*H105</f>
        <v>0</v>
      </c>
      <c r="Q105" s="187">
        <v>0</v>
      </c>
      <c r="R105" s="187">
        <f>Q105*H105</f>
        <v>0</v>
      </c>
      <c r="S105" s="187">
        <v>0</v>
      </c>
      <c r="T105" s="188">
        <f>S105*H105</f>
        <v>0</v>
      </c>
      <c r="AR105" s="19" t="s">
        <v>118</v>
      </c>
      <c r="AT105" s="19" t="s">
        <v>115</v>
      </c>
      <c r="AU105" s="19" t="s">
        <v>79</v>
      </c>
      <c r="AY105" s="19" t="s">
        <v>114</v>
      </c>
      <c r="BE105" s="189">
        <f>IF(N105="základní",J105,0)</f>
        <v>0</v>
      </c>
      <c r="BF105" s="189">
        <f>IF(N105="snížená",J105,0)</f>
        <v>0</v>
      </c>
      <c r="BG105" s="189">
        <f>IF(N105="zákl. přenesená",J105,0)</f>
        <v>0</v>
      </c>
      <c r="BH105" s="189">
        <f>IF(N105="sníž. přenesená",J105,0)</f>
        <v>0</v>
      </c>
      <c r="BI105" s="189">
        <f>IF(N105="nulová",J105,0)</f>
        <v>0</v>
      </c>
      <c r="BJ105" s="19" t="s">
        <v>79</v>
      </c>
      <c r="BK105" s="189">
        <f>ROUND(I105*H105,2)</f>
        <v>0</v>
      </c>
      <c r="BL105" s="19" t="s">
        <v>118</v>
      </c>
      <c r="BM105" s="19" t="s">
        <v>163</v>
      </c>
    </row>
    <row r="106" spans="2:65" s="1" customFormat="1" ht="54">
      <c r="B106" s="36"/>
      <c r="C106" s="58"/>
      <c r="D106" s="190" t="s">
        <v>119</v>
      </c>
      <c r="E106" s="58"/>
      <c r="F106" s="191" t="s">
        <v>164</v>
      </c>
      <c r="G106" s="58"/>
      <c r="H106" s="58"/>
      <c r="I106" s="151"/>
      <c r="J106" s="58"/>
      <c r="K106" s="58"/>
      <c r="L106" s="56"/>
      <c r="M106" s="192"/>
      <c r="N106" s="37"/>
      <c r="O106" s="37"/>
      <c r="P106" s="37"/>
      <c r="Q106" s="37"/>
      <c r="R106" s="37"/>
      <c r="S106" s="37"/>
      <c r="T106" s="73"/>
      <c r="AT106" s="19" t="s">
        <v>119</v>
      </c>
      <c r="AU106" s="19" t="s">
        <v>79</v>
      </c>
    </row>
    <row r="107" spans="2:65" s="1" customFormat="1" ht="16.5" customHeight="1">
      <c r="B107" s="36"/>
      <c r="C107" s="178" t="s">
        <v>10</v>
      </c>
      <c r="D107" s="178" t="s">
        <v>115</v>
      </c>
      <c r="E107" s="179" t="s">
        <v>10</v>
      </c>
      <c r="F107" s="180" t="s">
        <v>165</v>
      </c>
      <c r="G107" s="181" t="s">
        <v>117</v>
      </c>
      <c r="H107" s="182">
        <v>15</v>
      </c>
      <c r="I107" s="183"/>
      <c r="J107" s="184">
        <f>ROUND(I107*H107,2)</f>
        <v>0</v>
      </c>
      <c r="K107" s="180" t="s">
        <v>21</v>
      </c>
      <c r="L107" s="56"/>
      <c r="M107" s="185" t="s">
        <v>21</v>
      </c>
      <c r="N107" s="186" t="s">
        <v>42</v>
      </c>
      <c r="O107" s="37"/>
      <c r="P107" s="187">
        <f>O107*H107</f>
        <v>0</v>
      </c>
      <c r="Q107" s="187">
        <v>0</v>
      </c>
      <c r="R107" s="187">
        <f>Q107*H107</f>
        <v>0</v>
      </c>
      <c r="S107" s="187">
        <v>0</v>
      </c>
      <c r="T107" s="188">
        <f>S107*H107</f>
        <v>0</v>
      </c>
      <c r="AR107" s="19" t="s">
        <v>118</v>
      </c>
      <c r="AT107" s="19" t="s">
        <v>115</v>
      </c>
      <c r="AU107" s="19" t="s">
        <v>79</v>
      </c>
      <c r="AY107" s="19" t="s">
        <v>114</v>
      </c>
      <c r="BE107" s="189">
        <f>IF(N107="základní",J107,0)</f>
        <v>0</v>
      </c>
      <c r="BF107" s="189">
        <f>IF(N107="snížená",J107,0)</f>
        <v>0</v>
      </c>
      <c r="BG107" s="189">
        <f>IF(N107="zákl. přenesená",J107,0)</f>
        <v>0</v>
      </c>
      <c r="BH107" s="189">
        <f>IF(N107="sníž. přenesená",J107,0)</f>
        <v>0</v>
      </c>
      <c r="BI107" s="189">
        <f>IF(N107="nulová",J107,0)</f>
        <v>0</v>
      </c>
      <c r="BJ107" s="19" t="s">
        <v>79</v>
      </c>
      <c r="BK107" s="189">
        <f>ROUND(I107*H107,2)</f>
        <v>0</v>
      </c>
      <c r="BL107" s="19" t="s">
        <v>118</v>
      </c>
      <c r="BM107" s="19" t="s">
        <v>166</v>
      </c>
    </row>
    <row r="108" spans="2:65" s="1" customFormat="1" ht="27">
      <c r="B108" s="36"/>
      <c r="C108" s="58"/>
      <c r="D108" s="190" t="s">
        <v>119</v>
      </c>
      <c r="E108" s="58"/>
      <c r="F108" s="191" t="s">
        <v>167</v>
      </c>
      <c r="G108" s="58"/>
      <c r="H108" s="58"/>
      <c r="I108" s="151"/>
      <c r="J108" s="58"/>
      <c r="K108" s="58"/>
      <c r="L108" s="56"/>
      <c r="M108" s="192"/>
      <c r="N108" s="37"/>
      <c r="O108" s="37"/>
      <c r="P108" s="37"/>
      <c r="Q108" s="37"/>
      <c r="R108" s="37"/>
      <c r="S108" s="37"/>
      <c r="T108" s="73"/>
      <c r="AT108" s="19" t="s">
        <v>119</v>
      </c>
      <c r="AU108" s="19" t="s">
        <v>79</v>
      </c>
    </row>
    <row r="109" spans="2:65" s="1" customFormat="1" ht="16.5" customHeight="1">
      <c r="B109" s="36"/>
      <c r="C109" s="178" t="s">
        <v>142</v>
      </c>
      <c r="D109" s="178" t="s">
        <v>115</v>
      </c>
      <c r="E109" s="179" t="s">
        <v>142</v>
      </c>
      <c r="F109" s="180" t="s">
        <v>168</v>
      </c>
      <c r="G109" s="181" t="s">
        <v>117</v>
      </c>
      <c r="H109" s="182">
        <v>8</v>
      </c>
      <c r="I109" s="183"/>
      <c r="J109" s="184">
        <f>ROUND(I109*H109,2)</f>
        <v>0</v>
      </c>
      <c r="K109" s="180" t="s">
        <v>21</v>
      </c>
      <c r="L109" s="56"/>
      <c r="M109" s="185" t="s">
        <v>21</v>
      </c>
      <c r="N109" s="186" t="s">
        <v>42</v>
      </c>
      <c r="O109" s="37"/>
      <c r="P109" s="187">
        <f>O109*H109</f>
        <v>0</v>
      </c>
      <c r="Q109" s="187">
        <v>0</v>
      </c>
      <c r="R109" s="187">
        <f>Q109*H109</f>
        <v>0</v>
      </c>
      <c r="S109" s="187">
        <v>0</v>
      </c>
      <c r="T109" s="188">
        <f>S109*H109</f>
        <v>0</v>
      </c>
      <c r="AR109" s="19" t="s">
        <v>118</v>
      </c>
      <c r="AT109" s="19" t="s">
        <v>115</v>
      </c>
      <c r="AU109" s="19" t="s">
        <v>79</v>
      </c>
      <c r="AY109" s="19" t="s">
        <v>114</v>
      </c>
      <c r="BE109" s="189">
        <f>IF(N109="základní",J109,0)</f>
        <v>0</v>
      </c>
      <c r="BF109" s="189">
        <f>IF(N109="snížená",J109,0)</f>
        <v>0</v>
      </c>
      <c r="BG109" s="189">
        <f>IF(N109="zákl. přenesená",J109,0)</f>
        <v>0</v>
      </c>
      <c r="BH109" s="189">
        <f>IF(N109="sníž. přenesená",J109,0)</f>
        <v>0</v>
      </c>
      <c r="BI109" s="189">
        <f>IF(N109="nulová",J109,0)</f>
        <v>0</v>
      </c>
      <c r="BJ109" s="19" t="s">
        <v>79</v>
      </c>
      <c r="BK109" s="189">
        <f>ROUND(I109*H109,2)</f>
        <v>0</v>
      </c>
      <c r="BL109" s="19" t="s">
        <v>118</v>
      </c>
      <c r="BM109" s="19" t="s">
        <v>169</v>
      </c>
    </row>
    <row r="110" spans="2:65" s="1" customFormat="1" ht="40.5">
      <c r="B110" s="36"/>
      <c r="C110" s="58"/>
      <c r="D110" s="190" t="s">
        <v>119</v>
      </c>
      <c r="E110" s="58"/>
      <c r="F110" s="191" t="s">
        <v>170</v>
      </c>
      <c r="G110" s="58"/>
      <c r="H110" s="58"/>
      <c r="I110" s="151"/>
      <c r="J110" s="58"/>
      <c r="K110" s="58"/>
      <c r="L110" s="56"/>
      <c r="M110" s="192"/>
      <c r="N110" s="37"/>
      <c r="O110" s="37"/>
      <c r="P110" s="37"/>
      <c r="Q110" s="37"/>
      <c r="R110" s="37"/>
      <c r="S110" s="37"/>
      <c r="T110" s="73"/>
      <c r="AT110" s="19" t="s">
        <v>119</v>
      </c>
      <c r="AU110" s="19" t="s">
        <v>79</v>
      </c>
    </row>
    <row r="111" spans="2:65" s="1" customFormat="1" ht="16.5" customHeight="1">
      <c r="B111" s="36"/>
      <c r="C111" s="178" t="s">
        <v>171</v>
      </c>
      <c r="D111" s="178" t="s">
        <v>115</v>
      </c>
      <c r="E111" s="179" t="s">
        <v>171</v>
      </c>
      <c r="F111" s="180" t="s">
        <v>172</v>
      </c>
      <c r="G111" s="181" t="s">
        <v>117</v>
      </c>
      <c r="H111" s="182">
        <v>8</v>
      </c>
      <c r="I111" s="183"/>
      <c r="J111" s="184">
        <f>ROUND(I111*H111,2)</f>
        <v>0</v>
      </c>
      <c r="K111" s="180" t="s">
        <v>21</v>
      </c>
      <c r="L111" s="56"/>
      <c r="M111" s="185" t="s">
        <v>21</v>
      </c>
      <c r="N111" s="186" t="s">
        <v>42</v>
      </c>
      <c r="O111" s="37"/>
      <c r="P111" s="187">
        <f>O111*H111</f>
        <v>0</v>
      </c>
      <c r="Q111" s="187">
        <v>0</v>
      </c>
      <c r="R111" s="187">
        <f>Q111*H111</f>
        <v>0</v>
      </c>
      <c r="S111" s="187">
        <v>0</v>
      </c>
      <c r="T111" s="188">
        <f>S111*H111</f>
        <v>0</v>
      </c>
      <c r="AR111" s="19" t="s">
        <v>118</v>
      </c>
      <c r="AT111" s="19" t="s">
        <v>115</v>
      </c>
      <c r="AU111" s="19" t="s">
        <v>79</v>
      </c>
      <c r="AY111" s="19" t="s">
        <v>114</v>
      </c>
      <c r="BE111" s="189">
        <f>IF(N111="základní",J111,0)</f>
        <v>0</v>
      </c>
      <c r="BF111" s="189">
        <f>IF(N111="snížená",J111,0)</f>
        <v>0</v>
      </c>
      <c r="BG111" s="189">
        <f>IF(N111="zákl. přenesená",J111,0)</f>
        <v>0</v>
      </c>
      <c r="BH111" s="189">
        <f>IF(N111="sníž. přenesená",J111,0)</f>
        <v>0</v>
      </c>
      <c r="BI111" s="189">
        <f>IF(N111="nulová",J111,0)</f>
        <v>0</v>
      </c>
      <c r="BJ111" s="19" t="s">
        <v>79</v>
      </c>
      <c r="BK111" s="189">
        <f>ROUND(I111*H111,2)</f>
        <v>0</v>
      </c>
      <c r="BL111" s="19" t="s">
        <v>118</v>
      </c>
      <c r="BM111" s="19" t="s">
        <v>173</v>
      </c>
    </row>
    <row r="112" spans="2:65" s="1" customFormat="1" ht="94.5">
      <c r="B112" s="36"/>
      <c r="C112" s="58"/>
      <c r="D112" s="190" t="s">
        <v>119</v>
      </c>
      <c r="E112" s="58"/>
      <c r="F112" s="191" t="s">
        <v>174</v>
      </c>
      <c r="G112" s="58"/>
      <c r="H112" s="58"/>
      <c r="I112" s="151"/>
      <c r="J112" s="58"/>
      <c r="K112" s="58"/>
      <c r="L112" s="56"/>
      <c r="M112" s="192"/>
      <c r="N112" s="37"/>
      <c r="O112" s="37"/>
      <c r="P112" s="37"/>
      <c r="Q112" s="37"/>
      <c r="R112" s="37"/>
      <c r="S112" s="37"/>
      <c r="T112" s="73"/>
      <c r="AT112" s="19" t="s">
        <v>119</v>
      </c>
      <c r="AU112" s="19" t="s">
        <v>79</v>
      </c>
    </row>
    <row r="113" spans="2:65" s="1" customFormat="1" ht="16.5" customHeight="1">
      <c r="B113" s="36"/>
      <c r="C113" s="178" t="s">
        <v>146</v>
      </c>
      <c r="D113" s="178" t="s">
        <v>115</v>
      </c>
      <c r="E113" s="179" t="s">
        <v>146</v>
      </c>
      <c r="F113" s="180" t="s">
        <v>175</v>
      </c>
      <c r="G113" s="181" t="s">
        <v>117</v>
      </c>
      <c r="H113" s="182">
        <v>3</v>
      </c>
      <c r="I113" s="183"/>
      <c r="J113" s="184">
        <f>ROUND(I113*H113,2)</f>
        <v>0</v>
      </c>
      <c r="K113" s="180" t="s">
        <v>21</v>
      </c>
      <c r="L113" s="56"/>
      <c r="M113" s="185" t="s">
        <v>21</v>
      </c>
      <c r="N113" s="186" t="s">
        <v>42</v>
      </c>
      <c r="O113" s="37"/>
      <c r="P113" s="187">
        <f>O113*H113</f>
        <v>0</v>
      </c>
      <c r="Q113" s="187">
        <v>0</v>
      </c>
      <c r="R113" s="187">
        <f>Q113*H113</f>
        <v>0</v>
      </c>
      <c r="S113" s="187">
        <v>0</v>
      </c>
      <c r="T113" s="188">
        <f>S113*H113</f>
        <v>0</v>
      </c>
      <c r="AR113" s="19" t="s">
        <v>118</v>
      </c>
      <c r="AT113" s="19" t="s">
        <v>115</v>
      </c>
      <c r="AU113" s="19" t="s">
        <v>79</v>
      </c>
      <c r="AY113" s="19" t="s">
        <v>114</v>
      </c>
      <c r="BE113" s="189">
        <f>IF(N113="základní",J113,0)</f>
        <v>0</v>
      </c>
      <c r="BF113" s="189">
        <f>IF(N113="snížená",J113,0)</f>
        <v>0</v>
      </c>
      <c r="BG113" s="189">
        <f>IF(N113="zákl. přenesená",J113,0)</f>
        <v>0</v>
      </c>
      <c r="BH113" s="189">
        <f>IF(N113="sníž. přenesená",J113,0)</f>
        <v>0</v>
      </c>
      <c r="BI113" s="189">
        <f>IF(N113="nulová",J113,0)</f>
        <v>0</v>
      </c>
      <c r="BJ113" s="19" t="s">
        <v>79</v>
      </c>
      <c r="BK113" s="189">
        <f>ROUND(I113*H113,2)</f>
        <v>0</v>
      </c>
      <c r="BL113" s="19" t="s">
        <v>118</v>
      </c>
      <c r="BM113" s="19" t="s">
        <v>176</v>
      </c>
    </row>
    <row r="114" spans="2:65" s="1" customFormat="1" ht="54">
      <c r="B114" s="36"/>
      <c r="C114" s="58"/>
      <c r="D114" s="190" t="s">
        <v>119</v>
      </c>
      <c r="E114" s="58"/>
      <c r="F114" s="191" t="s">
        <v>177</v>
      </c>
      <c r="G114" s="58"/>
      <c r="H114" s="58"/>
      <c r="I114" s="151"/>
      <c r="J114" s="58"/>
      <c r="K114" s="58"/>
      <c r="L114" s="56"/>
      <c r="M114" s="192"/>
      <c r="N114" s="37"/>
      <c r="O114" s="37"/>
      <c r="P114" s="37"/>
      <c r="Q114" s="37"/>
      <c r="R114" s="37"/>
      <c r="S114" s="37"/>
      <c r="T114" s="73"/>
      <c r="AT114" s="19" t="s">
        <v>119</v>
      </c>
      <c r="AU114" s="19" t="s">
        <v>79</v>
      </c>
    </row>
    <row r="115" spans="2:65" s="1" customFormat="1" ht="16.5" customHeight="1">
      <c r="B115" s="36"/>
      <c r="C115" s="178" t="s">
        <v>178</v>
      </c>
      <c r="D115" s="178" t="s">
        <v>115</v>
      </c>
      <c r="E115" s="179" t="s">
        <v>178</v>
      </c>
      <c r="F115" s="180" t="s">
        <v>179</v>
      </c>
      <c r="G115" s="181" t="s">
        <v>117</v>
      </c>
      <c r="H115" s="182">
        <v>3</v>
      </c>
      <c r="I115" s="183"/>
      <c r="J115" s="184">
        <f>ROUND(I115*H115,2)</f>
        <v>0</v>
      </c>
      <c r="K115" s="180" t="s">
        <v>21</v>
      </c>
      <c r="L115" s="56"/>
      <c r="M115" s="185" t="s">
        <v>21</v>
      </c>
      <c r="N115" s="186" t="s">
        <v>42</v>
      </c>
      <c r="O115" s="37"/>
      <c r="P115" s="187">
        <f>O115*H115</f>
        <v>0</v>
      </c>
      <c r="Q115" s="187">
        <v>0</v>
      </c>
      <c r="R115" s="187">
        <f>Q115*H115</f>
        <v>0</v>
      </c>
      <c r="S115" s="187">
        <v>0</v>
      </c>
      <c r="T115" s="188">
        <f>S115*H115</f>
        <v>0</v>
      </c>
      <c r="AR115" s="19" t="s">
        <v>118</v>
      </c>
      <c r="AT115" s="19" t="s">
        <v>115</v>
      </c>
      <c r="AU115" s="19" t="s">
        <v>79</v>
      </c>
      <c r="AY115" s="19" t="s">
        <v>114</v>
      </c>
      <c r="BE115" s="189">
        <f>IF(N115="základní",J115,0)</f>
        <v>0</v>
      </c>
      <c r="BF115" s="189">
        <f>IF(N115="snížená",J115,0)</f>
        <v>0</v>
      </c>
      <c r="BG115" s="189">
        <f>IF(N115="zákl. přenesená",J115,0)</f>
        <v>0</v>
      </c>
      <c r="BH115" s="189">
        <f>IF(N115="sníž. přenesená",J115,0)</f>
        <v>0</v>
      </c>
      <c r="BI115" s="189">
        <f>IF(N115="nulová",J115,0)</f>
        <v>0</v>
      </c>
      <c r="BJ115" s="19" t="s">
        <v>79</v>
      </c>
      <c r="BK115" s="189">
        <f>ROUND(I115*H115,2)</f>
        <v>0</v>
      </c>
      <c r="BL115" s="19" t="s">
        <v>118</v>
      </c>
      <c r="BM115" s="19" t="s">
        <v>180</v>
      </c>
    </row>
    <row r="116" spans="2:65" s="1" customFormat="1" ht="54">
      <c r="B116" s="36"/>
      <c r="C116" s="58"/>
      <c r="D116" s="190" t="s">
        <v>119</v>
      </c>
      <c r="E116" s="58"/>
      <c r="F116" s="191" t="s">
        <v>181</v>
      </c>
      <c r="G116" s="58"/>
      <c r="H116" s="58"/>
      <c r="I116" s="151"/>
      <c r="J116" s="58"/>
      <c r="K116" s="58"/>
      <c r="L116" s="56"/>
      <c r="M116" s="192"/>
      <c r="N116" s="37"/>
      <c r="O116" s="37"/>
      <c r="P116" s="37"/>
      <c r="Q116" s="37"/>
      <c r="R116" s="37"/>
      <c r="S116" s="37"/>
      <c r="T116" s="73"/>
      <c r="AT116" s="19" t="s">
        <v>119</v>
      </c>
      <c r="AU116" s="19" t="s">
        <v>79</v>
      </c>
    </row>
    <row r="117" spans="2:65" s="1" customFormat="1" ht="16.5" customHeight="1">
      <c r="B117" s="36"/>
      <c r="C117" s="178" t="s">
        <v>149</v>
      </c>
      <c r="D117" s="178" t="s">
        <v>115</v>
      </c>
      <c r="E117" s="179" t="s">
        <v>149</v>
      </c>
      <c r="F117" s="180" t="s">
        <v>182</v>
      </c>
      <c r="G117" s="181" t="s">
        <v>117</v>
      </c>
      <c r="H117" s="182">
        <v>6</v>
      </c>
      <c r="I117" s="183"/>
      <c r="J117" s="184">
        <f>ROUND(I117*H117,2)</f>
        <v>0</v>
      </c>
      <c r="K117" s="180" t="s">
        <v>21</v>
      </c>
      <c r="L117" s="56"/>
      <c r="M117" s="185" t="s">
        <v>21</v>
      </c>
      <c r="N117" s="186" t="s">
        <v>42</v>
      </c>
      <c r="O117" s="37"/>
      <c r="P117" s="187">
        <f>O117*H117</f>
        <v>0</v>
      </c>
      <c r="Q117" s="187">
        <v>0</v>
      </c>
      <c r="R117" s="187">
        <f>Q117*H117</f>
        <v>0</v>
      </c>
      <c r="S117" s="187">
        <v>0</v>
      </c>
      <c r="T117" s="188">
        <f>S117*H117</f>
        <v>0</v>
      </c>
      <c r="AR117" s="19" t="s">
        <v>118</v>
      </c>
      <c r="AT117" s="19" t="s">
        <v>115</v>
      </c>
      <c r="AU117" s="19" t="s">
        <v>79</v>
      </c>
      <c r="AY117" s="19" t="s">
        <v>114</v>
      </c>
      <c r="BE117" s="189">
        <f>IF(N117="základní",J117,0)</f>
        <v>0</v>
      </c>
      <c r="BF117" s="189">
        <f>IF(N117="snížená",J117,0)</f>
        <v>0</v>
      </c>
      <c r="BG117" s="189">
        <f>IF(N117="zákl. přenesená",J117,0)</f>
        <v>0</v>
      </c>
      <c r="BH117" s="189">
        <f>IF(N117="sníž. přenesená",J117,0)</f>
        <v>0</v>
      </c>
      <c r="BI117" s="189">
        <f>IF(N117="nulová",J117,0)</f>
        <v>0</v>
      </c>
      <c r="BJ117" s="19" t="s">
        <v>79</v>
      </c>
      <c r="BK117" s="189">
        <f>ROUND(I117*H117,2)</f>
        <v>0</v>
      </c>
      <c r="BL117" s="19" t="s">
        <v>118</v>
      </c>
      <c r="BM117" s="19" t="s">
        <v>183</v>
      </c>
    </row>
    <row r="118" spans="2:65" s="1" customFormat="1" ht="27">
      <c r="B118" s="36"/>
      <c r="C118" s="58"/>
      <c r="D118" s="190" t="s">
        <v>119</v>
      </c>
      <c r="E118" s="58"/>
      <c r="F118" s="191" t="s">
        <v>184</v>
      </c>
      <c r="G118" s="58"/>
      <c r="H118" s="58"/>
      <c r="I118" s="151"/>
      <c r="J118" s="58"/>
      <c r="K118" s="58"/>
      <c r="L118" s="56"/>
      <c r="M118" s="192"/>
      <c r="N118" s="37"/>
      <c r="O118" s="37"/>
      <c r="P118" s="37"/>
      <c r="Q118" s="37"/>
      <c r="R118" s="37"/>
      <c r="S118" s="37"/>
      <c r="T118" s="73"/>
      <c r="AT118" s="19" t="s">
        <v>119</v>
      </c>
      <c r="AU118" s="19" t="s">
        <v>79</v>
      </c>
    </row>
    <row r="119" spans="2:65" s="1" customFormat="1" ht="16.5" customHeight="1">
      <c r="B119" s="36"/>
      <c r="C119" s="178" t="s">
        <v>9</v>
      </c>
      <c r="D119" s="178" t="s">
        <v>115</v>
      </c>
      <c r="E119" s="179" t="s">
        <v>9</v>
      </c>
      <c r="F119" s="180" t="s">
        <v>185</v>
      </c>
      <c r="G119" s="181" t="s">
        <v>117</v>
      </c>
      <c r="H119" s="182">
        <v>6</v>
      </c>
      <c r="I119" s="183"/>
      <c r="J119" s="184">
        <f>ROUND(I119*H119,2)</f>
        <v>0</v>
      </c>
      <c r="K119" s="180" t="s">
        <v>21</v>
      </c>
      <c r="L119" s="56"/>
      <c r="M119" s="185" t="s">
        <v>21</v>
      </c>
      <c r="N119" s="186" t="s">
        <v>42</v>
      </c>
      <c r="O119" s="37"/>
      <c r="P119" s="187">
        <f>O119*H119</f>
        <v>0</v>
      </c>
      <c r="Q119" s="187">
        <v>0</v>
      </c>
      <c r="R119" s="187">
        <f>Q119*H119</f>
        <v>0</v>
      </c>
      <c r="S119" s="187">
        <v>0</v>
      </c>
      <c r="T119" s="188">
        <f>S119*H119</f>
        <v>0</v>
      </c>
      <c r="AR119" s="19" t="s">
        <v>118</v>
      </c>
      <c r="AT119" s="19" t="s">
        <v>115</v>
      </c>
      <c r="AU119" s="19" t="s">
        <v>79</v>
      </c>
      <c r="AY119" s="19" t="s">
        <v>114</v>
      </c>
      <c r="BE119" s="189">
        <f>IF(N119="základní",J119,0)</f>
        <v>0</v>
      </c>
      <c r="BF119" s="189">
        <f>IF(N119="snížená",J119,0)</f>
        <v>0</v>
      </c>
      <c r="BG119" s="189">
        <f>IF(N119="zákl. přenesená",J119,0)</f>
        <v>0</v>
      </c>
      <c r="BH119" s="189">
        <f>IF(N119="sníž. přenesená",J119,0)</f>
        <v>0</v>
      </c>
      <c r="BI119" s="189">
        <f>IF(N119="nulová",J119,0)</f>
        <v>0</v>
      </c>
      <c r="BJ119" s="19" t="s">
        <v>79</v>
      </c>
      <c r="BK119" s="189">
        <f>ROUND(I119*H119,2)</f>
        <v>0</v>
      </c>
      <c r="BL119" s="19" t="s">
        <v>118</v>
      </c>
      <c r="BM119" s="19" t="s">
        <v>186</v>
      </c>
    </row>
    <row r="120" spans="2:65" s="1" customFormat="1" ht="27">
      <c r="B120" s="36"/>
      <c r="C120" s="58"/>
      <c r="D120" s="190" t="s">
        <v>119</v>
      </c>
      <c r="E120" s="58"/>
      <c r="F120" s="191" t="s">
        <v>184</v>
      </c>
      <c r="G120" s="58"/>
      <c r="H120" s="58"/>
      <c r="I120" s="151"/>
      <c r="J120" s="58"/>
      <c r="K120" s="58"/>
      <c r="L120" s="56"/>
      <c r="M120" s="192"/>
      <c r="N120" s="37"/>
      <c r="O120" s="37"/>
      <c r="P120" s="37"/>
      <c r="Q120" s="37"/>
      <c r="R120" s="37"/>
      <c r="S120" s="37"/>
      <c r="T120" s="73"/>
      <c r="AT120" s="19" t="s">
        <v>119</v>
      </c>
      <c r="AU120" s="19" t="s">
        <v>79</v>
      </c>
    </row>
    <row r="121" spans="2:65" s="1" customFormat="1" ht="16.5" customHeight="1">
      <c r="B121" s="36"/>
      <c r="C121" s="178" t="s">
        <v>153</v>
      </c>
      <c r="D121" s="178" t="s">
        <v>115</v>
      </c>
      <c r="E121" s="179" t="s">
        <v>153</v>
      </c>
      <c r="F121" s="180" t="s">
        <v>187</v>
      </c>
      <c r="G121" s="181" t="s">
        <v>117</v>
      </c>
      <c r="H121" s="182">
        <v>6</v>
      </c>
      <c r="I121" s="183"/>
      <c r="J121" s="184">
        <f>ROUND(I121*H121,2)</f>
        <v>0</v>
      </c>
      <c r="K121" s="180" t="s">
        <v>21</v>
      </c>
      <c r="L121" s="56"/>
      <c r="M121" s="185" t="s">
        <v>21</v>
      </c>
      <c r="N121" s="186" t="s">
        <v>42</v>
      </c>
      <c r="O121" s="37"/>
      <c r="P121" s="187">
        <f>O121*H121</f>
        <v>0</v>
      </c>
      <c r="Q121" s="187">
        <v>0</v>
      </c>
      <c r="R121" s="187">
        <f>Q121*H121</f>
        <v>0</v>
      </c>
      <c r="S121" s="187">
        <v>0</v>
      </c>
      <c r="T121" s="188">
        <f>S121*H121</f>
        <v>0</v>
      </c>
      <c r="AR121" s="19" t="s">
        <v>118</v>
      </c>
      <c r="AT121" s="19" t="s">
        <v>115</v>
      </c>
      <c r="AU121" s="19" t="s">
        <v>79</v>
      </c>
      <c r="AY121" s="19" t="s">
        <v>114</v>
      </c>
      <c r="BE121" s="189">
        <f>IF(N121="základní",J121,0)</f>
        <v>0</v>
      </c>
      <c r="BF121" s="189">
        <f>IF(N121="snížená",J121,0)</f>
        <v>0</v>
      </c>
      <c r="BG121" s="189">
        <f>IF(N121="zákl. přenesená",J121,0)</f>
        <v>0</v>
      </c>
      <c r="BH121" s="189">
        <f>IF(N121="sníž. přenesená",J121,0)</f>
        <v>0</v>
      </c>
      <c r="BI121" s="189">
        <f>IF(N121="nulová",J121,0)</f>
        <v>0</v>
      </c>
      <c r="BJ121" s="19" t="s">
        <v>79</v>
      </c>
      <c r="BK121" s="189">
        <f>ROUND(I121*H121,2)</f>
        <v>0</v>
      </c>
      <c r="BL121" s="19" t="s">
        <v>118</v>
      </c>
      <c r="BM121" s="19" t="s">
        <v>188</v>
      </c>
    </row>
    <row r="122" spans="2:65" s="1" customFormat="1" ht="27">
      <c r="B122" s="36"/>
      <c r="C122" s="58"/>
      <c r="D122" s="190" t="s">
        <v>119</v>
      </c>
      <c r="E122" s="58"/>
      <c r="F122" s="191" t="s">
        <v>184</v>
      </c>
      <c r="G122" s="58"/>
      <c r="H122" s="58"/>
      <c r="I122" s="151"/>
      <c r="J122" s="58"/>
      <c r="K122" s="58"/>
      <c r="L122" s="56"/>
      <c r="M122" s="192"/>
      <c r="N122" s="37"/>
      <c r="O122" s="37"/>
      <c r="P122" s="37"/>
      <c r="Q122" s="37"/>
      <c r="R122" s="37"/>
      <c r="S122" s="37"/>
      <c r="T122" s="73"/>
      <c r="AT122" s="19" t="s">
        <v>119</v>
      </c>
      <c r="AU122" s="19" t="s">
        <v>79</v>
      </c>
    </row>
    <row r="123" spans="2:65" s="1" customFormat="1" ht="16.5" customHeight="1">
      <c r="B123" s="36"/>
      <c r="C123" s="178" t="s">
        <v>189</v>
      </c>
      <c r="D123" s="178" t="s">
        <v>115</v>
      </c>
      <c r="E123" s="179" t="s">
        <v>189</v>
      </c>
      <c r="F123" s="180" t="s">
        <v>190</v>
      </c>
      <c r="G123" s="181" t="s">
        <v>117</v>
      </c>
      <c r="H123" s="182">
        <v>6</v>
      </c>
      <c r="I123" s="183"/>
      <c r="J123" s="184">
        <f>ROUND(I123*H123,2)</f>
        <v>0</v>
      </c>
      <c r="K123" s="180" t="s">
        <v>21</v>
      </c>
      <c r="L123" s="56"/>
      <c r="M123" s="185" t="s">
        <v>21</v>
      </c>
      <c r="N123" s="186" t="s">
        <v>42</v>
      </c>
      <c r="O123" s="37"/>
      <c r="P123" s="187">
        <f>O123*H123</f>
        <v>0</v>
      </c>
      <c r="Q123" s="187">
        <v>0</v>
      </c>
      <c r="R123" s="187">
        <f>Q123*H123</f>
        <v>0</v>
      </c>
      <c r="S123" s="187">
        <v>0</v>
      </c>
      <c r="T123" s="188">
        <f>S123*H123</f>
        <v>0</v>
      </c>
      <c r="AR123" s="19" t="s">
        <v>118</v>
      </c>
      <c r="AT123" s="19" t="s">
        <v>115</v>
      </c>
      <c r="AU123" s="19" t="s">
        <v>79</v>
      </c>
      <c r="AY123" s="19" t="s">
        <v>114</v>
      </c>
      <c r="BE123" s="189">
        <f>IF(N123="základní",J123,0)</f>
        <v>0</v>
      </c>
      <c r="BF123" s="189">
        <f>IF(N123="snížená",J123,0)</f>
        <v>0</v>
      </c>
      <c r="BG123" s="189">
        <f>IF(N123="zákl. přenesená",J123,0)</f>
        <v>0</v>
      </c>
      <c r="BH123" s="189">
        <f>IF(N123="sníž. přenesená",J123,0)</f>
        <v>0</v>
      </c>
      <c r="BI123" s="189">
        <f>IF(N123="nulová",J123,0)</f>
        <v>0</v>
      </c>
      <c r="BJ123" s="19" t="s">
        <v>79</v>
      </c>
      <c r="BK123" s="189">
        <f>ROUND(I123*H123,2)</f>
        <v>0</v>
      </c>
      <c r="BL123" s="19" t="s">
        <v>118</v>
      </c>
      <c r="BM123" s="19" t="s">
        <v>191</v>
      </c>
    </row>
    <row r="124" spans="2:65" s="1" customFormat="1" ht="27">
      <c r="B124" s="36"/>
      <c r="C124" s="58"/>
      <c r="D124" s="190" t="s">
        <v>119</v>
      </c>
      <c r="E124" s="58"/>
      <c r="F124" s="191" t="s">
        <v>184</v>
      </c>
      <c r="G124" s="58"/>
      <c r="H124" s="58"/>
      <c r="I124" s="151"/>
      <c r="J124" s="58"/>
      <c r="K124" s="58"/>
      <c r="L124" s="56"/>
      <c r="M124" s="192"/>
      <c r="N124" s="37"/>
      <c r="O124" s="37"/>
      <c r="P124" s="37"/>
      <c r="Q124" s="37"/>
      <c r="R124" s="37"/>
      <c r="S124" s="37"/>
      <c r="T124" s="73"/>
      <c r="AT124" s="19" t="s">
        <v>119</v>
      </c>
      <c r="AU124" s="19" t="s">
        <v>79</v>
      </c>
    </row>
    <row r="125" spans="2:65" s="1" customFormat="1" ht="16.5" customHeight="1">
      <c r="B125" s="36"/>
      <c r="C125" s="178" t="s">
        <v>156</v>
      </c>
      <c r="D125" s="178" t="s">
        <v>115</v>
      </c>
      <c r="E125" s="179" t="s">
        <v>156</v>
      </c>
      <c r="F125" s="180" t="s">
        <v>192</v>
      </c>
      <c r="G125" s="181" t="s">
        <v>117</v>
      </c>
      <c r="H125" s="182">
        <v>6</v>
      </c>
      <c r="I125" s="183"/>
      <c r="J125" s="184">
        <f>ROUND(I125*H125,2)</f>
        <v>0</v>
      </c>
      <c r="K125" s="180" t="s">
        <v>21</v>
      </c>
      <c r="L125" s="56"/>
      <c r="M125" s="185" t="s">
        <v>21</v>
      </c>
      <c r="N125" s="186" t="s">
        <v>42</v>
      </c>
      <c r="O125" s="37"/>
      <c r="P125" s="187">
        <f>O125*H125</f>
        <v>0</v>
      </c>
      <c r="Q125" s="187">
        <v>0</v>
      </c>
      <c r="R125" s="187">
        <f>Q125*H125</f>
        <v>0</v>
      </c>
      <c r="S125" s="187">
        <v>0</v>
      </c>
      <c r="T125" s="188">
        <f>S125*H125</f>
        <v>0</v>
      </c>
      <c r="AR125" s="19" t="s">
        <v>118</v>
      </c>
      <c r="AT125" s="19" t="s">
        <v>115</v>
      </c>
      <c r="AU125" s="19" t="s">
        <v>79</v>
      </c>
      <c r="AY125" s="19" t="s">
        <v>114</v>
      </c>
      <c r="BE125" s="189">
        <f>IF(N125="základní",J125,0)</f>
        <v>0</v>
      </c>
      <c r="BF125" s="189">
        <f>IF(N125="snížená",J125,0)</f>
        <v>0</v>
      </c>
      <c r="BG125" s="189">
        <f>IF(N125="zákl. přenesená",J125,0)</f>
        <v>0</v>
      </c>
      <c r="BH125" s="189">
        <f>IF(N125="sníž. přenesená",J125,0)</f>
        <v>0</v>
      </c>
      <c r="BI125" s="189">
        <f>IF(N125="nulová",J125,0)</f>
        <v>0</v>
      </c>
      <c r="BJ125" s="19" t="s">
        <v>79</v>
      </c>
      <c r="BK125" s="189">
        <f>ROUND(I125*H125,2)</f>
        <v>0</v>
      </c>
      <c r="BL125" s="19" t="s">
        <v>118</v>
      </c>
      <c r="BM125" s="19" t="s">
        <v>193</v>
      </c>
    </row>
    <row r="126" spans="2:65" s="1" customFormat="1" ht="27">
      <c r="B126" s="36"/>
      <c r="C126" s="58"/>
      <c r="D126" s="190" t="s">
        <v>119</v>
      </c>
      <c r="E126" s="58"/>
      <c r="F126" s="191" t="s">
        <v>194</v>
      </c>
      <c r="G126" s="58"/>
      <c r="H126" s="58"/>
      <c r="I126" s="151"/>
      <c r="J126" s="58"/>
      <c r="K126" s="58"/>
      <c r="L126" s="56"/>
      <c r="M126" s="192"/>
      <c r="N126" s="37"/>
      <c r="O126" s="37"/>
      <c r="P126" s="37"/>
      <c r="Q126" s="37"/>
      <c r="R126" s="37"/>
      <c r="S126" s="37"/>
      <c r="T126" s="73"/>
      <c r="AT126" s="19" t="s">
        <v>119</v>
      </c>
      <c r="AU126" s="19" t="s">
        <v>79</v>
      </c>
    </row>
    <row r="127" spans="2:65" s="1" customFormat="1" ht="16.5" customHeight="1">
      <c r="B127" s="36"/>
      <c r="C127" s="178" t="s">
        <v>195</v>
      </c>
      <c r="D127" s="178" t="s">
        <v>115</v>
      </c>
      <c r="E127" s="179" t="s">
        <v>195</v>
      </c>
      <c r="F127" s="180" t="s">
        <v>196</v>
      </c>
      <c r="G127" s="181" t="s">
        <v>117</v>
      </c>
      <c r="H127" s="182">
        <v>6</v>
      </c>
      <c r="I127" s="183"/>
      <c r="J127" s="184">
        <f>ROUND(I127*H127,2)</f>
        <v>0</v>
      </c>
      <c r="K127" s="180" t="s">
        <v>21</v>
      </c>
      <c r="L127" s="56"/>
      <c r="M127" s="185" t="s">
        <v>21</v>
      </c>
      <c r="N127" s="186" t="s">
        <v>42</v>
      </c>
      <c r="O127" s="37"/>
      <c r="P127" s="187">
        <f>O127*H127</f>
        <v>0</v>
      </c>
      <c r="Q127" s="187">
        <v>0</v>
      </c>
      <c r="R127" s="187">
        <f>Q127*H127</f>
        <v>0</v>
      </c>
      <c r="S127" s="187">
        <v>0</v>
      </c>
      <c r="T127" s="188">
        <f>S127*H127</f>
        <v>0</v>
      </c>
      <c r="AR127" s="19" t="s">
        <v>118</v>
      </c>
      <c r="AT127" s="19" t="s">
        <v>115</v>
      </c>
      <c r="AU127" s="19" t="s">
        <v>79</v>
      </c>
      <c r="AY127" s="19" t="s">
        <v>114</v>
      </c>
      <c r="BE127" s="189">
        <f>IF(N127="základní",J127,0)</f>
        <v>0</v>
      </c>
      <c r="BF127" s="189">
        <f>IF(N127="snížená",J127,0)</f>
        <v>0</v>
      </c>
      <c r="BG127" s="189">
        <f>IF(N127="zákl. přenesená",J127,0)</f>
        <v>0</v>
      </c>
      <c r="BH127" s="189">
        <f>IF(N127="sníž. přenesená",J127,0)</f>
        <v>0</v>
      </c>
      <c r="BI127" s="189">
        <f>IF(N127="nulová",J127,0)</f>
        <v>0</v>
      </c>
      <c r="BJ127" s="19" t="s">
        <v>79</v>
      </c>
      <c r="BK127" s="189">
        <f>ROUND(I127*H127,2)</f>
        <v>0</v>
      </c>
      <c r="BL127" s="19" t="s">
        <v>118</v>
      </c>
      <c r="BM127" s="19" t="s">
        <v>197</v>
      </c>
    </row>
    <row r="128" spans="2:65" s="1" customFormat="1" ht="27">
      <c r="B128" s="36"/>
      <c r="C128" s="58"/>
      <c r="D128" s="190" t="s">
        <v>119</v>
      </c>
      <c r="E128" s="58"/>
      <c r="F128" s="191" t="s">
        <v>184</v>
      </c>
      <c r="G128" s="58"/>
      <c r="H128" s="58"/>
      <c r="I128" s="151"/>
      <c r="J128" s="58"/>
      <c r="K128" s="58"/>
      <c r="L128" s="56"/>
      <c r="M128" s="192"/>
      <c r="N128" s="37"/>
      <c r="O128" s="37"/>
      <c r="P128" s="37"/>
      <c r="Q128" s="37"/>
      <c r="R128" s="37"/>
      <c r="S128" s="37"/>
      <c r="T128" s="73"/>
      <c r="AT128" s="19" t="s">
        <v>119</v>
      </c>
      <c r="AU128" s="19" t="s">
        <v>79</v>
      </c>
    </row>
    <row r="129" spans="2:65" s="1" customFormat="1" ht="16.5" customHeight="1">
      <c r="B129" s="36"/>
      <c r="C129" s="178" t="s">
        <v>160</v>
      </c>
      <c r="D129" s="178" t="s">
        <v>115</v>
      </c>
      <c r="E129" s="179" t="s">
        <v>160</v>
      </c>
      <c r="F129" s="180" t="s">
        <v>198</v>
      </c>
      <c r="G129" s="181" t="s">
        <v>117</v>
      </c>
      <c r="H129" s="182">
        <v>6</v>
      </c>
      <c r="I129" s="183"/>
      <c r="J129" s="184">
        <f>ROUND(I129*H129,2)</f>
        <v>0</v>
      </c>
      <c r="K129" s="180" t="s">
        <v>21</v>
      </c>
      <c r="L129" s="56"/>
      <c r="M129" s="185" t="s">
        <v>21</v>
      </c>
      <c r="N129" s="186" t="s">
        <v>42</v>
      </c>
      <c r="O129" s="37"/>
      <c r="P129" s="187">
        <f>O129*H129</f>
        <v>0</v>
      </c>
      <c r="Q129" s="187">
        <v>0</v>
      </c>
      <c r="R129" s="187">
        <f>Q129*H129</f>
        <v>0</v>
      </c>
      <c r="S129" s="187">
        <v>0</v>
      </c>
      <c r="T129" s="188">
        <f>S129*H129</f>
        <v>0</v>
      </c>
      <c r="AR129" s="19" t="s">
        <v>118</v>
      </c>
      <c r="AT129" s="19" t="s">
        <v>115</v>
      </c>
      <c r="AU129" s="19" t="s">
        <v>79</v>
      </c>
      <c r="AY129" s="19" t="s">
        <v>114</v>
      </c>
      <c r="BE129" s="189">
        <f>IF(N129="základní",J129,0)</f>
        <v>0</v>
      </c>
      <c r="BF129" s="189">
        <f>IF(N129="snížená",J129,0)</f>
        <v>0</v>
      </c>
      <c r="BG129" s="189">
        <f>IF(N129="zákl. přenesená",J129,0)</f>
        <v>0</v>
      </c>
      <c r="BH129" s="189">
        <f>IF(N129="sníž. přenesená",J129,0)</f>
        <v>0</v>
      </c>
      <c r="BI129" s="189">
        <f>IF(N129="nulová",J129,0)</f>
        <v>0</v>
      </c>
      <c r="BJ129" s="19" t="s">
        <v>79</v>
      </c>
      <c r="BK129" s="189">
        <f>ROUND(I129*H129,2)</f>
        <v>0</v>
      </c>
      <c r="BL129" s="19" t="s">
        <v>118</v>
      </c>
      <c r="BM129" s="19" t="s">
        <v>199</v>
      </c>
    </row>
    <row r="130" spans="2:65" s="1" customFormat="1" ht="27">
      <c r="B130" s="36"/>
      <c r="C130" s="58"/>
      <c r="D130" s="190" t="s">
        <v>119</v>
      </c>
      <c r="E130" s="58"/>
      <c r="F130" s="191" t="s">
        <v>184</v>
      </c>
      <c r="G130" s="58"/>
      <c r="H130" s="58"/>
      <c r="I130" s="151"/>
      <c r="J130" s="58"/>
      <c r="K130" s="58"/>
      <c r="L130" s="56"/>
      <c r="M130" s="192"/>
      <c r="N130" s="37"/>
      <c r="O130" s="37"/>
      <c r="P130" s="37"/>
      <c r="Q130" s="37"/>
      <c r="R130" s="37"/>
      <c r="S130" s="37"/>
      <c r="T130" s="73"/>
      <c r="AT130" s="19" t="s">
        <v>119</v>
      </c>
      <c r="AU130" s="19" t="s">
        <v>79</v>
      </c>
    </row>
    <row r="131" spans="2:65" s="1" customFormat="1" ht="16.5" customHeight="1">
      <c r="B131" s="36"/>
      <c r="C131" s="178" t="s">
        <v>200</v>
      </c>
      <c r="D131" s="178" t="s">
        <v>115</v>
      </c>
      <c r="E131" s="179" t="s">
        <v>200</v>
      </c>
      <c r="F131" s="180" t="s">
        <v>201</v>
      </c>
      <c r="G131" s="181" t="s">
        <v>117</v>
      </c>
      <c r="H131" s="182">
        <v>6</v>
      </c>
      <c r="I131" s="183"/>
      <c r="J131" s="184">
        <f>ROUND(I131*H131,2)</f>
        <v>0</v>
      </c>
      <c r="K131" s="180" t="s">
        <v>21</v>
      </c>
      <c r="L131" s="56"/>
      <c r="M131" s="185" t="s">
        <v>21</v>
      </c>
      <c r="N131" s="186" t="s">
        <v>42</v>
      </c>
      <c r="O131" s="37"/>
      <c r="P131" s="187">
        <f>O131*H131</f>
        <v>0</v>
      </c>
      <c r="Q131" s="187">
        <v>0</v>
      </c>
      <c r="R131" s="187">
        <f>Q131*H131</f>
        <v>0</v>
      </c>
      <c r="S131" s="187">
        <v>0</v>
      </c>
      <c r="T131" s="188">
        <f>S131*H131</f>
        <v>0</v>
      </c>
      <c r="AR131" s="19" t="s">
        <v>118</v>
      </c>
      <c r="AT131" s="19" t="s">
        <v>115</v>
      </c>
      <c r="AU131" s="19" t="s">
        <v>79</v>
      </c>
      <c r="AY131" s="19" t="s">
        <v>114</v>
      </c>
      <c r="BE131" s="189">
        <f>IF(N131="základní",J131,0)</f>
        <v>0</v>
      </c>
      <c r="BF131" s="189">
        <f>IF(N131="snížená",J131,0)</f>
        <v>0</v>
      </c>
      <c r="BG131" s="189">
        <f>IF(N131="zákl. přenesená",J131,0)</f>
        <v>0</v>
      </c>
      <c r="BH131" s="189">
        <f>IF(N131="sníž. přenesená",J131,0)</f>
        <v>0</v>
      </c>
      <c r="BI131" s="189">
        <f>IF(N131="nulová",J131,0)</f>
        <v>0</v>
      </c>
      <c r="BJ131" s="19" t="s">
        <v>79</v>
      </c>
      <c r="BK131" s="189">
        <f>ROUND(I131*H131,2)</f>
        <v>0</v>
      </c>
      <c r="BL131" s="19" t="s">
        <v>118</v>
      </c>
      <c r="BM131" s="19" t="s">
        <v>202</v>
      </c>
    </row>
    <row r="132" spans="2:65" s="1" customFormat="1" ht="27">
      <c r="B132" s="36"/>
      <c r="C132" s="58"/>
      <c r="D132" s="190" t="s">
        <v>119</v>
      </c>
      <c r="E132" s="58"/>
      <c r="F132" s="191" t="s">
        <v>184</v>
      </c>
      <c r="G132" s="58"/>
      <c r="H132" s="58"/>
      <c r="I132" s="151"/>
      <c r="J132" s="58"/>
      <c r="K132" s="58"/>
      <c r="L132" s="56"/>
      <c r="M132" s="192"/>
      <c r="N132" s="37"/>
      <c r="O132" s="37"/>
      <c r="P132" s="37"/>
      <c r="Q132" s="37"/>
      <c r="R132" s="37"/>
      <c r="S132" s="37"/>
      <c r="T132" s="73"/>
      <c r="AT132" s="19" t="s">
        <v>119</v>
      </c>
      <c r="AU132" s="19" t="s">
        <v>79</v>
      </c>
    </row>
    <row r="133" spans="2:65" s="1" customFormat="1" ht="16.5" customHeight="1">
      <c r="B133" s="36"/>
      <c r="C133" s="178" t="s">
        <v>163</v>
      </c>
      <c r="D133" s="178" t="s">
        <v>115</v>
      </c>
      <c r="E133" s="179" t="s">
        <v>163</v>
      </c>
      <c r="F133" s="180" t="s">
        <v>203</v>
      </c>
      <c r="G133" s="181" t="s">
        <v>117</v>
      </c>
      <c r="H133" s="182">
        <v>6</v>
      </c>
      <c r="I133" s="183"/>
      <c r="J133" s="184">
        <f>ROUND(I133*H133,2)</f>
        <v>0</v>
      </c>
      <c r="K133" s="180" t="s">
        <v>21</v>
      </c>
      <c r="L133" s="56"/>
      <c r="M133" s="185" t="s">
        <v>21</v>
      </c>
      <c r="N133" s="186" t="s">
        <v>42</v>
      </c>
      <c r="O133" s="37"/>
      <c r="P133" s="187">
        <f>O133*H133</f>
        <v>0</v>
      </c>
      <c r="Q133" s="187">
        <v>0</v>
      </c>
      <c r="R133" s="187">
        <f>Q133*H133</f>
        <v>0</v>
      </c>
      <c r="S133" s="187">
        <v>0</v>
      </c>
      <c r="T133" s="188">
        <f>S133*H133</f>
        <v>0</v>
      </c>
      <c r="AR133" s="19" t="s">
        <v>118</v>
      </c>
      <c r="AT133" s="19" t="s">
        <v>115</v>
      </c>
      <c r="AU133" s="19" t="s">
        <v>79</v>
      </c>
      <c r="AY133" s="19" t="s">
        <v>114</v>
      </c>
      <c r="BE133" s="189">
        <f>IF(N133="základní",J133,0)</f>
        <v>0</v>
      </c>
      <c r="BF133" s="189">
        <f>IF(N133="snížená",J133,0)</f>
        <v>0</v>
      </c>
      <c r="BG133" s="189">
        <f>IF(N133="zákl. přenesená",J133,0)</f>
        <v>0</v>
      </c>
      <c r="BH133" s="189">
        <f>IF(N133="sníž. přenesená",J133,0)</f>
        <v>0</v>
      </c>
      <c r="BI133" s="189">
        <f>IF(N133="nulová",J133,0)</f>
        <v>0</v>
      </c>
      <c r="BJ133" s="19" t="s">
        <v>79</v>
      </c>
      <c r="BK133" s="189">
        <f>ROUND(I133*H133,2)</f>
        <v>0</v>
      </c>
      <c r="BL133" s="19" t="s">
        <v>118</v>
      </c>
      <c r="BM133" s="19" t="s">
        <v>204</v>
      </c>
    </row>
    <row r="134" spans="2:65" s="1" customFormat="1" ht="27">
      <c r="B134" s="36"/>
      <c r="C134" s="58"/>
      <c r="D134" s="190" t="s">
        <v>119</v>
      </c>
      <c r="E134" s="58"/>
      <c r="F134" s="191" t="s">
        <v>184</v>
      </c>
      <c r="G134" s="58"/>
      <c r="H134" s="58"/>
      <c r="I134" s="151"/>
      <c r="J134" s="58"/>
      <c r="K134" s="58"/>
      <c r="L134" s="56"/>
      <c r="M134" s="192"/>
      <c r="N134" s="37"/>
      <c r="O134" s="37"/>
      <c r="P134" s="37"/>
      <c r="Q134" s="37"/>
      <c r="R134" s="37"/>
      <c r="S134" s="37"/>
      <c r="T134" s="73"/>
      <c r="AT134" s="19" t="s">
        <v>119</v>
      </c>
      <c r="AU134" s="19" t="s">
        <v>79</v>
      </c>
    </row>
    <row r="135" spans="2:65" s="1" customFormat="1" ht="16.5" customHeight="1">
      <c r="B135" s="36"/>
      <c r="C135" s="178" t="s">
        <v>205</v>
      </c>
      <c r="D135" s="178" t="s">
        <v>115</v>
      </c>
      <c r="E135" s="179" t="s">
        <v>205</v>
      </c>
      <c r="F135" s="180" t="s">
        <v>206</v>
      </c>
      <c r="G135" s="181" t="s">
        <v>117</v>
      </c>
      <c r="H135" s="182">
        <v>6</v>
      </c>
      <c r="I135" s="183"/>
      <c r="J135" s="184">
        <f>ROUND(I135*H135,2)</f>
        <v>0</v>
      </c>
      <c r="K135" s="180" t="s">
        <v>21</v>
      </c>
      <c r="L135" s="56"/>
      <c r="M135" s="185" t="s">
        <v>21</v>
      </c>
      <c r="N135" s="186" t="s">
        <v>42</v>
      </c>
      <c r="O135" s="37"/>
      <c r="P135" s="187">
        <f>O135*H135</f>
        <v>0</v>
      </c>
      <c r="Q135" s="187">
        <v>0</v>
      </c>
      <c r="R135" s="187">
        <f>Q135*H135</f>
        <v>0</v>
      </c>
      <c r="S135" s="187">
        <v>0</v>
      </c>
      <c r="T135" s="188">
        <f>S135*H135</f>
        <v>0</v>
      </c>
      <c r="AR135" s="19" t="s">
        <v>118</v>
      </c>
      <c r="AT135" s="19" t="s">
        <v>115</v>
      </c>
      <c r="AU135" s="19" t="s">
        <v>79</v>
      </c>
      <c r="AY135" s="19" t="s">
        <v>114</v>
      </c>
      <c r="BE135" s="189">
        <f>IF(N135="základní",J135,0)</f>
        <v>0</v>
      </c>
      <c r="BF135" s="189">
        <f>IF(N135="snížená",J135,0)</f>
        <v>0</v>
      </c>
      <c r="BG135" s="189">
        <f>IF(N135="zákl. přenesená",J135,0)</f>
        <v>0</v>
      </c>
      <c r="BH135" s="189">
        <f>IF(N135="sníž. přenesená",J135,0)</f>
        <v>0</v>
      </c>
      <c r="BI135" s="189">
        <f>IF(N135="nulová",J135,0)</f>
        <v>0</v>
      </c>
      <c r="BJ135" s="19" t="s">
        <v>79</v>
      </c>
      <c r="BK135" s="189">
        <f>ROUND(I135*H135,2)</f>
        <v>0</v>
      </c>
      <c r="BL135" s="19" t="s">
        <v>118</v>
      </c>
      <c r="BM135" s="19" t="s">
        <v>207</v>
      </c>
    </row>
    <row r="136" spans="2:65" s="1" customFormat="1" ht="27">
      <c r="B136" s="36"/>
      <c r="C136" s="58"/>
      <c r="D136" s="190" t="s">
        <v>119</v>
      </c>
      <c r="E136" s="58"/>
      <c r="F136" s="191" t="s">
        <v>184</v>
      </c>
      <c r="G136" s="58"/>
      <c r="H136" s="58"/>
      <c r="I136" s="151"/>
      <c r="J136" s="58"/>
      <c r="K136" s="58"/>
      <c r="L136" s="56"/>
      <c r="M136" s="192"/>
      <c r="N136" s="37"/>
      <c r="O136" s="37"/>
      <c r="P136" s="37"/>
      <c r="Q136" s="37"/>
      <c r="R136" s="37"/>
      <c r="S136" s="37"/>
      <c r="T136" s="73"/>
      <c r="AT136" s="19" t="s">
        <v>119</v>
      </c>
      <c r="AU136" s="19" t="s">
        <v>79</v>
      </c>
    </row>
    <row r="137" spans="2:65" s="1" customFormat="1" ht="16.5" customHeight="1">
      <c r="B137" s="36"/>
      <c r="C137" s="178" t="s">
        <v>166</v>
      </c>
      <c r="D137" s="178" t="s">
        <v>115</v>
      </c>
      <c r="E137" s="179" t="s">
        <v>166</v>
      </c>
      <c r="F137" s="180" t="s">
        <v>208</v>
      </c>
      <c r="G137" s="181" t="s">
        <v>117</v>
      </c>
      <c r="H137" s="182">
        <v>6</v>
      </c>
      <c r="I137" s="183"/>
      <c r="J137" s="184">
        <f>ROUND(I137*H137,2)</f>
        <v>0</v>
      </c>
      <c r="K137" s="180" t="s">
        <v>21</v>
      </c>
      <c r="L137" s="56"/>
      <c r="M137" s="185" t="s">
        <v>21</v>
      </c>
      <c r="N137" s="186" t="s">
        <v>42</v>
      </c>
      <c r="O137" s="37"/>
      <c r="P137" s="187">
        <f>O137*H137</f>
        <v>0</v>
      </c>
      <c r="Q137" s="187">
        <v>0</v>
      </c>
      <c r="R137" s="187">
        <f>Q137*H137</f>
        <v>0</v>
      </c>
      <c r="S137" s="187">
        <v>0</v>
      </c>
      <c r="T137" s="188">
        <f>S137*H137</f>
        <v>0</v>
      </c>
      <c r="AR137" s="19" t="s">
        <v>118</v>
      </c>
      <c r="AT137" s="19" t="s">
        <v>115</v>
      </c>
      <c r="AU137" s="19" t="s">
        <v>79</v>
      </c>
      <c r="AY137" s="19" t="s">
        <v>114</v>
      </c>
      <c r="BE137" s="189">
        <f>IF(N137="základní",J137,0)</f>
        <v>0</v>
      </c>
      <c r="BF137" s="189">
        <f>IF(N137="snížená",J137,0)</f>
        <v>0</v>
      </c>
      <c r="BG137" s="189">
        <f>IF(N137="zákl. přenesená",J137,0)</f>
        <v>0</v>
      </c>
      <c r="BH137" s="189">
        <f>IF(N137="sníž. přenesená",J137,0)</f>
        <v>0</v>
      </c>
      <c r="BI137" s="189">
        <f>IF(N137="nulová",J137,0)</f>
        <v>0</v>
      </c>
      <c r="BJ137" s="19" t="s">
        <v>79</v>
      </c>
      <c r="BK137" s="189">
        <f>ROUND(I137*H137,2)</f>
        <v>0</v>
      </c>
      <c r="BL137" s="19" t="s">
        <v>118</v>
      </c>
      <c r="BM137" s="19" t="s">
        <v>209</v>
      </c>
    </row>
    <row r="138" spans="2:65" s="1" customFormat="1" ht="27">
      <c r="B138" s="36"/>
      <c r="C138" s="58"/>
      <c r="D138" s="190" t="s">
        <v>119</v>
      </c>
      <c r="E138" s="58"/>
      <c r="F138" s="191" t="s">
        <v>184</v>
      </c>
      <c r="G138" s="58"/>
      <c r="H138" s="58"/>
      <c r="I138" s="151"/>
      <c r="J138" s="58"/>
      <c r="K138" s="58"/>
      <c r="L138" s="56"/>
      <c r="M138" s="192"/>
      <c r="N138" s="37"/>
      <c r="O138" s="37"/>
      <c r="P138" s="37"/>
      <c r="Q138" s="37"/>
      <c r="R138" s="37"/>
      <c r="S138" s="37"/>
      <c r="T138" s="73"/>
      <c r="AT138" s="19" t="s">
        <v>119</v>
      </c>
      <c r="AU138" s="19" t="s">
        <v>79</v>
      </c>
    </row>
    <row r="139" spans="2:65" s="1" customFormat="1" ht="16.5" customHeight="1">
      <c r="B139" s="36"/>
      <c r="C139" s="178" t="s">
        <v>210</v>
      </c>
      <c r="D139" s="178" t="s">
        <v>115</v>
      </c>
      <c r="E139" s="179" t="s">
        <v>210</v>
      </c>
      <c r="F139" s="180" t="s">
        <v>211</v>
      </c>
      <c r="G139" s="181" t="s">
        <v>117</v>
      </c>
      <c r="H139" s="182">
        <v>6</v>
      </c>
      <c r="I139" s="183"/>
      <c r="J139" s="184">
        <f>ROUND(I139*H139,2)</f>
        <v>0</v>
      </c>
      <c r="K139" s="180" t="s">
        <v>21</v>
      </c>
      <c r="L139" s="56"/>
      <c r="M139" s="185" t="s">
        <v>21</v>
      </c>
      <c r="N139" s="186" t="s">
        <v>42</v>
      </c>
      <c r="O139" s="37"/>
      <c r="P139" s="187">
        <f>O139*H139</f>
        <v>0</v>
      </c>
      <c r="Q139" s="187">
        <v>0</v>
      </c>
      <c r="R139" s="187">
        <f>Q139*H139</f>
        <v>0</v>
      </c>
      <c r="S139" s="187">
        <v>0</v>
      </c>
      <c r="T139" s="188">
        <f>S139*H139</f>
        <v>0</v>
      </c>
      <c r="AR139" s="19" t="s">
        <v>118</v>
      </c>
      <c r="AT139" s="19" t="s">
        <v>115</v>
      </c>
      <c r="AU139" s="19" t="s">
        <v>79</v>
      </c>
      <c r="AY139" s="19" t="s">
        <v>114</v>
      </c>
      <c r="BE139" s="189">
        <f>IF(N139="základní",J139,0)</f>
        <v>0</v>
      </c>
      <c r="BF139" s="189">
        <f>IF(N139="snížená",J139,0)</f>
        <v>0</v>
      </c>
      <c r="BG139" s="189">
        <f>IF(N139="zákl. přenesená",J139,0)</f>
        <v>0</v>
      </c>
      <c r="BH139" s="189">
        <f>IF(N139="sníž. přenesená",J139,0)</f>
        <v>0</v>
      </c>
      <c r="BI139" s="189">
        <f>IF(N139="nulová",J139,0)</f>
        <v>0</v>
      </c>
      <c r="BJ139" s="19" t="s">
        <v>79</v>
      </c>
      <c r="BK139" s="189">
        <f>ROUND(I139*H139,2)</f>
        <v>0</v>
      </c>
      <c r="BL139" s="19" t="s">
        <v>118</v>
      </c>
      <c r="BM139" s="19" t="s">
        <v>212</v>
      </c>
    </row>
    <row r="140" spans="2:65" s="1" customFormat="1" ht="27">
      <c r="B140" s="36"/>
      <c r="C140" s="58"/>
      <c r="D140" s="190" t="s">
        <v>119</v>
      </c>
      <c r="E140" s="58"/>
      <c r="F140" s="191" t="s">
        <v>184</v>
      </c>
      <c r="G140" s="58"/>
      <c r="H140" s="58"/>
      <c r="I140" s="151"/>
      <c r="J140" s="58"/>
      <c r="K140" s="58"/>
      <c r="L140" s="56"/>
      <c r="M140" s="192"/>
      <c r="N140" s="37"/>
      <c r="O140" s="37"/>
      <c r="P140" s="37"/>
      <c r="Q140" s="37"/>
      <c r="R140" s="37"/>
      <c r="S140" s="37"/>
      <c r="T140" s="73"/>
      <c r="AT140" s="19" t="s">
        <v>119</v>
      </c>
      <c r="AU140" s="19" t="s">
        <v>79</v>
      </c>
    </row>
    <row r="141" spans="2:65" s="1" customFormat="1" ht="16.5" customHeight="1">
      <c r="B141" s="36"/>
      <c r="C141" s="178" t="s">
        <v>169</v>
      </c>
      <c r="D141" s="178" t="s">
        <v>115</v>
      </c>
      <c r="E141" s="179" t="s">
        <v>169</v>
      </c>
      <c r="F141" s="180" t="s">
        <v>213</v>
      </c>
      <c r="G141" s="181" t="s">
        <v>117</v>
      </c>
      <c r="H141" s="182">
        <v>6</v>
      </c>
      <c r="I141" s="183"/>
      <c r="J141" s="184">
        <f>ROUND(I141*H141,2)</f>
        <v>0</v>
      </c>
      <c r="K141" s="180" t="s">
        <v>21</v>
      </c>
      <c r="L141" s="56"/>
      <c r="M141" s="185" t="s">
        <v>21</v>
      </c>
      <c r="N141" s="186" t="s">
        <v>42</v>
      </c>
      <c r="O141" s="37"/>
      <c r="P141" s="187">
        <f>O141*H141</f>
        <v>0</v>
      </c>
      <c r="Q141" s="187">
        <v>0</v>
      </c>
      <c r="R141" s="187">
        <f>Q141*H141</f>
        <v>0</v>
      </c>
      <c r="S141" s="187">
        <v>0</v>
      </c>
      <c r="T141" s="188">
        <f>S141*H141</f>
        <v>0</v>
      </c>
      <c r="AR141" s="19" t="s">
        <v>118</v>
      </c>
      <c r="AT141" s="19" t="s">
        <v>115</v>
      </c>
      <c r="AU141" s="19" t="s">
        <v>79</v>
      </c>
      <c r="AY141" s="19" t="s">
        <v>114</v>
      </c>
      <c r="BE141" s="189">
        <f>IF(N141="základní",J141,0)</f>
        <v>0</v>
      </c>
      <c r="BF141" s="189">
        <f>IF(N141="snížená",J141,0)</f>
        <v>0</v>
      </c>
      <c r="BG141" s="189">
        <f>IF(N141="zákl. přenesená",J141,0)</f>
        <v>0</v>
      </c>
      <c r="BH141" s="189">
        <f>IF(N141="sníž. přenesená",J141,0)</f>
        <v>0</v>
      </c>
      <c r="BI141" s="189">
        <f>IF(N141="nulová",J141,0)</f>
        <v>0</v>
      </c>
      <c r="BJ141" s="19" t="s">
        <v>79</v>
      </c>
      <c r="BK141" s="189">
        <f>ROUND(I141*H141,2)</f>
        <v>0</v>
      </c>
      <c r="BL141" s="19" t="s">
        <v>118</v>
      </c>
      <c r="BM141" s="19" t="s">
        <v>214</v>
      </c>
    </row>
    <row r="142" spans="2:65" s="1" customFormat="1" ht="27">
      <c r="B142" s="36"/>
      <c r="C142" s="58"/>
      <c r="D142" s="190" t="s">
        <v>119</v>
      </c>
      <c r="E142" s="58"/>
      <c r="F142" s="191" t="s">
        <v>184</v>
      </c>
      <c r="G142" s="58"/>
      <c r="H142" s="58"/>
      <c r="I142" s="151"/>
      <c r="J142" s="58"/>
      <c r="K142" s="58"/>
      <c r="L142" s="56"/>
      <c r="M142" s="192"/>
      <c r="N142" s="37"/>
      <c r="O142" s="37"/>
      <c r="P142" s="37"/>
      <c r="Q142" s="37"/>
      <c r="R142" s="37"/>
      <c r="S142" s="37"/>
      <c r="T142" s="73"/>
      <c r="AT142" s="19" t="s">
        <v>119</v>
      </c>
      <c r="AU142" s="19" t="s">
        <v>79</v>
      </c>
    </row>
    <row r="143" spans="2:65" s="1" customFormat="1" ht="16.5" customHeight="1">
      <c r="B143" s="36"/>
      <c r="C143" s="178" t="s">
        <v>215</v>
      </c>
      <c r="D143" s="178" t="s">
        <v>115</v>
      </c>
      <c r="E143" s="179" t="s">
        <v>215</v>
      </c>
      <c r="F143" s="180" t="s">
        <v>216</v>
      </c>
      <c r="G143" s="181" t="s">
        <v>117</v>
      </c>
      <c r="H143" s="182">
        <v>6</v>
      </c>
      <c r="I143" s="183"/>
      <c r="J143" s="184">
        <f>ROUND(I143*H143,2)</f>
        <v>0</v>
      </c>
      <c r="K143" s="180" t="s">
        <v>21</v>
      </c>
      <c r="L143" s="56"/>
      <c r="M143" s="185" t="s">
        <v>21</v>
      </c>
      <c r="N143" s="186" t="s">
        <v>42</v>
      </c>
      <c r="O143" s="37"/>
      <c r="P143" s="187">
        <f>O143*H143</f>
        <v>0</v>
      </c>
      <c r="Q143" s="187">
        <v>0</v>
      </c>
      <c r="R143" s="187">
        <f>Q143*H143</f>
        <v>0</v>
      </c>
      <c r="S143" s="187">
        <v>0</v>
      </c>
      <c r="T143" s="188">
        <f>S143*H143</f>
        <v>0</v>
      </c>
      <c r="AR143" s="19" t="s">
        <v>118</v>
      </c>
      <c r="AT143" s="19" t="s">
        <v>115</v>
      </c>
      <c r="AU143" s="19" t="s">
        <v>79</v>
      </c>
      <c r="AY143" s="19" t="s">
        <v>114</v>
      </c>
      <c r="BE143" s="189">
        <f>IF(N143="základní",J143,0)</f>
        <v>0</v>
      </c>
      <c r="BF143" s="189">
        <f>IF(N143="snížená",J143,0)</f>
        <v>0</v>
      </c>
      <c r="BG143" s="189">
        <f>IF(N143="zákl. přenesená",J143,0)</f>
        <v>0</v>
      </c>
      <c r="BH143" s="189">
        <f>IF(N143="sníž. přenesená",J143,0)</f>
        <v>0</v>
      </c>
      <c r="BI143" s="189">
        <f>IF(N143="nulová",J143,0)</f>
        <v>0</v>
      </c>
      <c r="BJ143" s="19" t="s">
        <v>79</v>
      </c>
      <c r="BK143" s="189">
        <f>ROUND(I143*H143,2)</f>
        <v>0</v>
      </c>
      <c r="BL143" s="19" t="s">
        <v>118</v>
      </c>
      <c r="BM143" s="19" t="s">
        <v>217</v>
      </c>
    </row>
    <row r="144" spans="2:65" s="1" customFormat="1" ht="27">
      <c r="B144" s="36"/>
      <c r="C144" s="58"/>
      <c r="D144" s="190" t="s">
        <v>119</v>
      </c>
      <c r="E144" s="58"/>
      <c r="F144" s="191" t="s">
        <v>184</v>
      </c>
      <c r="G144" s="58"/>
      <c r="H144" s="58"/>
      <c r="I144" s="151"/>
      <c r="J144" s="58"/>
      <c r="K144" s="58"/>
      <c r="L144" s="56"/>
      <c r="M144" s="192"/>
      <c r="N144" s="37"/>
      <c r="O144" s="37"/>
      <c r="P144" s="37"/>
      <c r="Q144" s="37"/>
      <c r="R144" s="37"/>
      <c r="S144" s="37"/>
      <c r="T144" s="73"/>
      <c r="AT144" s="19" t="s">
        <v>119</v>
      </c>
      <c r="AU144" s="19" t="s">
        <v>79</v>
      </c>
    </row>
    <row r="145" spans="2:65" s="1" customFormat="1" ht="16.5" customHeight="1">
      <c r="B145" s="36"/>
      <c r="C145" s="178" t="s">
        <v>173</v>
      </c>
      <c r="D145" s="178" t="s">
        <v>115</v>
      </c>
      <c r="E145" s="179" t="s">
        <v>173</v>
      </c>
      <c r="F145" s="180" t="s">
        <v>218</v>
      </c>
      <c r="G145" s="181" t="s">
        <v>117</v>
      </c>
      <c r="H145" s="182">
        <v>6</v>
      </c>
      <c r="I145" s="183"/>
      <c r="J145" s="184">
        <f>ROUND(I145*H145,2)</f>
        <v>0</v>
      </c>
      <c r="K145" s="180" t="s">
        <v>21</v>
      </c>
      <c r="L145" s="56"/>
      <c r="M145" s="185" t="s">
        <v>21</v>
      </c>
      <c r="N145" s="186" t="s">
        <v>42</v>
      </c>
      <c r="O145" s="37"/>
      <c r="P145" s="187">
        <f>O145*H145</f>
        <v>0</v>
      </c>
      <c r="Q145" s="187">
        <v>0</v>
      </c>
      <c r="R145" s="187">
        <f>Q145*H145</f>
        <v>0</v>
      </c>
      <c r="S145" s="187">
        <v>0</v>
      </c>
      <c r="T145" s="188">
        <f>S145*H145</f>
        <v>0</v>
      </c>
      <c r="AR145" s="19" t="s">
        <v>118</v>
      </c>
      <c r="AT145" s="19" t="s">
        <v>115</v>
      </c>
      <c r="AU145" s="19" t="s">
        <v>79</v>
      </c>
      <c r="AY145" s="19" t="s">
        <v>114</v>
      </c>
      <c r="BE145" s="189">
        <f>IF(N145="základní",J145,0)</f>
        <v>0</v>
      </c>
      <c r="BF145" s="189">
        <f>IF(N145="snížená",J145,0)</f>
        <v>0</v>
      </c>
      <c r="BG145" s="189">
        <f>IF(N145="zákl. přenesená",J145,0)</f>
        <v>0</v>
      </c>
      <c r="BH145" s="189">
        <f>IF(N145="sníž. přenesená",J145,0)</f>
        <v>0</v>
      </c>
      <c r="BI145" s="189">
        <f>IF(N145="nulová",J145,0)</f>
        <v>0</v>
      </c>
      <c r="BJ145" s="19" t="s">
        <v>79</v>
      </c>
      <c r="BK145" s="189">
        <f>ROUND(I145*H145,2)</f>
        <v>0</v>
      </c>
      <c r="BL145" s="19" t="s">
        <v>118</v>
      </c>
      <c r="BM145" s="19" t="s">
        <v>219</v>
      </c>
    </row>
    <row r="146" spans="2:65" s="1" customFormat="1" ht="27">
      <c r="B146" s="36"/>
      <c r="C146" s="58"/>
      <c r="D146" s="190" t="s">
        <v>119</v>
      </c>
      <c r="E146" s="58"/>
      <c r="F146" s="191" t="s">
        <v>184</v>
      </c>
      <c r="G146" s="58"/>
      <c r="H146" s="58"/>
      <c r="I146" s="151"/>
      <c r="J146" s="58"/>
      <c r="K146" s="58"/>
      <c r="L146" s="56"/>
      <c r="M146" s="192"/>
      <c r="N146" s="37"/>
      <c r="O146" s="37"/>
      <c r="P146" s="37"/>
      <c r="Q146" s="37"/>
      <c r="R146" s="37"/>
      <c r="S146" s="37"/>
      <c r="T146" s="73"/>
      <c r="AT146" s="19" t="s">
        <v>119</v>
      </c>
      <c r="AU146" s="19" t="s">
        <v>79</v>
      </c>
    </row>
    <row r="147" spans="2:65" s="1" customFormat="1" ht="16.5" customHeight="1">
      <c r="B147" s="36"/>
      <c r="C147" s="178" t="s">
        <v>220</v>
      </c>
      <c r="D147" s="178" t="s">
        <v>115</v>
      </c>
      <c r="E147" s="179" t="s">
        <v>220</v>
      </c>
      <c r="F147" s="180" t="s">
        <v>221</v>
      </c>
      <c r="G147" s="181" t="s">
        <v>117</v>
      </c>
      <c r="H147" s="182">
        <v>6</v>
      </c>
      <c r="I147" s="183"/>
      <c r="J147" s="184">
        <f>ROUND(I147*H147,2)</f>
        <v>0</v>
      </c>
      <c r="K147" s="180" t="s">
        <v>21</v>
      </c>
      <c r="L147" s="56"/>
      <c r="M147" s="185" t="s">
        <v>21</v>
      </c>
      <c r="N147" s="186" t="s">
        <v>42</v>
      </c>
      <c r="O147" s="37"/>
      <c r="P147" s="187">
        <f>O147*H147</f>
        <v>0</v>
      </c>
      <c r="Q147" s="187">
        <v>0</v>
      </c>
      <c r="R147" s="187">
        <f>Q147*H147</f>
        <v>0</v>
      </c>
      <c r="S147" s="187">
        <v>0</v>
      </c>
      <c r="T147" s="188">
        <f>S147*H147</f>
        <v>0</v>
      </c>
      <c r="AR147" s="19" t="s">
        <v>118</v>
      </c>
      <c r="AT147" s="19" t="s">
        <v>115</v>
      </c>
      <c r="AU147" s="19" t="s">
        <v>79</v>
      </c>
      <c r="AY147" s="19" t="s">
        <v>114</v>
      </c>
      <c r="BE147" s="189">
        <f>IF(N147="základní",J147,0)</f>
        <v>0</v>
      </c>
      <c r="BF147" s="189">
        <f>IF(N147="snížená",J147,0)</f>
        <v>0</v>
      </c>
      <c r="BG147" s="189">
        <f>IF(N147="zákl. přenesená",J147,0)</f>
        <v>0</v>
      </c>
      <c r="BH147" s="189">
        <f>IF(N147="sníž. přenesená",J147,0)</f>
        <v>0</v>
      </c>
      <c r="BI147" s="189">
        <f>IF(N147="nulová",J147,0)</f>
        <v>0</v>
      </c>
      <c r="BJ147" s="19" t="s">
        <v>79</v>
      </c>
      <c r="BK147" s="189">
        <f>ROUND(I147*H147,2)</f>
        <v>0</v>
      </c>
      <c r="BL147" s="19" t="s">
        <v>118</v>
      </c>
      <c r="BM147" s="19" t="s">
        <v>222</v>
      </c>
    </row>
    <row r="148" spans="2:65" s="1" customFormat="1" ht="27">
      <c r="B148" s="36"/>
      <c r="C148" s="58"/>
      <c r="D148" s="190" t="s">
        <v>119</v>
      </c>
      <c r="E148" s="58"/>
      <c r="F148" s="191" t="s">
        <v>223</v>
      </c>
      <c r="G148" s="58"/>
      <c r="H148" s="58"/>
      <c r="I148" s="151"/>
      <c r="J148" s="58"/>
      <c r="K148" s="58"/>
      <c r="L148" s="56"/>
      <c r="M148" s="192"/>
      <c r="N148" s="37"/>
      <c r="O148" s="37"/>
      <c r="P148" s="37"/>
      <c r="Q148" s="37"/>
      <c r="R148" s="37"/>
      <c r="S148" s="37"/>
      <c r="T148" s="73"/>
      <c r="AT148" s="19" t="s">
        <v>119</v>
      </c>
      <c r="AU148" s="19" t="s">
        <v>79</v>
      </c>
    </row>
    <row r="149" spans="2:65" s="1" customFormat="1" ht="16.5" customHeight="1">
      <c r="B149" s="36"/>
      <c r="C149" s="178" t="s">
        <v>176</v>
      </c>
      <c r="D149" s="178" t="s">
        <v>115</v>
      </c>
      <c r="E149" s="179" t="s">
        <v>176</v>
      </c>
      <c r="F149" s="180" t="s">
        <v>224</v>
      </c>
      <c r="G149" s="181" t="s">
        <v>117</v>
      </c>
      <c r="H149" s="182">
        <v>10</v>
      </c>
      <c r="I149" s="183"/>
      <c r="J149" s="184">
        <f>ROUND(I149*H149,2)</f>
        <v>0</v>
      </c>
      <c r="K149" s="180" t="s">
        <v>21</v>
      </c>
      <c r="L149" s="56"/>
      <c r="M149" s="185" t="s">
        <v>21</v>
      </c>
      <c r="N149" s="186" t="s">
        <v>42</v>
      </c>
      <c r="O149" s="37"/>
      <c r="P149" s="187">
        <f>O149*H149</f>
        <v>0</v>
      </c>
      <c r="Q149" s="187">
        <v>0</v>
      </c>
      <c r="R149" s="187">
        <f>Q149*H149</f>
        <v>0</v>
      </c>
      <c r="S149" s="187">
        <v>0</v>
      </c>
      <c r="T149" s="188">
        <f>S149*H149</f>
        <v>0</v>
      </c>
      <c r="AR149" s="19" t="s">
        <v>118</v>
      </c>
      <c r="AT149" s="19" t="s">
        <v>115</v>
      </c>
      <c r="AU149" s="19" t="s">
        <v>79</v>
      </c>
      <c r="AY149" s="19" t="s">
        <v>114</v>
      </c>
      <c r="BE149" s="189">
        <f>IF(N149="základní",J149,0)</f>
        <v>0</v>
      </c>
      <c r="BF149" s="189">
        <f>IF(N149="snížená",J149,0)</f>
        <v>0</v>
      </c>
      <c r="BG149" s="189">
        <f>IF(N149="zákl. přenesená",J149,0)</f>
        <v>0</v>
      </c>
      <c r="BH149" s="189">
        <f>IF(N149="sníž. přenesená",J149,0)</f>
        <v>0</v>
      </c>
      <c r="BI149" s="189">
        <f>IF(N149="nulová",J149,0)</f>
        <v>0</v>
      </c>
      <c r="BJ149" s="19" t="s">
        <v>79</v>
      </c>
      <c r="BK149" s="189">
        <f>ROUND(I149*H149,2)</f>
        <v>0</v>
      </c>
      <c r="BL149" s="19" t="s">
        <v>118</v>
      </c>
      <c r="BM149" s="19" t="s">
        <v>225</v>
      </c>
    </row>
    <row r="150" spans="2:65" s="1" customFormat="1" ht="27">
      <c r="B150" s="36"/>
      <c r="C150" s="58"/>
      <c r="D150" s="190" t="s">
        <v>119</v>
      </c>
      <c r="E150" s="58"/>
      <c r="F150" s="191" t="s">
        <v>226</v>
      </c>
      <c r="G150" s="58"/>
      <c r="H150" s="58"/>
      <c r="I150" s="151"/>
      <c r="J150" s="58"/>
      <c r="K150" s="58"/>
      <c r="L150" s="56"/>
      <c r="M150" s="192"/>
      <c r="N150" s="37"/>
      <c r="O150" s="37"/>
      <c r="P150" s="37"/>
      <c r="Q150" s="37"/>
      <c r="R150" s="37"/>
      <c r="S150" s="37"/>
      <c r="T150" s="73"/>
      <c r="AT150" s="19" t="s">
        <v>119</v>
      </c>
      <c r="AU150" s="19" t="s">
        <v>79</v>
      </c>
    </row>
    <row r="151" spans="2:65" s="1" customFormat="1" ht="16.5" customHeight="1">
      <c r="B151" s="36"/>
      <c r="C151" s="178" t="s">
        <v>227</v>
      </c>
      <c r="D151" s="178" t="s">
        <v>115</v>
      </c>
      <c r="E151" s="179" t="s">
        <v>227</v>
      </c>
      <c r="F151" s="180" t="s">
        <v>228</v>
      </c>
      <c r="G151" s="181" t="s">
        <v>117</v>
      </c>
      <c r="H151" s="182">
        <v>20</v>
      </c>
      <c r="I151" s="183"/>
      <c r="J151" s="184">
        <f>ROUND(I151*H151,2)</f>
        <v>0</v>
      </c>
      <c r="K151" s="180" t="s">
        <v>21</v>
      </c>
      <c r="L151" s="56"/>
      <c r="M151" s="185" t="s">
        <v>21</v>
      </c>
      <c r="N151" s="186" t="s">
        <v>42</v>
      </c>
      <c r="O151" s="37"/>
      <c r="P151" s="187">
        <f>O151*H151</f>
        <v>0</v>
      </c>
      <c r="Q151" s="187">
        <v>0</v>
      </c>
      <c r="R151" s="187">
        <f>Q151*H151</f>
        <v>0</v>
      </c>
      <c r="S151" s="187">
        <v>0</v>
      </c>
      <c r="T151" s="188">
        <f>S151*H151</f>
        <v>0</v>
      </c>
      <c r="AR151" s="19" t="s">
        <v>118</v>
      </c>
      <c r="AT151" s="19" t="s">
        <v>115</v>
      </c>
      <c r="AU151" s="19" t="s">
        <v>79</v>
      </c>
      <c r="AY151" s="19" t="s">
        <v>114</v>
      </c>
      <c r="BE151" s="189">
        <f>IF(N151="základní",J151,0)</f>
        <v>0</v>
      </c>
      <c r="BF151" s="189">
        <f>IF(N151="snížená",J151,0)</f>
        <v>0</v>
      </c>
      <c r="BG151" s="189">
        <f>IF(N151="zákl. přenesená",J151,0)</f>
        <v>0</v>
      </c>
      <c r="BH151" s="189">
        <f>IF(N151="sníž. přenesená",J151,0)</f>
        <v>0</v>
      </c>
      <c r="BI151" s="189">
        <f>IF(N151="nulová",J151,0)</f>
        <v>0</v>
      </c>
      <c r="BJ151" s="19" t="s">
        <v>79</v>
      </c>
      <c r="BK151" s="189">
        <f>ROUND(I151*H151,2)</f>
        <v>0</v>
      </c>
      <c r="BL151" s="19" t="s">
        <v>118</v>
      </c>
      <c r="BM151" s="19" t="s">
        <v>229</v>
      </c>
    </row>
    <row r="152" spans="2:65" s="1" customFormat="1" ht="54">
      <c r="B152" s="36"/>
      <c r="C152" s="58"/>
      <c r="D152" s="190" t="s">
        <v>119</v>
      </c>
      <c r="E152" s="58"/>
      <c r="F152" s="191" t="s">
        <v>230</v>
      </c>
      <c r="G152" s="58"/>
      <c r="H152" s="58"/>
      <c r="I152" s="151"/>
      <c r="J152" s="58"/>
      <c r="K152" s="58"/>
      <c r="L152" s="56"/>
      <c r="M152" s="192"/>
      <c r="N152" s="37"/>
      <c r="O152" s="37"/>
      <c r="P152" s="37"/>
      <c r="Q152" s="37"/>
      <c r="R152" s="37"/>
      <c r="S152" s="37"/>
      <c r="T152" s="73"/>
      <c r="AT152" s="19" t="s">
        <v>119</v>
      </c>
      <c r="AU152" s="19" t="s">
        <v>79</v>
      </c>
    </row>
    <row r="153" spans="2:65" s="1" customFormat="1" ht="16.5" customHeight="1">
      <c r="B153" s="36"/>
      <c r="C153" s="178" t="s">
        <v>180</v>
      </c>
      <c r="D153" s="178" t="s">
        <v>115</v>
      </c>
      <c r="E153" s="179" t="s">
        <v>180</v>
      </c>
      <c r="F153" s="180" t="s">
        <v>231</v>
      </c>
      <c r="G153" s="181" t="s">
        <v>117</v>
      </c>
      <c r="H153" s="182">
        <v>20</v>
      </c>
      <c r="I153" s="183"/>
      <c r="J153" s="184">
        <f>ROUND(I153*H153,2)</f>
        <v>0</v>
      </c>
      <c r="K153" s="180" t="s">
        <v>21</v>
      </c>
      <c r="L153" s="56"/>
      <c r="M153" s="185" t="s">
        <v>21</v>
      </c>
      <c r="N153" s="186" t="s">
        <v>42</v>
      </c>
      <c r="O153" s="37"/>
      <c r="P153" s="187">
        <f>O153*H153</f>
        <v>0</v>
      </c>
      <c r="Q153" s="187">
        <v>0</v>
      </c>
      <c r="R153" s="187">
        <f>Q153*H153</f>
        <v>0</v>
      </c>
      <c r="S153" s="187">
        <v>0</v>
      </c>
      <c r="T153" s="188">
        <f>S153*H153</f>
        <v>0</v>
      </c>
      <c r="AR153" s="19" t="s">
        <v>118</v>
      </c>
      <c r="AT153" s="19" t="s">
        <v>115</v>
      </c>
      <c r="AU153" s="19" t="s">
        <v>79</v>
      </c>
      <c r="AY153" s="19" t="s">
        <v>114</v>
      </c>
      <c r="BE153" s="189">
        <f>IF(N153="základní",J153,0)</f>
        <v>0</v>
      </c>
      <c r="BF153" s="189">
        <f>IF(N153="snížená",J153,0)</f>
        <v>0</v>
      </c>
      <c r="BG153" s="189">
        <f>IF(N153="zákl. přenesená",J153,0)</f>
        <v>0</v>
      </c>
      <c r="BH153" s="189">
        <f>IF(N153="sníž. přenesená",J153,0)</f>
        <v>0</v>
      </c>
      <c r="BI153" s="189">
        <f>IF(N153="nulová",J153,0)</f>
        <v>0</v>
      </c>
      <c r="BJ153" s="19" t="s">
        <v>79</v>
      </c>
      <c r="BK153" s="189">
        <f>ROUND(I153*H153,2)</f>
        <v>0</v>
      </c>
      <c r="BL153" s="19" t="s">
        <v>118</v>
      </c>
      <c r="BM153" s="19" t="s">
        <v>232</v>
      </c>
    </row>
    <row r="154" spans="2:65" s="1" customFormat="1" ht="54">
      <c r="B154" s="36"/>
      <c r="C154" s="58"/>
      <c r="D154" s="190" t="s">
        <v>119</v>
      </c>
      <c r="E154" s="58"/>
      <c r="F154" s="191" t="s">
        <v>233</v>
      </c>
      <c r="G154" s="58"/>
      <c r="H154" s="58"/>
      <c r="I154" s="151"/>
      <c r="J154" s="58"/>
      <c r="K154" s="58"/>
      <c r="L154" s="56"/>
      <c r="M154" s="192"/>
      <c r="N154" s="37"/>
      <c r="O154" s="37"/>
      <c r="P154" s="37"/>
      <c r="Q154" s="37"/>
      <c r="R154" s="37"/>
      <c r="S154" s="37"/>
      <c r="T154" s="73"/>
      <c r="AT154" s="19" t="s">
        <v>119</v>
      </c>
      <c r="AU154" s="19" t="s">
        <v>79</v>
      </c>
    </row>
    <row r="155" spans="2:65" s="1" customFormat="1" ht="16.5" customHeight="1">
      <c r="B155" s="36"/>
      <c r="C155" s="178" t="s">
        <v>234</v>
      </c>
      <c r="D155" s="178" t="s">
        <v>115</v>
      </c>
      <c r="E155" s="179" t="s">
        <v>234</v>
      </c>
      <c r="F155" s="180" t="s">
        <v>235</v>
      </c>
      <c r="G155" s="181" t="s">
        <v>117</v>
      </c>
      <c r="H155" s="182">
        <v>4</v>
      </c>
      <c r="I155" s="183"/>
      <c r="J155" s="184">
        <f>ROUND(I155*H155,2)</f>
        <v>0</v>
      </c>
      <c r="K155" s="180" t="s">
        <v>21</v>
      </c>
      <c r="L155" s="56"/>
      <c r="M155" s="185" t="s">
        <v>21</v>
      </c>
      <c r="N155" s="186" t="s">
        <v>42</v>
      </c>
      <c r="O155" s="37"/>
      <c r="P155" s="187">
        <f>O155*H155</f>
        <v>0</v>
      </c>
      <c r="Q155" s="187">
        <v>0</v>
      </c>
      <c r="R155" s="187">
        <f>Q155*H155</f>
        <v>0</v>
      </c>
      <c r="S155" s="187">
        <v>0</v>
      </c>
      <c r="T155" s="188">
        <f>S155*H155</f>
        <v>0</v>
      </c>
      <c r="AR155" s="19" t="s">
        <v>118</v>
      </c>
      <c r="AT155" s="19" t="s">
        <v>115</v>
      </c>
      <c r="AU155" s="19" t="s">
        <v>79</v>
      </c>
      <c r="AY155" s="19" t="s">
        <v>114</v>
      </c>
      <c r="BE155" s="189">
        <f>IF(N155="základní",J155,0)</f>
        <v>0</v>
      </c>
      <c r="BF155" s="189">
        <f>IF(N155="snížená",J155,0)</f>
        <v>0</v>
      </c>
      <c r="BG155" s="189">
        <f>IF(N155="zákl. přenesená",J155,0)</f>
        <v>0</v>
      </c>
      <c r="BH155" s="189">
        <f>IF(N155="sníž. přenesená",J155,0)</f>
        <v>0</v>
      </c>
      <c r="BI155" s="189">
        <f>IF(N155="nulová",J155,0)</f>
        <v>0</v>
      </c>
      <c r="BJ155" s="19" t="s">
        <v>79</v>
      </c>
      <c r="BK155" s="189">
        <f>ROUND(I155*H155,2)</f>
        <v>0</v>
      </c>
      <c r="BL155" s="19" t="s">
        <v>118</v>
      </c>
      <c r="BM155" s="19" t="s">
        <v>236</v>
      </c>
    </row>
    <row r="156" spans="2:65" s="1" customFormat="1" ht="27">
      <c r="B156" s="36"/>
      <c r="C156" s="58"/>
      <c r="D156" s="190" t="s">
        <v>119</v>
      </c>
      <c r="E156" s="58"/>
      <c r="F156" s="191" t="s">
        <v>237</v>
      </c>
      <c r="G156" s="58"/>
      <c r="H156" s="58"/>
      <c r="I156" s="151"/>
      <c r="J156" s="58"/>
      <c r="K156" s="58"/>
      <c r="L156" s="56"/>
      <c r="M156" s="192"/>
      <c r="N156" s="37"/>
      <c r="O156" s="37"/>
      <c r="P156" s="37"/>
      <c r="Q156" s="37"/>
      <c r="R156" s="37"/>
      <c r="S156" s="37"/>
      <c r="T156" s="73"/>
      <c r="AT156" s="19" t="s">
        <v>119</v>
      </c>
      <c r="AU156" s="19" t="s">
        <v>79</v>
      </c>
    </row>
    <row r="157" spans="2:65" s="1" customFormat="1" ht="16.5" customHeight="1">
      <c r="B157" s="36"/>
      <c r="C157" s="178" t="s">
        <v>183</v>
      </c>
      <c r="D157" s="178" t="s">
        <v>115</v>
      </c>
      <c r="E157" s="179" t="s">
        <v>183</v>
      </c>
      <c r="F157" s="180" t="s">
        <v>238</v>
      </c>
      <c r="G157" s="181" t="s">
        <v>117</v>
      </c>
      <c r="H157" s="182">
        <v>4</v>
      </c>
      <c r="I157" s="183"/>
      <c r="J157" s="184">
        <f>ROUND(I157*H157,2)</f>
        <v>0</v>
      </c>
      <c r="K157" s="180" t="s">
        <v>21</v>
      </c>
      <c r="L157" s="56"/>
      <c r="M157" s="185" t="s">
        <v>21</v>
      </c>
      <c r="N157" s="186" t="s">
        <v>42</v>
      </c>
      <c r="O157" s="37"/>
      <c r="P157" s="187">
        <f>O157*H157</f>
        <v>0</v>
      </c>
      <c r="Q157" s="187">
        <v>0</v>
      </c>
      <c r="R157" s="187">
        <f>Q157*H157</f>
        <v>0</v>
      </c>
      <c r="S157" s="187">
        <v>0</v>
      </c>
      <c r="T157" s="188">
        <f>S157*H157</f>
        <v>0</v>
      </c>
      <c r="AR157" s="19" t="s">
        <v>118</v>
      </c>
      <c r="AT157" s="19" t="s">
        <v>115</v>
      </c>
      <c r="AU157" s="19" t="s">
        <v>79</v>
      </c>
      <c r="AY157" s="19" t="s">
        <v>114</v>
      </c>
      <c r="BE157" s="189">
        <f>IF(N157="základní",J157,0)</f>
        <v>0</v>
      </c>
      <c r="BF157" s="189">
        <f>IF(N157="snížená",J157,0)</f>
        <v>0</v>
      </c>
      <c r="BG157" s="189">
        <f>IF(N157="zákl. přenesená",J157,0)</f>
        <v>0</v>
      </c>
      <c r="BH157" s="189">
        <f>IF(N157="sníž. přenesená",J157,0)</f>
        <v>0</v>
      </c>
      <c r="BI157" s="189">
        <f>IF(N157="nulová",J157,0)</f>
        <v>0</v>
      </c>
      <c r="BJ157" s="19" t="s">
        <v>79</v>
      </c>
      <c r="BK157" s="189">
        <f>ROUND(I157*H157,2)</f>
        <v>0</v>
      </c>
      <c r="BL157" s="19" t="s">
        <v>118</v>
      </c>
      <c r="BM157" s="19" t="s">
        <v>239</v>
      </c>
    </row>
    <row r="158" spans="2:65" s="1" customFormat="1" ht="27">
      <c r="B158" s="36"/>
      <c r="C158" s="58"/>
      <c r="D158" s="190" t="s">
        <v>119</v>
      </c>
      <c r="E158" s="58"/>
      <c r="F158" s="191" t="s">
        <v>237</v>
      </c>
      <c r="G158" s="58"/>
      <c r="H158" s="58"/>
      <c r="I158" s="151"/>
      <c r="J158" s="58"/>
      <c r="K158" s="58"/>
      <c r="L158" s="56"/>
      <c r="M158" s="192"/>
      <c r="N158" s="37"/>
      <c r="O158" s="37"/>
      <c r="P158" s="37"/>
      <c r="Q158" s="37"/>
      <c r="R158" s="37"/>
      <c r="S158" s="37"/>
      <c r="T158" s="73"/>
      <c r="AT158" s="19" t="s">
        <v>119</v>
      </c>
      <c r="AU158" s="19" t="s">
        <v>79</v>
      </c>
    </row>
    <row r="159" spans="2:65" s="1" customFormat="1" ht="16.5" customHeight="1">
      <c r="B159" s="36"/>
      <c r="C159" s="178" t="s">
        <v>240</v>
      </c>
      <c r="D159" s="178" t="s">
        <v>115</v>
      </c>
      <c r="E159" s="179" t="s">
        <v>240</v>
      </c>
      <c r="F159" s="180" t="s">
        <v>241</v>
      </c>
      <c r="G159" s="181" t="s">
        <v>117</v>
      </c>
      <c r="H159" s="182">
        <v>4</v>
      </c>
      <c r="I159" s="183"/>
      <c r="J159" s="184">
        <f>ROUND(I159*H159,2)</f>
        <v>0</v>
      </c>
      <c r="K159" s="180" t="s">
        <v>21</v>
      </c>
      <c r="L159" s="56"/>
      <c r="M159" s="185" t="s">
        <v>21</v>
      </c>
      <c r="N159" s="186" t="s">
        <v>42</v>
      </c>
      <c r="O159" s="37"/>
      <c r="P159" s="187">
        <f>O159*H159</f>
        <v>0</v>
      </c>
      <c r="Q159" s="187">
        <v>0</v>
      </c>
      <c r="R159" s="187">
        <f>Q159*H159</f>
        <v>0</v>
      </c>
      <c r="S159" s="187">
        <v>0</v>
      </c>
      <c r="T159" s="188">
        <f>S159*H159</f>
        <v>0</v>
      </c>
      <c r="AR159" s="19" t="s">
        <v>118</v>
      </c>
      <c r="AT159" s="19" t="s">
        <v>115</v>
      </c>
      <c r="AU159" s="19" t="s">
        <v>79</v>
      </c>
      <c r="AY159" s="19" t="s">
        <v>114</v>
      </c>
      <c r="BE159" s="189">
        <f>IF(N159="základní",J159,0)</f>
        <v>0</v>
      </c>
      <c r="BF159" s="189">
        <f>IF(N159="snížená",J159,0)</f>
        <v>0</v>
      </c>
      <c r="BG159" s="189">
        <f>IF(N159="zákl. přenesená",J159,0)</f>
        <v>0</v>
      </c>
      <c r="BH159" s="189">
        <f>IF(N159="sníž. přenesená",J159,0)</f>
        <v>0</v>
      </c>
      <c r="BI159" s="189">
        <f>IF(N159="nulová",J159,0)</f>
        <v>0</v>
      </c>
      <c r="BJ159" s="19" t="s">
        <v>79</v>
      </c>
      <c r="BK159" s="189">
        <f>ROUND(I159*H159,2)</f>
        <v>0</v>
      </c>
      <c r="BL159" s="19" t="s">
        <v>118</v>
      </c>
      <c r="BM159" s="19" t="s">
        <v>242</v>
      </c>
    </row>
    <row r="160" spans="2:65" s="1" customFormat="1" ht="27">
      <c r="B160" s="36"/>
      <c r="C160" s="58"/>
      <c r="D160" s="190" t="s">
        <v>119</v>
      </c>
      <c r="E160" s="58"/>
      <c r="F160" s="191" t="s">
        <v>237</v>
      </c>
      <c r="G160" s="58"/>
      <c r="H160" s="58"/>
      <c r="I160" s="151"/>
      <c r="J160" s="58"/>
      <c r="K160" s="58"/>
      <c r="L160" s="56"/>
      <c r="M160" s="192"/>
      <c r="N160" s="37"/>
      <c r="O160" s="37"/>
      <c r="P160" s="37"/>
      <c r="Q160" s="37"/>
      <c r="R160" s="37"/>
      <c r="S160" s="37"/>
      <c r="T160" s="73"/>
      <c r="AT160" s="19" t="s">
        <v>119</v>
      </c>
      <c r="AU160" s="19" t="s">
        <v>79</v>
      </c>
    </row>
    <row r="161" spans="2:65" s="1" customFormat="1" ht="16.5" customHeight="1">
      <c r="B161" s="36"/>
      <c r="C161" s="178" t="s">
        <v>186</v>
      </c>
      <c r="D161" s="178" t="s">
        <v>115</v>
      </c>
      <c r="E161" s="179" t="s">
        <v>186</v>
      </c>
      <c r="F161" s="180" t="s">
        <v>243</v>
      </c>
      <c r="G161" s="181" t="s">
        <v>117</v>
      </c>
      <c r="H161" s="182">
        <v>4</v>
      </c>
      <c r="I161" s="183"/>
      <c r="J161" s="184">
        <f>ROUND(I161*H161,2)</f>
        <v>0</v>
      </c>
      <c r="K161" s="180" t="s">
        <v>21</v>
      </c>
      <c r="L161" s="56"/>
      <c r="M161" s="185" t="s">
        <v>21</v>
      </c>
      <c r="N161" s="186" t="s">
        <v>42</v>
      </c>
      <c r="O161" s="37"/>
      <c r="P161" s="187">
        <f>O161*H161</f>
        <v>0</v>
      </c>
      <c r="Q161" s="187">
        <v>0</v>
      </c>
      <c r="R161" s="187">
        <f>Q161*H161</f>
        <v>0</v>
      </c>
      <c r="S161" s="187">
        <v>0</v>
      </c>
      <c r="T161" s="188">
        <f>S161*H161</f>
        <v>0</v>
      </c>
      <c r="AR161" s="19" t="s">
        <v>118</v>
      </c>
      <c r="AT161" s="19" t="s">
        <v>115</v>
      </c>
      <c r="AU161" s="19" t="s">
        <v>79</v>
      </c>
      <c r="AY161" s="19" t="s">
        <v>114</v>
      </c>
      <c r="BE161" s="189">
        <f>IF(N161="základní",J161,0)</f>
        <v>0</v>
      </c>
      <c r="BF161" s="189">
        <f>IF(N161="snížená",J161,0)</f>
        <v>0</v>
      </c>
      <c r="BG161" s="189">
        <f>IF(N161="zákl. přenesená",J161,0)</f>
        <v>0</v>
      </c>
      <c r="BH161" s="189">
        <f>IF(N161="sníž. přenesená",J161,0)</f>
        <v>0</v>
      </c>
      <c r="BI161" s="189">
        <f>IF(N161="nulová",J161,0)</f>
        <v>0</v>
      </c>
      <c r="BJ161" s="19" t="s">
        <v>79</v>
      </c>
      <c r="BK161" s="189">
        <f>ROUND(I161*H161,2)</f>
        <v>0</v>
      </c>
      <c r="BL161" s="19" t="s">
        <v>118</v>
      </c>
      <c r="BM161" s="19" t="s">
        <v>244</v>
      </c>
    </row>
    <row r="162" spans="2:65" s="1" customFormat="1" ht="27">
      <c r="B162" s="36"/>
      <c r="C162" s="58"/>
      <c r="D162" s="190" t="s">
        <v>119</v>
      </c>
      <c r="E162" s="58"/>
      <c r="F162" s="191" t="s">
        <v>237</v>
      </c>
      <c r="G162" s="58"/>
      <c r="H162" s="58"/>
      <c r="I162" s="151"/>
      <c r="J162" s="58"/>
      <c r="K162" s="58"/>
      <c r="L162" s="56"/>
      <c r="M162" s="192"/>
      <c r="N162" s="37"/>
      <c r="O162" s="37"/>
      <c r="P162" s="37"/>
      <c r="Q162" s="37"/>
      <c r="R162" s="37"/>
      <c r="S162" s="37"/>
      <c r="T162" s="73"/>
      <c r="AT162" s="19" t="s">
        <v>119</v>
      </c>
      <c r="AU162" s="19" t="s">
        <v>79</v>
      </c>
    </row>
    <row r="163" spans="2:65" s="1" customFormat="1" ht="16.5" customHeight="1">
      <c r="B163" s="36"/>
      <c r="C163" s="178" t="s">
        <v>245</v>
      </c>
      <c r="D163" s="178" t="s">
        <v>115</v>
      </c>
      <c r="E163" s="179" t="s">
        <v>245</v>
      </c>
      <c r="F163" s="180" t="s">
        <v>246</v>
      </c>
      <c r="G163" s="181" t="s">
        <v>117</v>
      </c>
      <c r="H163" s="182">
        <v>1</v>
      </c>
      <c r="I163" s="183"/>
      <c r="J163" s="184">
        <f>ROUND(I163*H163,2)</f>
        <v>0</v>
      </c>
      <c r="K163" s="180" t="s">
        <v>21</v>
      </c>
      <c r="L163" s="56"/>
      <c r="M163" s="185" t="s">
        <v>21</v>
      </c>
      <c r="N163" s="186" t="s">
        <v>42</v>
      </c>
      <c r="O163" s="37"/>
      <c r="P163" s="187">
        <f>O163*H163</f>
        <v>0</v>
      </c>
      <c r="Q163" s="187">
        <v>0</v>
      </c>
      <c r="R163" s="187">
        <f>Q163*H163</f>
        <v>0</v>
      </c>
      <c r="S163" s="187">
        <v>0</v>
      </c>
      <c r="T163" s="188">
        <f>S163*H163</f>
        <v>0</v>
      </c>
      <c r="AR163" s="19" t="s">
        <v>118</v>
      </c>
      <c r="AT163" s="19" t="s">
        <v>115</v>
      </c>
      <c r="AU163" s="19" t="s">
        <v>79</v>
      </c>
      <c r="AY163" s="19" t="s">
        <v>114</v>
      </c>
      <c r="BE163" s="189">
        <f>IF(N163="základní",J163,0)</f>
        <v>0</v>
      </c>
      <c r="BF163" s="189">
        <f>IF(N163="snížená",J163,0)</f>
        <v>0</v>
      </c>
      <c r="BG163" s="189">
        <f>IF(N163="zákl. přenesená",J163,0)</f>
        <v>0</v>
      </c>
      <c r="BH163" s="189">
        <f>IF(N163="sníž. přenesená",J163,0)</f>
        <v>0</v>
      </c>
      <c r="BI163" s="189">
        <f>IF(N163="nulová",J163,0)</f>
        <v>0</v>
      </c>
      <c r="BJ163" s="19" t="s">
        <v>79</v>
      </c>
      <c r="BK163" s="189">
        <f>ROUND(I163*H163,2)</f>
        <v>0</v>
      </c>
      <c r="BL163" s="19" t="s">
        <v>118</v>
      </c>
      <c r="BM163" s="19" t="s">
        <v>247</v>
      </c>
    </row>
    <row r="164" spans="2:65" s="1" customFormat="1" ht="40.5">
      <c r="B164" s="36"/>
      <c r="C164" s="58"/>
      <c r="D164" s="190" t="s">
        <v>119</v>
      </c>
      <c r="E164" s="58"/>
      <c r="F164" s="191" t="s">
        <v>248</v>
      </c>
      <c r="G164" s="58"/>
      <c r="H164" s="58"/>
      <c r="I164" s="151"/>
      <c r="J164" s="58"/>
      <c r="K164" s="58"/>
      <c r="L164" s="56"/>
      <c r="M164" s="192"/>
      <c r="N164" s="37"/>
      <c r="O164" s="37"/>
      <c r="P164" s="37"/>
      <c r="Q164" s="37"/>
      <c r="R164" s="37"/>
      <c r="S164" s="37"/>
      <c r="T164" s="73"/>
      <c r="AT164" s="19" t="s">
        <v>119</v>
      </c>
      <c r="AU164" s="19" t="s">
        <v>79</v>
      </c>
    </row>
    <row r="165" spans="2:65" s="1" customFormat="1" ht="16.5" customHeight="1">
      <c r="B165" s="36"/>
      <c r="C165" s="178" t="s">
        <v>188</v>
      </c>
      <c r="D165" s="178" t="s">
        <v>115</v>
      </c>
      <c r="E165" s="179" t="s">
        <v>188</v>
      </c>
      <c r="F165" s="180" t="s">
        <v>249</v>
      </c>
      <c r="G165" s="181" t="s">
        <v>117</v>
      </c>
      <c r="H165" s="182">
        <v>1</v>
      </c>
      <c r="I165" s="183"/>
      <c r="J165" s="184">
        <f>ROUND(I165*H165,2)</f>
        <v>0</v>
      </c>
      <c r="K165" s="180" t="s">
        <v>21</v>
      </c>
      <c r="L165" s="56"/>
      <c r="M165" s="185" t="s">
        <v>21</v>
      </c>
      <c r="N165" s="186" t="s">
        <v>42</v>
      </c>
      <c r="O165" s="37"/>
      <c r="P165" s="187">
        <f>O165*H165</f>
        <v>0</v>
      </c>
      <c r="Q165" s="187">
        <v>0</v>
      </c>
      <c r="R165" s="187">
        <f>Q165*H165</f>
        <v>0</v>
      </c>
      <c r="S165" s="187">
        <v>0</v>
      </c>
      <c r="T165" s="188">
        <f>S165*H165</f>
        <v>0</v>
      </c>
      <c r="AR165" s="19" t="s">
        <v>118</v>
      </c>
      <c r="AT165" s="19" t="s">
        <v>115</v>
      </c>
      <c r="AU165" s="19" t="s">
        <v>79</v>
      </c>
      <c r="AY165" s="19" t="s">
        <v>114</v>
      </c>
      <c r="BE165" s="189">
        <f>IF(N165="základní",J165,0)</f>
        <v>0</v>
      </c>
      <c r="BF165" s="189">
        <f>IF(N165="snížená",J165,0)</f>
        <v>0</v>
      </c>
      <c r="BG165" s="189">
        <f>IF(N165="zákl. přenesená",J165,0)</f>
        <v>0</v>
      </c>
      <c r="BH165" s="189">
        <f>IF(N165="sníž. přenesená",J165,0)</f>
        <v>0</v>
      </c>
      <c r="BI165" s="189">
        <f>IF(N165="nulová",J165,0)</f>
        <v>0</v>
      </c>
      <c r="BJ165" s="19" t="s">
        <v>79</v>
      </c>
      <c r="BK165" s="189">
        <f>ROUND(I165*H165,2)</f>
        <v>0</v>
      </c>
      <c r="BL165" s="19" t="s">
        <v>118</v>
      </c>
      <c r="BM165" s="19" t="s">
        <v>250</v>
      </c>
    </row>
    <row r="166" spans="2:65" s="1" customFormat="1" ht="54">
      <c r="B166" s="36"/>
      <c r="C166" s="58"/>
      <c r="D166" s="190" t="s">
        <v>119</v>
      </c>
      <c r="E166" s="58"/>
      <c r="F166" s="191" t="s">
        <v>251</v>
      </c>
      <c r="G166" s="58"/>
      <c r="H166" s="58"/>
      <c r="I166" s="151"/>
      <c r="J166" s="58"/>
      <c r="K166" s="58"/>
      <c r="L166" s="56"/>
      <c r="M166" s="192"/>
      <c r="N166" s="37"/>
      <c r="O166" s="37"/>
      <c r="P166" s="37"/>
      <c r="Q166" s="37"/>
      <c r="R166" s="37"/>
      <c r="S166" s="37"/>
      <c r="T166" s="73"/>
      <c r="AT166" s="19" t="s">
        <v>119</v>
      </c>
      <c r="AU166" s="19" t="s">
        <v>79</v>
      </c>
    </row>
    <row r="167" spans="2:65" s="1" customFormat="1" ht="16.5" customHeight="1">
      <c r="B167" s="36"/>
      <c r="C167" s="178" t="s">
        <v>252</v>
      </c>
      <c r="D167" s="178" t="s">
        <v>115</v>
      </c>
      <c r="E167" s="179" t="s">
        <v>252</v>
      </c>
      <c r="F167" s="180" t="s">
        <v>253</v>
      </c>
      <c r="G167" s="181" t="s">
        <v>117</v>
      </c>
      <c r="H167" s="182">
        <v>1</v>
      </c>
      <c r="I167" s="183"/>
      <c r="J167" s="184">
        <f>ROUND(I167*H167,2)</f>
        <v>0</v>
      </c>
      <c r="K167" s="180" t="s">
        <v>21</v>
      </c>
      <c r="L167" s="56"/>
      <c r="M167" s="185" t="s">
        <v>21</v>
      </c>
      <c r="N167" s="186" t="s">
        <v>42</v>
      </c>
      <c r="O167" s="37"/>
      <c r="P167" s="187">
        <f>O167*H167</f>
        <v>0</v>
      </c>
      <c r="Q167" s="187">
        <v>0</v>
      </c>
      <c r="R167" s="187">
        <f>Q167*H167</f>
        <v>0</v>
      </c>
      <c r="S167" s="187">
        <v>0</v>
      </c>
      <c r="T167" s="188">
        <f>S167*H167</f>
        <v>0</v>
      </c>
      <c r="AR167" s="19" t="s">
        <v>118</v>
      </c>
      <c r="AT167" s="19" t="s">
        <v>115</v>
      </c>
      <c r="AU167" s="19" t="s">
        <v>79</v>
      </c>
      <c r="AY167" s="19" t="s">
        <v>114</v>
      </c>
      <c r="BE167" s="189">
        <f>IF(N167="základní",J167,0)</f>
        <v>0</v>
      </c>
      <c r="BF167" s="189">
        <f>IF(N167="snížená",J167,0)</f>
        <v>0</v>
      </c>
      <c r="BG167" s="189">
        <f>IF(N167="zákl. přenesená",J167,0)</f>
        <v>0</v>
      </c>
      <c r="BH167" s="189">
        <f>IF(N167="sníž. přenesená",J167,0)</f>
        <v>0</v>
      </c>
      <c r="BI167" s="189">
        <f>IF(N167="nulová",J167,0)</f>
        <v>0</v>
      </c>
      <c r="BJ167" s="19" t="s">
        <v>79</v>
      </c>
      <c r="BK167" s="189">
        <f>ROUND(I167*H167,2)</f>
        <v>0</v>
      </c>
      <c r="BL167" s="19" t="s">
        <v>118</v>
      </c>
      <c r="BM167" s="19" t="s">
        <v>254</v>
      </c>
    </row>
    <row r="168" spans="2:65" s="1" customFormat="1" ht="67.5">
      <c r="B168" s="36"/>
      <c r="C168" s="58"/>
      <c r="D168" s="190" t="s">
        <v>119</v>
      </c>
      <c r="E168" s="58"/>
      <c r="F168" s="191" t="s">
        <v>255</v>
      </c>
      <c r="G168" s="58"/>
      <c r="H168" s="58"/>
      <c r="I168" s="151"/>
      <c r="J168" s="58"/>
      <c r="K168" s="58"/>
      <c r="L168" s="56"/>
      <c r="M168" s="192"/>
      <c r="N168" s="37"/>
      <c r="O168" s="37"/>
      <c r="P168" s="37"/>
      <c r="Q168" s="37"/>
      <c r="R168" s="37"/>
      <c r="S168" s="37"/>
      <c r="T168" s="73"/>
      <c r="AT168" s="19" t="s">
        <v>119</v>
      </c>
      <c r="AU168" s="19" t="s">
        <v>79</v>
      </c>
    </row>
    <row r="169" spans="2:65" s="1" customFormat="1" ht="16.5" customHeight="1">
      <c r="B169" s="36"/>
      <c r="C169" s="178" t="s">
        <v>191</v>
      </c>
      <c r="D169" s="178" t="s">
        <v>115</v>
      </c>
      <c r="E169" s="179" t="s">
        <v>191</v>
      </c>
      <c r="F169" s="180" t="s">
        <v>256</v>
      </c>
      <c r="G169" s="181" t="s">
        <v>117</v>
      </c>
      <c r="H169" s="182">
        <v>1</v>
      </c>
      <c r="I169" s="183"/>
      <c r="J169" s="184">
        <f>ROUND(I169*H169,2)</f>
        <v>0</v>
      </c>
      <c r="K169" s="180" t="s">
        <v>21</v>
      </c>
      <c r="L169" s="56"/>
      <c r="M169" s="185" t="s">
        <v>21</v>
      </c>
      <c r="N169" s="186" t="s">
        <v>42</v>
      </c>
      <c r="O169" s="37"/>
      <c r="P169" s="187">
        <f>O169*H169</f>
        <v>0</v>
      </c>
      <c r="Q169" s="187">
        <v>0</v>
      </c>
      <c r="R169" s="187">
        <f>Q169*H169</f>
        <v>0</v>
      </c>
      <c r="S169" s="187">
        <v>0</v>
      </c>
      <c r="T169" s="188">
        <f>S169*H169</f>
        <v>0</v>
      </c>
      <c r="AR169" s="19" t="s">
        <v>118</v>
      </c>
      <c r="AT169" s="19" t="s">
        <v>115</v>
      </c>
      <c r="AU169" s="19" t="s">
        <v>79</v>
      </c>
      <c r="AY169" s="19" t="s">
        <v>114</v>
      </c>
      <c r="BE169" s="189">
        <f>IF(N169="základní",J169,0)</f>
        <v>0</v>
      </c>
      <c r="BF169" s="189">
        <f>IF(N169="snížená",J169,0)</f>
        <v>0</v>
      </c>
      <c r="BG169" s="189">
        <f>IF(N169="zákl. přenesená",J169,0)</f>
        <v>0</v>
      </c>
      <c r="BH169" s="189">
        <f>IF(N169="sníž. přenesená",J169,0)</f>
        <v>0</v>
      </c>
      <c r="BI169" s="189">
        <f>IF(N169="nulová",J169,0)</f>
        <v>0</v>
      </c>
      <c r="BJ169" s="19" t="s">
        <v>79</v>
      </c>
      <c r="BK169" s="189">
        <f>ROUND(I169*H169,2)</f>
        <v>0</v>
      </c>
      <c r="BL169" s="19" t="s">
        <v>118</v>
      </c>
      <c r="BM169" s="19" t="s">
        <v>257</v>
      </c>
    </row>
    <row r="170" spans="2:65" s="1" customFormat="1" ht="40.5">
      <c r="B170" s="36"/>
      <c r="C170" s="58"/>
      <c r="D170" s="190" t="s">
        <v>119</v>
      </c>
      <c r="E170" s="58"/>
      <c r="F170" s="191" t="s">
        <v>258</v>
      </c>
      <c r="G170" s="58"/>
      <c r="H170" s="58"/>
      <c r="I170" s="151"/>
      <c r="J170" s="58"/>
      <c r="K170" s="58"/>
      <c r="L170" s="56"/>
      <c r="M170" s="192"/>
      <c r="N170" s="37"/>
      <c r="O170" s="37"/>
      <c r="P170" s="37"/>
      <c r="Q170" s="37"/>
      <c r="R170" s="37"/>
      <c r="S170" s="37"/>
      <c r="T170" s="73"/>
      <c r="AT170" s="19" t="s">
        <v>119</v>
      </c>
      <c r="AU170" s="19" t="s">
        <v>79</v>
      </c>
    </row>
    <row r="171" spans="2:65" s="1" customFormat="1" ht="16.5" customHeight="1">
      <c r="B171" s="36"/>
      <c r="C171" s="178" t="s">
        <v>259</v>
      </c>
      <c r="D171" s="178" t="s">
        <v>115</v>
      </c>
      <c r="E171" s="179" t="s">
        <v>259</v>
      </c>
      <c r="F171" s="180" t="s">
        <v>260</v>
      </c>
      <c r="G171" s="181" t="s">
        <v>117</v>
      </c>
      <c r="H171" s="182">
        <v>1</v>
      </c>
      <c r="I171" s="183"/>
      <c r="J171" s="184">
        <f>ROUND(I171*H171,2)</f>
        <v>0</v>
      </c>
      <c r="K171" s="180" t="s">
        <v>21</v>
      </c>
      <c r="L171" s="56"/>
      <c r="M171" s="185" t="s">
        <v>21</v>
      </c>
      <c r="N171" s="186" t="s">
        <v>42</v>
      </c>
      <c r="O171" s="37"/>
      <c r="P171" s="187">
        <f>O171*H171</f>
        <v>0</v>
      </c>
      <c r="Q171" s="187">
        <v>0</v>
      </c>
      <c r="R171" s="187">
        <f>Q171*H171</f>
        <v>0</v>
      </c>
      <c r="S171" s="187">
        <v>0</v>
      </c>
      <c r="T171" s="188">
        <f>S171*H171</f>
        <v>0</v>
      </c>
      <c r="AR171" s="19" t="s">
        <v>118</v>
      </c>
      <c r="AT171" s="19" t="s">
        <v>115</v>
      </c>
      <c r="AU171" s="19" t="s">
        <v>79</v>
      </c>
      <c r="AY171" s="19" t="s">
        <v>114</v>
      </c>
      <c r="BE171" s="189">
        <f>IF(N171="základní",J171,0)</f>
        <v>0</v>
      </c>
      <c r="BF171" s="189">
        <f>IF(N171="snížená",J171,0)</f>
        <v>0</v>
      </c>
      <c r="BG171" s="189">
        <f>IF(N171="zákl. přenesená",J171,0)</f>
        <v>0</v>
      </c>
      <c r="BH171" s="189">
        <f>IF(N171="sníž. přenesená",J171,0)</f>
        <v>0</v>
      </c>
      <c r="BI171" s="189">
        <f>IF(N171="nulová",J171,0)</f>
        <v>0</v>
      </c>
      <c r="BJ171" s="19" t="s">
        <v>79</v>
      </c>
      <c r="BK171" s="189">
        <f>ROUND(I171*H171,2)</f>
        <v>0</v>
      </c>
      <c r="BL171" s="19" t="s">
        <v>118</v>
      </c>
      <c r="BM171" s="19" t="s">
        <v>261</v>
      </c>
    </row>
    <row r="172" spans="2:65" s="1" customFormat="1" ht="81">
      <c r="B172" s="36"/>
      <c r="C172" s="58"/>
      <c r="D172" s="190" t="s">
        <v>119</v>
      </c>
      <c r="E172" s="58"/>
      <c r="F172" s="191" t="s">
        <v>262</v>
      </c>
      <c r="G172" s="58"/>
      <c r="H172" s="58"/>
      <c r="I172" s="151"/>
      <c r="J172" s="58"/>
      <c r="K172" s="58"/>
      <c r="L172" s="56"/>
      <c r="M172" s="192"/>
      <c r="N172" s="37"/>
      <c r="O172" s="37"/>
      <c r="P172" s="37"/>
      <c r="Q172" s="37"/>
      <c r="R172" s="37"/>
      <c r="S172" s="37"/>
      <c r="T172" s="73"/>
      <c r="AT172" s="19" t="s">
        <v>119</v>
      </c>
      <c r="AU172" s="19" t="s">
        <v>79</v>
      </c>
    </row>
    <row r="173" spans="2:65" s="1" customFormat="1" ht="16.5" customHeight="1">
      <c r="B173" s="36"/>
      <c r="C173" s="178" t="s">
        <v>193</v>
      </c>
      <c r="D173" s="178" t="s">
        <v>115</v>
      </c>
      <c r="E173" s="179" t="s">
        <v>193</v>
      </c>
      <c r="F173" s="180" t="s">
        <v>263</v>
      </c>
      <c r="G173" s="181" t="s">
        <v>117</v>
      </c>
      <c r="H173" s="182">
        <v>15</v>
      </c>
      <c r="I173" s="183"/>
      <c r="J173" s="184">
        <f>ROUND(I173*H173,2)</f>
        <v>0</v>
      </c>
      <c r="K173" s="180" t="s">
        <v>21</v>
      </c>
      <c r="L173" s="56"/>
      <c r="M173" s="185" t="s">
        <v>21</v>
      </c>
      <c r="N173" s="186" t="s">
        <v>42</v>
      </c>
      <c r="O173" s="37"/>
      <c r="P173" s="187">
        <f>O173*H173</f>
        <v>0</v>
      </c>
      <c r="Q173" s="187">
        <v>0</v>
      </c>
      <c r="R173" s="187">
        <f>Q173*H173</f>
        <v>0</v>
      </c>
      <c r="S173" s="187">
        <v>0</v>
      </c>
      <c r="T173" s="188">
        <f>S173*H173</f>
        <v>0</v>
      </c>
      <c r="AR173" s="19" t="s">
        <v>118</v>
      </c>
      <c r="AT173" s="19" t="s">
        <v>115</v>
      </c>
      <c r="AU173" s="19" t="s">
        <v>79</v>
      </c>
      <c r="AY173" s="19" t="s">
        <v>114</v>
      </c>
      <c r="BE173" s="189">
        <f>IF(N173="základní",J173,0)</f>
        <v>0</v>
      </c>
      <c r="BF173" s="189">
        <f>IF(N173="snížená",J173,0)</f>
        <v>0</v>
      </c>
      <c r="BG173" s="189">
        <f>IF(N173="zákl. přenesená",J173,0)</f>
        <v>0</v>
      </c>
      <c r="BH173" s="189">
        <f>IF(N173="sníž. přenesená",J173,0)</f>
        <v>0</v>
      </c>
      <c r="BI173" s="189">
        <f>IF(N173="nulová",J173,0)</f>
        <v>0</v>
      </c>
      <c r="BJ173" s="19" t="s">
        <v>79</v>
      </c>
      <c r="BK173" s="189">
        <f>ROUND(I173*H173,2)</f>
        <v>0</v>
      </c>
      <c r="BL173" s="19" t="s">
        <v>118</v>
      </c>
      <c r="BM173" s="19" t="s">
        <v>264</v>
      </c>
    </row>
    <row r="174" spans="2:65" s="1" customFormat="1" ht="27">
      <c r="B174" s="36"/>
      <c r="C174" s="58"/>
      <c r="D174" s="190" t="s">
        <v>119</v>
      </c>
      <c r="E174" s="58"/>
      <c r="F174" s="191" t="s">
        <v>265</v>
      </c>
      <c r="G174" s="58"/>
      <c r="H174" s="58"/>
      <c r="I174" s="151"/>
      <c r="J174" s="58"/>
      <c r="K174" s="58"/>
      <c r="L174" s="56"/>
      <c r="M174" s="192"/>
      <c r="N174" s="37"/>
      <c r="O174" s="37"/>
      <c r="P174" s="37"/>
      <c r="Q174" s="37"/>
      <c r="R174" s="37"/>
      <c r="S174" s="37"/>
      <c r="T174" s="73"/>
      <c r="AT174" s="19" t="s">
        <v>119</v>
      </c>
      <c r="AU174" s="19" t="s">
        <v>79</v>
      </c>
    </row>
    <row r="175" spans="2:65" s="1" customFormat="1" ht="16.5" customHeight="1">
      <c r="B175" s="36"/>
      <c r="C175" s="178" t="s">
        <v>266</v>
      </c>
      <c r="D175" s="178" t="s">
        <v>115</v>
      </c>
      <c r="E175" s="179" t="s">
        <v>266</v>
      </c>
      <c r="F175" s="180" t="s">
        <v>267</v>
      </c>
      <c r="G175" s="181" t="s">
        <v>117</v>
      </c>
      <c r="H175" s="182">
        <v>1</v>
      </c>
      <c r="I175" s="183"/>
      <c r="J175" s="184">
        <f>ROUND(I175*H175,2)</f>
        <v>0</v>
      </c>
      <c r="K175" s="180" t="s">
        <v>21</v>
      </c>
      <c r="L175" s="56"/>
      <c r="M175" s="185" t="s">
        <v>21</v>
      </c>
      <c r="N175" s="186" t="s">
        <v>42</v>
      </c>
      <c r="O175" s="37"/>
      <c r="P175" s="187">
        <f>O175*H175</f>
        <v>0</v>
      </c>
      <c r="Q175" s="187">
        <v>0</v>
      </c>
      <c r="R175" s="187">
        <f>Q175*H175</f>
        <v>0</v>
      </c>
      <c r="S175" s="187">
        <v>0</v>
      </c>
      <c r="T175" s="188">
        <f>S175*H175</f>
        <v>0</v>
      </c>
      <c r="AR175" s="19" t="s">
        <v>118</v>
      </c>
      <c r="AT175" s="19" t="s">
        <v>115</v>
      </c>
      <c r="AU175" s="19" t="s">
        <v>79</v>
      </c>
      <c r="AY175" s="19" t="s">
        <v>114</v>
      </c>
      <c r="BE175" s="189">
        <f>IF(N175="základní",J175,0)</f>
        <v>0</v>
      </c>
      <c r="BF175" s="189">
        <f>IF(N175="snížená",J175,0)</f>
        <v>0</v>
      </c>
      <c r="BG175" s="189">
        <f>IF(N175="zákl. přenesená",J175,0)</f>
        <v>0</v>
      </c>
      <c r="BH175" s="189">
        <f>IF(N175="sníž. přenesená",J175,0)</f>
        <v>0</v>
      </c>
      <c r="BI175" s="189">
        <f>IF(N175="nulová",J175,0)</f>
        <v>0</v>
      </c>
      <c r="BJ175" s="19" t="s">
        <v>79</v>
      </c>
      <c r="BK175" s="189">
        <f>ROUND(I175*H175,2)</f>
        <v>0</v>
      </c>
      <c r="BL175" s="19" t="s">
        <v>118</v>
      </c>
      <c r="BM175" s="19" t="s">
        <v>268</v>
      </c>
    </row>
    <row r="176" spans="2:65" s="1" customFormat="1" ht="54">
      <c r="B176" s="36"/>
      <c r="C176" s="58"/>
      <c r="D176" s="190" t="s">
        <v>119</v>
      </c>
      <c r="E176" s="58"/>
      <c r="F176" s="191" t="s">
        <v>269</v>
      </c>
      <c r="G176" s="58"/>
      <c r="H176" s="58"/>
      <c r="I176" s="151"/>
      <c r="J176" s="58"/>
      <c r="K176" s="58"/>
      <c r="L176" s="56"/>
      <c r="M176" s="192"/>
      <c r="N176" s="37"/>
      <c r="O176" s="37"/>
      <c r="P176" s="37"/>
      <c r="Q176" s="37"/>
      <c r="R176" s="37"/>
      <c r="S176" s="37"/>
      <c r="T176" s="73"/>
      <c r="AT176" s="19" t="s">
        <v>119</v>
      </c>
      <c r="AU176" s="19" t="s">
        <v>79</v>
      </c>
    </row>
    <row r="177" spans="2:65" s="1" customFormat="1" ht="16.5" customHeight="1">
      <c r="B177" s="36"/>
      <c r="C177" s="178" t="s">
        <v>197</v>
      </c>
      <c r="D177" s="178" t="s">
        <v>115</v>
      </c>
      <c r="E177" s="179" t="s">
        <v>197</v>
      </c>
      <c r="F177" s="180" t="s">
        <v>270</v>
      </c>
      <c r="G177" s="181" t="s">
        <v>117</v>
      </c>
      <c r="H177" s="182">
        <v>15</v>
      </c>
      <c r="I177" s="183"/>
      <c r="J177" s="184">
        <f>ROUND(I177*H177,2)</f>
        <v>0</v>
      </c>
      <c r="K177" s="180" t="s">
        <v>21</v>
      </c>
      <c r="L177" s="56"/>
      <c r="M177" s="185" t="s">
        <v>21</v>
      </c>
      <c r="N177" s="186" t="s">
        <v>42</v>
      </c>
      <c r="O177" s="37"/>
      <c r="P177" s="187">
        <f>O177*H177</f>
        <v>0</v>
      </c>
      <c r="Q177" s="187">
        <v>0</v>
      </c>
      <c r="R177" s="187">
        <f>Q177*H177</f>
        <v>0</v>
      </c>
      <c r="S177" s="187">
        <v>0</v>
      </c>
      <c r="T177" s="188">
        <f>S177*H177</f>
        <v>0</v>
      </c>
      <c r="AR177" s="19" t="s">
        <v>118</v>
      </c>
      <c r="AT177" s="19" t="s">
        <v>115</v>
      </c>
      <c r="AU177" s="19" t="s">
        <v>79</v>
      </c>
      <c r="AY177" s="19" t="s">
        <v>114</v>
      </c>
      <c r="BE177" s="189">
        <f>IF(N177="základní",J177,0)</f>
        <v>0</v>
      </c>
      <c r="BF177" s="189">
        <f>IF(N177="snížená",J177,0)</f>
        <v>0</v>
      </c>
      <c r="BG177" s="189">
        <f>IF(N177="zákl. přenesená",J177,0)</f>
        <v>0</v>
      </c>
      <c r="BH177" s="189">
        <f>IF(N177="sníž. přenesená",J177,0)</f>
        <v>0</v>
      </c>
      <c r="BI177" s="189">
        <f>IF(N177="nulová",J177,0)</f>
        <v>0</v>
      </c>
      <c r="BJ177" s="19" t="s">
        <v>79</v>
      </c>
      <c r="BK177" s="189">
        <f>ROUND(I177*H177,2)</f>
        <v>0</v>
      </c>
      <c r="BL177" s="19" t="s">
        <v>118</v>
      </c>
      <c r="BM177" s="19" t="s">
        <v>271</v>
      </c>
    </row>
    <row r="178" spans="2:65" s="1" customFormat="1" ht="94.5">
      <c r="B178" s="36"/>
      <c r="C178" s="58"/>
      <c r="D178" s="190" t="s">
        <v>119</v>
      </c>
      <c r="E178" s="58"/>
      <c r="F178" s="191" t="s">
        <v>272</v>
      </c>
      <c r="G178" s="58"/>
      <c r="H178" s="58"/>
      <c r="I178" s="151"/>
      <c r="J178" s="58"/>
      <c r="K178" s="58"/>
      <c r="L178" s="56"/>
      <c r="M178" s="192"/>
      <c r="N178" s="37"/>
      <c r="O178" s="37"/>
      <c r="P178" s="37"/>
      <c r="Q178" s="37"/>
      <c r="R178" s="37"/>
      <c r="S178" s="37"/>
      <c r="T178" s="73"/>
      <c r="AT178" s="19" t="s">
        <v>119</v>
      </c>
      <c r="AU178" s="19" t="s">
        <v>79</v>
      </c>
    </row>
    <row r="179" spans="2:65" s="1" customFormat="1" ht="16.5" customHeight="1">
      <c r="B179" s="36"/>
      <c r="C179" s="178" t="s">
        <v>273</v>
      </c>
      <c r="D179" s="178" t="s">
        <v>115</v>
      </c>
      <c r="E179" s="179" t="s">
        <v>273</v>
      </c>
      <c r="F179" s="180" t="s">
        <v>274</v>
      </c>
      <c r="G179" s="181" t="s">
        <v>117</v>
      </c>
      <c r="H179" s="182">
        <v>15</v>
      </c>
      <c r="I179" s="183"/>
      <c r="J179" s="184">
        <f>ROUND(I179*H179,2)</f>
        <v>0</v>
      </c>
      <c r="K179" s="180" t="s">
        <v>21</v>
      </c>
      <c r="L179" s="56"/>
      <c r="M179" s="185" t="s">
        <v>21</v>
      </c>
      <c r="N179" s="186" t="s">
        <v>42</v>
      </c>
      <c r="O179" s="37"/>
      <c r="P179" s="187">
        <f>O179*H179</f>
        <v>0</v>
      </c>
      <c r="Q179" s="187">
        <v>0</v>
      </c>
      <c r="R179" s="187">
        <f>Q179*H179</f>
        <v>0</v>
      </c>
      <c r="S179" s="187">
        <v>0</v>
      </c>
      <c r="T179" s="188">
        <f>S179*H179</f>
        <v>0</v>
      </c>
      <c r="AR179" s="19" t="s">
        <v>118</v>
      </c>
      <c r="AT179" s="19" t="s">
        <v>115</v>
      </c>
      <c r="AU179" s="19" t="s">
        <v>79</v>
      </c>
      <c r="AY179" s="19" t="s">
        <v>114</v>
      </c>
      <c r="BE179" s="189">
        <f>IF(N179="základní",J179,0)</f>
        <v>0</v>
      </c>
      <c r="BF179" s="189">
        <f>IF(N179="snížená",J179,0)</f>
        <v>0</v>
      </c>
      <c r="BG179" s="189">
        <f>IF(N179="zákl. přenesená",J179,0)</f>
        <v>0</v>
      </c>
      <c r="BH179" s="189">
        <f>IF(N179="sníž. přenesená",J179,0)</f>
        <v>0</v>
      </c>
      <c r="BI179" s="189">
        <f>IF(N179="nulová",J179,0)</f>
        <v>0</v>
      </c>
      <c r="BJ179" s="19" t="s">
        <v>79</v>
      </c>
      <c r="BK179" s="189">
        <f>ROUND(I179*H179,2)</f>
        <v>0</v>
      </c>
      <c r="BL179" s="19" t="s">
        <v>118</v>
      </c>
      <c r="BM179" s="19" t="s">
        <v>113</v>
      </c>
    </row>
    <row r="180" spans="2:65" s="1" customFormat="1" ht="67.5">
      <c r="B180" s="36"/>
      <c r="C180" s="58"/>
      <c r="D180" s="190" t="s">
        <v>119</v>
      </c>
      <c r="E180" s="58"/>
      <c r="F180" s="191" t="s">
        <v>275</v>
      </c>
      <c r="G180" s="58"/>
      <c r="H180" s="58"/>
      <c r="I180" s="151"/>
      <c r="J180" s="58"/>
      <c r="K180" s="58"/>
      <c r="L180" s="56"/>
      <c r="M180" s="192"/>
      <c r="N180" s="37"/>
      <c r="O180" s="37"/>
      <c r="P180" s="37"/>
      <c r="Q180" s="37"/>
      <c r="R180" s="37"/>
      <c r="S180" s="37"/>
      <c r="T180" s="73"/>
      <c r="AT180" s="19" t="s">
        <v>119</v>
      </c>
      <c r="AU180" s="19" t="s">
        <v>79</v>
      </c>
    </row>
    <row r="181" spans="2:65" s="1" customFormat="1" ht="16.5" customHeight="1">
      <c r="B181" s="36"/>
      <c r="C181" s="178" t="s">
        <v>199</v>
      </c>
      <c r="D181" s="178" t="s">
        <v>115</v>
      </c>
      <c r="E181" s="179" t="s">
        <v>199</v>
      </c>
      <c r="F181" s="180" t="s">
        <v>276</v>
      </c>
      <c r="G181" s="181" t="s">
        <v>117</v>
      </c>
      <c r="H181" s="182">
        <v>2</v>
      </c>
      <c r="I181" s="183"/>
      <c r="J181" s="184">
        <f>ROUND(I181*H181,2)</f>
        <v>0</v>
      </c>
      <c r="K181" s="180" t="s">
        <v>21</v>
      </c>
      <c r="L181" s="56"/>
      <c r="M181" s="185" t="s">
        <v>21</v>
      </c>
      <c r="N181" s="186" t="s">
        <v>42</v>
      </c>
      <c r="O181" s="37"/>
      <c r="P181" s="187">
        <f>O181*H181</f>
        <v>0</v>
      </c>
      <c r="Q181" s="187">
        <v>0</v>
      </c>
      <c r="R181" s="187">
        <f>Q181*H181</f>
        <v>0</v>
      </c>
      <c r="S181" s="187">
        <v>0</v>
      </c>
      <c r="T181" s="188">
        <f>S181*H181</f>
        <v>0</v>
      </c>
      <c r="AR181" s="19" t="s">
        <v>118</v>
      </c>
      <c r="AT181" s="19" t="s">
        <v>115</v>
      </c>
      <c r="AU181" s="19" t="s">
        <v>79</v>
      </c>
      <c r="AY181" s="19" t="s">
        <v>114</v>
      </c>
      <c r="BE181" s="189">
        <f>IF(N181="základní",J181,0)</f>
        <v>0</v>
      </c>
      <c r="BF181" s="189">
        <f>IF(N181="snížená",J181,0)</f>
        <v>0</v>
      </c>
      <c r="BG181" s="189">
        <f>IF(N181="zákl. přenesená",J181,0)</f>
        <v>0</v>
      </c>
      <c r="BH181" s="189">
        <f>IF(N181="sníž. přenesená",J181,0)</f>
        <v>0</v>
      </c>
      <c r="BI181" s="189">
        <f>IF(N181="nulová",J181,0)</f>
        <v>0</v>
      </c>
      <c r="BJ181" s="19" t="s">
        <v>79</v>
      </c>
      <c r="BK181" s="189">
        <f>ROUND(I181*H181,2)</f>
        <v>0</v>
      </c>
      <c r="BL181" s="19" t="s">
        <v>118</v>
      </c>
      <c r="BM181" s="19" t="s">
        <v>277</v>
      </c>
    </row>
    <row r="182" spans="2:65" s="1" customFormat="1" ht="81">
      <c r="B182" s="36"/>
      <c r="C182" s="58"/>
      <c r="D182" s="190" t="s">
        <v>119</v>
      </c>
      <c r="E182" s="58"/>
      <c r="F182" s="191" t="s">
        <v>278</v>
      </c>
      <c r="G182" s="58"/>
      <c r="H182" s="58"/>
      <c r="I182" s="151"/>
      <c r="J182" s="58"/>
      <c r="K182" s="58"/>
      <c r="L182" s="56"/>
      <c r="M182" s="192"/>
      <c r="N182" s="37"/>
      <c r="O182" s="37"/>
      <c r="P182" s="37"/>
      <c r="Q182" s="37"/>
      <c r="R182" s="37"/>
      <c r="S182" s="37"/>
      <c r="T182" s="73"/>
      <c r="AT182" s="19" t="s">
        <v>119</v>
      </c>
      <c r="AU182" s="19" t="s">
        <v>79</v>
      </c>
    </row>
    <row r="183" spans="2:65" s="1" customFormat="1" ht="16.5" customHeight="1">
      <c r="B183" s="36"/>
      <c r="C183" s="178" t="s">
        <v>279</v>
      </c>
      <c r="D183" s="178" t="s">
        <v>115</v>
      </c>
      <c r="E183" s="179" t="s">
        <v>279</v>
      </c>
      <c r="F183" s="180" t="s">
        <v>280</v>
      </c>
      <c r="G183" s="181" t="s">
        <v>117</v>
      </c>
      <c r="H183" s="182">
        <v>1</v>
      </c>
      <c r="I183" s="183"/>
      <c r="J183" s="184">
        <f>ROUND(I183*H183,2)</f>
        <v>0</v>
      </c>
      <c r="K183" s="180" t="s">
        <v>21</v>
      </c>
      <c r="L183" s="56"/>
      <c r="M183" s="185" t="s">
        <v>21</v>
      </c>
      <c r="N183" s="186" t="s">
        <v>42</v>
      </c>
      <c r="O183" s="37"/>
      <c r="P183" s="187">
        <f>O183*H183</f>
        <v>0</v>
      </c>
      <c r="Q183" s="187">
        <v>0</v>
      </c>
      <c r="R183" s="187">
        <f>Q183*H183</f>
        <v>0</v>
      </c>
      <c r="S183" s="187">
        <v>0</v>
      </c>
      <c r="T183" s="188">
        <f>S183*H183</f>
        <v>0</v>
      </c>
      <c r="AR183" s="19" t="s">
        <v>118</v>
      </c>
      <c r="AT183" s="19" t="s">
        <v>115</v>
      </c>
      <c r="AU183" s="19" t="s">
        <v>79</v>
      </c>
      <c r="AY183" s="19" t="s">
        <v>114</v>
      </c>
      <c r="BE183" s="189">
        <f>IF(N183="základní",J183,0)</f>
        <v>0</v>
      </c>
      <c r="BF183" s="189">
        <f>IF(N183="snížená",J183,0)</f>
        <v>0</v>
      </c>
      <c r="BG183" s="189">
        <f>IF(N183="zákl. přenesená",J183,0)</f>
        <v>0</v>
      </c>
      <c r="BH183" s="189">
        <f>IF(N183="sníž. přenesená",J183,0)</f>
        <v>0</v>
      </c>
      <c r="BI183" s="189">
        <f>IF(N183="nulová",J183,0)</f>
        <v>0</v>
      </c>
      <c r="BJ183" s="19" t="s">
        <v>79</v>
      </c>
      <c r="BK183" s="189">
        <f>ROUND(I183*H183,2)</f>
        <v>0</v>
      </c>
      <c r="BL183" s="19" t="s">
        <v>118</v>
      </c>
      <c r="BM183" s="19" t="s">
        <v>281</v>
      </c>
    </row>
    <row r="184" spans="2:65" s="1" customFormat="1" ht="27">
      <c r="B184" s="36"/>
      <c r="C184" s="58"/>
      <c r="D184" s="190" t="s">
        <v>119</v>
      </c>
      <c r="E184" s="58"/>
      <c r="F184" s="191" t="s">
        <v>282</v>
      </c>
      <c r="G184" s="58"/>
      <c r="H184" s="58"/>
      <c r="I184" s="151"/>
      <c r="J184" s="58"/>
      <c r="K184" s="58"/>
      <c r="L184" s="56"/>
      <c r="M184" s="192"/>
      <c r="N184" s="37"/>
      <c r="O184" s="37"/>
      <c r="P184" s="37"/>
      <c r="Q184" s="37"/>
      <c r="R184" s="37"/>
      <c r="S184" s="37"/>
      <c r="T184" s="73"/>
      <c r="AT184" s="19" t="s">
        <v>119</v>
      </c>
      <c r="AU184" s="19" t="s">
        <v>79</v>
      </c>
    </row>
    <row r="185" spans="2:65" s="1" customFormat="1" ht="16.5" customHeight="1">
      <c r="B185" s="36"/>
      <c r="C185" s="178" t="s">
        <v>202</v>
      </c>
      <c r="D185" s="178" t="s">
        <v>115</v>
      </c>
      <c r="E185" s="179" t="s">
        <v>202</v>
      </c>
      <c r="F185" s="180" t="s">
        <v>283</v>
      </c>
      <c r="G185" s="181" t="s">
        <v>117</v>
      </c>
      <c r="H185" s="182">
        <v>1</v>
      </c>
      <c r="I185" s="183"/>
      <c r="J185" s="184">
        <f>ROUND(I185*H185,2)</f>
        <v>0</v>
      </c>
      <c r="K185" s="180" t="s">
        <v>21</v>
      </c>
      <c r="L185" s="56"/>
      <c r="M185" s="185" t="s">
        <v>21</v>
      </c>
      <c r="N185" s="186" t="s">
        <v>42</v>
      </c>
      <c r="O185" s="37"/>
      <c r="P185" s="187">
        <f>O185*H185</f>
        <v>0</v>
      </c>
      <c r="Q185" s="187">
        <v>0</v>
      </c>
      <c r="R185" s="187">
        <f>Q185*H185</f>
        <v>0</v>
      </c>
      <c r="S185" s="187">
        <v>0</v>
      </c>
      <c r="T185" s="188">
        <f>S185*H185</f>
        <v>0</v>
      </c>
      <c r="AR185" s="19" t="s">
        <v>118</v>
      </c>
      <c r="AT185" s="19" t="s">
        <v>115</v>
      </c>
      <c r="AU185" s="19" t="s">
        <v>79</v>
      </c>
      <c r="AY185" s="19" t="s">
        <v>114</v>
      </c>
      <c r="BE185" s="189">
        <f>IF(N185="základní",J185,0)</f>
        <v>0</v>
      </c>
      <c r="BF185" s="189">
        <f>IF(N185="snížená",J185,0)</f>
        <v>0</v>
      </c>
      <c r="BG185" s="189">
        <f>IF(N185="zákl. přenesená",J185,0)</f>
        <v>0</v>
      </c>
      <c r="BH185" s="189">
        <f>IF(N185="sníž. přenesená",J185,0)</f>
        <v>0</v>
      </c>
      <c r="BI185" s="189">
        <f>IF(N185="nulová",J185,0)</f>
        <v>0</v>
      </c>
      <c r="BJ185" s="19" t="s">
        <v>79</v>
      </c>
      <c r="BK185" s="189">
        <f>ROUND(I185*H185,2)</f>
        <v>0</v>
      </c>
      <c r="BL185" s="19" t="s">
        <v>118</v>
      </c>
      <c r="BM185" s="19" t="s">
        <v>284</v>
      </c>
    </row>
    <row r="186" spans="2:65" s="1" customFormat="1" ht="40.5">
      <c r="B186" s="36"/>
      <c r="C186" s="58"/>
      <c r="D186" s="190" t="s">
        <v>119</v>
      </c>
      <c r="E186" s="58"/>
      <c r="F186" s="191" t="s">
        <v>285</v>
      </c>
      <c r="G186" s="58"/>
      <c r="H186" s="58"/>
      <c r="I186" s="151"/>
      <c r="J186" s="58"/>
      <c r="K186" s="58"/>
      <c r="L186" s="56"/>
      <c r="M186" s="193"/>
      <c r="N186" s="194"/>
      <c r="O186" s="194"/>
      <c r="P186" s="194"/>
      <c r="Q186" s="194"/>
      <c r="R186" s="194"/>
      <c r="S186" s="194"/>
      <c r="T186" s="195"/>
      <c r="AT186" s="19" t="s">
        <v>119</v>
      </c>
      <c r="AU186" s="19" t="s">
        <v>79</v>
      </c>
    </row>
    <row r="187" spans="2:65" s="1" customFormat="1" ht="6.95" customHeight="1">
      <c r="B187" s="51"/>
      <c r="C187" s="52"/>
      <c r="D187" s="52"/>
      <c r="E187" s="52"/>
      <c r="F187" s="52"/>
      <c r="G187" s="52"/>
      <c r="H187" s="52"/>
      <c r="I187" s="134"/>
      <c r="J187" s="52"/>
      <c r="K187" s="52"/>
      <c r="L187" s="56"/>
    </row>
  </sheetData>
  <sheetProtection algorithmName="SHA-512" hashValue="S6ScLpTf6Nujf+ief4CxbXHKviDop3BYC/x2cSzRPrU+fZqbTMVqp9Y0Vq5MF+ducAo8QULb9r1oJrzibfVy9g==" saltValue="rsJiAgOAXx0EL9OBfUD5P1S47FciRqZAbaei1dK5DmfiT7fiAgEm60RRycUI/CfrwBGkx+S6WvYqX7X5RFDNEw==" spinCount="100000" sheet="1" objects="1" scenarios="1" formatColumns="0" formatRows="0" autoFilter="0"/>
  <autoFilter ref="C76:K186"/>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7"/>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6"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6"/>
      <c r="B1" s="107"/>
      <c r="C1" s="107"/>
      <c r="D1" s="108" t="s">
        <v>1</v>
      </c>
      <c r="E1" s="107"/>
      <c r="F1" s="109" t="s">
        <v>85</v>
      </c>
      <c r="G1" s="320" t="s">
        <v>86</v>
      </c>
      <c r="H1" s="320"/>
      <c r="I1" s="110"/>
      <c r="J1" s="109" t="s">
        <v>87</v>
      </c>
      <c r="K1" s="108" t="s">
        <v>88</v>
      </c>
      <c r="L1" s="109" t="s">
        <v>89</v>
      </c>
      <c r="M1" s="109"/>
      <c r="N1" s="109"/>
      <c r="O1" s="109"/>
      <c r="P1" s="109"/>
      <c r="Q1" s="109"/>
      <c r="R1" s="109"/>
      <c r="S1" s="109"/>
      <c r="T1" s="109"/>
      <c r="U1" s="15"/>
      <c r="V1" s="15"/>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c r="L2" s="311"/>
      <c r="M2" s="311"/>
      <c r="N2" s="311"/>
      <c r="O2" s="311"/>
      <c r="P2" s="311"/>
      <c r="Q2" s="311"/>
      <c r="R2" s="311"/>
      <c r="S2" s="311"/>
      <c r="T2" s="311"/>
      <c r="U2" s="311"/>
      <c r="V2" s="311"/>
      <c r="AT2" s="19" t="s">
        <v>84</v>
      </c>
    </row>
    <row r="3" spans="1:70" ht="6.95" customHeight="1">
      <c r="B3" s="20"/>
      <c r="C3" s="21"/>
      <c r="D3" s="21"/>
      <c r="E3" s="21"/>
      <c r="F3" s="21"/>
      <c r="G3" s="21"/>
      <c r="H3" s="21"/>
      <c r="I3" s="111"/>
      <c r="J3" s="21"/>
      <c r="K3" s="22"/>
      <c r="AT3" s="19" t="s">
        <v>81</v>
      </c>
    </row>
    <row r="4" spans="1:70" ht="36.950000000000003" customHeight="1">
      <c r="B4" s="23"/>
      <c r="C4" s="24"/>
      <c r="D4" s="25" t="s">
        <v>90</v>
      </c>
      <c r="E4" s="24"/>
      <c r="F4" s="24"/>
      <c r="G4" s="24"/>
      <c r="H4" s="24"/>
      <c r="I4" s="112"/>
      <c r="J4" s="24"/>
      <c r="K4" s="26"/>
      <c r="M4" s="27" t="s">
        <v>12</v>
      </c>
      <c r="AT4" s="19" t="s">
        <v>6</v>
      </c>
    </row>
    <row r="5" spans="1:70" ht="6.95" customHeight="1">
      <c r="B5" s="23"/>
      <c r="C5" s="24"/>
      <c r="D5" s="24"/>
      <c r="E5" s="24"/>
      <c r="F5" s="24"/>
      <c r="G5" s="24"/>
      <c r="H5" s="24"/>
      <c r="I5" s="112"/>
      <c r="J5" s="24"/>
      <c r="K5" s="26"/>
    </row>
    <row r="6" spans="1:70">
      <c r="B6" s="23"/>
      <c r="C6" s="24"/>
      <c r="D6" s="32" t="s">
        <v>18</v>
      </c>
      <c r="E6" s="24"/>
      <c r="F6" s="24"/>
      <c r="G6" s="24"/>
      <c r="H6" s="24"/>
      <c r="I6" s="112"/>
      <c r="J6" s="24"/>
      <c r="K6" s="26"/>
    </row>
    <row r="7" spans="1:70" ht="16.5" customHeight="1">
      <c r="B7" s="23"/>
      <c r="C7" s="24"/>
      <c r="D7" s="24"/>
      <c r="E7" s="312" t="str">
        <f>'Rekapitulace stavby'!K6</f>
        <v>REKONSTRUKCE ODBORNÝCH UČEBEN A ZŘÍZENÍ A ZŘÍZENÍ BEZBARIÉROVOSTI V ZŠ SKŘEČOŇ - pomůcky</v>
      </c>
      <c r="F7" s="313"/>
      <c r="G7" s="313"/>
      <c r="H7" s="313"/>
      <c r="I7" s="112"/>
      <c r="J7" s="24"/>
      <c r="K7" s="26"/>
    </row>
    <row r="8" spans="1:70" s="1" customFormat="1">
      <c r="B8" s="36"/>
      <c r="C8" s="37"/>
      <c r="D8" s="32" t="s">
        <v>91</v>
      </c>
      <c r="E8" s="37"/>
      <c r="F8" s="37"/>
      <c r="G8" s="37"/>
      <c r="H8" s="37"/>
      <c r="I8" s="113"/>
      <c r="J8" s="37"/>
      <c r="K8" s="40"/>
    </row>
    <row r="9" spans="1:70" s="1" customFormat="1" ht="36.950000000000003" customHeight="1">
      <c r="B9" s="36"/>
      <c r="C9" s="37"/>
      <c r="D9" s="37"/>
      <c r="E9" s="314" t="s">
        <v>286</v>
      </c>
      <c r="F9" s="315"/>
      <c r="G9" s="315"/>
      <c r="H9" s="315"/>
      <c r="I9" s="113"/>
      <c r="J9" s="37"/>
      <c r="K9" s="40"/>
    </row>
    <row r="10" spans="1:70" s="1" customFormat="1" ht="13.5">
      <c r="B10" s="36"/>
      <c r="C10" s="37"/>
      <c r="D10" s="37"/>
      <c r="E10" s="37"/>
      <c r="F10" s="37"/>
      <c r="G10" s="37"/>
      <c r="H10" s="37"/>
      <c r="I10" s="113"/>
      <c r="J10" s="37"/>
      <c r="K10" s="40"/>
    </row>
    <row r="11" spans="1:70" s="1" customFormat="1" ht="14.45" customHeight="1">
      <c r="B11" s="36"/>
      <c r="C11" s="37"/>
      <c r="D11" s="32" t="s">
        <v>20</v>
      </c>
      <c r="E11" s="37"/>
      <c r="F11" s="30" t="s">
        <v>21</v>
      </c>
      <c r="G11" s="37"/>
      <c r="H11" s="37"/>
      <c r="I11" s="114" t="s">
        <v>22</v>
      </c>
      <c r="J11" s="30" t="s">
        <v>21</v>
      </c>
      <c r="K11" s="40"/>
    </row>
    <row r="12" spans="1:70" s="1" customFormat="1" ht="14.45" customHeight="1">
      <c r="B12" s="36"/>
      <c r="C12" s="37"/>
      <c r="D12" s="32" t="s">
        <v>23</v>
      </c>
      <c r="E12" s="37"/>
      <c r="F12" s="30" t="s">
        <v>24</v>
      </c>
      <c r="G12" s="37"/>
      <c r="H12" s="37"/>
      <c r="I12" s="114" t="s">
        <v>25</v>
      </c>
      <c r="J12" s="115" t="str">
        <f>'Rekapitulace stavby'!AN8</f>
        <v>26. 1. 2018</v>
      </c>
      <c r="K12" s="40"/>
    </row>
    <row r="13" spans="1:70" s="1" customFormat="1" ht="10.9" customHeight="1">
      <c r="B13" s="36"/>
      <c r="C13" s="37"/>
      <c r="D13" s="37"/>
      <c r="E13" s="37"/>
      <c r="F13" s="37"/>
      <c r="G13" s="37"/>
      <c r="H13" s="37"/>
      <c r="I13" s="113"/>
      <c r="J13" s="37"/>
      <c r="K13" s="40"/>
    </row>
    <row r="14" spans="1:70" s="1" customFormat="1" ht="14.45" customHeight="1">
      <c r="B14" s="36"/>
      <c r="C14" s="37"/>
      <c r="D14" s="32" t="s">
        <v>27</v>
      </c>
      <c r="E14" s="37"/>
      <c r="F14" s="37"/>
      <c r="G14" s="37"/>
      <c r="H14" s="37"/>
      <c r="I14" s="114" t="s">
        <v>28</v>
      </c>
      <c r="J14" s="30" t="str">
        <f>IF('Rekapitulace stavby'!AN10="","",'Rekapitulace stavby'!AN10)</f>
        <v/>
      </c>
      <c r="K14" s="40"/>
    </row>
    <row r="15" spans="1:70" s="1" customFormat="1" ht="18" customHeight="1">
      <c r="B15" s="36"/>
      <c r="C15" s="37"/>
      <c r="D15" s="37"/>
      <c r="E15" s="30" t="str">
        <f>IF('Rekapitulace stavby'!E11="","",'Rekapitulace stavby'!E11)</f>
        <v>ZŠ SKřečoň Bohumín</v>
      </c>
      <c r="F15" s="37"/>
      <c r="G15" s="37"/>
      <c r="H15" s="37"/>
      <c r="I15" s="114" t="s">
        <v>30</v>
      </c>
      <c r="J15" s="30" t="str">
        <f>IF('Rekapitulace stavby'!AN11="","",'Rekapitulace stavby'!AN11)</f>
        <v/>
      </c>
      <c r="K15" s="40"/>
    </row>
    <row r="16" spans="1:70" s="1" customFormat="1" ht="6.95" customHeight="1">
      <c r="B16" s="36"/>
      <c r="C16" s="37"/>
      <c r="D16" s="37"/>
      <c r="E16" s="37"/>
      <c r="F16" s="37"/>
      <c r="G16" s="37"/>
      <c r="H16" s="37"/>
      <c r="I16" s="113"/>
      <c r="J16" s="37"/>
      <c r="K16" s="40"/>
    </row>
    <row r="17" spans="2:11" s="1" customFormat="1" ht="14.45" customHeight="1">
      <c r="B17" s="36"/>
      <c r="C17" s="37"/>
      <c r="D17" s="32" t="s">
        <v>31</v>
      </c>
      <c r="E17" s="37"/>
      <c r="F17" s="37"/>
      <c r="G17" s="37"/>
      <c r="H17" s="37"/>
      <c r="I17" s="114" t="s">
        <v>28</v>
      </c>
      <c r="J17" s="30" t="str">
        <f>IF('Rekapitulace stavby'!AN13="Vyplň údaj","",IF('Rekapitulace stavby'!AN13="","",'Rekapitulace stavby'!AN13))</f>
        <v/>
      </c>
      <c r="K17" s="40"/>
    </row>
    <row r="18" spans="2:11" s="1" customFormat="1" ht="18" customHeight="1">
      <c r="B18" s="36"/>
      <c r="C18" s="37"/>
      <c r="D18" s="37"/>
      <c r="E18" s="30" t="str">
        <f>IF('Rekapitulace stavby'!E14="Vyplň údaj","",IF('Rekapitulace stavby'!E14="","",'Rekapitulace stavby'!E14))</f>
        <v/>
      </c>
      <c r="F18" s="37"/>
      <c r="G18" s="37"/>
      <c r="H18" s="37"/>
      <c r="I18" s="114" t="s">
        <v>30</v>
      </c>
      <c r="J18" s="30" t="str">
        <f>IF('Rekapitulace stavby'!AN14="Vyplň údaj","",IF('Rekapitulace stavby'!AN14="","",'Rekapitulace stavby'!AN14))</f>
        <v/>
      </c>
      <c r="K18" s="40"/>
    </row>
    <row r="19" spans="2:11" s="1" customFormat="1" ht="6.95" customHeight="1">
      <c r="B19" s="36"/>
      <c r="C19" s="37"/>
      <c r="D19" s="37"/>
      <c r="E19" s="37"/>
      <c r="F19" s="37"/>
      <c r="G19" s="37"/>
      <c r="H19" s="37"/>
      <c r="I19" s="113"/>
      <c r="J19" s="37"/>
      <c r="K19" s="40"/>
    </row>
    <row r="20" spans="2:11" s="1" customFormat="1" ht="14.45" customHeight="1">
      <c r="B20" s="36"/>
      <c r="C20" s="37"/>
      <c r="D20" s="32" t="s">
        <v>33</v>
      </c>
      <c r="E20" s="37"/>
      <c r="F20" s="37"/>
      <c r="G20" s="37"/>
      <c r="H20" s="37"/>
      <c r="I20" s="114" t="s">
        <v>28</v>
      </c>
      <c r="J20" s="30" t="str">
        <f>IF('Rekapitulace stavby'!AN16="","",'Rekapitulace stavby'!AN16)</f>
        <v/>
      </c>
      <c r="K20" s="40"/>
    </row>
    <row r="21" spans="2:11" s="1" customFormat="1" ht="18" customHeight="1">
      <c r="B21" s="36"/>
      <c r="C21" s="37"/>
      <c r="D21" s="37"/>
      <c r="E21" s="30" t="str">
        <f>IF('Rekapitulace stavby'!E17="","",'Rekapitulace stavby'!E17)</f>
        <v>ATRIS s.r.o.</v>
      </c>
      <c r="F21" s="37"/>
      <c r="G21" s="37"/>
      <c r="H21" s="37"/>
      <c r="I21" s="114" t="s">
        <v>30</v>
      </c>
      <c r="J21" s="30" t="str">
        <f>IF('Rekapitulace stavby'!AN17="","",'Rekapitulace stavby'!AN17)</f>
        <v/>
      </c>
      <c r="K21" s="40"/>
    </row>
    <row r="22" spans="2:11" s="1" customFormat="1" ht="6.95" customHeight="1">
      <c r="B22" s="36"/>
      <c r="C22" s="37"/>
      <c r="D22" s="37"/>
      <c r="E22" s="37"/>
      <c r="F22" s="37"/>
      <c r="G22" s="37"/>
      <c r="H22" s="37"/>
      <c r="I22" s="113"/>
      <c r="J22" s="37"/>
      <c r="K22" s="40"/>
    </row>
    <row r="23" spans="2:11" s="1" customFormat="1" ht="14.45" customHeight="1">
      <c r="B23" s="36"/>
      <c r="C23" s="37"/>
      <c r="D23" s="32" t="s">
        <v>36</v>
      </c>
      <c r="E23" s="37"/>
      <c r="F23" s="37"/>
      <c r="G23" s="37"/>
      <c r="H23" s="37"/>
      <c r="I23" s="113"/>
      <c r="J23" s="37"/>
      <c r="K23" s="40"/>
    </row>
    <row r="24" spans="2:11" s="6" customFormat="1" ht="16.5" customHeight="1">
      <c r="B24" s="116"/>
      <c r="C24" s="117"/>
      <c r="D24" s="117"/>
      <c r="E24" s="281" t="s">
        <v>21</v>
      </c>
      <c r="F24" s="281"/>
      <c r="G24" s="281"/>
      <c r="H24" s="281"/>
      <c r="I24" s="118"/>
      <c r="J24" s="117"/>
      <c r="K24" s="119"/>
    </row>
    <row r="25" spans="2:11" s="1" customFormat="1" ht="6.95" customHeight="1">
      <c r="B25" s="36"/>
      <c r="C25" s="37"/>
      <c r="D25" s="37"/>
      <c r="E25" s="37"/>
      <c r="F25" s="37"/>
      <c r="G25" s="37"/>
      <c r="H25" s="37"/>
      <c r="I25" s="113"/>
      <c r="J25" s="37"/>
      <c r="K25" s="40"/>
    </row>
    <row r="26" spans="2:11" s="1" customFormat="1" ht="6.95" customHeight="1">
      <c r="B26" s="36"/>
      <c r="C26" s="37"/>
      <c r="D26" s="80"/>
      <c r="E26" s="80"/>
      <c r="F26" s="80"/>
      <c r="G26" s="80"/>
      <c r="H26" s="80"/>
      <c r="I26" s="120"/>
      <c r="J26" s="80"/>
      <c r="K26" s="121"/>
    </row>
    <row r="27" spans="2:11" s="1" customFormat="1" ht="25.35" customHeight="1">
      <c r="B27" s="36"/>
      <c r="C27" s="37"/>
      <c r="D27" s="122" t="s">
        <v>37</v>
      </c>
      <c r="E27" s="37"/>
      <c r="F27" s="37"/>
      <c r="G27" s="37"/>
      <c r="H27" s="37"/>
      <c r="I27" s="113"/>
      <c r="J27" s="123">
        <f>ROUND(J77,2)</f>
        <v>0</v>
      </c>
      <c r="K27" s="40"/>
    </row>
    <row r="28" spans="2:11" s="1" customFormat="1" ht="6.95" customHeight="1">
      <c r="B28" s="36"/>
      <c r="C28" s="37"/>
      <c r="D28" s="80"/>
      <c r="E28" s="80"/>
      <c r="F28" s="80"/>
      <c r="G28" s="80"/>
      <c r="H28" s="80"/>
      <c r="I28" s="120"/>
      <c r="J28" s="80"/>
      <c r="K28" s="121"/>
    </row>
    <row r="29" spans="2:11" s="1" customFormat="1" ht="14.45" customHeight="1">
      <c r="B29" s="36"/>
      <c r="C29" s="37"/>
      <c r="D29" s="37"/>
      <c r="E29" s="37"/>
      <c r="F29" s="41" t="s">
        <v>39</v>
      </c>
      <c r="G29" s="37"/>
      <c r="H29" s="37"/>
      <c r="I29" s="124" t="s">
        <v>38</v>
      </c>
      <c r="J29" s="41" t="s">
        <v>40</v>
      </c>
      <c r="K29" s="40"/>
    </row>
    <row r="30" spans="2:11" s="1" customFormat="1" ht="14.45" customHeight="1">
      <c r="B30" s="36"/>
      <c r="C30" s="37"/>
      <c r="D30" s="44" t="s">
        <v>41</v>
      </c>
      <c r="E30" s="44" t="s">
        <v>42</v>
      </c>
      <c r="F30" s="125">
        <f>ROUND(SUM(BE77:BE86), 2)</f>
        <v>0</v>
      </c>
      <c r="G30" s="37"/>
      <c r="H30" s="37"/>
      <c r="I30" s="126">
        <v>0.21</v>
      </c>
      <c r="J30" s="125">
        <f>ROUND(ROUND((SUM(BE77:BE86)), 2)*I30, 2)</f>
        <v>0</v>
      </c>
      <c r="K30" s="40"/>
    </row>
    <row r="31" spans="2:11" s="1" customFormat="1" ht="14.45" customHeight="1">
      <c r="B31" s="36"/>
      <c r="C31" s="37"/>
      <c r="D31" s="37"/>
      <c r="E31" s="44" t="s">
        <v>43</v>
      </c>
      <c r="F31" s="125">
        <f>ROUND(SUM(BF77:BF86), 2)</f>
        <v>0</v>
      </c>
      <c r="G31" s="37"/>
      <c r="H31" s="37"/>
      <c r="I31" s="126">
        <v>0.15</v>
      </c>
      <c r="J31" s="125">
        <f>ROUND(ROUND((SUM(BF77:BF86)), 2)*I31, 2)</f>
        <v>0</v>
      </c>
      <c r="K31" s="40"/>
    </row>
    <row r="32" spans="2:11" s="1" customFormat="1" ht="14.45" hidden="1" customHeight="1">
      <c r="B32" s="36"/>
      <c r="C32" s="37"/>
      <c r="D32" s="37"/>
      <c r="E32" s="44" t="s">
        <v>44</v>
      </c>
      <c r="F32" s="125">
        <f>ROUND(SUM(BG77:BG86), 2)</f>
        <v>0</v>
      </c>
      <c r="G32" s="37"/>
      <c r="H32" s="37"/>
      <c r="I32" s="126">
        <v>0.21</v>
      </c>
      <c r="J32" s="125">
        <v>0</v>
      </c>
      <c r="K32" s="40"/>
    </row>
    <row r="33" spans="2:11" s="1" customFormat="1" ht="14.45" hidden="1" customHeight="1">
      <c r="B33" s="36"/>
      <c r="C33" s="37"/>
      <c r="D33" s="37"/>
      <c r="E33" s="44" t="s">
        <v>45</v>
      </c>
      <c r="F33" s="125">
        <f>ROUND(SUM(BH77:BH86), 2)</f>
        <v>0</v>
      </c>
      <c r="G33" s="37"/>
      <c r="H33" s="37"/>
      <c r="I33" s="126">
        <v>0.15</v>
      </c>
      <c r="J33" s="125">
        <v>0</v>
      </c>
      <c r="K33" s="40"/>
    </row>
    <row r="34" spans="2:11" s="1" customFormat="1" ht="14.45" hidden="1" customHeight="1">
      <c r="B34" s="36"/>
      <c r="C34" s="37"/>
      <c r="D34" s="37"/>
      <c r="E34" s="44" t="s">
        <v>46</v>
      </c>
      <c r="F34" s="125">
        <f>ROUND(SUM(BI77:BI86), 2)</f>
        <v>0</v>
      </c>
      <c r="G34" s="37"/>
      <c r="H34" s="37"/>
      <c r="I34" s="126">
        <v>0</v>
      </c>
      <c r="J34" s="125">
        <v>0</v>
      </c>
      <c r="K34" s="40"/>
    </row>
    <row r="35" spans="2:11" s="1" customFormat="1" ht="6.95" customHeight="1">
      <c r="B35" s="36"/>
      <c r="C35" s="37"/>
      <c r="D35" s="37"/>
      <c r="E35" s="37"/>
      <c r="F35" s="37"/>
      <c r="G35" s="37"/>
      <c r="H35" s="37"/>
      <c r="I35" s="113"/>
      <c r="J35" s="37"/>
      <c r="K35" s="40"/>
    </row>
    <row r="36" spans="2:11" s="1" customFormat="1" ht="25.35" customHeight="1">
      <c r="B36" s="36"/>
      <c r="C36" s="127"/>
      <c r="D36" s="128" t="s">
        <v>47</v>
      </c>
      <c r="E36" s="74"/>
      <c r="F36" s="74"/>
      <c r="G36" s="129" t="s">
        <v>48</v>
      </c>
      <c r="H36" s="130" t="s">
        <v>49</v>
      </c>
      <c r="I36" s="131"/>
      <c r="J36" s="132">
        <f>SUM(J27:J34)</f>
        <v>0</v>
      </c>
      <c r="K36" s="133"/>
    </row>
    <row r="37" spans="2:11" s="1" customFormat="1" ht="14.45" customHeight="1">
      <c r="B37" s="51"/>
      <c r="C37" s="52"/>
      <c r="D37" s="52"/>
      <c r="E37" s="52"/>
      <c r="F37" s="52"/>
      <c r="G37" s="52"/>
      <c r="H37" s="52"/>
      <c r="I37" s="134"/>
      <c r="J37" s="52"/>
      <c r="K37" s="53"/>
    </row>
    <row r="41" spans="2:11" s="1" customFormat="1" ht="6.95" customHeight="1">
      <c r="B41" s="135"/>
      <c r="C41" s="136"/>
      <c r="D41" s="136"/>
      <c r="E41" s="136"/>
      <c r="F41" s="136"/>
      <c r="G41" s="136"/>
      <c r="H41" s="136"/>
      <c r="I41" s="137"/>
      <c r="J41" s="136"/>
      <c r="K41" s="138"/>
    </row>
    <row r="42" spans="2:11" s="1" customFormat="1" ht="36.950000000000003" customHeight="1">
      <c r="B42" s="36"/>
      <c r="C42" s="25" t="s">
        <v>93</v>
      </c>
      <c r="D42" s="37"/>
      <c r="E42" s="37"/>
      <c r="F42" s="37"/>
      <c r="G42" s="37"/>
      <c r="H42" s="37"/>
      <c r="I42" s="113"/>
      <c r="J42" s="37"/>
      <c r="K42" s="40"/>
    </row>
    <row r="43" spans="2:11" s="1" customFormat="1" ht="6.95" customHeight="1">
      <c r="B43" s="36"/>
      <c r="C43" s="37"/>
      <c r="D43" s="37"/>
      <c r="E43" s="37"/>
      <c r="F43" s="37"/>
      <c r="G43" s="37"/>
      <c r="H43" s="37"/>
      <c r="I43" s="113"/>
      <c r="J43" s="37"/>
      <c r="K43" s="40"/>
    </row>
    <row r="44" spans="2:11" s="1" customFormat="1" ht="14.45" customHeight="1">
      <c r="B44" s="36"/>
      <c r="C44" s="32" t="s">
        <v>18</v>
      </c>
      <c r="D44" s="37"/>
      <c r="E44" s="37"/>
      <c r="F44" s="37"/>
      <c r="G44" s="37"/>
      <c r="H44" s="37"/>
      <c r="I44" s="113"/>
      <c r="J44" s="37"/>
      <c r="K44" s="40"/>
    </row>
    <row r="45" spans="2:11" s="1" customFormat="1" ht="16.5" customHeight="1">
      <c r="B45" s="36"/>
      <c r="C45" s="37"/>
      <c r="D45" s="37"/>
      <c r="E45" s="312" t="str">
        <f>E7</f>
        <v>REKONSTRUKCE ODBORNÝCH UČEBEN A ZŘÍZENÍ A ZŘÍZENÍ BEZBARIÉROVOSTI V ZŠ SKŘEČOŇ - pomůcky</v>
      </c>
      <c r="F45" s="313"/>
      <c r="G45" s="313"/>
      <c r="H45" s="313"/>
      <c r="I45" s="113"/>
      <c r="J45" s="37"/>
      <c r="K45" s="40"/>
    </row>
    <row r="46" spans="2:11" s="1" customFormat="1" ht="14.45" customHeight="1">
      <c r="B46" s="36"/>
      <c r="C46" s="32" t="s">
        <v>91</v>
      </c>
      <c r="D46" s="37"/>
      <c r="E46" s="37"/>
      <c r="F46" s="37"/>
      <c r="G46" s="37"/>
      <c r="H46" s="37"/>
      <c r="I46" s="113"/>
      <c r="J46" s="37"/>
      <c r="K46" s="40"/>
    </row>
    <row r="47" spans="2:11" s="1" customFormat="1" ht="17.25" customHeight="1">
      <c r="B47" s="36"/>
      <c r="C47" s="37"/>
      <c r="D47" s="37"/>
      <c r="E47" s="314" t="str">
        <f>E9</f>
        <v>002 - Slaboproud</v>
      </c>
      <c r="F47" s="315"/>
      <c r="G47" s="315"/>
      <c r="H47" s="315"/>
      <c r="I47" s="113"/>
      <c r="J47" s="37"/>
      <c r="K47" s="40"/>
    </row>
    <row r="48" spans="2:11" s="1" customFormat="1" ht="6.95" customHeight="1">
      <c r="B48" s="36"/>
      <c r="C48" s="37"/>
      <c r="D48" s="37"/>
      <c r="E48" s="37"/>
      <c r="F48" s="37"/>
      <c r="G48" s="37"/>
      <c r="H48" s="37"/>
      <c r="I48" s="113"/>
      <c r="J48" s="37"/>
      <c r="K48" s="40"/>
    </row>
    <row r="49" spans="2:47" s="1" customFormat="1" ht="18" customHeight="1">
      <c r="B49" s="36"/>
      <c r="C49" s="32" t="s">
        <v>23</v>
      </c>
      <c r="D49" s="37"/>
      <c r="E49" s="37"/>
      <c r="F49" s="30" t="str">
        <f>F12</f>
        <v xml:space="preserve"> </v>
      </c>
      <c r="G49" s="37"/>
      <c r="H49" s="37"/>
      <c r="I49" s="114" t="s">
        <v>25</v>
      </c>
      <c r="J49" s="115" t="str">
        <f>IF(J12="","",J12)</f>
        <v>26. 1. 2018</v>
      </c>
      <c r="K49" s="40"/>
    </row>
    <row r="50" spans="2:47" s="1" customFormat="1" ht="6.95" customHeight="1">
      <c r="B50" s="36"/>
      <c r="C50" s="37"/>
      <c r="D50" s="37"/>
      <c r="E50" s="37"/>
      <c r="F50" s="37"/>
      <c r="G50" s="37"/>
      <c r="H50" s="37"/>
      <c r="I50" s="113"/>
      <c r="J50" s="37"/>
      <c r="K50" s="40"/>
    </row>
    <row r="51" spans="2:47" s="1" customFormat="1">
      <c r="B51" s="36"/>
      <c r="C51" s="32" t="s">
        <v>27</v>
      </c>
      <c r="D51" s="37"/>
      <c r="E51" s="37"/>
      <c r="F51" s="30" t="str">
        <f>E15</f>
        <v>ZŠ SKřečoň Bohumín</v>
      </c>
      <c r="G51" s="37"/>
      <c r="H51" s="37"/>
      <c r="I51" s="114" t="s">
        <v>33</v>
      </c>
      <c r="J51" s="281" t="str">
        <f>E21</f>
        <v>ATRIS s.r.o.</v>
      </c>
      <c r="K51" s="40"/>
    </row>
    <row r="52" spans="2:47" s="1" customFormat="1" ht="14.45" customHeight="1">
      <c r="B52" s="36"/>
      <c r="C52" s="32" t="s">
        <v>31</v>
      </c>
      <c r="D52" s="37"/>
      <c r="E52" s="37"/>
      <c r="F52" s="30" t="str">
        <f>IF(E18="","",E18)</f>
        <v/>
      </c>
      <c r="G52" s="37"/>
      <c r="H52" s="37"/>
      <c r="I52" s="113"/>
      <c r="J52" s="316"/>
      <c r="K52" s="40"/>
    </row>
    <row r="53" spans="2:47" s="1" customFormat="1" ht="10.35" customHeight="1">
      <c r="B53" s="36"/>
      <c r="C53" s="37"/>
      <c r="D53" s="37"/>
      <c r="E53" s="37"/>
      <c r="F53" s="37"/>
      <c r="G53" s="37"/>
      <c r="H53" s="37"/>
      <c r="I53" s="113"/>
      <c r="J53" s="37"/>
      <c r="K53" s="40"/>
    </row>
    <row r="54" spans="2:47" s="1" customFormat="1" ht="29.25" customHeight="1">
      <c r="B54" s="36"/>
      <c r="C54" s="139" t="s">
        <v>94</v>
      </c>
      <c r="D54" s="127"/>
      <c r="E54" s="127"/>
      <c r="F54" s="127"/>
      <c r="G54" s="127"/>
      <c r="H54" s="127"/>
      <c r="I54" s="140"/>
      <c r="J54" s="141" t="s">
        <v>95</v>
      </c>
      <c r="K54" s="142"/>
    </row>
    <row r="55" spans="2:47" s="1" customFormat="1" ht="10.35" customHeight="1">
      <c r="B55" s="36"/>
      <c r="C55" s="37"/>
      <c r="D55" s="37"/>
      <c r="E55" s="37"/>
      <c r="F55" s="37"/>
      <c r="G55" s="37"/>
      <c r="H55" s="37"/>
      <c r="I55" s="113"/>
      <c r="J55" s="37"/>
      <c r="K55" s="40"/>
    </row>
    <row r="56" spans="2:47" s="1" customFormat="1" ht="29.25" customHeight="1">
      <c r="B56" s="36"/>
      <c r="C56" s="143" t="s">
        <v>96</v>
      </c>
      <c r="D56" s="37"/>
      <c r="E56" s="37"/>
      <c r="F56" s="37"/>
      <c r="G56" s="37"/>
      <c r="H56" s="37"/>
      <c r="I56" s="113"/>
      <c r="J56" s="123">
        <f>J77</f>
        <v>0</v>
      </c>
      <c r="K56" s="40"/>
      <c r="AU56" s="19" t="s">
        <v>97</v>
      </c>
    </row>
    <row r="57" spans="2:47" s="7" customFormat="1" ht="24.95" customHeight="1">
      <c r="B57" s="144"/>
      <c r="C57" s="145"/>
      <c r="D57" s="146" t="s">
        <v>287</v>
      </c>
      <c r="E57" s="147"/>
      <c r="F57" s="147"/>
      <c r="G57" s="147"/>
      <c r="H57" s="147"/>
      <c r="I57" s="148"/>
      <c r="J57" s="149">
        <f>J78</f>
        <v>0</v>
      </c>
      <c r="K57" s="150"/>
    </row>
    <row r="58" spans="2:47" s="1" customFormat="1" ht="21.75" customHeight="1">
      <c r="B58" s="36"/>
      <c r="C58" s="37"/>
      <c r="D58" s="37"/>
      <c r="E58" s="37"/>
      <c r="F58" s="37"/>
      <c r="G58" s="37"/>
      <c r="H58" s="37"/>
      <c r="I58" s="113"/>
      <c r="J58" s="37"/>
      <c r="K58" s="40"/>
    </row>
    <row r="59" spans="2:47" s="1" customFormat="1" ht="6.95" customHeight="1">
      <c r="B59" s="51"/>
      <c r="C59" s="52"/>
      <c r="D59" s="52"/>
      <c r="E59" s="52"/>
      <c r="F59" s="52"/>
      <c r="G59" s="52"/>
      <c r="H59" s="52"/>
      <c r="I59" s="134"/>
      <c r="J59" s="52"/>
      <c r="K59" s="53"/>
    </row>
    <row r="63" spans="2:47" s="1" customFormat="1" ht="6.95" customHeight="1">
      <c r="B63" s="54"/>
      <c r="C63" s="55"/>
      <c r="D63" s="55"/>
      <c r="E63" s="55"/>
      <c r="F63" s="55"/>
      <c r="G63" s="55"/>
      <c r="H63" s="55"/>
      <c r="I63" s="137"/>
      <c r="J63" s="55"/>
      <c r="K63" s="55"/>
      <c r="L63" s="56"/>
    </row>
    <row r="64" spans="2:47" s="1" customFormat="1" ht="36.950000000000003" customHeight="1">
      <c r="B64" s="36"/>
      <c r="C64" s="57" t="s">
        <v>99</v>
      </c>
      <c r="D64" s="58"/>
      <c r="E64" s="58"/>
      <c r="F64" s="58"/>
      <c r="G64" s="58"/>
      <c r="H64" s="58"/>
      <c r="I64" s="151"/>
      <c r="J64" s="58"/>
      <c r="K64" s="58"/>
      <c r="L64" s="56"/>
    </row>
    <row r="65" spans="2:65" s="1" customFormat="1" ht="6.95" customHeight="1">
      <c r="B65" s="36"/>
      <c r="C65" s="58"/>
      <c r="D65" s="58"/>
      <c r="E65" s="58"/>
      <c r="F65" s="58"/>
      <c r="G65" s="58"/>
      <c r="H65" s="58"/>
      <c r="I65" s="151"/>
      <c r="J65" s="58"/>
      <c r="K65" s="58"/>
      <c r="L65" s="56"/>
    </row>
    <row r="66" spans="2:65" s="1" customFormat="1" ht="14.45" customHeight="1">
      <c r="B66" s="36"/>
      <c r="C66" s="60" t="s">
        <v>18</v>
      </c>
      <c r="D66" s="58"/>
      <c r="E66" s="58"/>
      <c r="F66" s="58"/>
      <c r="G66" s="58"/>
      <c r="H66" s="58"/>
      <c r="I66" s="151"/>
      <c r="J66" s="58"/>
      <c r="K66" s="58"/>
      <c r="L66" s="56"/>
    </row>
    <row r="67" spans="2:65" s="1" customFormat="1" ht="16.5" customHeight="1">
      <c r="B67" s="36"/>
      <c r="C67" s="58"/>
      <c r="D67" s="58"/>
      <c r="E67" s="317" t="str">
        <f>E7</f>
        <v>REKONSTRUKCE ODBORNÝCH UČEBEN A ZŘÍZENÍ A ZŘÍZENÍ BEZBARIÉROVOSTI V ZŠ SKŘEČOŇ - pomůcky</v>
      </c>
      <c r="F67" s="318"/>
      <c r="G67" s="318"/>
      <c r="H67" s="318"/>
      <c r="I67" s="151"/>
      <c r="J67" s="58"/>
      <c r="K67" s="58"/>
      <c r="L67" s="56"/>
    </row>
    <row r="68" spans="2:65" s="1" customFormat="1" ht="14.45" customHeight="1">
      <c r="B68" s="36"/>
      <c r="C68" s="60" t="s">
        <v>91</v>
      </c>
      <c r="D68" s="58"/>
      <c r="E68" s="58"/>
      <c r="F68" s="58"/>
      <c r="G68" s="58"/>
      <c r="H68" s="58"/>
      <c r="I68" s="151"/>
      <c r="J68" s="58"/>
      <c r="K68" s="58"/>
      <c r="L68" s="56"/>
    </row>
    <row r="69" spans="2:65" s="1" customFormat="1" ht="17.25" customHeight="1">
      <c r="B69" s="36"/>
      <c r="C69" s="58"/>
      <c r="D69" s="58"/>
      <c r="E69" s="292" t="str">
        <f>E9</f>
        <v>002 - Slaboproud</v>
      </c>
      <c r="F69" s="319"/>
      <c r="G69" s="319"/>
      <c r="H69" s="319"/>
      <c r="I69" s="151"/>
      <c r="J69" s="58"/>
      <c r="K69" s="58"/>
      <c r="L69" s="56"/>
    </row>
    <row r="70" spans="2:65" s="1" customFormat="1" ht="6.95" customHeight="1">
      <c r="B70" s="36"/>
      <c r="C70" s="58"/>
      <c r="D70" s="58"/>
      <c r="E70" s="58"/>
      <c r="F70" s="58"/>
      <c r="G70" s="58"/>
      <c r="H70" s="58"/>
      <c r="I70" s="151"/>
      <c r="J70" s="58"/>
      <c r="K70" s="58"/>
      <c r="L70" s="56"/>
    </row>
    <row r="71" spans="2:65" s="1" customFormat="1" ht="18" customHeight="1">
      <c r="B71" s="36"/>
      <c r="C71" s="60" t="s">
        <v>23</v>
      </c>
      <c r="D71" s="58"/>
      <c r="E71" s="58"/>
      <c r="F71" s="152" t="str">
        <f>F12</f>
        <v xml:space="preserve"> </v>
      </c>
      <c r="G71" s="58"/>
      <c r="H71" s="58"/>
      <c r="I71" s="153" t="s">
        <v>25</v>
      </c>
      <c r="J71" s="68" t="str">
        <f>IF(J12="","",J12)</f>
        <v>26. 1. 2018</v>
      </c>
      <c r="K71" s="58"/>
      <c r="L71" s="56"/>
    </row>
    <row r="72" spans="2:65" s="1" customFormat="1" ht="6.95" customHeight="1">
      <c r="B72" s="36"/>
      <c r="C72" s="58"/>
      <c r="D72" s="58"/>
      <c r="E72" s="58"/>
      <c r="F72" s="58"/>
      <c r="G72" s="58"/>
      <c r="H72" s="58"/>
      <c r="I72" s="151"/>
      <c r="J72" s="58"/>
      <c r="K72" s="58"/>
      <c r="L72" s="56"/>
    </row>
    <row r="73" spans="2:65" s="1" customFormat="1">
      <c r="B73" s="36"/>
      <c r="C73" s="60" t="s">
        <v>27</v>
      </c>
      <c r="D73" s="58"/>
      <c r="E73" s="58"/>
      <c r="F73" s="152" t="str">
        <f>E15</f>
        <v>ZŠ SKřečoň Bohumín</v>
      </c>
      <c r="G73" s="58"/>
      <c r="H73" s="58"/>
      <c r="I73" s="153" t="s">
        <v>33</v>
      </c>
      <c r="J73" s="152" t="str">
        <f>E21</f>
        <v>ATRIS s.r.o.</v>
      </c>
      <c r="K73" s="58"/>
      <c r="L73" s="56"/>
    </row>
    <row r="74" spans="2:65" s="1" customFormat="1" ht="14.45" customHeight="1">
      <c r="B74" s="36"/>
      <c r="C74" s="60" t="s">
        <v>31</v>
      </c>
      <c r="D74" s="58"/>
      <c r="E74" s="58"/>
      <c r="F74" s="152" t="str">
        <f>IF(E18="","",E18)</f>
        <v/>
      </c>
      <c r="G74" s="58"/>
      <c r="H74" s="58"/>
      <c r="I74" s="151"/>
      <c r="J74" s="58"/>
      <c r="K74" s="58"/>
      <c r="L74" s="56"/>
    </row>
    <row r="75" spans="2:65" s="1" customFormat="1" ht="10.35" customHeight="1">
      <c r="B75" s="36"/>
      <c r="C75" s="58"/>
      <c r="D75" s="58"/>
      <c r="E75" s="58"/>
      <c r="F75" s="58"/>
      <c r="G75" s="58"/>
      <c r="H75" s="58"/>
      <c r="I75" s="151"/>
      <c r="J75" s="58"/>
      <c r="K75" s="58"/>
      <c r="L75" s="56"/>
    </row>
    <row r="76" spans="2:65" s="8" customFormat="1" ht="29.25" customHeight="1">
      <c r="B76" s="154"/>
      <c r="C76" s="155" t="s">
        <v>100</v>
      </c>
      <c r="D76" s="156" t="s">
        <v>56</v>
      </c>
      <c r="E76" s="156" t="s">
        <v>52</v>
      </c>
      <c r="F76" s="156" t="s">
        <v>101</v>
      </c>
      <c r="G76" s="156" t="s">
        <v>102</v>
      </c>
      <c r="H76" s="156" t="s">
        <v>103</v>
      </c>
      <c r="I76" s="157" t="s">
        <v>104</v>
      </c>
      <c r="J76" s="156" t="s">
        <v>95</v>
      </c>
      <c r="K76" s="158" t="s">
        <v>105</v>
      </c>
      <c r="L76" s="159"/>
      <c r="M76" s="76" t="s">
        <v>106</v>
      </c>
      <c r="N76" s="77" t="s">
        <v>41</v>
      </c>
      <c r="O76" s="77" t="s">
        <v>107</v>
      </c>
      <c r="P76" s="77" t="s">
        <v>108</v>
      </c>
      <c r="Q76" s="77" t="s">
        <v>109</v>
      </c>
      <c r="R76" s="77" t="s">
        <v>110</v>
      </c>
      <c r="S76" s="77" t="s">
        <v>111</v>
      </c>
      <c r="T76" s="78" t="s">
        <v>112</v>
      </c>
    </row>
    <row r="77" spans="2:65" s="1" customFormat="1" ht="29.25" customHeight="1">
      <c r="B77" s="36"/>
      <c r="C77" s="82" t="s">
        <v>96</v>
      </c>
      <c r="D77" s="58"/>
      <c r="E77" s="58"/>
      <c r="F77" s="58"/>
      <c r="G77" s="58"/>
      <c r="H77" s="58"/>
      <c r="I77" s="151"/>
      <c r="J77" s="160">
        <f>BK77</f>
        <v>0</v>
      </c>
      <c r="K77" s="58"/>
      <c r="L77" s="56"/>
      <c r="M77" s="79"/>
      <c r="N77" s="80"/>
      <c r="O77" s="80"/>
      <c r="P77" s="161">
        <f>P78</f>
        <v>0</v>
      </c>
      <c r="Q77" s="80"/>
      <c r="R77" s="161">
        <f>R78</f>
        <v>0</v>
      </c>
      <c r="S77" s="80"/>
      <c r="T77" s="162">
        <f>T78</f>
        <v>0</v>
      </c>
      <c r="AT77" s="19" t="s">
        <v>70</v>
      </c>
      <c r="AU77" s="19" t="s">
        <v>97</v>
      </c>
      <c r="BK77" s="163">
        <f>BK78</f>
        <v>0</v>
      </c>
    </row>
    <row r="78" spans="2:65" s="9" customFormat="1" ht="37.35" customHeight="1">
      <c r="B78" s="164"/>
      <c r="C78" s="165"/>
      <c r="D78" s="166" t="s">
        <v>70</v>
      </c>
      <c r="E78" s="167" t="s">
        <v>288</v>
      </c>
      <c r="F78" s="167" t="s">
        <v>289</v>
      </c>
      <c r="G78" s="165"/>
      <c r="H78" s="165"/>
      <c r="I78" s="168"/>
      <c r="J78" s="169">
        <f>BK78</f>
        <v>0</v>
      </c>
      <c r="K78" s="165"/>
      <c r="L78" s="170"/>
      <c r="M78" s="171"/>
      <c r="N78" s="172"/>
      <c r="O78" s="172"/>
      <c r="P78" s="173">
        <f>SUM(P79:P86)</f>
        <v>0</v>
      </c>
      <c r="Q78" s="172"/>
      <c r="R78" s="173">
        <f>SUM(R79:R86)</f>
        <v>0</v>
      </c>
      <c r="S78" s="172"/>
      <c r="T78" s="174">
        <f>SUM(T79:T86)</f>
        <v>0</v>
      </c>
      <c r="AR78" s="175" t="s">
        <v>79</v>
      </c>
      <c r="AT78" s="176" t="s">
        <v>70</v>
      </c>
      <c r="AU78" s="176" t="s">
        <v>71</v>
      </c>
      <c r="AY78" s="175" t="s">
        <v>114</v>
      </c>
      <c r="BK78" s="177">
        <f>SUM(BK79:BK86)</f>
        <v>0</v>
      </c>
    </row>
    <row r="79" spans="2:65" s="1" customFormat="1" ht="16.5" customHeight="1">
      <c r="B79" s="36"/>
      <c r="C79" s="178" t="s">
        <v>79</v>
      </c>
      <c r="D79" s="178" t="s">
        <v>115</v>
      </c>
      <c r="E79" s="179" t="s">
        <v>290</v>
      </c>
      <c r="F79" s="180" t="s">
        <v>291</v>
      </c>
      <c r="G79" s="181" t="s">
        <v>117</v>
      </c>
      <c r="H79" s="182">
        <v>1</v>
      </c>
      <c r="I79" s="183"/>
      <c r="J79" s="184">
        <f>ROUND(I79*H79,2)</f>
        <v>0</v>
      </c>
      <c r="K79" s="180" t="s">
        <v>21</v>
      </c>
      <c r="L79" s="56"/>
      <c r="M79" s="185" t="s">
        <v>21</v>
      </c>
      <c r="N79" s="186" t="s">
        <v>42</v>
      </c>
      <c r="O79" s="37"/>
      <c r="P79" s="187">
        <f>O79*H79</f>
        <v>0</v>
      </c>
      <c r="Q79" s="187">
        <v>0</v>
      </c>
      <c r="R79" s="187">
        <f>Q79*H79</f>
        <v>0</v>
      </c>
      <c r="S79" s="187">
        <v>0</v>
      </c>
      <c r="T79" s="188">
        <f>S79*H79</f>
        <v>0</v>
      </c>
      <c r="AR79" s="19" t="s">
        <v>118</v>
      </c>
      <c r="AT79" s="19" t="s">
        <v>115</v>
      </c>
      <c r="AU79" s="19" t="s">
        <v>79</v>
      </c>
      <c r="AY79" s="19" t="s">
        <v>114</v>
      </c>
      <c r="BE79" s="189">
        <f>IF(N79="základní",J79,0)</f>
        <v>0</v>
      </c>
      <c r="BF79" s="189">
        <f>IF(N79="snížená",J79,0)</f>
        <v>0</v>
      </c>
      <c r="BG79" s="189">
        <f>IF(N79="zákl. přenesená",J79,0)</f>
        <v>0</v>
      </c>
      <c r="BH79" s="189">
        <f>IF(N79="sníž. přenesená",J79,0)</f>
        <v>0</v>
      </c>
      <c r="BI79" s="189">
        <f>IF(N79="nulová",J79,0)</f>
        <v>0</v>
      </c>
      <c r="BJ79" s="19" t="s">
        <v>79</v>
      </c>
      <c r="BK79" s="189">
        <f>ROUND(I79*H79,2)</f>
        <v>0</v>
      </c>
      <c r="BL79" s="19" t="s">
        <v>118</v>
      </c>
      <c r="BM79" s="19" t="s">
        <v>81</v>
      </c>
    </row>
    <row r="80" spans="2:65" s="1" customFormat="1" ht="148.5">
      <c r="B80" s="36"/>
      <c r="C80" s="58"/>
      <c r="D80" s="190" t="s">
        <v>119</v>
      </c>
      <c r="E80" s="58"/>
      <c r="F80" s="191" t="s">
        <v>292</v>
      </c>
      <c r="G80" s="58"/>
      <c r="H80" s="58"/>
      <c r="I80" s="151"/>
      <c r="J80" s="58"/>
      <c r="K80" s="58"/>
      <c r="L80" s="56"/>
      <c r="M80" s="192"/>
      <c r="N80" s="37"/>
      <c r="O80" s="37"/>
      <c r="P80" s="37"/>
      <c r="Q80" s="37"/>
      <c r="R80" s="37"/>
      <c r="S80" s="37"/>
      <c r="T80" s="73"/>
      <c r="AT80" s="19" t="s">
        <v>119</v>
      </c>
      <c r="AU80" s="19" t="s">
        <v>79</v>
      </c>
    </row>
    <row r="81" spans="2:65" s="1" customFormat="1" ht="16.5" customHeight="1">
      <c r="B81" s="36"/>
      <c r="C81" s="178" t="s">
        <v>81</v>
      </c>
      <c r="D81" s="178" t="s">
        <v>115</v>
      </c>
      <c r="E81" s="179" t="s">
        <v>293</v>
      </c>
      <c r="F81" s="180" t="s">
        <v>294</v>
      </c>
      <c r="G81" s="181" t="s">
        <v>117</v>
      </c>
      <c r="H81" s="182">
        <v>1</v>
      </c>
      <c r="I81" s="183"/>
      <c r="J81" s="184">
        <f>ROUND(I81*H81,2)</f>
        <v>0</v>
      </c>
      <c r="K81" s="180" t="s">
        <v>21</v>
      </c>
      <c r="L81" s="56"/>
      <c r="M81" s="185" t="s">
        <v>21</v>
      </c>
      <c r="N81" s="186" t="s">
        <v>42</v>
      </c>
      <c r="O81" s="37"/>
      <c r="P81" s="187">
        <f>O81*H81</f>
        <v>0</v>
      </c>
      <c r="Q81" s="187">
        <v>0</v>
      </c>
      <c r="R81" s="187">
        <f>Q81*H81</f>
        <v>0</v>
      </c>
      <c r="S81" s="187">
        <v>0</v>
      </c>
      <c r="T81" s="188">
        <f>S81*H81</f>
        <v>0</v>
      </c>
      <c r="AR81" s="19" t="s">
        <v>118</v>
      </c>
      <c r="AT81" s="19" t="s">
        <v>115</v>
      </c>
      <c r="AU81" s="19" t="s">
        <v>79</v>
      </c>
      <c r="AY81" s="19" t="s">
        <v>114</v>
      </c>
      <c r="BE81" s="189">
        <f>IF(N81="základní",J81,0)</f>
        <v>0</v>
      </c>
      <c r="BF81" s="189">
        <f>IF(N81="snížená",J81,0)</f>
        <v>0</v>
      </c>
      <c r="BG81" s="189">
        <f>IF(N81="zákl. přenesená",J81,0)</f>
        <v>0</v>
      </c>
      <c r="BH81" s="189">
        <f>IF(N81="sníž. přenesená",J81,0)</f>
        <v>0</v>
      </c>
      <c r="BI81" s="189">
        <f>IF(N81="nulová",J81,0)</f>
        <v>0</v>
      </c>
      <c r="BJ81" s="19" t="s">
        <v>79</v>
      </c>
      <c r="BK81" s="189">
        <f>ROUND(I81*H81,2)</f>
        <v>0</v>
      </c>
      <c r="BL81" s="19" t="s">
        <v>118</v>
      </c>
      <c r="BM81" s="19" t="s">
        <v>118</v>
      </c>
    </row>
    <row r="82" spans="2:65" s="1" customFormat="1" ht="40.5">
      <c r="B82" s="36"/>
      <c r="C82" s="58"/>
      <c r="D82" s="190" t="s">
        <v>119</v>
      </c>
      <c r="E82" s="58"/>
      <c r="F82" s="191" t="s">
        <v>295</v>
      </c>
      <c r="G82" s="58"/>
      <c r="H82" s="58"/>
      <c r="I82" s="151"/>
      <c r="J82" s="58"/>
      <c r="K82" s="58"/>
      <c r="L82" s="56"/>
      <c r="M82" s="192"/>
      <c r="N82" s="37"/>
      <c r="O82" s="37"/>
      <c r="P82" s="37"/>
      <c r="Q82" s="37"/>
      <c r="R82" s="37"/>
      <c r="S82" s="37"/>
      <c r="T82" s="73"/>
      <c r="AT82" s="19" t="s">
        <v>119</v>
      </c>
      <c r="AU82" s="19" t="s">
        <v>79</v>
      </c>
    </row>
    <row r="83" spans="2:65" s="1" customFormat="1" ht="16.5" customHeight="1">
      <c r="B83" s="36"/>
      <c r="C83" s="178" t="s">
        <v>123</v>
      </c>
      <c r="D83" s="178" t="s">
        <v>115</v>
      </c>
      <c r="E83" s="179" t="s">
        <v>296</v>
      </c>
      <c r="F83" s="180" t="s">
        <v>297</v>
      </c>
      <c r="G83" s="181" t="s">
        <v>117</v>
      </c>
      <c r="H83" s="182">
        <v>1</v>
      </c>
      <c r="I83" s="183"/>
      <c r="J83" s="184">
        <f>ROUND(I83*H83,2)</f>
        <v>0</v>
      </c>
      <c r="K83" s="180" t="s">
        <v>21</v>
      </c>
      <c r="L83" s="56"/>
      <c r="M83" s="185" t="s">
        <v>21</v>
      </c>
      <c r="N83" s="186" t="s">
        <v>42</v>
      </c>
      <c r="O83" s="37"/>
      <c r="P83" s="187">
        <f>O83*H83</f>
        <v>0</v>
      </c>
      <c r="Q83" s="187">
        <v>0</v>
      </c>
      <c r="R83" s="187">
        <f>Q83*H83</f>
        <v>0</v>
      </c>
      <c r="S83" s="187">
        <v>0</v>
      </c>
      <c r="T83" s="188">
        <f>S83*H83</f>
        <v>0</v>
      </c>
      <c r="AR83" s="19" t="s">
        <v>118</v>
      </c>
      <c r="AT83" s="19" t="s">
        <v>115</v>
      </c>
      <c r="AU83" s="19" t="s">
        <v>79</v>
      </c>
      <c r="AY83" s="19" t="s">
        <v>114</v>
      </c>
      <c r="BE83" s="189">
        <f>IF(N83="základní",J83,0)</f>
        <v>0</v>
      </c>
      <c r="BF83" s="189">
        <f>IF(N83="snížená",J83,0)</f>
        <v>0</v>
      </c>
      <c r="BG83" s="189">
        <f>IF(N83="zákl. přenesená",J83,0)</f>
        <v>0</v>
      </c>
      <c r="BH83" s="189">
        <f>IF(N83="sníž. přenesená",J83,0)</f>
        <v>0</v>
      </c>
      <c r="BI83" s="189">
        <f>IF(N83="nulová",J83,0)</f>
        <v>0</v>
      </c>
      <c r="BJ83" s="19" t="s">
        <v>79</v>
      </c>
      <c r="BK83" s="189">
        <f>ROUND(I83*H83,2)</f>
        <v>0</v>
      </c>
      <c r="BL83" s="19" t="s">
        <v>118</v>
      </c>
      <c r="BM83" s="19" t="s">
        <v>125</v>
      </c>
    </row>
    <row r="84" spans="2:65" s="1" customFormat="1" ht="216">
      <c r="B84" s="36"/>
      <c r="C84" s="58"/>
      <c r="D84" s="190" t="s">
        <v>119</v>
      </c>
      <c r="E84" s="58"/>
      <c r="F84" s="191" t="s">
        <v>298</v>
      </c>
      <c r="G84" s="58"/>
      <c r="H84" s="58"/>
      <c r="I84" s="151"/>
      <c r="J84" s="58"/>
      <c r="K84" s="58"/>
      <c r="L84" s="56"/>
      <c r="M84" s="192"/>
      <c r="N84" s="37"/>
      <c r="O84" s="37"/>
      <c r="P84" s="37"/>
      <c r="Q84" s="37"/>
      <c r="R84" s="37"/>
      <c r="S84" s="37"/>
      <c r="T84" s="73"/>
      <c r="AT84" s="19" t="s">
        <v>119</v>
      </c>
      <c r="AU84" s="19" t="s">
        <v>79</v>
      </c>
    </row>
    <row r="85" spans="2:65" s="1" customFormat="1" ht="16.5" customHeight="1">
      <c r="B85" s="36"/>
      <c r="C85" s="178" t="s">
        <v>118</v>
      </c>
      <c r="D85" s="178" t="s">
        <v>115</v>
      </c>
      <c r="E85" s="179" t="s">
        <v>299</v>
      </c>
      <c r="F85" s="180" t="s">
        <v>300</v>
      </c>
      <c r="G85" s="181" t="s">
        <v>117</v>
      </c>
      <c r="H85" s="182">
        <v>1</v>
      </c>
      <c r="I85" s="183"/>
      <c r="J85" s="184">
        <f>ROUND(I85*H85,2)</f>
        <v>0</v>
      </c>
      <c r="K85" s="180" t="s">
        <v>21</v>
      </c>
      <c r="L85" s="56"/>
      <c r="M85" s="185" t="s">
        <v>21</v>
      </c>
      <c r="N85" s="186" t="s">
        <v>42</v>
      </c>
      <c r="O85" s="37"/>
      <c r="P85" s="187">
        <f>O85*H85</f>
        <v>0</v>
      </c>
      <c r="Q85" s="187">
        <v>0</v>
      </c>
      <c r="R85" s="187">
        <f>Q85*H85</f>
        <v>0</v>
      </c>
      <c r="S85" s="187">
        <v>0</v>
      </c>
      <c r="T85" s="188">
        <f>S85*H85</f>
        <v>0</v>
      </c>
      <c r="AR85" s="19" t="s">
        <v>118</v>
      </c>
      <c r="AT85" s="19" t="s">
        <v>115</v>
      </c>
      <c r="AU85" s="19" t="s">
        <v>79</v>
      </c>
      <c r="AY85" s="19" t="s">
        <v>114</v>
      </c>
      <c r="BE85" s="189">
        <f>IF(N85="základní",J85,0)</f>
        <v>0</v>
      </c>
      <c r="BF85" s="189">
        <f>IF(N85="snížená",J85,0)</f>
        <v>0</v>
      </c>
      <c r="BG85" s="189">
        <f>IF(N85="zákl. přenesená",J85,0)</f>
        <v>0</v>
      </c>
      <c r="BH85" s="189">
        <f>IF(N85="sníž. přenesená",J85,0)</f>
        <v>0</v>
      </c>
      <c r="BI85" s="189">
        <f>IF(N85="nulová",J85,0)</f>
        <v>0</v>
      </c>
      <c r="BJ85" s="19" t="s">
        <v>79</v>
      </c>
      <c r="BK85" s="189">
        <f>ROUND(I85*H85,2)</f>
        <v>0</v>
      </c>
      <c r="BL85" s="19" t="s">
        <v>118</v>
      </c>
      <c r="BM85" s="19" t="s">
        <v>128</v>
      </c>
    </row>
    <row r="86" spans="2:65" s="1" customFormat="1" ht="40.5">
      <c r="B86" s="36"/>
      <c r="C86" s="58"/>
      <c r="D86" s="190" t="s">
        <v>119</v>
      </c>
      <c r="E86" s="58"/>
      <c r="F86" s="191" t="s">
        <v>301</v>
      </c>
      <c r="G86" s="58"/>
      <c r="H86" s="58"/>
      <c r="I86" s="151"/>
      <c r="J86" s="58"/>
      <c r="K86" s="58"/>
      <c r="L86" s="56"/>
      <c r="M86" s="193"/>
      <c r="N86" s="194"/>
      <c r="O86" s="194"/>
      <c r="P86" s="194"/>
      <c r="Q86" s="194"/>
      <c r="R86" s="194"/>
      <c r="S86" s="194"/>
      <c r="T86" s="195"/>
      <c r="AT86" s="19" t="s">
        <v>119</v>
      </c>
      <c r="AU86" s="19" t="s">
        <v>79</v>
      </c>
    </row>
    <row r="87" spans="2:65" s="1" customFormat="1" ht="6.95" customHeight="1">
      <c r="B87" s="51"/>
      <c r="C87" s="52"/>
      <c r="D87" s="52"/>
      <c r="E87" s="52"/>
      <c r="F87" s="52"/>
      <c r="G87" s="52"/>
      <c r="H87" s="52"/>
      <c r="I87" s="134"/>
      <c r="J87" s="52"/>
      <c r="K87" s="52"/>
      <c r="L87" s="56"/>
    </row>
  </sheetData>
  <sheetProtection algorithmName="SHA-512" hashValue="zaCS/Y3B3z6X+tnFULvss0G8wiH+aWra77UZ3EG8EmEqfC5IkMVH7WqkT8n6XaQnbG5VinakW24/QLLzhz2orw==" saltValue="zmyFX6oGT6IjsTlpC5QQB46Eixht44lNv7BtOcmlt+H+2CmQ7p9l0kVYFQcaN5kyohryo1FpEXfpGq6VtBHm4Q==" spinCount="100000" sheet="1" objects="1" scenarios="1" formatColumns="0" formatRows="0" autoFilter="0"/>
  <autoFilter ref="C76:K86"/>
  <mergeCells count="10">
    <mergeCell ref="J51:J52"/>
    <mergeCell ref="E67:H67"/>
    <mergeCell ref="E69:H69"/>
    <mergeCell ref="G1:H1"/>
    <mergeCell ref="L2:V2"/>
    <mergeCell ref="E7:H7"/>
    <mergeCell ref="E9:H9"/>
    <mergeCell ref="E24:H24"/>
    <mergeCell ref="E45:H45"/>
    <mergeCell ref="E47:H47"/>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196" customWidth="1"/>
    <col min="2" max="2" width="1.6640625" style="196" customWidth="1"/>
    <col min="3" max="4" width="5" style="196" customWidth="1"/>
    <col min="5" max="5" width="11.6640625" style="196" customWidth="1"/>
    <col min="6" max="6" width="9.1640625" style="196" customWidth="1"/>
    <col min="7" max="7" width="5" style="196" customWidth="1"/>
    <col min="8" max="8" width="77.83203125" style="196" customWidth="1"/>
    <col min="9" max="10" width="20" style="196" customWidth="1"/>
    <col min="11" max="11" width="1.6640625" style="196" customWidth="1"/>
  </cols>
  <sheetData>
    <row r="1" spans="2:11" ht="37.5" customHeight="1"/>
    <row r="2" spans="2:11" ht="7.5" customHeight="1">
      <c r="B2" s="197"/>
      <c r="C2" s="198"/>
      <c r="D2" s="198"/>
      <c r="E2" s="198"/>
      <c r="F2" s="198"/>
      <c r="G2" s="198"/>
      <c r="H2" s="198"/>
      <c r="I2" s="198"/>
      <c r="J2" s="198"/>
      <c r="K2" s="199"/>
    </row>
    <row r="3" spans="2:11" s="10" customFormat="1" ht="45" customHeight="1">
      <c r="B3" s="200"/>
      <c r="C3" s="324" t="s">
        <v>302</v>
      </c>
      <c r="D3" s="324"/>
      <c r="E3" s="324"/>
      <c r="F3" s="324"/>
      <c r="G3" s="324"/>
      <c r="H3" s="324"/>
      <c r="I3" s="324"/>
      <c r="J3" s="324"/>
      <c r="K3" s="201"/>
    </row>
    <row r="4" spans="2:11" ht="25.5" customHeight="1">
      <c r="B4" s="202"/>
      <c r="C4" s="328" t="s">
        <v>303</v>
      </c>
      <c r="D4" s="328"/>
      <c r="E4" s="328"/>
      <c r="F4" s="328"/>
      <c r="G4" s="328"/>
      <c r="H4" s="328"/>
      <c r="I4" s="328"/>
      <c r="J4" s="328"/>
      <c r="K4" s="203"/>
    </row>
    <row r="5" spans="2:11" ht="5.25" customHeight="1">
      <c r="B5" s="202"/>
      <c r="C5" s="204"/>
      <c r="D5" s="204"/>
      <c r="E5" s="204"/>
      <c r="F5" s="204"/>
      <c r="G5" s="204"/>
      <c r="H5" s="204"/>
      <c r="I5" s="204"/>
      <c r="J5" s="204"/>
      <c r="K5" s="203"/>
    </row>
    <row r="6" spans="2:11" ht="15" customHeight="1">
      <c r="B6" s="202"/>
      <c r="C6" s="327" t="s">
        <v>304</v>
      </c>
      <c r="D6" s="327"/>
      <c r="E6" s="327"/>
      <c r="F6" s="327"/>
      <c r="G6" s="327"/>
      <c r="H6" s="327"/>
      <c r="I6" s="327"/>
      <c r="J6" s="327"/>
      <c r="K6" s="203"/>
    </row>
    <row r="7" spans="2:11" ht="15" customHeight="1">
      <c r="B7" s="206"/>
      <c r="C7" s="327" t="s">
        <v>305</v>
      </c>
      <c r="D7" s="327"/>
      <c r="E7" s="327"/>
      <c r="F7" s="327"/>
      <c r="G7" s="327"/>
      <c r="H7" s="327"/>
      <c r="I7" s="327"/>
      <c r="J7" s="327"/>
      <c r="K7" s="203"/>
    </row>
    <row r="8" spans="2:11" ht="12.75" customHeight="1">
      <c r="B8" s="206"/>
      <c r="C8" s="205"/>
      <c r="D8" s="205"/>
      <c r="E8" s="205"/>
      <c r="F8" s="205"/>
      <c r="G8" s="205"/>
      <c r="H8" s="205"/>
      <c r="I8" s="205"/>
      <c r="J8" s="205"/>
      <c r="K8" s="203"/>
    </row>
    <row r="9" spans="2:11" ht="15" customHeight="1">
      <c r="B9" s="206"/>
      <c r="C9" s="327" t="s">
        <v>306</v>
      </c>
      <c r="D9" s="327"/>
      <c r="E9" s="327"/>
      <c r="F9" s="327"/>
      <c r="G9" s="327"/>
      <c r="H9" s="327"/>
      <c r="I9" s="327"/>
      <c r="J9" s="327"/>
      <c r="K9" s="203"/>
    </row>
    <row r="10" spans="2:11" ht="15" customHeight="1">
      <c r="B10" s="206"/>
      <c r="C10" s="205"/>
      <c r="D10" s="327" t="s">
        <v>307</v>
      </c>
      <c r="E10" s="327"/>
      <c r="F10" s="327"/>
      <c r="G10" s="327"/>
      <c r="H10" s="327"/>
      <c r="I10" s="327"/>
      <c r="J10" s="327"/>
      <c r="K10" s="203"/>
    </row>
    <row r="11" spans="2:11" ht="15" customHeight="1">
      <c r="B11" s="206"/>
      <c r="C11" s="207"/>
      <c r="D11" s="327" t="s">
        <v>308</v>
      </c>
      <c r="E11" s="327"/>
      <c r="F11" s="327"/>
      <c r="G11" s="327"/>
      <c r="H11" s="327"/>
      <c r="I11" s="327"/>
      <c r="J11" s="327"/>
      <c r="K11" s="203"/>
    </row>
    <row r="12" spans="2:11" ht="12.75" customHeight="1">
      <c r="B12" s="206"/>
      <c r="C12" s="207"/>
      <c r="D12" s="207"/>
      <c r="E12" s="207"/>
      <c r="F12" s="207"/>
      <c r="G12" s="207"/>
      <c r="H12" s="207"/>
      <c r="I12" s="207"/>
      <c r="J12" s="207"/>
      <c r="K12" s="203"/>
    </row>
    <row r="13" spans="2:11" ht="15" customHeight="1">
      <c r="B13" s="206"/>
      <c r="C13" s="207"/>
      <c r="D13" s="327" t="s">
        <v>309</v>
      </c>
      <c r="E13" s="327"/>
      <c r="F13" s="327"/>
      <c r="G13" s="327"/>
      <c r="H13" s="327"/>
      <c r="I13" s="327"/>
      <c r="J13" s="327"/>
      <c r="K13" s="203"/>
    </row>
    <row r="14" spans="2:11" ht="15" customHeight="1">
      <c r="B14" s="206"/>
      <c r="C14" s="207"/>
      <c r="D14" s="327" t="s">
        <v>310</v>
      </c>
      <c r="E14" s="327"/>
      <c r="F14" s="327"/>
      <c r="G14" s="327"/>
      <c r="H14" s="327"/>
      <c r="I14" s="327"/>
      <c r="J14" s="327"/>
      <c r="K14" s="203"/>
    </row>
    <row r="15" spans="2:11" ht="15" customHeight="1">
      <c r="B15" s="206"/>
      <c r="C15" s="207"/>
      <c r="D15" s="327" t="s">
        <v>311</v>
      </c>
      <c r="E15" s="327"/>
      <c r="F15" s="327"/>
      <c r="G15" s="327"/>
      <c r="H15" s="327"/>
      <c r="I15" s="327"/>
      <c r="J15" s="327"/>
      <c r="K15" s="203"/>
    </row>
    <row r="16" spans="2:11" ht="15" customHeight="1">
      <c r="B16" s="206"/>
      <c r="C16" s="207"/>
      <c r="D16" s="207"/>
      <c r="E16" s="208" t="s">
        <v>78</v>
      </c>
      <c r="F16" s="327" t="s">
        <v>312</v>
      </c>
      <c r="G16" s="327"/>
      <c r="H16" s="327"/>
      <c r="I16" s="327"/>
      <c r="J16" s="327"/>
      <c r="K16" s="203"/>
    </row>
    <row r="17" spans="2:11" ht="15" customHeight="1">
      <c r="B17" s="206"/>
      <c r="C17" s="207"/>
      <c r="D17" s="207"/>
      <c r="E17" s="208" t="s">
        <v>313</v>
      </c>
      <c r="F17" s="327" t="s">
        <v>314</v>
      </c>
      <c r="G17" s="327"/>
      <c r="H17" s="327"/>
      <c r="I17" s="327"/>
      <c r="J17" s="327"/>
      <c r="K17" s="203"/>
    </row>
    <row r="18" spans="2:11" ht="15" customHeight="1">
      <c r="B18" s="206"/>
      <c r="C18" s="207"/>
      <c r="D18" s="207"/>
      <c r="E18" s="208" t="s">
        <v>315</v>
      </c>
      <c r="F18" s="327" t="s">
        <v>316</v>
      </c>
      <c r="G18" s="327"/>
      <c r="H18" s="327"/>
      <c r="I18" s="327"/>
      <c r="J18" s="327"/>
      <c r="K18" s="203"/>
    </row>
    <row r="19" spans="2:11" ht="15" customHeight="1">
      <c r="B19" s="206"/>
      <c r="C19" s="207"/>
      <c r="D19" s="207"/>
      <c r="E19" s="208" t="s">
        <v>317</v>
      </c>
      <c r="F19" s="327" t="s">
        <v>318</v>
      </c>
      <c r="G19" s="327"/>
      <c r="H19" s="327"/>
      <c r="I19" s="327"/>
      <c r="J19" s="327"/>
      <c r="K19" s="203"/>
    </row>
    <row r="20" spans="2:11" ht="15" customHeight="1">
      <c r="B20" s="206"/>
      <c r="C20" s="207"/>
      <c r="D20" s="207"/>
      <c r="E20" s="208" t="s">
        <v>319</v>
      </c>
      <c r="F20" s="327" t="s">
        <v>320</v>
      </c>
      <c r="G20" s="327"/>
      <c r="H20" s="327"/>
      <c r="I20" s="327"/>
      <c r="J20" s="327"/>
      <c r="K20" s="203"/>
    </row>
    <row r="21" spans="2:11" ht="15" customHeight="1">
      <c r="B21" s="206"/>
      <c r="C21" s="207"/>
      <c r="D21" s="207"/>
      <c r="E21" s="208" t="s">
        <v>321</v>
      </c>
      <c r="F21" s="327" t="s">
        <v>322</v>
      </c>
      <c r="G21" s="327"/>
      <c r="H21" s="327"/>
      <c r="I21" s="327"/>
      <c r="J21" s="327"/>
      <c r="K21" s="203"/>
    </row>
    <row r="22" spans="2:11" ht="12.75" customHeight="1">
      <c r="B22" s="206"/>
      <c r="C22" s="207"/>
      <c r="D22" s="207"/>
      <c r="E22" s="207"/>
      <c r="F22" s="207"/>
      <c r="G22" s="207"/>
      <c r="H22" s="207"/>
      <c r="I22" s="207"/>
      <c r="J22" s="207"/>
      <c r="K22" s="203"/>
    </row>
    <row r="23" spans="2:11" ht="15" customHeight="1">
      <c r="B23" s="206"/>
      <c r="C23" s="327" t="s">
        <v>323</v>
      </c>
      <c r="D23" s="327"/>
      <c r="E23" s="327"/>
      <c r="F23" s="327"/>
      <c r="G23" s="327"/>
      <c r="H23" s="327"/>
      <c r="I23" s="327"/>
      <c r="J23" s="327"/>
      <c r="K23" s="203"/>
    </row>
    <row r="24" spans="2:11" ht="15" customHeight="1">
      <c r="B24" s="206"/>
      <c r="C24" s="327" t="s">
        <v>324</v>
      </c>
      <c r="D24" s="327"/>
      <c r="E24" s="327"/>
      <c r="F24" s="327"/>
      <c r="G24" s="327"/>
      <c r="H24" s="327"/>
      <c r="I24" s="327"/>
      <c r="J24" s="327"/>
      <c r="K24" s="203"/>
    </row>
    <row r="25" spans="2:11" ht="15" customHeight="1">
      <c r="B25" s="206"/>
      <c r="C25" s="205"/>
      <c r="D25" s="327" t="s">
        <v>325</v>
      </c>
      <c r="E25" s="327"/>
      <c r="F25" s="327"/>
      <c r="G25" s="327"/>
      <c r="H25" s="327"/>
      <c r="I25" s="327"/>
      <c r="J25" s="327"/>
      <c r="K25" s="203"/>
    </row>
    <row r="26" spans="2:11" ht="15" customHeight="1">
      <c r="B26" s="206"/>
      <c r="C26" s="207"/>
      <c r="D26" s="327" t="s">
        <v>326</v>
      </c>
      <c r="E26" s="327"/>
      <c r="F26" s="327"/>
      <c r="G26" s="327"/>
      <c r="H26" s="327"/>
      <c r="I26" s="327"/>
      <c r="J26" s="327"/>
      <c r="K26" s="203"/>
    </row>
    <row r="27" spans="2:11" ht="12.75" customHeight="1">
      <c r="B27" s="206"/>
      <c r="C27" s="207"/>
      <c r="D27" s="207"/>
      <c r="E27" s="207"/>
      <c r="F27" s="207"/>
      <c r="G27" s="207"/>
      <c r="H27" s="207"/>
      <c r="I27" s="207"/>
      <c r="J27" s="207"/>
      <c r="K27" s="203"/>
    </row>
    <row r="28" spans="2:11" ht="15" customHeight="1">
      <c r="B28" s="206"/>
      <c r="C28" s="207"/>
      <c r="D28" s="327" t="s">
        <v>327</v>
      </c>
      <c r="E28" s="327"/>
      <c r="F28" s="327"/>
      <c r="G28" s="327"/>
      <c r="H28" s="327"/>
      <c r="I28" s="327"/>
      <c r="J28" s="327"/>
      <c r="K28" s="203"/>
    </row>
    <row r="29" spans="2:11" ht="15" customHeight="1">
      <c r="B29" s="206"/>
      <c r="C29" s="207"/>
      <c r="D29" s="327" t="s">
        <v>328</v>
      </c>
      <c r="E29" s="327"/>
      <c r="F29" s="327"/>
      <c r="G29" s="327"/>
      <c r="H29" s="327"/>
      <c r="I29" s="327"/>
      <c r="J29" s="327"/>
      <c r="K29" s="203"/>
    </row>
    <row r="30" spans="2:11" ht="12.75" customHeight="1">
      <c r="B30" s="206"/>
      <c r="C30" s="207"/>
      <c r="D30" s="207"/>
      <c r="E30" s="207"/>
      <c r="F30" s="207"/>
      <c r="G30" s="207"/>
      <c r="H30" s="207"/>
      <c r="I30" s="207"/>
      <c r="J30" s="207"/>
      <c r="K30" s="203"/>
    </row>
    <row r="31" spans="2:11" ht="15" customHeight="1">
      <c r="B31" s="206"/>
      <c r="C31" s="207"/>
      <c r="D31" s="327" t="s">
        <v>329</v>
      </c>
      <c r="E31" s="327"/>
      <c r="F31" s="327"/>
      <c r="G31" s="327"/>
      <c r="H31" s="327"/>
      <c r="I31" s="327"/>
      <c r="J31" s="327"/>
      <c r="K31" s="203"/>
    </row>
    <row r="32" spans="2:11" ht="15" customHeight="1">
      <c r="B32" s="206"/>
      <c r="C32" s="207"/>
      <c r="D32" s="327" t="s">
        <v>330</v>
      </c>
      <c r="E32" s="327"/>
      <c r="F32" s="327"/>
      <c r="G32" s="327"/>
      <c r="H32" s="327"/>
      <c r="I32" s="327"/>
      <c r="J32" s="327"/>
      <c r="K32" s="203"/>
    </row>
    <row r="33" spans="2:11" ht="15" customHeight="1">
      <c r="B33" s="206"/>
      <c r="C33" s="207"/>
      <c r="D33" s="327" t="s">
        <v>331</v>
      </c>
      <c r="E33" s="327"/>
      <c r="F33" s="327"/>
      <c r="G33" s="327"/>
      <c r="H33" s="327"/>
      <c r="I33" s="327"/>
      <c r="J33" s="327"/>
      <c r="K33" s="203"/>
    </row>
    <row r="34" spans="2:11" ht="15" customHeight="1">
      <c r="B34" s="206"/>
      <c r="C34" s="207"/>
      <c r="D34" s="205"/>
      <c r="E34" s="209" t="s">
        <v>100</v>
      </c>
      <c r="F34" s="205"/>
      <c r="G34" s="327" t="s">
        <v>332</v>
      </c>
      <c r="H34" s="327"/>
      <c r="I34" s="327"/>
      <c r="J34" s="327"/>
      <c r="K34" s="203"/>
    </row>
    <row r="35" spans="2:11" ht="30.75" customHeight="1">
      <c r="B35" s="206"/>
      <c r="C35" s="207"/>
      <c r="D35" s="205"/>
      <c r="E35" s="209" t="s">
        <v>333</v>
      </c>
      <c r="F35" s="205"/>
      <c r="G35" s="327" t="s">
        <v>334</v>
      </c>
      <c r="H35" s="327"/>
      <c r="I35" s="327"/>
      <c r="J35" s="327"/>
      <c r="K35" s="203"/>
    </row>
    <row r="36" spans="2:11" ht="15" customHeight="1">
      <c r="B36" s="206"/>
      <c r="C36" s="207"/>
      <c r="D36" s="205"/>
      <c r="E36" s="209" t="s">
        <v>52</v>
      </c>
      <c r="F36" s="205"/>
      <c r="G36" s="327" t="s">
        <v>335</v>
      </c>
      <c r="H36" s="327"/>
      <c r="I36" s="327"/>
      <c r="J36" s="327"/>
      <c r="K36" s="203"/>
    </row>
    <row r="37" spans="2:11" ht="15" customHeight="1">
      <c r="B37" s="206"/>
      <c r="C37" s="207"/>
      <c r="D37" s="205"/>
      <c r="E37" s="209" t="s">
        <v>101</v>
      </c>
      <c r="F37" s="205"/>
      <c r="G37" s="327" t="s">
        <v>336</v>
      </c>
      <c r="H37" s="327"/>
      <c r="I37" s="327"/>
      <c r="J37" s="327"/>
      <c r="K37" s="203"/>
    </row>
    <row r="38" spans="2:11" ht="15" customHeight="1">
      <c r="B38" s="206"/>
      <c r="C38" s="207"/>
      <c r="D38" s="205"/>
      <c r="E38" s="209" t="s">
        <v>102</v>
      </c>
      <c r="F38" s="205"/>
      <c r="G38" s="327" t="s">
        <v>337</v>
      </c>
      <c r="H38" s="327"/>
      <c r="I38" s="327"/>
      <c r="J38" s="327"/>
      <c r="K38" s="203"/>
    </row>
    <row r="39" spans="2:11" ht="15" customHeight="1">
      <c r="B39" s="206"/>
      <c r="C39" s="207"/>
      <c r="D39" s="205"/>
      <c r="E39" s="209" t="s">
        <v>103</v>
      </c>
      <c r="F39" s="205"/>
      <c r="G39" s="327" t="s">
        <v>338</v>
      </c>
      <c r="H39" s="327"/>
      <c r="I39" s="327"/>
      <c r="J39" s="327"/>
      <c r="K39" s="203"/>
    </row>
    <row r="40" spans="2:11" ht="15" customHeight="1">
      <c r="B40" s="206"/>
      <c r="C40" s="207"/>
      <c r="D40" s="205"/>
      <c r="E40" s="209" t="s">
        <v>339</v>
      </c>
      <c r="F40" s="205"/>
      <c r="G40" s="327" t="s">
        <v>340</v>
      </c>
      <c r="H40" s="327"/>
      <c r="I40" s="327"/>
      <c r="J40" s="327"/>
      <c r="K40" s="203"/>
    </row>
    <row r="41" spans="2:11" ht="15" customHeight="1">
      <c r="B41" s="206"/>
      <c r="C41" s="207"/>
      <c r="D41" s="205"/>
      <c r="E41" s="209"/>
      <c r="F41" s="205"/>
      <c r="G41" s="327" t="s">
        <v>341</v>
      </c>
      <c r="H41" s="327"/>
      <c r="I41" s="327"/>
      <c r="J41" s="327"/>
      <c r="K41" s="203"/>
    </row>
    <row r="42" spans="2:11" ht="15" customHeight="1">
      <c r="B42" s="206"/>
      <c r="C42" s="207"/>
      <c r="D42" s="205"/>
      <c r="E42" s="209" t="s">
        <v>342</v>
      </c>
      <c r="F42" s="205"/>
      <c r="G42" s="327" t="s">
        <v>343</v>
      </c>
      <c r="H42" s="327"/>
      <c r="I42" s="327"/>
      <c r="J42" s="327"/>
      <c r="K42" s="203"/>
    </row>
    <row r="43" spans="2:11" ht="15" customHeight="1">
      <c r="B43" s="206"/>
      <c r="C43" s="207"/>
      <c r="D43" s="205"/>
      <c r="E43" s="209" t="s">
        <v>105</v>
      </c>
      <c r="F43" s="205"/>
      <c r="G43" s="327" t="s">
        <v>344</v>
      </c>
      <c r="H43" s="327"/>
      <c r="I43" s="327"/>
      <c r="J43" s="327"/>
      <c r="K43" s="203"/>
    </row>
    <row r="44" spans="2:11" ht="12.75" customHeight="1">
      <c r="B44" s="206"/>
      <c r="C44" s="207"/>
      <c r="D44" s="205"/>
      <c r="E44" s="205"/>
      <c r="F44" s="205"/>
      <c r="G44" s="205"/>
      <c r="H44" s="205"/>
      <c r="I44" s="205"/>
      <c r="J44" s="205"/>
      <c r="K44" s="203"/>
    </row>
    <row r="45" spans="2:11" ht="15" customHeight="1">
      <c r="B45" s="206"/>
      <c r="C45" s="207"/>
      <c r="D45" s="327" t="s">
        <v>345</v>
      </c>
      <c r="E45" s="327"/>
      <c r="F45" s="327"/>
      <c r="G45" s="327"/>
      <c r="H45" s="327"/>
      <c r="I45" s="327"/>
      <c r="J45" s="327"/>
      <c r="K45" s="203"/>
    </row>
    <row r="46" spans="2:11" ht="15" customHeight="1">
      <c r="B46" s="206"/>
      <c r="C46" s="207"/>
      <c r="D46" s="207"/>
      <c r="E46" s="327" t="s">
        <v>346</v>
      </c>
      <c r="F46" s="327"/>
      <c r="G46" s="327"/>
      <c r="H46" s="327"/>
      <c r="I46" s="327"/>
      <c r="J46" s="327"/>
      <c r="K46" s="203"/>
    </row>
    <row r="47" spans="2:11" ht="15" customHeight="1">
      <c r="B47" s="206"/>
      <c r="C47" s="207"/>
      <c r="D47" s="207"/>
      <c r="E47" s="327" t="s">
        <v>347</v>
      </c>
      <c r="F47" s="327"/>
      <c r="G47" s="327"/>
      <c r="H47" s="327"/>
      <c r="I47" s="327"/>
      <c r="J47" s="327"/>
      <c r="K47" s="203"/>
    </row>
    <row r="48" spans="2:11" ht="15" customHeight="1">
      <c r="B48" s="206"/>
      <c r="C48" s="207"/>
      <c r="D48" s="207"/>
      <c r="E48" s="327" t="s">
        <v>348</v>
      </c>
      <c r="F48" s="327"/>
      <c r="G48" s="327"/>
      <c r="H48" s="327"/>
      <c r="I48" s="327"/>
      <c r="J48" s="327"/>
      <c r="K48" s="203"/>
    </row>
    <row r="49" spans="2:11" ht="15" customHeight="1">
      <c r="B49" s="206"/>
      <c r="C49" s="207"/>
      <c r="D49" s="327" t="s">
        <v>349</v>
      </c>
      <c r="E49" s="327"/>
      <c r="F49" s="327"/>
      <c r="G49" s="327"/>
      <c r="H49" s="327"/>
      <c r="I49" s="327"/>
      <c r="J49" s="327"/>
      <c r="K49" s="203"/>
    </row>
    <row r="50" spans="2:11" ht="25.5" customHeight="1">
      <c r="B50" s="202"/>
      <c r="C50" s="328" t="s">
        <v>350</v>
      </c>
      <c r="D50" s="328"/>
      <c r="E50" s="328"/>
      <c r="F50" s="328"/>
      <c r="G50" s="328"/>
      <c r="H50" s="328"/>
      <c r="I50" s="328"/>
      <c r="J50" s="328"/>
      <c r="K50" s="203"/>
    </row>
    <row r="51" spans="2:11" ht="5.25" customHeight="1">
      <c r="B51" s="202"/>
      <c r="C51" s="204"/>
      <c r="D51" s="204"/>
      <c r="E51" s="204"/>
      <c r="F51" s="204"/>
      <c r="G51" s="204"/>
      <c r="H51" s="204"/>
      <c r="I51" s="204"/>
      <c r="J51" s="204"/>
      <c r="K51" s="203"/>
    </row>
    <row r="52" spans="2:11" ht="15" customHeight="1">
      <c r="B52" s="202"/>
      <c r="C52" s="327" t="s">
        <v>351</v>
      </c>
      <c r="D52" s="327"/>
      <c r="E52" s="327"/>
      <c r="F52" s="327"/>
      <c r="G52" s="327"/>
      <c r="H52" s="327"/>
      <c r="I52" s="327"/>
      <c r="J52" s="327"/>
      <c r="K52" s="203"/>
    </row>
    <row r="53" spans="2:11" ht="15" customHeight="1">
      <c r="B53" s="202"/>
      <c r="C53" s="327" t="s">
        <v>352</v>
      </c>
      <c r="D53" s="327"/>
      <c r="E53" s="327"/>
      <c r="F53" s="327"/>
      <c r="G53" s="327"/>
      <c r="H53" s="327"/>
      <c r="I53" s="327"/>
      <c r="J53" s="327"/>
      <c r="K53" s="203"/>
    </row>
    <row r="54" spans="2:11" ht="12.75" customHeight="1">
      <c r="B54" s="202"/>
      <c r="C54" s="205"/>
      <c r="D54" s="205"/>
      <c r="E54" s="205"/>
      <c r="F54" s="205"/>
      <c r="G54" s="205"/>
      <c r="H54" s="205"/>
      <c r="I54" s="205"/>
      <c r="J54" s="205"/>
      <c r="K54" s="203"/>
    </row>
    <row r="55" spans="2:11" ht="15" customHeight="1">
      <c r="B55" s="202"/>
      <c r="C55" s="327" t="s">
        <v>353</v>
      </c>
      <c r="D55" s="327"/>
      <c r="E55" s="327"/>
      <c r="F55" s="327"/>
      <c r="G55" s="327"/>
      <c r="H55" s="327"/>
      <c r="I55" s="327"/>
      <c r="J55" s="327"/>
      <c r="K55" s="203"/>
    </row>
    <row r="56" spans="2:11" ht="15" customHeight="1">
      <c r="B56" s="202"/>
      <c r="C56" s="207"/>
      <c r="D56" s="327" t="s">
        <v>354</v>
      </c>
      <c r="E56" s="327"/>
      <c r="F56" s="327"/>
      <c r="G56" s="327"/>
      <c r="H56" s="327"/>
      <c r="I56" s="327"/>
      <c r="J56" s="327"/>
      <c r="K56" s="203"/>
    </row>
    <row r="57" spans="2:11" ht="15" customHeight="1">
      <c r="B57" s="202"/>
      <c r="C57" s="207"/>
      <c r="D57" s="327" t="s">
        <v>355</v>
      </c>
      <c r="E57" s="327"/>
      <c r="F57" s="327"/>
      <c r="G57" s="327"/>
      <c r="H57" s="327"/>
      <c r="I57" s="327"/>
      <c r="J57" s="327"/>
      <c r="K57" s="203"/>
    </row>
    <row r="58" spans="2:11" ht="15" customHeight="1">
      <c r="B58" s="202"/>
      <c r="C58" s="207"/>
      <c r="D58" s="327" t="s">
        <v>356</v>
      </c>
      <c r="E58" s="327"/>
      <c r="F58" s="327"/>
      <c r="G58" s="327"/>
      <c r="H58" s="327"/>
      <c r="I58" s="327"/>
      <c r="J58" s="327"/>
      <c r="K58" s="203"/>
    </row>
    <row r="59" spans="2:11" ht="15" customHeight="1">
      <c r="B59" s="202"/>
      <c r="C59" s="207"/>
      <c r="D59" s="327" t="s">
        <v>357</v>
      </c>
      <c r="E59" s="327"/>
      <c r="F59" s="327"/>
      <c r="G59" s="327"/>
      <c r="H59" s="327"/>
      <c r="I59" s="327"/>
      <c r="J59" s="327"/>
      <c r="K59" s="203"/>
    </row>
    <row r="60" spans="2:11" ht="15" customHeight="1">
      <c r="B60" s="202"/>
      <c r="C60" s="207"/>
      <c r="D60" s="326" t="s">
        <v>358</v>
      </c>
      <c r="E60" s="326"/>
      <c r="F60" s="326"/>
      <c r="G60" s="326"/>
      <c r="H60" s="326"/>
      <c r="I60" s="326"/>
      <c r="J60" s="326"/>
      <c r="K60" s="203"/>
    </row>
    <row r="61" spans="2:11" ht="15" customHeight="1">
      <c r="B61" s="202"/>
      <c r="C61" s="207"/>
      <c r="D61" s="327" t="s">
        <v>359</v>
      </c>
      <c r="E61" s="327"/>
      <c r="F61" s="327"/>
      <c r="G61" s="327"/>
      <c r="H61" s="327"/>
      <c r="I61" s="327"/>
      <c r="J61" s="327"/>
      <c r="K61" s="203"/>
    </row>
    <row r="62" spans="2:11" ht="12.75" customHeight="1">
      <c r="B62" s="202"/>
      <c r="C62" s="207"/>
      <c r="D62" s="207"/>
      <c r="E62" s="210"/>
      <c r="F62" s="207"/>
      <c r="G62" s="207"/>
      <c r="H62" s="207"/>
      <c r="I62" s="207"/>
      <c r="J62" s="207"/>
      <c r="K62" s="203"/>
    </row>
    <row r="63" spans="2:11" ht="15" customHeight="1">
      <c r="B63" s="202"/>
      <c r="C63" s="207"/>
      <c r="D63" s="327" t="s">
        <v>360</v>
      </c>
      <c r="E63" s="327"/>
      <c r="F63" s="327"/>
      <c r="G63" s="327"/>
      <c r="H63" s="327"/>
      <c r="I63" s="327"/>
      <c r="J63" s="327"/>
      <c r="K63" s="203"/>
    </row>
    <row r="64" spans="2:11" ht="15" customHeight="1">
      <c r="B64" s="202"/>
      <c r="C64" s="207"/>
      <c r="D64" s="326" t="s">
        <v>361</v>
      </c>
      <c r="E64" s="326"/>
      <c r="F64" s="326"/>
      <c r="G64" s="326"/>
      <c r="H64" s="326"/>
      <c r="I64" s="326"/>
      <c r="J64" s="326"/>
      <c r="K64" s="203"/>
    </row>
    <row r="65" spans="2:11" ht="15" customHeight="1">
      <c r="B65" s="202"/>
      <c r="C65" s="207"/>
      <c r="D65" s="327" t="s">
        <v>362</v>
      </c>
      <c r="E65" s="327"/>
      <c r="F65" s="327"/>
      <c r="G65" s="327"/>
      <c r="H65" s="327"/>
      <c r="I65" s="327"/>
      <c r="J65" s="327"/>
      <c r="K65" s="203"/>
    </row>
    <row r="66" spans="2:11" ht="15" customHeight="1">
      <c r="B66" s="202"/>
      <c r="C66" s="207"/>
      <c r="D66" s="327" t="s">
        <v>363</v>
      </c>
      <c r="E66" s="327"/>
      <c r="F66" s="327"/>
      <c r="G66" s="327"/>
      <c r="H66" s="327"/>
      <c r="I66" s="327"/>
      <c r="J66" s="327"/>
      <c r="K66" s="203"/>
    </row>
    <row r="67" spans="2:11" ht="15" customHeight="1">
      <c r="B67" s="202"/>
      <c r="C67" s="207"/>
      <c r="D67" s="327" t="s">
        <v>364</v>
      </c>
      <c r="E67" s="327"/>
      <c r="F67" s="327"/>
      <c r="G67" s="327"/>
      <c r="H67" s="327"/>
      <c r="I67" s="327"/>
      <c r="J67" s="327"/>
      <c r="K67" s="203"/>
    </row>
    <row r="68" spans="2:11" ht="15" customHeight="1">
      <c r="B68" s="202"/>
      <c r="C68" s="207"/>
      <c r="D68" s="327" t="s">
        <v>365</v>
      </c>
      <c r="E68" s="327"/>
      <c r="F68" s="327"/>
      <c r="G68" s="327"/>
      <c r="H68" s="327"/>
      <c r="I68" s="327"/>
      <c r="J68" s="327"/>
      <c r="K68" s="203"/>
    </row>
    <row r="69" spans="2:11" ht="12.75" customHeight="1">
      <c r="B69" s="211"/>
      <c r="C69" s="212"/>
      <c r="D69" s="212"/>
      <c r="E69" s="212"/>
      <c r="F69" s="212"/>
      <c r="G69" s="212"/>
      <c r="H69" s="212"/>
      <c r="I69" s="212"/>
      <c r="J69" s="212"/>
      <c r="K69" s="213"/>
    </row>
    <row r="70" spans="2:11" ht="18.75" customHeight="1">
      <c r="B70" s="214"/>
      <c r="C70" s="214"/>
      <c r="D70" s="214"/>
      <c r="E70" s="214"/>
      <c r="F70" s="214"/>
      <c r="G70" s="214"/>
      <c r="H70" s="214"/>
      <c r="I70" s="214"/>
      <c r="J70" s="214"/>
      <c r="K70" s="215"/>
    </row>
    <row r="71" spans="2:11" ht="18.75" customHeight="1">
      <c r="B71" s="215"/>
      <c r="C71" s="215"/>
      <c r="D71" s="215"/>
      <c r="E71" s="215"/>
      <c r="F71" s="215"/>
      <c r="G71" s="215"/>
      <c r="H71" s="215"/>
      <c r="I71" s="215"/>
      <c r="J71" s="215"/>
      <c r="K71" s="215"/>
    </row>
    <row r="72" spans="2:11" ht="7.5" customHeight="1">
      <c r="B72" s="216"/>
      <c r="C72" s="217"/>
      <c r="D72" s="217"/>
      <c r="E72" s="217"/>
      <c r="F72" s="217"/>
      <c r="G72" s="217"/>
      <c r="H72" s="217"/>
      <c r="I72" s="217"/>
      <c r="J72" s="217"/>
      <c r="K72" s="218"/>
    </row>
    <row r="73" spans="2:11" ht="45" customHeight="1">
      <c r="B73" s="219"/>
      <c r="C73" s="325" t="s">
        <v>89</v>
      </c>
      <c r="D73" s="325"/>
      <c r="E73" s="325"/>
      <c r="F73" s="325"/>
      <c r="G73" s="325"/>
      <c r="H73" s="325"/>
      <c r="I73" s="325"/>
      <c r="J73" s="325"/>
      <c r="K73" s="220"/>
    </row>
    <row r="74" spans="2:11" ht="17.25" customHeight="1">
      <c r="B74" s="219"/>
      <c r="C74" s="221" t="s">
        <v>366</v>
      </c>
      <c r="D74" s="221"/>
      <c r="E74" s="221"/>
      <c r="F74" s="221" t="s">
        <v>367</v>
      </c>
      <c r="G74" s="222"/>
      <c r="H74" s="221" t="s">
        <v>101</v>
      </c>
      <c r="I74" s="221" t="s">
        <v>56</v>
      </c>
      <c r="J74" s="221" t="s">
        <v>368</v>
      </c>
      <c r="K74" s="220"/>
    </row>
    <row r="75" spans="2:11" ht="17.25" customHeight="1">
      <c r="B75" s="219"/>
      <c r="C75" s="223" t="s">
        <v>369</v>
      </c>
      <c r="D75" s="223"/>
      <c r="E75" s="223"/>
      <c r="F75" s="224" t="s">
        <v>370</v>
      </c>
      <c r="G75" s="225"/>
      <c r="H75" s="223"/>
      <c r="I75" s="223"/>
      <c r="J75" s="223" t="s">
        <v>371</v>
      </c>
      <c r="K75" s="220"/>
    </row>
    <row r="76" spans="2:11" ht="5.25" customHeight="1">
      <c r="B76" s="219"/>
      <c r="C76" s="226"/>
      <c r="D76" s="226"/>
      <c r="E76" s="226"/>
      <c r="F76" s="226"/>
      <c r="G76" s="227"/>
      <c r="H76" s="226"/>
      <c r="I76" s="226"/>
      <c r="J76" s="226"/>
      <c r="K76" s="220"/>
    </row>
    <row r="77" spans="2:11" ht="15" customHeight="1">
      <c r="B77" s="219"/>
      <c r="C77" s="209" t="s">
        <v>52</v>
      </c>
      <c r="D77" s="226"/>
      <c r="E77" s="226"/>
      <c r="F77" s="228" t="s">
        <v>372</v>
      </c>
      <c r="G77" s="227"/>
      <c r="H77" s="209" t="s">
        <v>373</v>
      </c>
      <c r="I77" s="209" t="s">
        <v>374</v>
      </c>
      <c r="J77" s="209">
        <v>20</v>
      </c>
      <c r="K77" s="220"/>
    </row>
    <row r="78" spans="2:11" ht="15" customHeight="1">
      <c r="B78" s="219"/>
      <c r="C78" s="209" t="s">
        <v>375</v>
      </c>
      <c r="D78" s="209"/>
      <c r="E78" s="209"/>
      <c r="F78" s="228" t="s">
        <v>372</v>
      </c>
      <c r="G78" s="227"/>
      <c r="H78" s="209" t="s">
        <v>376</v>
      </c>
      <c r="I78" s="209" t="s">
        <v>374</v>
      </c>
      <c r="J78" s="209">
        <v>120</v>
      </c>
      <c r="K78" s="220"/>
    </row>
    <row r="79" spans="2:11" ht="15" customHeight="1">
      <c r="B79" s="229"/>
      <c r="C79" s="209" t="s">
        <v>377</v>
      </c>
      <c r="D79" s="209"/>
      <c r="E79" s="209"/>
      <c r="F79" s="228" t="s">
        <v>378</v>
      </c>
      <c r="G79" s="227"/>
      <c r="H79" s="209" t="s">
        <v>379</v>
      </c>
      <c r="I79" s="209" t="s">
        <v>374</v>
      </c>
      <c r="J79" s="209">
        <v>50</v>
      </c>
      <c r="K79" s="220"/>
    </row>
    <row r="80" spans="2:11" ht="15" customHeight="1">
      <c r="B80" s="229"/>
      <c r="C80" s="209" t="s">
        <v>380</v>
      </c>
      <c r="D80" s="209"/>
      <c r="E80" s="209"/>
      <c r="F80" s="228" t="s">
        <v>372</v>
      </c>
      <c r="G80" s="227"/>
      <c r="H80" s="209" t="s">
        <v>381</v>
      </c>
      <c r="I80" s="209" t="s">
        <v>382</v>
      </c>
      <c r="J80" s="209"/>
      <c r="K80" s="220"/>
    </row>
    <row r="81" spans="2:11" ht="15" customHeight="1">
      <c r="B81" s="229"/>
      <c r="C81" s="230" t="s">
        <v>383</v>
      </c>
      <c r="D81" s="230"/>
      <c r="E81" s="230"/>
      <c r="F81" s="231" t="s">
        <v>378</v>
      </c>
      <c r="G81" s="230"/>
      <c r="H81" s="230" t="s">
        <v>384</v>
      </c>
      <c r="I81" s="230" t="s">
        <v>374</v>
      </c>
      <c r="J81" s="230">
        <v>15</v>
      </c>
      <c r="K81" s="220"/>
    </row>
    <row r="82" spans="2:11" ht="15" customHeight="1">
      <c r="B82" s="229"/>
      <c r="C82" s="230" t="s">
        <v>385</v>
      </c>
      <c r="D82" s="230"/>
      <c r="E82" s="230"/>
      <c r="F82" s="231" t="s">
        <v>378</v>
      </c>
      <c r="G82" s="230"/>
      <c r="H82" s="230" t="s">
        <v>386</v>
      </c>
      <c r="I82" s="230" t="s">
        <v>374</v>
      </c>
      <c r="J82" s="230">
        <v>15</v>
      </c>
      <c r="K82" s="220"/>
    </row>
    <row r="83" spans="2:11" ht="15" customHeight="1">
      <c r="B83" s="229"/>
      <c r="C83" s="230" t="s">
        <v>387</v>
      </c>
      <c r="D83" s="230"/>
      <c r="E83" s="230"/>
      <c r="F83" s="231" t="s">
        <v>378</v>
      </c>
      <c r="G83" s="230"/>
      <c r="H83" s="230" t="s">
        <v>388</v>
      </c>
      <c r="I83" s="230" t="s">
        <v>374</v>
      </c>
      <c r="J83" s="230">
        <v>20</v>
      </c>
      <c r="K83" s="220"/>
    </row>
    <row r="84" spans="2:11" ht="15" customHeight="1">
      <c r="B84" s="229"/>
      <c r="C84" s="230" t="s">
        <v>389</v>
      </c>
      <c r="D84" s="230"/>
      <c r="E84" s="230"/>
      <c r="F84" s="231" t="s">
        <v>378</v>
      </c>
      <c r="G84" s="230"/>
      <c r="H84" s="230" t="s">
        <v>390</v>
      </c>
      <c r="I84" s="230" t="s">
        <v>374</v>
      </c>
      <c r="J84" s="230">
        <v>20</v>
      </c>
      <c r="K84" s="220"/>
    </row>
    <row r="85" spans="2:11" ht="15" customHeight="1">
      <c r="B85" s="229"/>
      <c r="C85" s="209" t="s">
        <v>391</v>
      </c>
      <c r="D85" s="209"/>
      <c r="E85" s="209"/>
      <c r="F85" s="228" t="s">
        <v>378</v>
      </c>
      <c r="G85" s="227"/>
      <c r="H85" s="209" t="s">
        <v>392</v>
      </c>
      <c r="I85" s="209" t="s">
        <v>374</v>
      </c>
      <c r="J85" s="209">
        <v>50</v>
      </c>
      <c r="K85" s="220"/>
    </row>
    <row r="86" spans="2:11" ht="15" customHeight="1">
      <c r="B86" s="229"/>
      <c r="C86" s="209" t="s">
        <v>393</v>
      </c>
      <c r="D86" s="209"/>
      <c r="E86" s="209"/>
      <c r="F86" s="228" t="s">
        <v>378</v>
      </c>
      <c r="G86" s="227"/>
      <c r="H86" s="209" t="s">
        <v>394</v>
      </c>
      <c r="I86" s="209" t="s">
        <v>374</v>
      </c>
      <c r="J86" s="209">
        <v>20</v>
      </c>
      <c r="K86" s="220"/>
    </row>
    <row r="87" spans="2:11" ht="15" customHeight="1">
      <c r="B87" s="229"/>
      <c r="C87" s="209" t="s">
        <v>395</v>
      </c>
      <c r="D87" s="209"/>
      <c r="E87" s="209"/>
      <c r="F87" s="228" t="s">
        <v>378</v>
      </c>
      <c r="G87" s="227"/>
      <c r="H87" s="209" t="s">
        <v>396</v>
      </c>
      <c r="I87" s="209" t="s">
        <v>374</v>
      </c>
      <c r="J87" s="209">
        <v>20</v>
      </c>
      <c r="K87" s="220"/>
    </row>
    <row r="88" spans="2:11" ht="15" customHeight="1">
      <c r="B88" s="229"/>
      <c r="C88" s="209" t="s">
        <v>397</v>
      </c>
      <c r="D88" s="209"/>
      <c r="E88" s="209"/>
      <c r="F88" s="228" t="s">
        <v>378</v>
      </c>
      <c r="G88" s="227"/>
      <c r="H88" s="209" t="s">
        <v>398</v>
      </c>
      <c r="I88" s="209" t="s">
        <v>374</v>
      </c>
      <c r="J88" s="209">
        <v>50</v>
      </c>
      <c r="K88" s="220"/>
    </row>
    <row r="89" spans="2:11" ht="15" customHeight="1">
      <c r="B89" s="229"/>
      <c r="C89" s="209" t="s">
        <v>399</v>
      </c>
      <c r="D89" s="209"/>
      <c r="E89" s="209"/>
      <c r="F89" s="228" t="s">
        <v>378</v>
      </c>
      <c r="G89" s="227"/>
      <c r="H89" s="209" t="s">
        <v>399</v>
      </c>
      <c r="I89" s="209" t="s">
        <v>374</v>
      </c>
      <c r="J89" s="209">
        <v>50</v>
      </c>
      <c r="K89" s="220"/>
    </row>
    <row r="90" spans="2:11" ht="15" customHeight="1">
      <c r="B90" s="229"/>
      <c r="C90" s="209" t="s">
        <v>106</v>
      </c>
      <c r="D90" s="209"/>
      <c r="E90" s="209"/>
      <c r="F90" s="228" t="s">
        <v>378</v>
      </c>
      <c r="G90" s="227"/>
      <c r="H90" s="209" t="s">
        <v>400</v>
      </c>
      <c r="I90" s="209" t="s">
        <v>374</v>
      </c>
      <c r="J90" s="209">
        <v>255</v>
      </c>
      <c r="K90" s="220"/>
    </row>
    <row r="91" spans="2:11" ht="15" customHeight="1">
      <c r="B91" s="229"/>
      <c r="C91" s="209" t="s">
        <v>401</v>
      </c>
      <c r="D91" s="209"/>
      <c r="E91" s="209"/>
      <c r="F91" s="228" t="s">
        <v>372</v>
      </c>
      <c r="G91" s="227"/>
      <c r="H91" s="209" t="s">
        <v>402</v>
      </c>
      <c r="I91" s="209" t="s">
        <v>403</v>
      </c>
      <c r="J91" s="209"/>
      <c r="K91" s="220"/>
    </row>
    <row r="92" spans="2:11" ht="15" customHeight="1">
      <c r="B92" s="229"/>
      <c r="C92" s="209" t="s">
        <v>404</v>
      </c>
      <c r="D92" s="209"/>
      <c r="E92" s="209"/>
      <c r="F92" s="228" t="s">
        <v>372</v>
      </c>
      <c r="G92" s="227"/>
      <c r="H92" s="209" t="s">
        <v>405</v>
      </c>
      <c r="I92" s="209" t="s">
        <v>406</v>
      </c>
      <c r="J92" s="209"/>
      <c r="K92" s="220"/>
    </row>
    <row r="93" spans="2:11" ht="15" customHeight="1">
      <c r="B93" s="229"/>
      <c r="C93" s="209" t="s">
        <v>407</v>
      </c>
      <c r="D93" s="209"/>
      <c r="E93" s="209"/>
      <c r="F93" s="228" t="s">
        <v>372</v>
      </c>
      <c r="G93" s="227"/>
      <c r="H93" s="209" t="s">
        <v>407</v>
      </c>
      <c r="I93" s="209" t="s">
        <v>406</v>
      </c>
      <c r="J93" s="209"/>
      <c r="K93" s="220"/>
    </row>
    <row r="94" spans="2:11" ht="15" customHeight="1">
      <c r="B94" s="229"/>
      <c r="C94" s="209" t="s">
        <v>37</v>
      </c>
      <c r="D94" s="209"/>
      <c r="E94" s="209"/>
      <c r="F94" s="228" t="s">
        <v>372</v>
      </c>
      <c r="G94" s="227"/>
      <c r="H94" s="209" t="s">
        <v>408</v>
      </c>
      <c r="I94" s="209" t="s">
        <v>406</v>
      </c>
      <c r="J94" s="209"/>
      <c r="K94" s="220"/>
    </row>
    <row r="95" spans="2:11" ht="15" customHeight="1">
      <c r="B95" s="229"/>
      <c r="C95" s="209" t="s">
        <v>47</v>
      </c>
      <c r="D95" s="209"/>
      <c r="E95" s="209"/>
      <c r="F95" s="228" t="s">
        <v>372</v>
      </c>
      <c r="G95" s="227"/>
      <c r="H95" s="209" t="s">
        <v>409</v>
      </c>
      <c r="I95" s="209" t="s">
        <v>406</v>
      </c>
      <c r="J95" s="209"/>
      <c r="K95" s="220"/>
    </row>
    <row r="96" spans="2:11" ht="15" customHeight="1">
      <c r="B96" s="232"/>
      <c r="C96" s="233"/>
      <c r="D96" s="233"/>
      <c r="E96" s="233"/>
      <c r="F96" s="233"/>
      <c r="G96" s="233"/>
      <c r="H96" s="233"/>
      <c r="I96" s="233"/>
      <c r="J96" s="233"/>
      <c r="K96" s="234"/>
    </row>
    <row r="97" spans="2:11" ht="18.75" customHeight="1">
      <c r="B97" s="235"/>
      <c r="C97" s="236"/>
      <c r="D97" s="236"/>
      <c r="E97" s="236"/>
      <c r="F97" s="236"/>
      <c r="G97" s="236"/>
      <c r="H97" s="236"/>
      <c r="I97" s="236"/>
      <c r="J97" s="236"/>
      <c r="K97" s="235"/>
    </row>
    <row r="98" spans="2:11" ht="18.75" customHeight="1">
      <c r="B98" s="215"/>
      <c r="C98" s="215"/>
      <c r="D98" s="215"/>
      <c r="E98" s="215"/>
      <c r="F98" s="215"/>
      <c r="G98" s="215"/>
      <c r="H98" s="215"/>
      <c r="I98" s="215"/>
      <c r="J98" s="215"/>
      <c r="K98" s="215"/>
    </row>
    <row r="99" spans="2:11" ht="7.5" customHeight="1">
      <c r="B99" s="216"/>
      <c r="C99" s="217"/>
      <c r="D99" s="217"/>
      <c r="E99" s="217"/>
      <c r="F99" s="217"/>
      <c r="G99" s="217"/>
      <c r="H99" s="217"/>
      <c r="I99" s="217"/>
      <c r="J99" s="217"/>
      <c r="K99" s="218"/>
    </row>
    <row r="100" spans="2:11" ht="45" customHeight="1">
      <c r="B100" s="219"/>
      <c r="C100" s="325" t="s">
        <v>410</v>
      </c>
      <c r="D100" s="325"/>
      <c r="E100" s="325"/>
      <c r="F100" s="325"/>
      <c r="G100" s="325"/>
      <c r="H100" s="325"/>
      <c r="I100" s="325"/>
      <c r="J100" s="325"/>
      <c r="K100" s="220"/>
    </row>
    <row r="101" spans="2:11" ht="17.25" customHeight="1">
      <c r="B101" s="219"/>
      <c r="C101" s="221" t="s">
        <v>366</v>
      </c>
      <c r="D101" s="221"/>
      <c r="E101" s="221"/>
      <c r="F101" s="221" t="s">
        <v>367</v>
      </c>
      <c r="G101" s="222"/>
      <c r="H101" s="221" t="s">
        <v>101</v>
      </c>
      <c r="I101" s="221" t="s">
        <v>56</v>
      </c>
      <c r="J101" s="221" t="s">
        <v>368</v>
      </c>
      <c r="K101" s="220"/>
    </row>
    <row r="102" spans="2:11" ht="17.25" customHeight="1">
      <c r="B102" s="219"/>
      <c r="C102" s="223" t="s">
        <v>369</v>
      </c>
      <c r="D102" s="223"/>
      <c r="E102" s="223"/>
      <c r="F102" s="224" t="s">
        <v>370</v>
      </c>
      <c r="G102" s="225"/>
      <c r="H102" s="223"/>
      <c r="I102" s="223"/>
      <c r="J102" s="223" t="s">
        <v>371</v>
      </c>
      <c r="K102" s="220"/>
    </row>
    <row r="103" spans="2:11" ht="5.25" customHeight="1">
      <c r="B103" s="219"/>
      <c r="C103" s="221"/>
      <c r="D103" s="221"/>
      <c r="E103" s="221"/>
      <c r="F103" s="221"/>
      <c r="G103" s="237"/>
      <c r="H103" s="221"/>
      <c r="I103" s="221"/>
      <c r="J103" s="221"/>
      <c r="K103" s="220"/>
    </row>
    <row r="104" spans="2:11" ht="15" customHeight="1">
      <c r="B104" s="219"/>
      <c r="C104" s="209" t="s">
        <v>52</v>
      </c>
      <c r="D104" s="226"/>
      <c r="E104" s="226"/>
      <c r="F104" s="228" t="s">
        <v>372</v>
      </c>
      <c r="G104" s="237"/>
      <c r="H104" s="209" t="s">
        <v>411</v>
      </c>
      <c r="I104" s="209" t="s">
        <v>374</v>
      </c>
      <c r="J104" s="209">
        <v>20</v>
      </c>
      <c r="K104" s="220"/>
    </row>
    <row r="105" spans="2:11" ht="15" customHeight="1">
      <c r="B105" s="219"/>
      <c r="C105" s="209" t="s">
        <v>375</v>
      </c>
      <c r="D105" s="209"/>
      <c r="E105" s="209"/>
      <c r="F105" s="228" t="s">
        <v>372</v>
      </c>
      <c r="G105" s="209"/>
      <c r="H105" s="209" t="s">
        <v>411</v>
      </c>
      <c r="I105" s="209" t="s">
        <v>374</v>
      </c>
      <c r="J105" s="209">
        <v>120</v>
      </c>
      <c r="K105" s="220"/>
    </row>
    <row r="106" spans="2:11" ht="15" customHeight="1">
      <c r="B106" s="229"/>
      <c r="C106" s="209" t="s">
        <v>377</v>
      </c>
      <c r="D106" s="209"/>
      <c r="E106" s="209"/>
      <c r="F106" s="228" t="s">
        <v>378</v>
      </c>
      <c r="G106" s="209"/>
      <c r="H106" s="209" t="s">
        <v>411</v>
      </c>
      <c r="I106" s="209" t="s">
        <v>374</v>
      </c>
      <c r="J106" s="209">
        <v>50</v>
      </c>
      <c r="K106" s="220"/>
    </row>
    <row r="107" spans="2:11" ht="15" customHeight="1">
      <c r="B107" s="229"/>
      <c r="C107" s="209" t="s">
        <v>380</v>
      </c>
      <c r="D107" s="209"/>
      <c r="E107" s="209"/>
      <c r="F107" s="228" t="s">
        <v>372</v>
      </c>
      <c r="G107" s="209"/>
      <c r="H107" s="209" t="s">
        <v>411</v>
      </c>
      <c r="I107" s="209" t="s">
        <v>382</v>
      </c>
      <c r="J107" s="209"/>
      <c r="K107" s="220"/>
    </row>
    <row r="108" spans="2:11" ht="15" customHeight="1">
      <c r="B108" s="229"/>
      <c r="C108" s="209" t="s">
        <v>391</v>
      </c>
      <c r="D108" s="209"/>
      <c r="E108" s="209"/>
      <c r="F108" s="228" t="s">
        <v>378</v>
      </c>
      <c r="G108" s="209"/>
      <c r="H108" s="209" t="s">
        <v>411</v>
      </c>
      <c r="I108" s="209" t="s">
        <v>374</v>
      </c>
      <c r="J108" s="209">
        <v>50</v>
      </c>
      <c r="K108" s="220"/>
    </row>
    <row r="109" spans="2:11" ht="15" customHeight="1">
      <c r="B109" s="229"/>
      <c r="C109" s="209" t="s">
        <v>399</v>
      </c>
      <c r="D109" s="209"/>
      <c r="E109" s="209"/>
      <c r="F109" s="228" t="s">
        <v>378</v>
      </c>
      <c r="G109" s="209"/>
      <c r="H109" s="209" t="s">
        <v>411</v>
      </c>
      <c r="I109" s="209" t="s">
        <v>374</v>
      </c>
      <c r="J109" s="209">
        <v>50</v>
      </c>
      <c r="K109" s="220"/>
    </row>
    <row r="110" spans="2:11" ht="15" customHeight="1">
      <c r="B110" s="229"/>
      <c r="C110" s="209" t="s">
        <v>397</v>
      </c>
      <c r="D110" s="209"/>
      <c r="E110" s="209"/>
      <c r="F110" s="228" t="s">
        <v>378</v>
      </c>
      <c r="G110" s="209"/>
      <c r="H110" s="209" t="s">
        <v>411</v>
      </c>
      <c r="I110" s="209" t="s">
        <v>374</v>
      </c>
      <c r="J110" s="209">
        <v>50</v>
      </c>
      <c r="K110" s="220"/>
    </row>
    <row r="111" spans="2:11" ht="15" customHeight="1">
      <c r="B111" s="229"/>
      <c r="C111" s="209" t="s">
        <v>52</v>
      </c>
      <c r="D111" s="209"/>
      <c r="E111" s="209"/>
      <c r="F111" s="228" t="s">
        <v>372</v>
      </c>
      <c r="G111" s="209"/>
      <c r="H111" s="209" t="s">
        <v>412</v>
      </c>
      <c r="I111" s="209" t="s">
        <v>374</v>
      </c>
      <c r="J111" s="209">
        <v>20</v>
      </c>
      <c r="K111" s="220"/>
    </row>
    <row r="112" spans="2:11" ht="15" customHeight="1">
      <c r="B112" s="229"/>
      <c r="C112" s="209" t="s">
        <v>413</v>
      </c>
      <c r="D112" s="209"/>
      <c r="E112" s="209"/>
      <c r="F112" s="228" t="s">
        <v>372</v>
      </c>
      <c r="G112" s="209"/>
      <c r="H112" s="209" t="s">
        <v>414</v>
      </c>
      <c r="I112" s="209" t="s">
        <v>374</v>
      </c>
      <c r="J112" s="209">
        <v>120</v>
      </c>
      <c r="K112" s="220"/>
    </row>
    <row r="113" spans="2:11" ht="15" customHeight="1">
      <c r="B113" s="229"/>
      <c r="C113" s="209" t="s">
        <v>37</v>
      </c>
      <c r="D113" s="209"/>
      <c r="E113" s="209"/>
      <c r="F113" s="228" t="s">
        <v>372</v>
      </c>
      <c r="G113" s="209"/>
      <c r="H113" s="209" t="s">
        <v>415</v>
      </c>
      <c r="I113" s="209" t="s">
        <v>406</v>
      </c>
      <c r="J113" s="209"/>
      <c r="K113" s="220"/>
    </row>
    <row r="114" spans="2:11" ht="15" customHeight="1">
      <c r="B114" s="229"/>
      <c r="C114" s="209" t="s">
        <v>47</v>
      </c>
      <c r="D114" s="209"/>
      <c r="E114" s="209"/>
      <c r="F114" s="228" t="s">
        <v>372</v>
      </c>
      <c r="G114" s="209"/>
      <c r="H114" s="209" t="s">
        <v>416</v>
      </c>
      <c r="I114" s="209" t="s">
        <v>406</v>
      </c>
      <c r="J114" s="209"/>
      <c r="K114" s="220"/>
    </row>
    <row r="115" spans="2:11" ht="15" customHeight="1">
      <c r="B115" s="229"/>
      <c r="C115" s="209" t="s">
        <v>56</v>
      </c>
      <c r="D115" s="209"/>
      <c r="E115" s="209"/>
      <c r="F115" s="228" t="s">
        <v>372</v>
      </c>
      <c r="G115" s="209"/>
      <c r="H115" s="209" t="s">
        <v>417</v>
      </c>
      <c r="I115" s="209" t="s">
        <v>418</v>
      </c>
      <c r="J115" s="209"/>
      <c r="K115" s="220"/>
    </row>
    <row r="116" spans="2:11" ht="15" customHeight="1">
      <c r="B116" s="232"/>
      <c r="C116" s="238"/>
      <c r="D116" s="238"/>
      <c r="E116" s="238"/>
      <c r="F116" s="238"/>
      <c r="G116" s="238"/>
      <c r="H116" s="238"/>
      <c r="I116" s="238"/>
      <c r="J116" s="238"/>
      <c r="K116" s="234"/>
    </row>
    <row r="117" spans="2:11" ht="18.75" customHeight="1">
      <c r="B117" s="239"/>
      <c r="C117" s="205"/>
      <c r="D117" s="205"/>
      <c r="E117" s="205"/>
      <c r="F117" s="240"/>
      <c r="G117" s="205"/>
      <c r="H117" s="205"/>
      <c r="I117" s="205"/>
      <c r="J117" s="205"/>
      <c r="K117" s="239"/>
    </row>
    <row r="118" spans="2:11" ht="18.75" customHeight="1">
      <c r="B118" s="215"/>
      <c r="C118" s="215"/>
      <c r="D118" s="215"/>
      <c r="E118" s="215"/>
      <c r="F118" s="215"/>
      <c r="G118" s="215"/>
      <c r="H118" s="215"/>
      <c r="I118" s="215"/>
      <c r="J118" s="215"/>
      <c r="K118" s="215"/>
    </row>
    <row r="119" spans="2:11" ht="7.5" customHeight="1">
      <c r="B119" s="241"/>
      <c r="C119" s="242"/>
      <c r="D119" s="242"/>
      <c r="E119" s="242"/>
      <c r="F119" s="242"/>
      <c r="G119" s="242"/>
      <c r="H119" s="242"/>
      <c r="I119" s="242"/>
      <c r="J119" s="242"/>
      <c r="K119" s="243"/>
    </row>
    <row r="120" spans="2:11" ht="45" customHeight="1">
      <c r="B120" s="244"/>
      <c r="C120" s="324" t="s">
        <v>419</v>
      </c>
      <c r="D120" s="324"/>
      <c r="E120" s="324"/>
      <c r="F120" s="324"/>
      <c r="G120" s="324"/>
      <c r="H120" s="324"/>
      <c r="I120" s="324"/>
      <c r="J120" s="324"/>
      <c r="K120" s="245"/>
    </row>
    <row r="121" spans="2:11" ht="17.25" customHeight="1">
      <c r="B121" s="246"/>
      <c r="C121" s="221" t="s">
        <v>366</v>
      </c>
      <c r="D121" s="221"/>
      <c r="E121" s="221"/>
      <c r="F121" s="221" t="s">
        <v>367</v>
      </c>
      <c r="G121" s="222"/>
      <c r="H121" s="221" t="s">
        <v>101</v>
      </c>
      <c r="I121" s="221" t="s">
        <v>56</v>
      </c>
      <c r="J121" s="221" t="s">
        <v>368</v>
      </c>
      <c r="K121" s="247"/>
    </row>
    <row r="122" spans="2:11" ht="17.25" customHeight="1">
      <c r="B122" s="246"/>
      <c r="C122" s="223" t="s">
        <v>369</v>
      </c>
      <c r="D122" s="223"/>
      <c r="E122" s="223"/>
      <c r="F122" s="224" t="s">
        <v>370</v>
      </c>
      <c r="G122" s="225"/>
      <c r="H122" s="223"/>
      <c r="I122" s="223"/>
      <c r="J122" s="223" t="s">
        <v>371</v>
      </c>
      <c r="K122" s="247"/>
    </row>
    <row r="123" spans="2:11" ht="5.25" customHeight="1">
      <c r="B123" s="248"/>
      <c r="C123" s="226"/>
      <c r="D123" s="226"/>
      <c r="E123" s="226"/>
      <c r="F123" s="226"/>
      <c r="G123" s="209"/>
      <c r="H123" s="226"/>
      <c r="I123" s="226"/>
      <c r="J123" s="226"/>
      <c r="K123" s="249"/>
    </row>
    <row r="124" spans="2:11" ht="15" customHeight="1">
      <c r="B124" s="248"/>
      <c r="C124" s="209" t="s">
        <v>375</v>
      </c>
      <c r="D124" s="226"/>
      <c r="E124" s="226"/>
      <c r="F124" s="228" t="s">
        <v>372</v>
      </c>
      <c r="G124" s="209"/>
      <c r="H124" s="209" t="s">
        <v>411</v>
      </c>
      <c r="I124" s="209" t="s">
        <v>374</v>
      </c>
      <c r="J124" s="209">
        <v>120</v>
      </c>
      <c r="K124" s="250"/>
    </row>
    <row r="125" spans="2:11" ht="15" customHeight="1">
      <c r="B125" s="248"/>
      <c r="C125" s="209" t="s">
        <v>420</v>
      </c>
      <c r="D125" s="209"/>
      <c r="E125" s="209"/>
      <c r="F125" s="228" t="s">
        <v>372</v>
      </c>
      <c r="G125" s="209"/>
      <c r="H125" s="209" t="s">
        <v>421</v>
      </c>
      <c r="I125" s="209" t="s">
        <v>374</v>
      </c>
      <c r="J125" s="209" t="s">
        <v>422</v>
      </c>
      <c r="K125" s="250"/>
    </row>
    <row r="126" spans="2:11" ht="15" customHeight="1">
      <c r="B126" s="248"/>
      <c r="C126" s="209" t="s">
        <v>321</v>
      </c>
      <c r="D126" s="209"/>
      <c r="E126" s="209"/>
      <c r="F126" s="228" t="s">
        <v>372</v>
      </c>
      <c r="G126" s="209"/>
      <c r="H126" s="209" t="s">
        <v>423</v>
      </c>
      <c r="I126" s="209" t="s">
        <v>374</v>
      </c>
      <c r="J126" s="209" t="s">
        <v>422</v>
      </c>
      <c r="K126" s="250"/>
    </row>
    <row r="127" spans="2:11" ht="15" customHeight="1">
      <c r="B127" s="248"/>
      <c r="C127" s="209" t="s">
        <v>383</v>
      </c>
      <c r="D127" s="209"/>
      <c r="E127" s="209"/>
      <c r="F127" s="228" t="s">
        <v>378</v>
      </c>
      <c r="G127" s="209"/>
      <c r="H127" s="209" t="s">
        <v>384</v>
      </c>
      <c r="I127" s="209" t="s">
        <v>374</v>
      </c>
      <c r="J127" s="209">
        <v>15</v>
      </c>
      <c r="K127" s="250"/>
    </row>
    <row r="128" spans="2:11" ht="15" customHeight="1">
      <c r="B128" s="248"/>
      <c r="C128" s="230" t="s">
        <v>385</v>
      </c>
      <c r="D128" s="230"/>
      <c r="E128" s="230"/>
      <c r="F128" s="231" t="s">
        <v>378</v>
      </c>
      <c r="G128" s="230"/>
      <c r="H128" s="230" t="s">
        <v>386</v>
      </c>
      <c r="I128" s="230" t="s">
        <v>374</v>
      </c>
      <c r="J128" s="230">
        <v>15</v>
      </c>
      <c r="K128" s="250"/>
    </row>
    <row r="129" spans="2:11" ht="15" customHeight="1">
      <c r="B129" s="248"/>
      <c r="C129" s="230" t="s">
        <v>387</v>
      </c>
      <c r="D129" s="230"/>
      <c r="E129" s="230"/>
      <c r="F129" s="231" t="s">
        <v>378</v>
      </c>
      <c r="G129" s="230"/>
      <c r="H129" s="230" t="s">
        <v>388</v>
      </c>
      <c r="I129" s="230" t="s">
        <v>374</v>
      </c>
      <c r="J129" s="230">
        <v>20</v>
      </c>
      <c r="K129" s="250"/>
    </row>
    <row r="130" spans="2:11" ht="15" customHeight="1">
      <c r="B130" s="248"/>
      <c r="C130" s="230" t="s">
        <v>389</v>
      </c>
      <c r="D130" s="230"/>
      <c r="E130" s="230"/>
      <c r="F130" s="231" t="s">
        <v>378</v>
      </c>
      <c r="G130" s="230"/>
      <c r="H130" s="230" t="s">
        <v>390</v>
      </c>
      <c r="I130" s="230" t="s">
        <v>374</v>
      </c>
      <c r="J130" s="230">
        <v>20</v>
      </c>
      <c r="K130" s="250"/>
    </row>
    <row r="131" spans="2:11" ht="15" customHeight="1">
      <c r="B131" s="248"/>
      <c r="C131" s="209" t="s">
        <v>377</v>
      </c>
      <c r="D131" s="209"/>
      <c r="E131" s="209"/>
      <c r="F131" s="228" t="s">
        <v>378</v>
      </c>
      <c r="G131" s="209"/>
      <c r="H131" s="209" t="s">
        <v>411</v>
      </c>
      <c r="I131" s="209" t="s">
        <v>374</v>
      </c>
      <c r="J131" s="209">
        <v>50</v>
      </c>
      <c r="K131" s="250"/>
    </row>
    <row r="132" spans="2:11" ht="15" customHeight="1">
      <c r="B132" s="248"/>
      <c r="C132" s="209" t="s">
        <v>391</v>
      </c>
      <c r="D132" s="209"/>
      <c r="E132" s="209"/>
      <c r="F132" s="228" t="s">
        <v>378</v>
      </c>
      <c r="G132" s="209"/>
      <c r="H132" s="209" t="s">
        <v>411</v>
      </c>
      <c r="I132" s="209" t="s">
        <v>374</v>
      </c>
      <c r="J132" s="209">
        <v>50</v>
      </c>
      <c r="K132" s="250"/>
    </row>
    <row r="133" spans="2:11" ht="15" customHeight="1">
      <c r="B133" s="248"/>
      <c r="C133" s="209" t="s">
        <v>397</v>
      </c>
      <c r="D133" s="209"/>
      <c r="E133" s="209"/>
      <c r="F133" s="228" t="s">
        <v>378</v>
      </c>
      <c r="G133" s="209"/>
      <c r="H133" s="209" t="s">
        <v>411</v>
      </c>
      <c r="I133" s="209" t="s">
        <v>374</v>
      </c>
      <c r="J133" s="209">
        <v>50</v>
      </c>
      <c r="K133" s="250"/>
    </row>
    <row r="134" spans="2:11" ht="15" customHeight="1">
      <c r="B134" s="248"/>
      <c r="C134" s="209" t="s">
        <v>399</v>
      </c>
      <c r="D134" s="209"/>
      <c r="E134" s="209"/>
      <c r="F134" s="228" t="s">
        <v>378</v>
      </c>
      <c r="G134" s="209"/>
      <c r="H134" s="209" t="s">
        <v>411</v>
      </c>
      <c r="I134" s="209" t="s">
        <v>374</v>
      </c>
      <c r="J134" s="209">
        <v>50</v>
      </c>
      <c r="K134" s="250"/>
    </row>
    <row r="135" spans="2:11" ht="15" customHeight="1">
      <c r="B135" s="248"/>
      <c r="C135" s="209" t="s">
        <v>106</v>
      </c>
      <c r="D135" s="209"/>
      <c r="E135" s="209"/>
      <c r="F135" s="228" t="s">
        <v>378</v>
      </c>
      <c r="G135" s="209"/>
      <c r="H135" s="209" t="s">
        <v>424</v>
      </c>
      <c r="I135" s="209" t="s">
        <v>374</v>
      </c>
      <c r="J135" s="209">
        <v>255</v>
      </c>
      <c r="K135" s="250"/>
    </row>
    <row r="136" spans="2:11" ht="15" customHeight="1">
      <c r="B136" s="248"/>
      <c r="C136" s="209" t="s">
        <v>401</v>
      </c>
      <c r="D136" s="209"/>
      <c r="E136" s="209"/>
      <c r="F136" s="228" t="s">
        <v>372</v>
      </c>
      <c r="G136" s="209"/>
      <c r="H136" s="209" t="s">
        <v>425</v>
      </c>
      <c r="I136" s="209" t="s">
        <v>403</v>
      </c>
      <c r="J136" s="209"/>
      <c r="K136" s="250"/>
    </row>
    <row r="137" spans="2:11" ht="15" customHeight="1">
      <c r="B137" s="248"/>
      <c r="C137" s="209" t="s">
        <v>404</v>
      </c>
      <c r="D137" s="209"/>
      <c r="E137" s="209"/>
      <c r="F137" s="228" t="s">
        <v>372</v>
      </c>
      <c r="G137" s="209"/>
      <c r="H137" s="209" t="s">
        <v>426</v>
      </c>
      <c r="I137" s="209" t="s">
        <v>406</v>
      </c>
      <c r="J137" s="209"/>
      <c r="K137" s="250"/>
    </row>
    <row r="138" spans="2:11" ht="15" customHeight="1">
      <c r="B138" s="248"/>
      <c r="C138" s="209" t="s">
        <v>407</v>
      </c>
      <c r="D138" s="209"/>
      <c r="E138" s="209"/>
      <c r="F138" s="228" t="s">
        <v>372</v>
      </c>
      <c r="G138" s="209"/>
      <c r="H138" s="209" t="s">
        <v>407</v>
      </c>
      <c r="I138" s="209" t="s">
        <v>406</v>
      </c>
      <c r="J138" s="209"/>
      <c r="K138" s="250"/>
    </row>
    <row r="139" spans="2:11" ht="15" customHeight="1">
      <c r="B139" s="248"/>
      <c r="C139" s="209" t="s">
        <v>37</v>
      </c>
      <c r="D139" s="209"/>
      <c r="E139" s="209"/>
      <c r="F139" s="228" t="s">
        <v>372</v>
      </c>
      <c r="G139" s="209"/>
      <c r="H139" s="209" t="s">
        <v>427</v>
      </c>
      <c r="I139" s="209" t="s">
        <v>406</v>
      </c>
      <c r="J139" s="209"/>
      <c r="K139" s="250"/>
    </row>
    <row r="140" spans="2:11" ht="15" customHeight="1">
      <c r="B140" s="248"/>
      <c r="C140" s="209" t="s">
        <v>428</v>
      </c>
      <c r="D140" s="209"/>
      <c r="E140" s="209"/>
      <c r="F140" s="228" t="s">
        <v>372</v>
      </c>
      <c r="G140" s="209"/>
      <c r="H140" s="209" t="s">
        <v>429</v>
      </c>
      <c r="I140" s="209" t="s">
        <v>406</v>
      </c>
      <c r="J140" s="209"/>
      <c r="K140" s="250"/>
    </row>
    <row r="141" spans="2:11" ht="15" customHeight="1">
      <c r="B141" s="251"/>
      <c r="C141" s="252"/>
      <c r="D141" s="252"/>
      <c r="E141" s="252"/>
      <c r="F141" s="252"/>
      <c r="G141" s="252"/>
      <c r="H141" s="252"/>
      <c r="I141" s="252"/>
      <c r="J141" s="252"/>
      <c r="K141" s="253"/>
    </row>
    <row r="142" spans="2:11" ht="18.75" customHeight="1">
      <c r="B142" s="205"/>
      <c r="C142" s="205"/>
      <c r="D142" s="205"/>
      <c r="E142" s="205"/>
      <c r="F142" s="240"/>
      <c r="G142" s="205"/>
      <c r="H142" s="205"/>
      <c r="I142" s="205"/>
      <c r="J142" s="205"/>
      <c r="K142" s="205"/>
    </row>
    <row r="143" spans="2:11" ht="18.75" customHeight="1">
      <c r="B143" s="215"/>
      <c r="C143" s="215"/>
      <c r="D143" s="215"/>
      <c r="E143" s="215"/>
      <c r="F143" s="215"/>
      <c r="G143" s="215"/>
      <c r="H143" s="215"/>
      <c r="I143" s="215"/>
      <c r="J143" s="215"/>
      <c r="K143" s="215"/>
    </row>
    <row r="144" spans="2:11" ht="7.5" customHeight="1">
      <c r="B144" s="216"/>
      <c r="C144" s="217"/>
      <c r="D144" s="217"/>
      <c r="E144" s="217"/>
      <c r="F144" s="217"/>
      <c r="G144" s="217"/>
      <c r="H144" s="217"/>
      <c r="I144" s="217"/>
      <c r="J144" s="217"/>
      <c r="K144" s="218"/>
    </row>
    <row r="145" spans="2:11" ht="45" customHeight="1">
      <c r="B145" s="219"/>
      <c r="C145" s="325" t="s">
        <v>430</v>
      </c>
      <c r="D145" s="325"/>
      <c r="E145" s="325"/>
      <c r="F145" s="325"/>
      <c r="G145" s="325"/>
      <c r="H145" s="325"/>
      <c r="I145" s="325"/>
      <c r="J145" s="325"/>
      <c r="K145" s="220"/>
    </row>
    <row r="146" spans="2:11" ht="17.25" customHeight="1">
      <c r="B146" s="219"/>
      <c r="C146" s="221" t="s">
        <v>366</v>
      </c>
      <c r="D146" s="221"/>
      <c r="E146" s="221"/>
      <c r="F146" s="221" t="s">
        <v>367</v>
      </c>
      <c r="G146" s="222"/>
      <c r="H146" s="221" t="s">
        <v>101</v>
      </c>
      <c r="I146" s="221" t="s">
        <v>56</v>
      </c>
      <c r="J146" s="221" t="s">
        <v>368</v>
      </c>
      <c r="K146" s="220"/>
    </row>
    <row r="147" spans="2:11" ht="17.25" customHeight="1">
      <c r="B147" s="219"/>
      <c r="C147" s="223" t="s">
        <v>369</v>
      </c>
      <c r="D147" s="223"/>
      <c r="E147" s="223"/>
      <c r="F147" s="224" t="s">
        <v>370</v>
      </c>
      <c r="G147" s="225"/>
      <c r="H147" s="223"/>
      <c r="I147" s="223"/>
      <c r="J147" s="223" t="s">
        <v>371</v>
      </c>
      <c r="K147" s="220"/>
    </row>
    <row r="148" spans="2:11" ht="5.25" customHeight="1">
      <c r="B148" s="229"/>
      <c r="C148" s="226"/>
      <c r="D148" s="226"/>
      <c r="E148" s="226"/>
      <c r="F148" s="226"/>
      <c r="G148" s="227"/>
      <c r="H148" s="226"/>
      <c r="I148" s="226"/>
      <c r="J148" s="226"/>
      <c r="K148" s="250"/>
    </row>
    <row r="149" spans="2:11" ht="15" customHeight="1">
      <c r="B149" s="229"/>
      <c r="C149" s="254" t="s">
        <v>375</v>
      </c>
      <c r="D149" s="209"/>
      <c r="E149" s="209"/>
      <c r="F149" s="255" t="s">
        <v>372</v>
      </c>
      <c r="G149" s="209"/>
      <c r="H149" s="254" t="s">
        <v>411</v>
      </c>
      <c r="I149" s="254" t="s">
        <v>374</v>
      </c>
      <c r="J149" s="254">
        <v>120</v>
      </c>
      <c r="K149" s="250"/>
    </row>
    <row r="150" spans="2:11" ht="15" customHeight="1">
      <c r="B150" s="229"/>
      <c r="C150" s="254" t="s">
        <v>420</v>
      </c>
      <c r="D150" s="209"/>
      <c r="E150" s="209"/>
      <c r="F150" s="255" t="s">
        <v>372</v>
      </c>
      <c r="G150" s="209"/>
      <c r="H150" s="254" t="s">
        <v>431</v>
      </c>
      <c r="I150" s="254" t="s">
        <v>374</v>
      </c>
      <c r="J150" s="254" t="s">
        <v>422</v>
      </c>
      <c r="K150" s="250"/>
    </row>
    <row r="151" spans="2:11" ht="15" customHeight="1">
      <c r="B151" s="229"/>
      <c r="C151" s="254" t="s">
        <v>321</v>
      </c>
      <c r="D151" s="209"/>
      <c r="E151" s="209"/>
      <c r="F151" s="255" t="s">
        <v>372</v>
      </c>
      <c r="G151" s="209"/>
      <c r="H151" s="254" t="s">
        <v>432</v>
      </c>
      <c r="I151" s="254" t="s">
        <v>374</v>
      </c>
      <c r="J151" s="254" t="s">
        <v>422</v>
      </c>
      <c r="K151" s="250"/>
    </row>
    <row r="152" spans="2:11" ht="15" customHeight="1">
      <c r="B152" s="229"/>
      <c r="C152" s="254" t="s">
        <v>377</v>
      </c>
      <c r="D152" s="209"/>
      <c r="E152" s="209"/>
      <c r="F152" s="255" t="s">
        <v>378</v>
      </c>
      <c r="G152" s="209"/>
      <c r="H152" s="254" t="s">
        <v>411</v>
      </c>
      <c r="I152" s="254" t="s">
        <v>374</v>
      </c>
      <c r="J152" s="254">
        <v>50</v>
      </c>
      <c r="K152" s="250"/>
    </row>
    <row r="153" spans="2:11" ht="15" customHeight="1">
      <c r="B153" s="229"/>
      <c r="C153" s="254" t="s">
        <v>380</v>
      </c>
      <c r="D153" s="209"/>
      <c r="E153" s="209"/>
      <c r="F153" s="255" t="s">
        <v>372</v>
      </c>
      <c r="G153" s="209"/>
      <c r="H153" s="254" t="s">
        <v>411</v>
      </c>
      <c r="I153" s="254" t="s">
        <v>382</v>
      </c>
      <c r="J153" s="254"/>
      <c r="K153" s="250"/>
    </row>
    <row r="154" spans="2:11" ht="15" customHeight="1">
      <c r="B154" s="229"/>
      <c r="C154" s="254" t="s">
        <v>391</v>
      </c>
      <c r="D154" s="209"/>
      <c r="E154" s="209"/>
      <c r="F154" s="255" t="s">
        <v>378</v>
      </c>
      <c r="G154" s="209"/>
      <c r="H154" s="254" t="s">
        <v>411</v>
      </c>
      <c r="I154" s="254" t="s">
        <v>374</v>
      </c>
      <c r="J154" s="254">
        <v>50</v>
      </c>
      <c r="K154" s="250"/>
    </row>
    <row r="155" spans="2:11" ht="15" customHeight="1">
      <c r="B155" s="229"/>
      <c r="C155" s="254" t="s">
        <v>399</v>
      </c>
      <c r="D155" s="209"/>
      <c r="E155" s="209"/>
      <c r="F155" s="255" t="s">
        <v>378</v>
      </c>
      <c r="G155" s="209"/>
      <c r="H155" s="254" t="s">
        <v>411</v>
      </c>
      <c r="I155" s="254" t="s">
        <v>374</v>
      </c>
      <c r="J155" s="254">
        <v>50</v>
      </c>
      <c r="K155" s="250"/>
    </row>
    <row r="156" spans="2:11" ht="15" customHeight="1">
      <c r="B156" s="229"/>
      <c r="C156" s="254" t="s">
        <v>397</v>
      </c>
      <c r="D156" s="209"/>
      <c r="E156" s="209"/>
      <c r="F156" s="255" t="s">
        <v>378</v>
      </c>
      <c r="G156" s="209"/>
      <c r="H156" s="254" t="s">
        <v>411</v>
      </c>
      <c r="I156" s="254" t="s">
        <v>374</v>
      </c>
      <c r="J156" s="254">
        <v>50</v>
      </c>
      <c r="K156" s="250"/>
    </row>
    <row r="157" spans="2:11" ht="15" customHeight="1">
      <c r="B157" s="229"/>
      <c r="C157" s="254" t="s">
        <v>94</v>
      </c>
      <c r="D157" s="209"/>
      <c r="E157" s="209"/>
      <c r="F157" s="255" t="s">
        <v>372</v>
      </c>
      <c r="G157" s="209"/>
      <c r="H157" s="254" t="s">
        <v>433</v>
      </c>
      <c r="I157" s="254" t="s">
        <v>374</v>
      </c>
      <c r="J157" s="254" t="s">
        <v>434</v>
      </c>
      <c r="K157" s="250"/>
    </row>
    <row r="158" spans="2:11" ht="15" customHeight="1">
      <c r="B158" s="229"/>
      <c r="C158" s="254" t="s">
        <v>435</v>
      </c>
      <c r="D158" s="209"/>
      <c r="E158" s="209"/>
      <c r="F158" s="255" t="s">
        <v>372</v>
      </c>
      <c r="G158" s="209"/>
      <c r="H158" s="254" t="s">
        <v>436</v>
      </c>
      <c r="I158" s="254" t="s">
        <v>406</v>
      </c>
      <c r="J158" s="254"/>
      <c r="K158" s="250"/>
    </row>
    <row r="159" spans="2:11" ht="15" customHeight="1">
      <c r="B159" s="256"/>
      <c r="C159" s="238"/>
      <c r="D159" s="238"/>
      <c r="E159" s="238"/>
      <c r="F159" s="238"/>
      <c r="G159" s="238"/>
      <c r="H159" s="238"/>
      <c r="I159" s="238"/>
      <c r="J159" s="238"/>
      <c r="K159" s="257"/>
    </row>
    <row r="160" spans="2:11" ht="18.75" customHeight="1">
      <c r="B160" s="205"/>
      <c r="C160" s="209"/>
      <c r="D160" s="209"/>
      <c r="E160" s="209"/>
      <c r="F160" s="228"/>
      <c r="G160" s="209"/>
      <c r="H160" s="209"/>
      <c r="I160" s="209"/>
      <c r="J160" s="209"/>
      <c r="K160" s="205"/>
    </row>
    <row r="161" spans="2:11" ht="18.75" customHeight="1">
      <c r="B161" s="215"/>
      <c r="C161" s="215"/>
      <c r="D161" s="215"/>
      <c r="E161" s="215"/>
      <c r="F161" s="215"/>
      <c r="G161" s="215"/>
      <c r="H161" s="215"/>
      <c r="I161" s="215"/>
      <c r="J161" s="215"/>
      <c r="K161" s="215"/>
    </row>
    <row r="162" spans="2:11" ht="7.5" customHeight="1">
      <c r="B162" s="197"/>
      <c r="C162" s="198"/>
      <c r="D162" s="198"/>
      <c r="E162" s="198"/>
      <c r="F162" s="198"/>
      <c r="G162" s="198"/>
      <c r="H162" s="198"/>
      <c r="I162" s="198"/>
      <c r="J162" s="198"/>
      <c r="K162" s="199"/>
    </row>
    <row r="163" spans="2:11" ht="45" customHeight="1">
      <c r="B163" s="200"/>
      <c r="C163" s="324" t="s">
        <v>437</v>
      </c>
      <c r="D163" s="324"/>
      <c r="E163" s="324"/>
      <c r="F163" s="324"/>
      <c r="G163" s="324"/>
      <c r="H163" s="324"/>
      <c r="I163" s="324"/>
      <c r="J163" s="324"/>
      <c r="K163" s="201"/>
    </row>
    <row r="164" spans="2:11" ht="17.25" customHeight="1">
      <c r="B164" s="200"/>
      <c r="C164" s="221" t="s">
        <v>366</v>
      </c>
      <c r="D164" s="221"/>
      <c r="E164" s="221"/>
      <c r="F164" s="221" t="s">
        <v>367</v>
      </c>
      <c r="G164" s="258"/>
      <c r="H164" s="259" t="s">
        <v>101</v>
      </c>
      <c r="I164" s="259" t="s">
        <v>56</v>
      </c>
      <c r="J164" s="221" t="s">
        <v>368</v>
      </c>
      <c r="K164" s="201"/>
    </row>
    <row r="165" spans="2:11" ht="17.25" customHeight="1">
      <c r="B165" s="202"/>
      <c r="C165" s="223" t="s">
        <v>369</v>
      </c>
      <c r="D165" s="223"/>
      <c r="E165" s="223"/>
      <c r="F165" s="224" t="s">
        <v>370</v>
      </c>
      <c r="G165" s="260"/>
      <c r="H165" s="261"/>
      <c r="I165" s="261"/>
      <c r="J165" s="223" t="s">
        <v>371</v>
      </c>
      <c r="K165" s="203"/>
    </row>
    <row r="166" spans="2:11" ht="5.25" customHeight="1">
      <c r="B166" s="229"/>
      <c r="C166" s="226"/>
      <c r="D166" s="226"/>
      <c r="E166" s="226"/>
      <c r="F166" s="226"/>
      <c r="G166" s="227"/>
      <c r="H166" s="226"/>
      <c r="I166" s="226"/>
      <c r="J166" s="226"/>
      <c r="K166" s="250"/>
    </row>
    <row r="167" spans="2:11" ht="15" customHeight="1">
      <c r="B167" s="229"/>
      <c r="C167" s="209" t="s">
        <v>375</v>
      </c>
      <c r="D167" s="209"/>
      <c r="E167" s="209"/>
      <c r="F167" s="228" t="s">
        <v>372</v>
      </c>
      <c r="G167" s="209"/>
      <c r="H167" s="209" t="s">
        <v>411</v>
      </c>
      <c r="I167" s="209" t="s">
        <v>374</v>
      </c>
      <c r="J167" s="209">
        <v>120</v>
      </c>
      <c r="K167" s="250"/>
    </row>
    <row r="168" spans="2:11" ht="15" customHeight="1">
      <c r="B168" s="229"/>
      <c r="C168" s="209" t="s">
        <v>420</v>
      </c>
      <c r="D168" s="209"/>
      <c r="E168" s="209"/>
      <c r="F168" s="228" t="s">
        <v>372</v>
      </c>
      <c r="G168" s="209"/>
      <c r="H168" s="209" t="s">
        <v>421</v>
      </c>
      <c r="I168" s="209" t="s">
        <v>374</v>
      </c>
      <c r="J168" s="209" t="s">
        <v>422</v>
      </c>
      <c r="K168" s="250"/>
    </row>
    <row r="169" spans="2:11" ht="15" customHeight="1">
      <c r="B169" s="229"/>
      <c r="C169" s="209" t="s">
        <v>321</v>
      </c>
      <c r="D169" s="209"/>
      <c r="E169" s="209"/>
      <c r="F169" s="228" t="s">
        <v>372</v>
      </c>
      <c r="G169" s="209"/>
      <c r="H169" s="209" t="s">
        <v>438</v>
      </c>
      <c r="I169" s="209" t="s">
        <v>374</v>
      </c>
      <c r="J169" s="209" t="s">
        <v>422</v>
      </c>
      <c r="K169" s="250"/>
    </row>
    <row r="170" spans="2:11" ht="15" customHeight="1">
      <c r="B170" s="229"/>
      <c r="C170" s="209" t="s">
        <v>377</v>
      </c>
      <c r="D170" s="209"/>
      <c r="E170" s="209"/>
      <c r="F170" s="228" t="s">
        <v>378</v>
      </c>
      <c r="G170" s="209"/>
      <c r="H170" s="209" t="s">
        <v>438</v>
      </c>
      <c r="I170" s="209" t="s">
        <v>374</v>
      </c>
      <c r="J170" s="209">
        <v>50</v>
      </c>
      <c r="K170" s="250"/>
    </row>
    <row r="171" spans="2:11" ht="15" customHeight="1">
      <c r="B171" s="229"/>
      <c r="C171" s="209" t="s">
        <v>380</v>
      </c>
      <c r="D171" s="209"/>
      <c r="E171" s="209"/>
      <c r="F171" s="228" t="s">
        <v>372</v>
      </c>
      <c r="G171" s="209"/>
      <c r="H171" s="209" t="s">
        <v>438</v>
      </c>
      <c r="I171" s="209" t="s">
        <v>382</v>
      </c>
      <c r="J171" s="209"/>
      <c r="K171" s="250"/>
    </row>
    <row r="172" spans="2:11" ht="15" customHeight="1">
      <c r="B172" s="229"/>
      <c r="C172" s="209" t="s">
        <v>391</v>
      </c>
      <c r="D172" s="209"/>
      <c r="E172" s="209"/>
      <c r="F172" s="228" t="s">
        <v>378</v>
      </c>
      <c r="G172" s="209"/>
      <c r="H172" s="209" t="s">
        <v>438</v>
      </c>
      <c r="I172" s="209" t="s">
        <v>374</v>
      </c>
      <c r="J172" s="209">
        <v>50</v>
      </c>
      <c r="K172" s="250"/>
    </row>
    <row r="173" spans="2:11" ht="15" customHeight="1">
      <c r="B173" s="229"/>
      <c r="C173" s="209" t="s">
        <v>399</v>
      </c>
      <c r="D173" s="209"/>
      <c r="E173" s="209"/>
      <c r="F173" s="228" t="s">
        <v>378</v>
      </c>
      <c r="G173" s="209"/>
      <c r="H173" s="209" t="s">
        <v>438</v>
      </c>
      <c r="I173" s="209" t="s">
        <v>374</v>
      </c>
      <c r="J173" s="209">
        <v>50</v>
      </c>
      <c r="K173" s="250"/>
    </row>
    <row r="174" spans="2:11" ht="15" customHeight="1">
      <c r="B174" s="229"/>
      <c r="C174" s="209" t="s">
        <v>397</v>
      </c>
      <c r="D174" s="209"/>
      <c r="E174" s="209"/>
      <c r="F174" s="228" t="s">
        <v>378</v>
      </c>
      <c r="G174" s="209"/>
      <c r="H174" s="209" t="s">
        <v>438</v>
      </c>
      <c r="I174" s="209" t="s">
        <v>374</v>
      </c>
      <c r="J174" s="209">
        <v>50</v>
      </c>
      <c r="K174" s="250"/>
    </row>
    <row r="175" spans="2:11" ht="15" customHeight="1">
      <c r="B175" s="229"/>
      <c r="C175" s="209" t="s">
        <v>100</v>
      </c>
      <c r="D175" s="209"/>
      <c r="E175" s="209"/>
      <c r="F175" s="228" t="s">
        <v>372</v>
      </c>
      <c r="G175" s="209"/>
      <c r="H175" s="209" t="s">
        <v>439</v>
      </c>
      <c r="I175" s="209" t="s">
        <v>440</v>
      </c>
      <c r="J175" s="209"/>
      <c r="K175" s="250"/>
    </row>
    <row r="176" spans="2:11" ht="15" customHeight="1">
      <c r="B176" s="229"/>
      <c r="C176" s="209" t="s">
        <v>56</v>
      </c>
      <c r="D176" s="209"/>
      <c r="E176" s="209"/>
      <c r="F176" s="228" t="s">
        <v>372</v>
      </c>
      <c r="G176" s="209"/>
      <c r="H176" s="209" t="s">
        <v>441</v>
      </c>
      <c r="I176" s="209" t="s">
        <v>442</v>
      </c>
      <c r="J176" s="209">
        <v>1</v>
      </c>
      <c r="K176" s="250"/>
    </row>
    <row r="177" spans="2:11" ht="15" customHeight="1">
      <c r="B177" s="229"/>
      <c r="C177" s="209" t="s">
        <v>52</v>
      </c>
      <c r="D177" s="209"/>
      <c r="E177" s="209"/>
      <c r="F177" s="228" t="s">
        <v>372</v>
      </c>
      <c r="G177" s="209"/>
      <c r="H177" s="209" t="s">
        <v>443</v>
      </c>
      <c r="I177" s="209" t="s">
        <v>374</v>
      </c>
      <c r="J177" s="209">
        <v>20</v>
      </c>
      <c r="K177" s="250"/>
    </row>
    <row r="178" spans="2:11" ht="15" customHeight="1">
      <c r="B178" s="229"/>
      <c r="C178" s="209" t="s">
        <v>101</v>
      </c>
      <c r="D178" s="209"/>
      <c r="E178" s="209"/>
      <c r="F178" s="228" t="s">
        <v>372</v>
      </c>
      <c r="G178" s="209"/>
      <c r="H178" s="209" t="s">
        <v>444</v>
      </c>
      <c r="I178" s="209" t="s">
        <v>374</v>
      </c>
      <c r="J178" s="209">
        <v>255</v>
      </c>
      <c r="K178" s="250"/>
    </row>
    <row r="179" spans="2:11" ht="15" customHeight="1">
      <c r="B179" s="229"/>
      <c r="C179" s="209" t="s">
        <v>102</v>
      </c>
      <c r="D179" s="209"/>
      <c r="E179" s="209"/>
      <c r="F179" s="228" t="s">
        <v>372</v>
      </c>
      <c r="G179" s="209"/>
      <c r="H179" s="209" t="s">
        <v>337</v>
      </c>
      <c r="I179" s="209" t="s">
        <v>374</v>
      </c>
      <c r="J179" s="209">
        <v>10</v>
      </c>
      <c r="K179" s="250"/>
    </row>
    <row r="180" spans="2:11" ht="15" customHeight="1">
      <c r="B180" s="229"/>
      <c r="C180" s="209" t="s">
        <v>103</v>
      </c>
      <c r="D180" s="209"/>
      <c r="E180" s="209"/>
      <c r="F180" s="228" t="s">
        <v>372</v>
      </c>
      <c r="G180" s="209"/>
      <c r="H180" s="209" t="s">
        <v>445</v>
      </c>
      <c r="I180" s="209" t="s">
        <v>406</v>
      </c>
      <c r="J180" s="209"/>
      <c r="K180" s="250"/>
    </row>
    <row r="181" spans="2:11" ht="15" customHeight="1">
      <c r="B181" s="229"/>
      <c r="C181" s="209" t="s">
        <v>446</v>
      </c>
      <c r="D181" s="209"/>
      <c r="E181" s="209"/>
      <c r="F181" s="228" t="s">
        <v>372</v>
      </c>
      <c r="G181" s="209"/>
      <c r="H181" s="209" t="s">
        <v>447</v>
      </c>
      <c r="I181" s="209" t="s">
        <v>406</v>
      </c>
      <c r="J181" s="209"/>
      <c r="K181" s="250"/>
    </row>
    <row r="182" spans="2:11" ht="15" customHeight="1">
      <c r="B182" s="229"/>
      <c r="C182" s="209" t="s">
        <v>435</v>
      </c>
      <c r="D182" s="209"/>
      <c r="E182" s="209"/>
      <c r="F182" s="228" t="s">
        <v>372</v>
      </c>
      <c r="G182" s="209"/>
      <c r="H182" s="209" t="s">
        <v>448</v>
      </c>
      <c r="I182" s="209" t="s">
        <v>406</v>
      </c>
      <c r="J182" s="209"/>
      <c r="K182" s="250"/>
    </row>
    <row r="183" spans="2:11" ht="15" customHeight="1">
      <c r="B183" s="229"/>
      <c r="C183" s="209" t="s">
        <v>105</v>
      </c>
      <c r="D183" s="209"/>
      <c r="E183" s="209"/>
      <c r="F183" s="228" t="s">
        <v>378</v>
      </c>
      <c r="G183" s="209"/>
      <c r="H183" s="209" t="s">
        <v>449</v>
      </c>
      <c r="I183" s="209" t="s">
        <v>374</v>
      </c>
      <c r="J183" s="209">
        <v>50</v>
      </c>
      <c r="K183" s="250"/>
    </row>
    <row r="184" spans="2:11" ht="15" customHeight="1">
      <c r="B184" s="229"/>
      <c r="C184" s="209" t="s">
        <v>450</v>
      </c>
      <c r="D184" s="209"/>
      <c r="E184" s="209"/>
      <c r="F184" s="228" t="s">
        <v>378</v>
      </c>
      <c r="G184" s="209"/>
      <c r="H184" s="209" t="s">
        <v>451</v>
      </c>
      <c r="I184" s="209" t="s">
        <v>452</v>
      </c>
      <c r="J184" s="209"/>
      <c r="K184" s="250"/>
    </row>
    <row r="185" spans="2:11" ht="15" customHeight="1">
      <c r="B185" s="229"/>
      <c r="C185" s="209" t="s">
        <v>453</v>
      </c>
      <c r="D185" s="209"/>
      <c r="E185" s="209"/>
      <c r="F185" s="228" t="s">
        <v>378</v>
      </c>
      <c r="G185" s="209"/>
      <c r="H185" s="209" t="s">
        <v>454</v>
      </c>
      <c r="I185" s="209" t="s">
        <v>452</v>
      </c>
      <c r="J185" s="209"/>
      <c r="K185" s="250"/>
    </row>
    <row r="186" spans="2:11" ht="15" customHeight="1">
      <c r="B186" s="229"/>
      <c r="C186" s="209" t="s">
        <v>455</v>
      </c>
      <c r="D186" s="209"/>
      <c r="E186" s="209"/>
      <c r="F186" s="228" t="s">
        <v>378</v>
      </c>
      <c r="G186" s="209"/>
      <c r="H186" s="209" t="s">
        <v>456</v>
      </c>
      <c r="I186" s="209" t="s">
        <v>452</v>
      </c>
      <c r="J186" s="209"/>
      <c r="K186" s="250"/>
    </row>
    <row r="187" spans="2:11" ht="15" customHeight="1">
      <c r="B187" s="229"/>
      <c r="C187" s="262" t="s">
        <v>457</v>
      </c>
      <c r="D187" s="209"/>
      <c r="E187" s="209"/>
      <c r="F187" s="228" t="s">
        <v>378</v>
      </c>
      <c r="G187" s="209"/>
      <c r="H187" s="209" t="s">
        <v>458</v>
      </c>
      <c r="I187" s="209" t="s">
        <v>459</v>
      </c>
      <c r="J187" s="263" t="s">
        <v>460</v>
      </c>
      <c r="K187" s="250"/>
    </row>
    <row r="188" spans="2:11" ht="15" customHeight="1">
      <c r="B188" s="229"/>
      <c r="C188" s="214" t="s">
        <v>41</v>
      </c>
      <c r="D188" s="209"/>
      <c r="E188" s="209"/>
      <c r="F188" s="228" t="s">
        <v>372</v>
      </c>
      <c r="G188" s="209"/>
      <c r="H188" s="205" t="s">
        <v>461</v>
      </c>
      <c r="I188" s="209" t="s">
        <v>462</v>
      </c>
      <c r="J188" s="209"/>
      <c r="K188" s="250"/>
    </row>
    <row r="189" spans="2:11" ht="15" customHeight="1">
      <c r="B189" s="229"/>
      <c r="C189" s="214" t="s">
        <v>463</v>
      </c>
      <c r="D189" s="209"/>
      <c r="E189" s="209"/>
      <c r="F189" s="228" t="s">
        <v>372</v>
      </c>
      <c r="G189" s="209"/>
      <c r="H189" s="209" t="s">
        <v>464</v>
      </c>
      <c r="I189" s="209" t="s">
        <v>406</v>
      </c>
      <c r="J189" s="209"/>
      <c r="K189" s="250"/>
    </row>
    <row r="190" spans="2:11" ht="15" customHeight="1">
      <c r="B190" s="229"/>
      <c r="C190" s="214" t="s">
        <v>465</v>
      </c>
      <c r="D190" s="209"/>
      <c r="E190" s="209"/>
      <c r="F190" s="228" t="s">
        <v>372</v>
      </c>
      <c r="G190" s="209"/>
      <c r="H190" s="209" t="s">
        <v>466</v>
      </c>
      <c r="I190" s="209" t="s">
        <v>406</v>
      </c>
      <c r="J190" s="209"/>
      <c r="K190" s="250"/>
    </row>
    <row r="191" spans="2:11" ht="15" customHeight="1">
      <c r="B191" s="229"/>
      <c r="C191" s="214" t="s">
        <v>467</v>
      </c>
      <c r="D191" s="209"/>
      <c r="E191" s="209"/>
      <c r="F191" s="228" t="s">
        <v>378</v>
      </c>
      <c r="G191" s="209"/>
      <c r="H191" s="209" t="s">
        <v>468</v>
      </c>
      <c r="I191" s="209" t="s">
        <v>406</v>
      </c>
      <c r="J191" s="209"/>
      <c r="K191" s="250"/>
    </row>
    <row r="192" spans="2:11" ht="15" customHeight="1">
      <c r="B192" s="256"/>
      <c r="C192" s="264"/>
      <c r="D192" s="238"/>
      <c r="E192" s="238"/>
      <c r="F192" s="238"/>
      <c r="G192" s="238"/>
      <c r="H192" s="238"/>
      <c r="I192" s="238"/>
      <c r="J192" s="238"/>
      <c r="K192" s="257"/>
    </row>
    <row r="193" spans="2:11" ht="18.75" customHeight="1">
      <c r="B193" s="205"/>
      <c r="C193" s="209"/>
      <c r="D193" s="209"/>
      <c r="E193" s="209"/>
      <c r="F193" s="228"/>
      <c r="G193" s="209"/>
      <c r="H193" s="209"/>
      <c r="I193" s="209"/>
      <c r="J193" s="209"/>
      <c r="K193" s="205"/>
    </row>
    <row r="194" spans="2:11" ht="18.75" customHeight="1">
      <c r="B194" s="205"/>
      <c r="C194" s="209"/>
      <c r="D194" s="209"/>
      <c r="E194" s="209"/>
      <c r="F194" s="228"/>
      <c r="G194" s="209"/>
      <c r="H194" s="209"/>
      <c r="I194" s="209"/>
      <c r="J194" s="209"/>
      <c r="K194" s="205"/>
    </row>
    <row r="195" spans="2:11" ht="18.75" customHeight="1">
      <c r="B195" s="215"/>
      <c r="C195" s="215"/>
      <c r="D195" s="215"/>
      <c r="E195" s="215"/>
      <c r="F195" s="215"/>
      <c r="G195" s="215"/>
      <c r="H195" s="215"/>
      <c r="I195" s="215"/>
      <c r="J195" s="215"/>
      <c r="K195" s="215"/>
    </row>
    <row r="196" spans="2:11">
      <c r="B196" s="197"/>
      <c r="C196" s="198"/>
      <c r="D196" s="198"/>
      <c r="E196" s="198"/>
      <c r="F196" s="198"/>
      <c r="G196" s="198"/>
      <c r="H196" s="198"/>
      <c r="I196" s="198"/>
      <c r="J196" s="198"/>
      <c r="K196" s="199"/>
    </row>
    <row r="197" spans="2:11" ht="21">
      <c r="B197" s="200"/>
      <c r="C197" s="324" t="s">
        <v>469</v>
      </c>
      <c r="D197" s="324"/>
      <c r="E197" s="324"/>
      <c r="F197" s="324"/>
      <c r="G197" s="324"/>
      <c r="H197" s="324"/>
      <c r="I197" s="324"/>
      <c r="J197" s="324"/>
      <c r="K197" s="201"/>
    </row>
    <row r="198" spans="2:11" ht="25.5" customHeight="1">
      <c r="B198" s="200"/>
      <c r="C198" s="265" t="s">
        <v>470</v>
      </c>
      <c r="D198" s="265"/>
      <c r="E198" s="265"/>
      <c r="F198" s="265" t="s">
        <v>471</v>
      </c>
      <c r="G198" s="266"/>
      <c r="H198" s="323" t="s">
        <v>472</v>
      </c>
      <c r="I198" s="323"/>
      <c r="J198" s="323"/>
      <c r="K198" s="201"/>
    </row>
    <row r="199" spans="2:11" ht="5.25" customHeight="1">
      <c r="B199" s="229"/>
      <c r="C199" s="226"/>
      <c r="D199" s="226"/>
      <c r="E199" s="226"/>
      <c r="F199" s="226"/>
      <c r="G199" s="209"/>
      <c r="H199" s="226"/>
      <c r="I199" s="226"/>
      <c r="J199" s="226"/>
      <c r="K199" s="250"/>
    </row>
    <row r="200" spans="2:11" ht="15" customHeight="1">
      <c r="B200" s="229"/>
      <c r="C200" s="209" t="s">
        <v>462</v>
      </c>
      <c r="D200" s="209"/>
      <c r="E200" s="209"/>
      <c r="F200" s="228" t="s">
        <v>42</v>
      </c>
      <c r="G200" s="209"/>
      <c r="H200" s="321" t="s">
        <v>473</v>
      </c>
      <c r="I200" s="321"/>
      <c r="J200" s="321"/>
      <c r="K200" s="250"/>
    </row>
    <row r="201" spans="2:11" ht="15" customHeight="1">
      <c r="B201" s="229"/>
      <c r="C201" s="235"/>
      <c r="D201" s="209"/>
      <c r="E201" s="209"/>
      <c r="F201" s="228" t="s">
        <v>43</v>
      </c>
      <c r="G201" s="209"/>
      <c r="H201" s="321" t="s">
        <v>474</v>
      </c>
      <c r="I201" s="321"/>
      <c r="J201" s="321"/>
      <c r="K201" s="250"/>
    </row>
    <row r="202" spans="2:11" ht="15" customHeight="1">
      <c r="B202" s="229"/>
      <c r="C202" s="235"/>
      <c r="D202" s="209"/>
      <c r="E202" s="209"/>
      <c r="F202" s="228" t="s">
        <v>46</v>
      </c>
      <c r="G202" s="209"/>
      <c r="H202" s="321" t="s">
        <v>475</v>
      </c>
      <c r="I202" s="321"/>
      <c r="J202" s="321"/>
      <c r="K202" s="250"/>
    </row>
    <row r="203" spans="2:11" ht="15" customHeight="1">
      <c r="B203" s="229"/>
      <c r="C203" s="209"/>
      <c r="D203" s="209"/>
      <c r="E203" s="209"/>
      <c r="F203" s="228" t="s">
        <v>44</v>
      </c>
      <c r="G203" s="209"/>
      <c r="H203" s="321" t="s">
        <v>476</v>
      </c>
      <c r="I203" s="321"/>
      <c r="J203" s="321"/>
      <c r="K203" s="250"/>
    </row>
    <row r="204" spans="2:11" ht="15" customHeight="1">
      <c r="B204" s="229"/>
      <c r="C204" s="209"/>
      <c r="D204" s="209"/>
      <c r="E204" s="209"/>
      <c r="F204" s="228" t="s">
        <v>45</v>
      </c>
      <c r="G204" s="209"/>
      <c r="H204" s="321" t="s">
        <v>477</v>
      </c>
      <c r="I204" s="321"/>
      <c r="J204" s="321"/>
      <c r="K204" s="250"/>
    </row>
    <row r="205" spans="2:11" ht="15" customHeight="1">
      <c r="B205" s="229"/>
      <c r="C205" s="209"/>
      <c r="D205" s="209"/>
      <c r="E205" s="209"/>
      <c r="F205" s="228"/>
      <c r="G205" s="209"/>
      <c r="H205" s="209"/>
      <c r="I205" s="209"/>
      <c r="J205" s="209"/>
      <c r="K205" s="250"/>
    </row>
    <row r="206" spans="2:11" ht="15" customHeight="1">
      <c r="B206" s="229"/>
      <c r="C206" s="209" t="s">
        <v>418</v>
      </c>
      <c r="D206" s="209"/>
      <c r="E206" s="209"/>
      <c r="F206" s="228" t="s">
        <v>78</v>
      </c>
      <c r="G206" s="209"/>
      <c r="H206" s="321" t="s">
        <v>478</v>
      </c>
      <c r="I206" s="321"/>
      <c r="J206" s="321"/>
      <c r="K206" s="250"/>
    </row>
    <row r="207" spans="2:11" ht="15" customHeight="1">
      <c r="B207" s="229"/>
      <c r="C207" s="235"/>
      <c r="D207" s="209"/>
      <c r="E207" s="209"/>
      <c r="F207" s="228" t="s">
        <v>315</v>
      </c>
      <c r="G207" s="209"/>
      <c r="H207" s="321" t="s">
        <v>316</v>
      </c>
      <c r="I207" s="321"/>
      <c r="J207" s="321"/>
      <c r="K207" s="250"/>
    </row>
    <row r="208" spans="2:11" ht="15" customHeight="1">
      <c r="B208" s="229"/>
      <c r="C208" s="209"/>
      <c r="D208" s="209"/>
      <c r="E208" s="209"/>
      <c r="F208" s="228" t="s">
        <v>313</v>
      </c>
      <c r="G208" s="209"/>
      <c r="H208" s="321" t="s">
        <v>479</v>
      </c>
      <c r="I208" s="321"/>
      <c r="J208" s="321"/>
      <c r="K208" s="250"/>
    </row>
    <row r="209" spans="2:11" ht="15" customHeight="1">
      <c r="B209" s="267"/>
      <c r="C209" s="235"/>
      <c r="D209" s="235"/>
      <c r="E209" s="235"/>
      <c r="F209" s="228" t="s">
        <v>317</v>
      </c>
      <c r="G209" s="214"/>
      <c r="H209" s="322" t="s">
        <v>318</v>
      </c>
      <c r="I209" s="322"/>
      <c r="J209" s="322"/>
      <c r="K209" s="268"/>
    </row>
    <row r="210" spans="2:11" ht="15" customHeight="1">
      <c r="B210" s="267"/>
      <c r="C210" s="235"/>
      <c r="D210" s="235"/>
      <c r="E210" s="235"/>
      <c r="F210" s="228" t="s">
        <v>319</v>
      </c>
      <c r="G210" s="214"/>
      <c r="H210" s="322" t="s">
        <v>480</v>
      </c>
      <c r="I210" s="322"/>
      <c r="J210" s="322"/>
      <c r="K210" s="268"/>
    </row>
    <row r="211" spans="2:11" ht="15" customHeight="1">
      <c r="B211" s="267"/>
      <c r="C211" s="235"/>
      <c r="D211" s="235"/>
      <c r="E211" s="235"/>
      <c r="F211" s="269"/>
      <c r="G211" s="214"/>
      <c r="H211" s="270"/>
      <c r="I211" s="270"/>
      <c r="J211" s="270"/>
      <c r="K211" s="268"/>
    </row>
    <row r="212" spans="2:11" ht="15" customHeight="1">
      <c r="B212" s="267"/>
      <c r="C212" s="209" t="s">
        <v>442</v>
      </c>
      <c r="D212" s="235"/>
      <c r="E212" s="235"/>
      <c r="F212" s="228">
        <v>1</v>
      </c>
      <c r="G212" s="214"/>
      <c r="H212" s="322" t="s">
        <v>481</v>
      </c>
      <c r="I212" s="322"/>
      <c r="J212" s="322"/>
      <c r="K212" s="268"/>
    </row>
    <row r="213" spans="2:11" ht="15" customHeight="1">
      <c r="B213" s="267"/>
      <c r="C213" s="235"/>
      <c r="D213" s="235"/>
      <c r="E213" s="235"/>
      <c r="F213" s="228">
        <v>2</v>
      </c>
      <c r="G213" s="214"/>
      <c r="H213" s="322" t="s">
        <v>482</v>
      </c>
      <c r="I213" s="322"/>
      <c r="J213" s="322"/>
      <c r="K213" s="268"/>
    </row>
    <row r="214" spans="2:11" ht="15" customHeight="1">
      <c r="B214" s="267"/>
      <c r="C214" s="235"/>
      <c r="D214" s="235"/>
      <c r="E214" s="235"/>
      <c r="F214" s="228">
        <v>3</v>
      </c>
      <c r="G214" s="214"/>
      <c r="H214" s="322" t="s">
        <v>483</v>
      </c>
      <c r="I214" s="322"/>
      <c r="J214" s="322"/>
      <c r="K214" s="268"/>
    </row>
    <row r="215" spans="2:11" ht="15" customHeight="1">
      <c r="B215" s="267"/>
      <c r="C215" s="235"/>
      <c r="D215" s="235"/>
      <c r="E215" s="235"/>
      <c r="F215" s="228">
        <v>4</v>
      </c>
      <c r="G215" s="214"/>
      <c r="H215" s="322" t="s">
        <v>484</v>
      </c>
      <c r="I215" s="322"/>
      <c r="J215" s="322"/>
      <c r="K215" s="268"/>
    </row>
    <row r="216" spans="2:11" ht="12.75" customHeight="1">
      <c r="B216" s="271"/>
      <c r="C216" s="272"/>
      <c r="D216" s="272"/>
      <c r="E216" s="272"/>
      <c r="F216" s="272"/>
      <c r="G216" s="272"/>
      <c r="H216" s="272"/>
      <c r="I216" s="272"/>
      <c r="J216" s="272"/>
      <c r="K216" s="273"/>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001 - Pomůcky</vt:lpstr>
      <vt:lpstr>002 - Slaboproud</vt:lpstr>
      <vt:lpstr>Pokyny pro vyplnění</vt:lpstr>
      <vt:lpstr>'001 - Pomůcky'!Názvy_tisku</vt:lpstr>
      <vt:lpstr>'002 - Slaboproud'!Názvy_tisku</vt:lpstr>
      <vt:lpstr>'Rekapitulace stavby'!Názvy_tisku</vt:lpstr>
      <vt:lpstr>'001 - Pomůcky'!Oblast_tisku</vt:lpstr>
      <vt:lpstr>'002 - Slaboproud'!Oblast_tisku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BARBORAKYKOEFDD\barborakyskova</dc:creator>
  <cp:lastModifiedBy>Mrázková Eva</cp:lastModifiedBy>
  <dcterms:created xsi:type="dcterms:W3CDTF">2019-04-24T22:05:04Z</dcterms:created>
  <dcterms:modified xsi:type="dcterms:W3CDTF">2019-04-26T12:07:37Z</dcterms:modified>
</cp:coreProperties>
</file>