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18-052401 Svět.přechody Bohumín\DPS\DPS Hanusek\Rozpočet a VV\"/>
    </mc:Choice>
  </mc:AlternateContent>
  <xr:revisionPtr revIDLastSave="0" documentId="13_ncr:1_{DA98536C-8320-4D52-9C57-0974809470E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SSZ - SVĚTELNÁ SIGNALIZAC..." sheetId="2" r:id="rId2"/>
  </sheets>
  <definedNames>
    <definedName name="_xlnm._FilterDatabase" localSheetId="1" hidden="1">'SSZ - SVĚTELNÁ SIGNALIZAC...'!$C$127:$K$766</definedName>
    <definedName name="_xlnm.Print_Titles" localSheetId="0">'Rekapitulace stavby'!$92:$92</definedName>
    <definedName name="_xlnm.Print_Titles" localSheetId="1">'SSZ - SVĚTELNÁ SIGNALIZAC...'!$127:$127</definedName>
    <definedName name="_xlnm.Print_Area" localSheetId="0">'Rekapitulace stavby'!$D$4:$AO$76,'Rekapitulace stavby'!$C$82:$AQ$96</definedName>
    <definedName name="_xlnm.Print_Area" localSheetId="1">'SSZ - SVĚTELNÁ SIGNALIZAC...'!$C$4:$J$75,'SSZ - SVĚTELNÁ SIGNALIZAC...'!$C$115:$K$766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763" i="2"/>
  <c r="BH763" i="2"/>
  <c r="BG763" i="2"/>
  <c r="BF763" i="2"/>
  <c r="T763" i="2"/>
  <c r="R763" i="2"/>
  <c r="P763" i="2"/>
  <c r="BK763" i="2"/>
  <c r="J763" i="2"/>
  <c r="BE763" i="2" s="1"/>
  <c r="BI759" i="2"/>
  <c r="BH759" i="2"/>
  <c r="BG759" i="2"/>
  <c r="BF759" i="2"/>
  <c r="T759" i="2"/>
  <c r="T758" i="2"/>
  <c r="R759" i="2"/>
  <c r="R758" i="2"/>
  <c r="P759" i="2"/>
  <c r="P758" i="2"/>
  <c r="BK759" i="2"/>
  <c r="BK758" i="2"/>
  <c r="J758" i="2" s="1"/>
  <c r="J108" i="2" s="1"/>
  <c r="J759" i="2"/>
  <c r="BE759" i="2"/>
  <c r="BI749" i="2"/>
  <c r="BH749" i="2"/>
  <c r="BG749" i="2"/>
  <c r="BF749" i="2"/>
  <c r="T749" i="2"/>
  <c r="T747" i="2" s="1"/>
  <c r="T737" i="2" s="1"/>
  <c r="R749" i="2"/>
  <c r="P749" i="2"/>
  <c r="P747" i="2" s="1"/>
  <c r="BK749" i="2"/>
  <c r="J749" i="2"/>
  <c r="BE749" i="2"/>
  <c r="BI748" i="2"/>
  <c r="BH748" i="2"/>
  <c r="BG748" i="2"/>
  <c r="BF748" i="2"/>
  <c r="T748" i="2"/>
  <c r="R748" i="2"/>
  <c r="R747" i="2"/>
  <c r="P748" i="2"/>
  <c r="BK748" i="2"/>
  <c r="BK747" i="2" s="1"/>
  <c r="J747" i="2" s="1"/>
  <c r="J107" i="2" s="1"/>
  <c r="J748" i="2"/>
  <c r="BE748" i="2" s="1"/>
  <c r="BI744" i="2"/>
  <c r="BH744" i="2"/>
  <c r="BG744" i="2"/>
  <c r="BF744" i="2"/>
  <c r="T744" i="2"/>
  <c r="R744" i="2"/>
  <c r="P744" i="2"/>
  <c r="BK744" i="2"/>
  <c r="J744" i="2"/>
  <c r="BE744" i="2"/>
  <c r="BI741" i="2"/>
  <c r="BH741" i="2"/>
  <c r="BG741" i="2"/>
  <c r="BF741" i="2"/>
  <c r="T741" i="2"/>
  <c r="R741" i="2"/>
  <c r="P741" i="2"/>
  <c r="BK741" i="2"/>
  <c r="J741" i="2"/>
  <c r="BE741" i="2" s="1"/>
  <c r="BI739" i="2"/>
  <c r="BH739" i="2"/>
  <c r="BG739" i="2"/>
  <c r="BF739" i="2"/>
  <c r="T739" i="2"/>
  <c r="T738" i="2"/>
  <c r="R739" i="2"/>
  <c r="R738" i="2" s="1"/>
  <c r="R737" i="2" s="1"/>
  <c r="P739" i="2"/>
  <c r="P738" i="2"/>
  <c r="BK739" i="2"/>
  <c r="BK738" i="2"/>
  <c r="J738" i="2" s="1"/>
  <c r="J106" i="2" s="1"/>
  <c r="J739" i="2"/>
  <c r="BE739" i="2"/>
  <c r="BI736" i="2"/>
  <c r="BH736" i="2"/>
  <c r="BG736" i="2"/>
  <c r="BF736" i="2"/>
  <c r="T736" i="2"/>
  <c r="R736" i="2"/>
  <c r="P736" i="2"/>
  <c r="BK736" i="2"/>
  <c r="J736" i="2"/>
  <c r="BE736" i="2" s="1"/>
  <c r="BI735" i="2"/>
  <c r="BH735" i="2"/>
  <c r="BG735" i="2"/>
  <c r="BF735" i="2"/>
  <c r="T735" i="2"/>
  <c r="R735" i="2"/>
  <c r="P735" i="2"/>
  <c r="BK735" i="2"/>
  <c r="J735" i="2"/>
  <c r="BE735" i="2"/>
  <c r="BI730" i="2"/>
  <c r="BH730" i="2"/>
  <c r="BG730" i="2"/>
  <c r="BF730" i="2"/>
  <c r="T730" i="2"/>
  <c r="R730" i="2"/>
  <c r="P730" i="2"/>
  <c r="BK730" i="2"/>
  <c r="J730" i="2"/>
  <c r="BE730" i="2"/>
  <c r="BI726" i="2"/>
  <c r="BH726" i="2"/>
  <c r="BG726" i="2"/>
  <c r="BF726" i="2"/>
  <c r="T726" i="2"/>
  <c r="R726" i="2"/>
  <c r="P726" i="2"/>
  <c r="BK726" i="2"/>
  <c r="J726" i="2"/>
  <c r="BE726" i="2" s="1"/>
  <c r="BI722" i="2"/>
  <c r="BH722" i="2"/>
  <c r="BG722" i="2"/>
  <c r="BF722" i="2"/>
  <c r="T722" i="2"/>
  <c r="R722" i="2"/>
  <c r="P722" i="2"/>
  <c r="BK722" i="2"/>
  <c r="J722" i="2"/>
  <c r="BE722" i="2" s="1"/>
  <c r="BI719" i="2"/>
  <c r="BH719" i="2"/>
  <c r="BG719" i="2"/>
  <c r="BF719" i="2"/>
  <c r="T719" i="2"/>
  <c r="R719" i="2"/>
  <c r="P719" i="2"/>
  <c r="P713" i="2" s="1"/>
  <c r="BK719" i="2"/>
  <c r="J719" i="2"/>
  <c r="BE719" i="2"/>
  <c r="BI714" i="2"/>
  <c r="BH714" i="2"/>
  <c r="BG714" i="2"/>
  <c r="BF714" i="2"/>
  <c r="T714" i="2"/>
  <c r="T713" i="2" s="1"/>
  <c r="R714" i="2"/>
  <c r="R713" i="2"/>
  <c r="P714" i="2"/>
  <c r="BK714" i="2"/>
  <c r="BK713" i="2" s="1"/>
  <c r="J713" i="2" s="1"/>
  <c r="J104" i="2" s="1"/>
  <c r="J714" i="2"/>
  <c r="BE714" i="2" s="1"/>
  <c r="BI710" i="2"/>
  <c r="BH710" i="2"/>
  <c r="BG710" i="2"/>
  <c r="BF710" i="2"/>
  <c r="T710" i="2"/>
  <c r="R710" i="2"/>
  <c r="P710" i="2"/>
  <c r="BK710" i="2"/>
  <c r="J710" i="2"/>
  <c r="BE710" i="2"/>
  <c r="BI708" i="2"/>
  <c r="BH708" i="2"/>
  <c r="BG708" i="2"/>
  <c r="BF708" i="2"/>
  <c r="T708" i="2"/>
  <c r="R708" i="2"/>
  <c r="P708" i="2"/>
  <c r="BK708" i="2"/>
  <c r="J708" i="2"/>
  <c r="BE708" i="2"/>
  <c r="BI703" i="2"/>
  <c r="BH703" i="2"/>
  <c r="BG703" i="2"/>
  <c r="BF703" i="2"/>
  <c r="T703" i="2"/>
  <c r="R703" i="2"/>
  <c r="P703" i="2"/>
  <c r="BK703" i="2"/>
  <c r="J703" i="2"/>
  <c r="BE703" i="2" s="1"/>
  <c r="BI702" i="2"/>
  <c r="BH702" i="2"/>
  <c r="BG702" i="2"/>
  <c r="BF702" i="2"/>
  <c r="T702" i="2"/>
  <c r="R702" i="2"/>
  <c r="P702" i="2"/>
  <c r="BK702" i="2"/>
  <c r="J702" i="2"/>
  <c r="BE702" i="2"/>
  <c r="BI701" i="2"/>
  <c r="BH701" i="2"/>
  <c r="BG701" i="2"/>
  <c r="BF701" i="2"/>
  <c r="T701" i="2"/>
  <c r="R701" i="2"/>
  <c r="P701" i="2"/>
  <c r="BK701" i="2"/>
  <c r="J701" i="2"/>
  <c r="BE701" i="2"/>
  <c r="BI699" i="2"/>
  <c r="BH699" i="2"/>
  <c r="BG699" i="2"/>
  <c r="BF699" i="2"/>
  <c r="T699" i="2"/>
  <c r="R699" i="2"/>
  <c r="P699" i="2"/>
  <c r="BK699" i="2"/>
  <c r="J699" i="2"/>
  <c r="BE699" i="2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T697" i="2"/>
  <c r="R697" i="2"/>
  <c r="P697" i="2"/>
  <c r="BK697" i="2"/>
  <c r="J697" i="2"/>
  <c r="BE697" i="2"/>
  <c r="BI696" i="2"/>
  <c r="BH696" i="2"/>
  <c r="BG696" i="2"/>
  <c r="BF696" i="2"/>
  <c r="T696" i="2"/>
  <c r="T693" i="2" s="1"/>
  <c r="R696" i="2"/>
  <c r="P696" i="2"/>
  <c r="BK696" i="2"/>
  <c r="J696" i="2"/>
  <c r="BE696" i="2"/>
  <c r="BI695" i="2"/>
  <c r="BH695" i="2"/>
  <c r="BG695" i="2"/>
  <c r="BF695" i="2"/>
  <c r="T695" i="2"/>
  <c r="R695" i="2"/>
  <c r="R693" i="2" s="1"/>
  <c r="P695" i="2"/>
  <c r="BK695" i="2"/>
  <c r="BK693" i="2" s="1"/>
  <c r="J693" i="2" s="1"/>
  <c r="J103" i="2" s="1"/>
  <c r="J695" i="2"/>
  <c r="BE695" i="2"/>
  <c r="BI694" i="2"/>
  <c r="BH694" i="2"/>
  <c r="BG694" i="2"/>
  <c r="BF694" i="2"/>
  <c r="T694" i="2"/>
  <c r="R694" i="2"/>
  <c r="P694" i="2"/>
  <c r="P693" i="2" s="1"/>
  <c r="BK694" i="2"/>
  <c r="J694" i="2"/>
  <c r="BE694" i="2" s="1"/>
  <c r="BI690" i="2"/>
  <c r="BH690" i="2"/>
  <c r="BG690" i="2"/>
  <c r="BF690" i="2"/>
  <c r="T690" i="2"/>
  <c r="R690" i="2"/>
  <c r="P690" i="2"/>
  <c r="BK690" i="2"/>
  <c r="J690" i="2"/>
  <c r="BE690" i="2" s="1"/>
  <c r="BI687" i="2"/>
  <c r="BH687" i="2"/>
  <c r="BG687" i="2"/>
  <c r="BF687" i="2"/>
  <c r="T687" i="2"/>
  <c r="R687" i="2"/>
  <c r="P687" i="2"/>
  <c r="BK687" i="2"/>
  <c r="J687" i="2"/>
  <c r="BE687" i="2"/>
  <c r="BI679" i="2"/>
  <c r="BH679" i="2"/>
  <c r="BG679" i="2"/>
  <c r="BF679" i="2"/>
  <c r="T679" i="2"/>
  <c r="R679" i="2"/>
  <c r="P679" i="2"/>
  <c r="BK679" i="2"/>
  <c r="J679" i="2"/>
  <c r="BE679" i="2"/>
  <c r="BI671" i="2"/>
  <c r="BH671" i="2"/>
  <c r="BG671" i="2"/>
  <c r="BF671" i="2"/>
  <c r="T671" i="2"/>
  <c r="R671" i="2"/>
  <c r="P671" i="2"/>
  <c r="BK671" i="2"/>
  <c r="J671" i="2"/>
  <c r="BE671" i="2"/>
  <c r="BI663" i="2"/>
  <c r="BH663" i="2"/>
  <c r="BG663" i="2"/>
  <c r="BF663" i="2"/>
  <c r="T663" i="2"/>
  <c r="R663" i="2"/>
  <c r="P663" i="2"/>
  <c r="BK663" i="2"/>
  <c r="J663" i="2"/>
  <c r="BE663" i="2" s="1"/>
  <c r="BI660" i="2"/>
  <c r="BH660" i="2"/>
  <c r="BG660" i="2"/>
  <c r="BF660" i="2"/>
  <c r="T660" i="2"/>
  <c r="R660" i="2"/>
  <c r="P660" i="2"/>
  <c r="BK660" i="2"/>
  <c r="J660" i="2"/>
  <c r="BE660" i="2"/>
  <c r="BI657" i="2"/>
  <c r="BH657" i="2"/>
  <c r="BG657" i="2"/>
  <c r="BF657" i="2"/>
  <c r="T657" i="2"/>
  <c r="R657" i="2"/>
  <c r="P657" i="2"/>
  <c r="BK657" i="2"/>
  <c r="J657" i="2"/>
  <c r="BE657" i="2"/>
  <c r="BI654" i="2"/>
  <c r="BH654" i="2"/>
  <c r="BG654" i="2"/>
  <c r="BF654" i="2"/>
  <c r="T654" i="2"/>
  <c r="R654" i="2"/>
  <c r="P654" i="2"/>
  <c r="BK654" i="2"/>
  <c r="J654" i="2"/>
  <c r="BE654" i="2"/>
  <c r="BI651" i="2"/>
  <c r="BH651" i="2"/>
  <c r="BG651" i="2"/>
  <c r="BF651" i="2"/>
  <c r="T651" i="2"/>
  <c r="R651" i="2"/>
  <c r="P651" i="2"/>
  <c r="BK651" i="2"/>
  <c r="J651" i="2"/>
  <c r="BE651" i="2" s="1"/>
  <c r="BI645" i="2"/>
  <c r="BH645" i="2"/>
  <c r="BG645" i="2"/>
  <c r="BF645" i="2"/>
  <c r="T645" i="2"/>
  <c r="R645" i="2"/>
  <c r="P645" i="2"/>
  <c r="BK645" i="2"/>
  <c r="J645" i="2"/>
  <c r="BE645" i="2"/>
  <c r="BI642" i="2"/>
  <c r="BH642" i="2"/>
  <c r="BG642" i="2"/>
  <c r="BF642" i="2"/>
  <c r="T642" i="2"/>
  <c r="R642" i="2"/>
  <c r="P642" i="2"/>
  <c r="BK642" i="2"/>
  <c r="J642" i="2"/>
  <c r="BE642" i="2"/>
  <c r="BI639" i="2"/>
  <c r="BH639" i="2"/>
  <c r="BG639" i="2"/>
  <c r="BF639" i="2"/>
  <c r="T639" i="2"/>
  <c r="R639" i="2"/>
  <c r="P639" i="2"/>
  <c r="BK639" i="2"/>
  <c r="J639" i="2"/>
  <c r="BE639" i="2"/>
  <c r="BI636" i="2"/>
  <c r="BH636" i="2"/>
  <c r="BG636" i="2"/>
  <c r="BF636" i="2"/>
  <c r="T636" i="2"/>
  <c r="R636" i="2"/>
  <c r="P636" i="2"/>
  <c r="BK636" i="2"/>
  <c r="J636" i="2"/>
  <c r="BE636" i="2" s="1"/>
  <c r="BI633" i="2"/>
  <c r="BH633" i="2"/>
  <c r="BG633" i="2"/>
  <c r="BF633" i="2"/>
  <c r="T633" i="2"/>
  <c r="R633" i="2"/>
  <c r="P633" i="2"/>
  <c r="BK633" i="2"/>
  <c r="J633" i="2"/>
  <c r="BE633" i="2"/>
  <c r="BI630" i="2"/>
  <c r="BH630" i="2"/>
  <c r="BG630" i="2"/>
  <c r="BF630" i="2"/>
  <c r="T630" i="2"/>
  <c r="R630" i="2"/>
  <c r="P630" i="2"/>
  <c r="BK630" i="2"/>
  <c r="J630" i="2"/>
  <c r="BE630" i="2"/>
  <c r="BI627" i="2"/>
  <c r="BH627" i="2"/>
  <c r="BG627" i="2"/>
  <c r="BF627" i="2"/>
  <c r="T627" i="2"/>
  <c r="R627" i="2"/>
  <c r="P627" i="2"/>
  <c r="BK627" i="2"/>
  <c r="J627" i="2"/>
  <c r="BE627" i="2"/>
  <c r="BI621" i="2"/>
  <c r="BH621" i="2"/>
  <c r="BG621" i="2"/>
  <c r="BF621" i="2"/>
  <c r="T621" i="2"/>
  <c r="R621" i="2"/>
  <c r="P621" i="2"/>
  <c r="BK621" i="2"/>
  <c r="J621" i="2"/>
  <c r="BE621" i="2" s="1"/>
  <c r="BI615" i="2"/>
  <c r="BH615" i="2"/>
  <c r="BG615" i="2"/>
  <c r="BF615" i="2"/>
  <c r="T615" i="2"/>
  <c r="R615" i="2"/>
  <c r="P615" i="2"/>
  <c r="BK615" i="2"/>
  <c r="J615" i="2"/>
  <c r="BE615" i="2"/>
  <c r="BI609" i="2"/>
  <c r="BH609" i="2"/>
  <c r="BG609" i="2"/>
  <c r="BF609" i="2"/>
  <c r="T609" i="2"/>
  <c r="R609" i="2"/>
  <c r="P609" i="2"/>
  <c r="BK609" i="2"/>
  <c r="J609" i="2"/>
  <c r="BE609" i="2"/>
  <c r="BI603" i="2"/>
  <c r="BH603" i="2"/>
  <c r="BG603" i="2"/>
  <c r="BF603" i="2"/>
  <c r="T603" i="2"/>
  <c r="R603" i="2"/>
  <c r="P603" i="2"/>
  <c r="BK603" i="2"/>
  <c r="J603" i="2"/>
  <c r="BE603" i="2"/>
  <c r="BI595" i="2"/>
  <c r="BH595" i="2"/>
  <c r="BG595" i="2"/>
  <c r="BF595" i="2"/>
  <c r="T595" i="2"/>
  <c r="R595" i="2"/>
  <c r="P595" i="2"/>
  <c r="BK595" i="2"/>
  <c r="J595" i="2"/>
  <c r="BE595" i="2" s="1"/>
  <c r="BI587" i="2"/>
  <c r="BH587" i="2"/>
  <c r="BG587" i="2"/>
  <c r="BF587" i="2"/>
  <c r="T587" i="2"/>
  <c r="R587" i="2"/>
  <c r="P587" i="2"/>
  <c r="BK587" i="2"/>
  <c r="J587" i="2"/>
  <c r="BE587" i="2"/>
  <c r="BI581" i="2"/>
  <c r="BH581" i="2"/>
  <c r="BG581" i="2"/>
  <c r="BF581" i="2"/>
  <c r="T581" i="2"/>
  <c r="R581" i="2"/>
  <c r="P581" i="2"/>
  <c r="BK581" i="2"/>
  <c r="J581" i="2"/>
  <c r="BE581" i="2"/>
  <c r="BI575" i="2"/>
  <c r="BH575" i="2"/>
  <c r="BG575" i="2"/>
  <c r="BF575" i="2"/>
  <c r="T575" i="2"/>
  <c r="R575" i="2"/>
  <c r="P575" i="2"/>
  <c r="BK575" i="2"/>
  <c r="J575" i="2"/>
  <c r="BE575" i="2"/>
  <c r="BI569" i="2"/>
  <c r="BH569" i="2"/>
  <c r="BG569" i="2"/>
  <c r="BF569" i="2"/>
  <c r="T569" i="2"/>
  <c r="R569" i="2"/>
  <c r="P569" i="2"/>
  <c r="BK569" i="2"/>
  <c r="J569" i="2"/>
  <c r="BE569" i="2" s="1"/>
  <c r="BI563" i="2"/>
  <c r="BH563" i="2"/>
  <c r="BG563" i="2"/>
  <c r="BF563" i="2"/>
  <c r="T563" i="2"/>
  <c r="R563" i="2"/>
  <c r="P563" i="2"/>
  <c r="BK563" i="2"/>
  <c r="J563" i="2"/>
  <c r="BE563" i="2"/>
  <c r="BI557" i="2"/>
  <c r="BH557" i="2"/>
  <c r="BG557" i="2"/>
  <c r="BF557" i="2"/>
  <c r="T557" i="2"/>
  <c r="R557" i="2"/>
  <c r="P557" i="2"/>
  <c r="BK557" i="2"/>
  <c r="J557" i="2"/>
  <c r="BE557" i="2"/>
  <c r="BI551" i="2"/>
  <c r="BH551" i="2"/>
  <c r="BG551" i="2"/>
  <c r="BF551" i="2"/>
  <c r="T551" i="2"/>
  <c r="R551" i="2"/>
  <c r="P551" i="2"/>
  <c r="BK551" i="2"/>
  <c r="J551" i="2"/>
  <c r="BE551" i="2"/>
  <c r="BI545" i="2"/>
  <c r="BH545" i="2"/>
  <c r="BG545" i="2"/>
  <c r="BF545" i="2"/>
  <c r="T545" i="2"/>
  <c r="R545" i="2"/>
  <c r="P545" i="2"/>
  <c r="BK545" i="2"/>
  <c r="J545" i="2"/>
  <c r="BE545" i="2" s="1"/>
  <c r="BI539" i="2"/>
  <c r="BH539" i="2"/>
  <c r="BG539" i="2"/>
  <c r="BF539" i="2"/>
  <c r="T539" i="2"/>
  <c r="R539" i="2"/>
  <c r="P539" i="2"/>
  <c r="BK539" i="2"/>
  <c r="J539" i="2"/>
  <c r="BE539" i="2"/>
  <c r="BI532" i="2"/>
  <c r="BH532" i="2"/>
  <c r="BG532" i="2"/>
  <c r="BF532" i="2"/>
  <c r="T532" i="2"/>
  <c r="R532" i="2"/>
  <c r="P532" i="2"/>
  <c r="BK532" i="2"/>
  <c r="J532" i="2"/>
  <c r="BE532" i="2"/>
  <c r="BI525" i="2"/>
  <c r="BH525" i="2"/>
  <c r="BG525" i="2"/>
  <c r="BF525" i="2"/>
  <c r="T525" i="2"/>
  <c r="R525" i="2"/>
  <c r="P525" i="2"/>
  <c r="BK525" i="2"/>
  <c r="J525" i="2"/>
  <c r="BE525" i="2"/>
  <c r="BI518" i="2"/>
  <c r="BH518" i="2"/>
  <c r="BG518" i="2"/>
  <c r="BF518" i="2"/>
  <c r="T518" i="2"/>
  <c r="R518" i="2"/>
  <c r="P518" i="2"/>
  <c r="BK518" i="2"/>
  <c r="J518" i="2"/>
  <c r="BE518" i="2" s="1"/>
  <c r="BI512" i="2"/>
  <c r="BH512" i="2"/>
  <c r="BG512" i="2"/>
  <c r="BF512" i="2"/>
  <c r="T512" i="2"/>
  <c r="R512" i="2"/>
  <c r="P512" i="2"/>
  <c r="BK512" i="2"/>
  <c r="J512" i="2"/>
  <c r="BE512" i="2"/>
  <c r="BI506" i="2"/>
  <c r="BH506" i="2"/>
  <c r="BG506" i="2"/>
  <c r="BF506" i="2"/>
  <c r="T506" i="2"/>
  <c r="T499" i="2" s="1"/>
  <c r="R506" i="2"/>
  <c r="R499" i="2" s="1"/>
  <c r="P506" i="2"/>
  <c r="P499" i="2" s="1"/>
  <c r="BK506" i="2"/>
  <c r="J506" i="2"/>
  <c r="BE506" i="2"/>
  <c r="BI500" i="2"/>
  <c r="BH500" i="2"/>
  <c r="BG500" i="2"/>
  <c r="BF500" i="2"/>
  <c r="T500" i="2"/>
  <c r="R500" i="2"/>
  <c r="P500" i="2"/>
  <c r="BK500" i="2"/>
  <c r="BK499" i="2" s="1"/>
  <c r="J499" i="2" s="1"/>
  <c r="J102" i="2" s="1"/>
  <c r="J500" i="2"/>
  <c r="BE500" i="2" s="1"/>
  <c r="BI494" i="2"/>
  <c r="BH494" i="2"/>
  <c r="BG494" i="2"/>
  <c r="BF494" i="2"/>
  <c r="T494" i="2"/>
  <c r="R494" i="2"/>
  <c r="P494" i="2"/>
  <c r="BK494" i="2"/>
  <c r="J494" i="2"/>
  <c r="BE494" i="2"/>
  <c r="BI489" i="2"/>
  <c r="BH489" i="2"/>
  <c r="BG489" i="2"/>
  <c r="BF489" i="2"/>
  <c r="T489" i="2"/>
  <c r="R489" i="2"/>
  <c r="P489" i="2"/>
  <c r="BK489" i="2"/>
  <c r="J489" i="2"/>
  <c r="BE489" i="2" s="1"/>
  <c r="BI485" i="2"/>
  <c r="BH485" i="2"/>
  <c r="BG485" i="2"/>
  <c r="BF485" i="2"/>
  <c r="T485" i="2"/>
  <c r="R485" i="2"/>
  <c r="P485" i="2"/>
  <c r="BK485" i="2"/>
  <c r="J485" i="2"/>
  <c r="BE485" i="2"/>
  <c r="BI481" i="2"/>
  <c r="BH481" i="2"/>
  <c r="BG481" i="2"/>
  <c r="BF481" i="2"/>
  <c r="T481" i="2"/>
  <c r="R481" i="2"/>
  <c r="P481" i="2"/>
  <c r="BK481" i="2"/>
  <c r="J481" i="2"/>
  <c r="BE481" i="2"/>
  <c r="BI477" i="2"/>
  <c r="BH477" i="2"/>
  <c r="BG477" i="2"/>
  <c r="BF477" i="2"/>
  <c r="T477" i="2"/>
  <c r="R477" i="2"/>
  <c r="P477" i="2"/>
  <c r="BK477" i="2"/>
  <c r="J477" i="2"/>
  <c r="BE477" i="2"/>
  <c r="BI473" i="2"/>
  <c r="BH473" i="2"/>
  <c r="BG473" i="2"/>
  <c r="BF473" i="2"/>
  <c r="T473" i="2"/>
  <c r="R473" i="2"/>
  <c r="P473" i="2"/>
  <c r="BK473" i="2"/>
  <c r="J473" i="2"/>
  <c r="BE473" i="2" s="1"/>
  <c r="BI469" i="2"/>
  <c r="BH469" i="2"/>
  <c r="BG469" i="2"/>
  <c r="BF469" i="2"/>
  <c r="T469" i="2"/>
  <c r="R469" i="2"/>
  <c r="P469" i="2"/>
  <c r="BK469" i="2"/>
  <c r="J469" i="2"/>
  <c r="BE469" i="2"/>
  <c r="BI464" i="2"/>
  <c r="BH464" i="2"/>
  <c r="BG464" i="2"/>
  <c r="BF464" i="2"/>
  <c r="T464" i="2"/>
  <c r="R464" i="2"/>
  <c r="P464" i="2"/>
  <c r="BK464" i="2"/>
  <c r="J464" i="2"/>
  <c r="BE464" i="2"/>
  <c r="BI456" i="2"/>
  <c r="BH456" i="2"/>
  <c r="BG456" i="2"/>
  <c r="BF456" i="2"/>
  <c r="T456" i="2"/>
  <c r="R456" i="2"/>
  <c r="P456" i="2"/>
  <c r="BK456" i="2"/>
  <c r="J456" i="2"/>
  <c r="BE456" i="2"/>
  <c r="BI440" i="2"/>
  <c r="BH440" i="2"/>
  <c r="BG440" i="2"/>
  <c r="BF440" i="2"/>
  <c r="T440" i="2"/>
  <c r="R440" i="2"/>
  <c r="P440" i="2"/>
  <c r="BK440" i="2"/>
  <c r="J440" i="2"/>
  <c r="BE440" i="2" s="1"/>
  <c r="BI435" i="2"/>
  <c r="BH435" i="2"/>
  <c r="BG435" i="2"/>
  <c r="BF435" i="2"/>
  <c r="T435" i="2"/>
  <c r="R435" i="2"/>
  <c r="P435" i="2"/>
  <c r="BK435" i="2"/>
  <c r="J435" i="2"/>
  <c r="BE435" i="2"/>
  <c r="BI427" i="2"/>
  <c r="BH427" i="2"/>
  <c r="BG427" i="2"/>
  <c r="BF427" i="2"/>
  <c r="T427" i="2"/>
  <c r="R427" i="2"/>
  <c r="P427" i="2"/>
  <c r="BK427" i="2"/>
  <c r="J427" i="2"/>
  <c r="BE427" i="2"/>
  <c r="BI411" i="2"/>
  <c r="BH411" i="2"/>
  <c r="BG411" i="2"/>
  <c r="BF411" i="2"/>
  <c r="T411" i="2"/>
  <c r="R411" i="2"/>
  <c r="P411" i="2"/>
  <c r="BK411" i="2"/>
  <c r="J411" i="2"/>
  <c r="BE411" i="2"/>
  <c r="BI405" i="2"/>
  <c r="BH405" i="2"/>
  <c r="BG405" i="2"/>
  <c r="BF405" i="2"/>
  <c r="T405" i="2"/>
  <c r="R405" i="2"/>
  <c r="P405" i="2"/>
  <c r="BK405" i="2"/>
  <c r="J405" i="2"/>
  <c r="BE405" i="2" s="1"/>
  <c r="BI399" i="2"/>
  <c r="BH399" i="2"/>
  <c r="BG399" i="2"/>
  <c r="BF399" i="2"/>
  <c r="T399" i="2"/>
  <c r="R399" i="2"/>
  <c r="P399" i="2"/>
  <c r="BK399" i="2"/>
  <c r="J399" i="2"/>
  <c r="BE399" i="2" s="1"/>
  <c r="BI393" i="2"/>
  <c r="BH393" i="2"/>
  <c r="BG393" i="2"/>
  <c r="BF393" i="2"/>
  <c r="T393" i="2"/>
  <c r="R393" i="2"/>
  <c r="P393" i="2"/>
  <c r="BK393" i="2"/>
  <c r="J393" i="2"/>
  <c r="BE393" i="2"/>
  <c r="BI387" i="2"/>
  <c r="BH387" i="2"/>
  <c r="BG387" i="2"/>
  <c r="BF387" i="2"/>
  <c r="T387" i="2"/>
  <c r="R387" i="2"/>
  <c r="P387" i="2"/>
  <c r="BK387" i="2"/>
  <c r="J387" i="2"/>
  <c r="BE387" i="2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/>
  <c r="BI371" i="2"/>
  <c r="BH371" i="2"/>
  <c r="BG371" i="2"/>
  <c r="BF371" i="2"/>
  <c r="T371" i="2"/>
  <c r="R371" i="2"/>
  <c r="P371" i="2"/>
  <c r="BK371" i="2"/>
  <c r="J371" i="2"/>
  <c r="BE371" i="2"/>
  <c r="BI370" i="2"/>
  <c r="BH370" i="2"/>
  <c r="BG370" i="2"/>
  <c r="BF370" i="2"/>
  <c r="T370" i="2"/>
  <c r="R370" i="2"/>
  <c r="P370" i="2"/>
  <c r="BK370" i="2"/>
  <c r="J370" i="2"/>
  <c r="BE370" i="2"/>
  <c r="BI366" i="2"/>
  <c r="BH366" i="2"/>
  <c r="BG366" i="2"/>
  <c r="BF366" i="2"/>
  <c r="T366" i="2"/>
  <c r="R366" i="2"/>
  <c r="P366" i="2"/>
  <c r="BK366" i="2"/>
  <c r="J366" i="2"/>
  <c r="BE366" i="2" s="1"/>
  <c r="BI363" i="2"/>
  <c r="BH363" i="2"/>
  <c r="BG363" i="2"/>
  <c r="BF363" i="2"/>
  <c r="T363" i="2"/>
  <c r="R363" i="2"/>
  <c r="P363" i="2"/>
  <c r="BK363" i="2"/>
  <c r="J363" i="2"/>
  <c r="BE363" i="2"/>
  <c r="BI360" i="2"/>
  <c r="BH360" i="2"/>
  <c r="BG360" i="2"/>
  <c r="BF360" i="2"/>
  <c r="T360" i="2"/>
  <c r="R360" i="2"/>
  <c r="P360" i="2"/>
  <c r="BK360" i="2"/>
  <c r="J360" i="2"/>
  <c r="BE360" i="2"/>
  <c r="BI359" i="2"/>
  <c r="BH359" i="2"/>
  <c r="BG359" i="2"/>
  <c r="BF359" i="2"/>
  <c r="T359" i="2"/>
  <c r="R359" i="2"/>
  <c r="P359" i="2"/>
  <c r="BK359" i="2"/>
  <c r="J359" i="2"/>
  <c r="BE359" i="2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/>
  <c r="BI351" i="2"/>
  <c r="BH351" i="2"/>
  <c r="BG351" i="2"/>
  <c r="BF351" i="2"/>
  <c r="T351" i="2"/>
  <c r="R351" i="2"/>
  <c r="P351" i="2"/>
  <c r="BK351" i="2"/>
  <c r="J351" i="2"/>
  <c r="BE351" i="2"/>
  <c r="BI347" i="2"/>
  <c r="BH347" i="2"/>
  <c r="BG347" i="2"/>
  <c r="BF347" i="2"/>
  <c r="T347" i="2"/>
  <c r="R347" i="2"/>
  <c r="P347" i="2"/>
  <c r="BK347" i="2"/>
  <c r="J347" i="2"/>
  <c r="BE347" i="2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/>
  <c r="BI332" i="2"/>
  <c r="BH332" i="2"/>
  <c r="BG332" i="2"/>
  <c r="BF332" i="2"/>
  <c r="T332" i="2"/>
  <c r="R332" i="2"/>
  <c r="P332" i="2"/>
  <c r="BK332" i="2"/>
  <c r="J332" i="2"/>
  <c r="BE332" i="2"/>
  <c r="BI328" i="2"/>
  <c r="BH328" i="2"/>
  <c r="BG328" i="2"/>
  <c r="BF328" i="2"/>
  <c r="T328" i="2"/>
  <c r="R328" i="2"/>
  <c r="P328" i="2"/>
  <c r="BK328" i="2"/>
  <c r="J328" i="2"/>
  <c r="BE328" i="2"/>
  <c r="BI324" i="2"/>
  <c r="BH324" i="2"/>
  <c r="BG324" i="2"/>
  <c r="BF324" i="2"/>
  <c r="T324" i="2"/>
  <c r="R324" i="2"/>
  <c r="P324" i="2"/>
  <c r="BK324" i="2"/>
  <c r="J324" i="2"/>
  <c r="BE324" i="2" s="1"/>
  <c r="BI320" i="2"/>
  <c r="BH320" i="2"/>
  <c r="BG320" i="2"/>
  <c r="BF320" i="2"/>
  <c r="T320" i="2"/>
  <c r="R320" i="2"/>
  <c r="P320" i="2"/>
  <c r="BK320" i="2"/>
  <c r="J320" i="2"/>
  <c r="BE320" i="2"/>
  <c r="BI315" i="2"/>
  <c r="BH315" i="2"/>
  <c r="BG315" i="2"/>
  <c r="BF315" i="2"/>
  <c r="T315" i="2"/>
  <c r="R315" i="2"/>
  <c r="P315" i="2"/>
  <c r="BK315" i="2"/>
  <c r="J315" i="2"/>
  <c r="BE315" i="2"/>
  <c r="BI310" i="2"/>
  <c r="BH310" i="2"/>
  <c r="BG310" i="2"/>
  <c r="BF310" i="2"/>
  <c r="T310" i="2"/>
  <c r="R310" i="2"/>
  <c r="P310" i="2"/>
  <c r="BK310" i="2"/>
  <c r="J310" i="2"/>
  <c r="BE310" i="2"/>
  <c r="BI298" i="2"/>
  <c r="BH298" i="2"/>
  <c r="BG298" i="2"/>
  <c r="BF298" i="2"/>
  <c r="T298" i="2"/>
  <c r="R298" i="2"/>
  <c r="P298" i="2"/>
  <c r="BK298" i="2"/>
  <c r="J298" i="2"/>
  <c r="BE298" i="2" s="1"/>
  <c r="BI290" i="2"/>
  <c r="BH290" i="2"/>
  <c r="BG290" i="2"/>
  <c r="BF290" i="2"/>
  <c r="T290" i="2"/>
  <c r="R290" i="2"/>
  <c r="P290" i="2"/>
  <c r="BK290" i="2"/>
  <c r="J290" i="2"/>
  <c r="BE290" i="2"/>
  <c r="BI286" i="2"/>
  <c r="BH286" i="2"/>
  <c r="BG286" i="2"/>
  <c r="BF286" i="2"/>
  <c r="T286" i="2"/>
  <c r="R286" i="2"/>
  <c r="P286" i="2"/>
  <c r="BK286" i="2"/>
  <c r="J286" i="2"/>
  <c r="BE286" i="2"/>
  <c r="BI282" i="2"/>
  <c r="BH282" i="2"/>
  <c r="BG282" i="2"/>
  <c r="BF282" i="2"/>
  <c r="T282" i="2"/>
  <c r="R282" i="2"/>
  <c r="P282" i="2"/>
  <c r="BK282" i="2"/>
  <c r="J282" i="2"/>
  <c r="BE282" i="2"/>
  <c r="BI281" i="2"/>
  <c r="BH281" i="2"/>
  <c r="BG281" i="2"/>
  <c r="BF281" i="2"/>
  <c r="T281" i="2"/>
  <c r="R281" i="2"/>
  <c r="P281" i="2"/>
  <c r="BK281" i="2"/>
  <c r="J281" i="2"/>
  <c r="BE281" i="2" s="1"/>
  <c r="BI277" i="2"/>
  <c r="BH277" i="2"/>
  <c r="BG277" i="2"/>
  <c r="BF277" i="2"/>
  <c r="T277" i="2"/>
  <c r="R277" i="2"/>
  <c r="P277" i="2"/>
  <c r="BK277" i="2"/>
  <c r="J277" i="2"/>
  <c r="BE277" i="2" s="1"/>
  <c r="BI276" i="2"/>
  <c r="BH276" i="2"/>
  <c r="BG276" i="2"/>
  <c r="BF276" i="2"/>
  <c r="T276" i="2"/>
  <c r="R276" i="2"/>
  <c r="P276" i="2"/>
  <c r="BK276" i="2"/>
  <c r="J276" i="2"/>
  <c r="BE276" i="2"/>
  <c r="BI272" i="2"/>
  <c r="BH272" i="2"/>
  <c r="BG272" i="2"/>
  <c r="BF272" i="2"/>
  <c r="T272" i="2"/>
  <c r="T271" i="2" s="1"/>
  <c r="R272" i="2"/>
  <c r="R271" i="2" s="1"/>
  <c r="R270" i="2" s="1"/>
  <c r="P272" i="2"/>
  <c r="P271" i="2" s="1"/>
  <c r="P270" i="2" s="1"/>
  <c r="BK272" i="2"/>
  <c r="BK271" i="2" s="1"/>
  <c r="J272" i="2"/>
  <c r="BE272" i="2" s="1"/>
  <c r="BI269" i="2"/>
  <c r="BH269" i="2"/>
  <c r="BG269" i="2"/>
  <c r="BF269" i="2"/>
  <c r="T269" i="2"/>
  <c r="T268" i="2" s="1"/>
  <c r="R269" i="2"/>
  <c r="R268" i="2"/>
  <c r="P269" i="2"/>
  <c r="P268" i="2"/>
  <c r="BK269" i="2"/>
  <c r="BK268" i="2"/>
  <c r="J268" i="2"/>
  <c r="J99" i="2" s="1"/>
  <c r="J269" i="2"/>
  <c r="BE269" i="2" s="1"/>
  <c r="BI261" i="2"/>
  <c r="BH261" i="2"/>
  <c r="BG261" i="2"/>
  <c r="BF261" i="2"/>
  <c r="T261" i="2"/>
  <c r="R261" i="2"/>
  <c r="P261" i="2"/>
  <c r="BK261" i="2"/>
  <c r="J261" i="2"/>
  <c r="BE261" i="2"/>
  <c r="BI250" i="2"/>
  <c r="BH250" i="2"/>
  <c r="BG250" i="2"/>
  <c r="BF250" i="2"/>
  <c r="T250" i="2"/>
  <c r="T244" i="2" s="1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 s="1"/>
  <c r="BI245" i="2"/>
  <c r="BH245" i="2"/>
  <c r="BG245" i="2"/>
  <c r="BF245" i="2"/>
  <c r="T245" i="2"/>
  <c r="R245" i="2"/>
  <c r="R244" i="2" s="1"/>
  <c r="P245" i="2"/>
  <c r="P244" i="2"/>
  <c r="BK245" i="2"/>
  <c r="BK244" i="2"/>
  <c r="J244" i="2" s="1"/>
  <c r="J98" i="2" s="1"/>
  <c r="J245" i="2"/>
  <c r="BE245" i="2"/>
  <c r="BI242" i="2"/>
  <c r="BH242" i="2"/>
  <c r="BG242" i="2"/>
  <c r="BF242" i="2"/>
  <c r="T242" i="2"/>
  <c r="R242" i="2"/>
  <c r="P242" i="2"/>
  <c r="BK242" i="2"/>
  <c r="J242" i="2"/>
  <c r="BE242" i="2"/>
  <c r="BI237" i="2"/>
  <c r="BH237" i="2"/>
  <c r="BG237" i="2"/>
  <c r="BF237" i="2"/>
  <c r="T237" i="2"/>
  <c r="R237" i="2"/>
  <c r="P237" i="2"/>
  <c r="BK237" i="2"/>
  <c r="J237" i="2"/>
  <c r="BE237" i="2"/>
  <c r="BI233" i="2"/>
  <c r="BH233" i="2"/>
  <c r="BG233" i="2"/>
  <c r="BF233" i="2"/>
  <c r="T233" i="2"/>
  <c r="R233" i="2"/>
  <c r="P233" i="2"/>
  <c r="BK233" i="2"/>
  <c r="J233" i="2"/>
  <c r="BE233" i="2"/>
  <c r="BI228" i="2"/>
  <c r="BH228" i="2"/>
  <c r="BG228" i="2"/>
  <c r="BF228" i="2"/>
  <c r="T228" i="2"/>
  <c r="R228" i="2"/>
  <c r="P228" i="2"/>
  <c r="BK228" i="2"/>
  <c r="J228" i="2"/>
  <c r="BE228" i="2" s="1"/>
  <c r="BI223" i="2"/>
  <c r="BH223" i="2"/>
  <c r="BG223" i="2"/>
  <c r="BF223" i="2"/>
  <c r="T223" i="2"/>
  <c r="R223" i="2"/>
  <c r="P223" i="2"/>
  <c r="BK223" i="2"/>
  <c r="J223" i="2"/>
  <c r="BE223" i="2" s="1"/>
  <c r="BI214" i="2"/>
  <c r="BH214" i="2"/>
  <c r="BG214" i="2"/>
  <c r="BF214" i="2"/>
  <c r="T214" i="2"/>
  <c r="R214" i="2"/>
  <c r="P214" i="2"/>
  <c r="BK214" i="2"/>
  <c r="J214" i="2"/>
  <c r="BE214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/>
  <c r="BI201" i="2"/>
  <c r="BH201" i="2"/>
  <c r="BG201" i="2"/>
  <c r="BF201" i="2"/>
  <c r="T201" i="2"/>
  <c r="R201" i="2"/>
  <c r="P201" i="2"/>
  <c r="BK201" i="2"/>
  <c r="J201" i="2"/>
  <c r="BE201" i="2"/>
  <c r="BI196" i="2"/>
  <c r="BH196" i="2"/>
  <c r="BG196" i="2"/>
  <c r="BF196" i="2"/>
  <c r="T196" i="2"/>
  <c r="R196" i="2"/>
  <c r="P196" i="2"/>
  <c r="BK196" i="2"/>
  <c r="J196" i="2"/>
  <c r="BE196" i="2" s="1"/>
  <c r="BI185" i="2"/>
  <c r="BH185" i="2"/>
  <c r="BG185" i="2"/>
  <c r="BF185" i="2"/>
  <c r="T185" i="2"/>
  <c r="R185" i="2"/>
  <c r="P185" i="2"/>
  <c r="BK185" i="2"/>
  <c r="J185" i="2"/>
  <c r="BE185" i="2" s="1"/>
  <c r="BI173" i="2"/>
  <c r="BH173" i="2"/>
  <c r="BG173" i="2"/>
  <c r="BF173" i="2"/>
  <c r="T173" i="2"/>
  <c r="R173" i="2"/>
  <c r="P173" i="2"/>
  <c r="BK173" i="2"/>
  <c r="J173" i="2"/>
  <c r="BE173" i="2"/>
  <c r="BI165" i="2"/>
  <c r="BH165" i="2"/>
  <c r="BG165" i="2"/>
  <c r="BF165" i="2"/>
  <c r="T165" i="2"/>
  <c r="R165" i="2"/>
  <c r="P165" i="2"/>
  <c r="BK165" i="2"/>
  <c r="J165" i="2"/>
  <c r="BE165" i="2"/>
  <c r="BI155" i="2"/>
  <c r="BH155" i="2"/>
  <c r="BG155" i="2"/>
  <c r="BF155" i="2"/>
  <c r="T155" i="2"/>
  <c r="R155" i="2"/>
  <c r="P155" i="2"/>
  <c r="BK155" i="2"/>
  <c r="J155" i="2"/>
  <c r="BE155" i="2" s="1"/>
  <c r="BI149" i="2"/>
  <c r="BH149" i="2"/>
  <c r="BG149" i="2"/>
  <c r="BF149" i="2"/>
  <c r="T149" i="2"/>
  <c r="R149" i="2"/>
  <c r="P149" i="2"/>
  <c r="BK149" i="2"/>
  <c r="J149" i="2"/>
  <c r="BE149" i="2"/>
  <c r="BI145" i="2"/>
  <c r="BH145" i="2"/>
  <c r="BG145" i="2"/>
  <c r="BF145" i="2"/>
  <c r="T145" i="2"/>
  <c r="R145" i="2"/>
  <c r="R130" i="2" s="1"/>
  <c r="R129" i="2" s="1"/>
  <c r="R128" i="2" s="1"/>
  <c r="P145" i="2"/>
  <c r="P130" i="2" s="1"/>
  <c r="P129" i="2" s="1"/>
  <c r="BK145" i="2"/>
  <c r="J145" i="2"/>
  <c r="BE145" i="2"/>
  <c r="BI138" i="2"/>
  <c r="BH138" i="2"/>
  <c r="BG138" i="2"/>
  <c r="F35" i="2" s="1"/>
  <c r="BB95" i="1" s="1"/>
  <c r="BB94" i="1" s="1"/>
  <c r="BF138" i="2"/>
  <c r="T138" i="2"/>
  <c r="T130" i="2" s="1"/>
  <c r="T129" i="2" s="1"/>
  <c r="R138" i="2"/>
  <c r="P138" i="2"/>
  <c r="BK138" i="2"/>
  <c r="J138" i="2"/>
  <c r="BE138" i="2"/>
  <c r="BI131" i="2"/>
  <c r="F37" i="2" s="1"/>
  <c r="BD95" i="1" s="1"/>
  <c r="BD94" i="1" s="1"/>
  <c r="W33" i="1" s="1"/>
  <c r="BH131" i="2"/>
  <c r="F36" i="2" s="1"/>
  <c r="BC95" i="1" s="1"/>
  <c r="BC94" i="1" s="1"/>
  <c r="BG131" i="2"/>
  <c r="BF131" i="2"/>
  <c r="J34" i="2" s="1"/>
  <c r="AW95" i="1" s="1"/>
  <c r="T131" i="2"/>
  <c r="R131" i="2"/>
  <c r="P131" i="2"/>
  <c r="BK131" i="2"/>
  <c r="BK130" i="2" s="1"/>
  <c r="J131" i="2"/>
  <c r="BE131" i="2" s="1"/>
  <c r="J124" i="2"/>
  <c r="F124" i="2"/>
  <c r="F122" i="2"/>
  <c r="E120" i="2"/>
  <c r="J90" i="2"/>
  <c r="F90" i="2"/>
  <c r="F88" i="2"/>
  <c r="E86" i="2"/>
  <c r="J24" i="2"/>
  <c r="E24" i="2"/>
  <c r="J125" i="2"/>
  <c r="J91" i="2"/>
  <c r="J23" i="2"/>
  <c r="J18" i="2"/>
  <c r="E18" i="2"/>
  <c r="F125" i="2"/>
  <c r="F91" i="2"/>
  <c r="J17" i="2"/>
  <c r="J12" i="2"/>
  <c r="J122" i="2" s="1"/>
  <c r="E7" i="2"/>
  <c r="E118" i="2" s="1"/>
  <c r="E84" i="2"/>
  <c r="AS94" i="1"/>
  <c r="L90" i="1"/>
  <c r="AM90" i="1"/>
  <c r="AM89" i="1"/>
  <c r="L89" i="1"/>
  <c r="AM87" i="1"/>
  <c r="L87" i="1"/>
  <c r="L85" i="1"/>
  <c r="L84" i="1"/>
  <c r="AY94" i="1" l="1"/>
  <c r="W32" i="1"/>
  <c r="J271" i="2"/>
  <c r="J101" i="2" s="1"/>
  <c r="BK270" i="2"/>
  <c r="J270" i="2" s="1"/>
  <c r="J100" i="2" s="1"/>
  <c r="AX94" i="1"/>
  <c r="W31" i="1"/>
  <c r="J130" i="2"/>
  <c r="J97" i="2" s="1"/>
  <c r="BK129" i="2"/>
  <c r="T270" i="2"/>
  <c r="T128" i="2" s="1"/>
  <c r="P737" i="2"/>
  <c r="P128" i="2" s="1"/>
  <c r="AU95" i="1" s="1"/>
  <c r="AU94" i="1" s="1"/>
  <c r="J33" i="2"/>
  <c r="AV95" i="1" s="1"/>
  <c r="AT95" i="1" s="1"/>
  <c r="F33" i="2"/>
  <c r="AZ95" i="1" s="1"/>
  <c r="AZ94" i="1" s="1"/>
  <c r="F34" i="2"/>
  <c r="BA95" i="1" s="1"/>
  <c r="BA94" i="1" s="1"/>
  <c r="J88" i="2"/>
  <c r="BK737" i="2"/>
  <c r="J737" i="2" s="1"/>
  <c r="J105" i="2" s="1"/>
  <c r="W30" i="1" l="1"/>
  <c r="AW94" i="1"/>
  <c r="AK30" i="1" s="1"/>
  <c r="W29" i="1"/>
  <c r="AV94" i="1"/>
  <c r="J129" i="2"/>
  <c r="J96" i="2" s="1"/>
  <c r="BK128" i="2"/>
  <c r="J128" i="2" s="1"/>
  <c r="J95" i="2" l="1"/>
  <c r="J30" i="2"/>
  <c r="AK29" i="1"/>
  <c r="AT94" i="1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<sst xmlns="http://schemas.openxmlformats.org/spreadsheetml/2006/main" count="7026" uniqueCount="804">
  <si>
    <t>Export Komplet</t>
  </si>
  <si>
    <t/>
  </si>
  <si>
    <t>2.0</t>
  </si>
  <si>
    <t>False</t>
  </si>
  <si>
    <t>{82e3f07b-2144-479f-9a04-24b003d8001d}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</si>
  <si>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</si>
  <si>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</si>
  <si>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</si>
  <si>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</si>
  <si>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</si>
  <si>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</si>
  <si>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</si>
  <si>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</si>
  <si>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</si>
  <si>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2019/05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</si>
  <si>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</si>
  <si>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</si>
  <si>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SSZ_BOHUMÍN - PŘECHOD PRO CHODCE SIL. Č. I/67 - U PRODEJNY HANOUSEK</t>
  </si>
  <si>
    <t>KSO:</t>
  </si>
  <si>
    <t>822 25</t>
  </si>
  <si>
    <t>CC-CZ:</t>
  </si>
  <si>
    <t>21129</t>
  </si>
  <si>
    <t>Místo:</t>
  </si>
  <si>
    <t>Bohumín</t>
  </si>
  <si>
    <t>Datum:</t>
  </si>
  <si>
    <t>29. 5. 2019</t>
  </si>
  <si>
    <t>CZ-CPV:</t>
  </si>
  <si>
    <t>51110000-6</t>
  </si>
  <si>
    <t>CZ-CPA:</t>
  </si>
  <si>
    <t>43.21.10</t>
  </si>
  <si>
    <t>Zadavatel:</t>
  </si>
  <si>
    <t>IČ:</t>
  </si>
  <si>
    <t>Město Bohumín, Masarykova 158, Bohumín 735 81</t>
  </si>
  <si>
    <t>DIČ:</t>
  </si>
  <si>
    <t>Uchazeč:</t>
  </si>
  <si>
    <t>Vyplň údaj</t>
  </si>
  <si>
    <t>Projektant:</t>
  </si>
  <si>
    <t>ŠNAPKA SLUŽBY s.r.o., Hřbitovní 651/8, TĚRLICKO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</si>
  <si>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</si>
  <si>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</si>
  <si>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</si>
  <si>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</si>
  <si>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</si>
  <si>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</si>
  <si>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</si>
  <si>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</si>
  <si>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</si>
  <si>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</si>
  <si>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</si>
  <si>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</si>
  <si>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</si>
  <si>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</si>
  <si>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</si>
  <si>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</si>
  <si>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</si>
  <si>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</si>
  <si>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</si>
  <si>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</si>
  <si>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</si>
  <si>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</si>
  <si>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</si>
  <si>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</si>
  <si>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</si>
  <si>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</si>
  <si>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</si>
  <si>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</si>
  <si>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</si>
  <si>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</si>
  <si>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</si>
  <si>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</si>
  <si>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</si>
  <si>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</si>
  <si>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</si>
  <si>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</si>
  <si>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</si>
  <si>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</si>
  <si>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</si>
  <si>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</si>
  <si>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</si>
  <si>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</si>
  <si>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</si>
  <si>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</si>
  <si>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</si>
  <si>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</si>
  <si>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</si>
  <si>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</si>
  <si>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</si>
  <si>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SSZ</t>
  </si>
  <si>
    <t>SVĚTELNÁ SIGNALIZACE - U PRODEJNY HANOUSEK</t>
  </si>
  <si>
    <t>PRO</t>
  </si>
  <si>
    <t>1</t>
  </si>
  <si>
    <t>{0e70f923-cd5c-43e2-9cbe-90fd626aded4}</t>
  </si>
  <si>
    <t>82225</t>
  </si>
  <si>
    <t>2</t>
  </si>
  <si>
    <t>CMSM_5</t>
  </si>
  <si>
    <t>délka kabeláže CMSM 5x1,0 (vnitřní rozvod stožáru)</t>
  </si>
  <si>
    <t>40</t>
  </si>
  <si>
    <t>CMSM_7</t>
  </si>
  <si>
    <t>celková délka CMSM 7x1,0</t>
  </si>
  <si>
    <t>10</t>
  </si>
  <si>
    <t>KRYCÍ LIST SOUPISU PRACÍ</t>
  </si>
  <si>
    <t>FeZN_PÁSEK</t>
  </si>
  <si>
    <t>Délka FEZN pásku</t>
  </si>
  <si>
    <t>m</t>
  </si>
  <si>
    <t>31,02</t>
  </si>
  <si>
    <t>NYY_SSZ</t>
  </si>
  <si>
    <t>napájecí kabel NYY-J 3x6mm</t>
  </si>
  <si>
    <t>14,3</t>
  </si>
  <si>
    <t>výstuž</t>
  </si>
  <si>
    <t>Výstuž základové konstrukce</t>
  </si>
  <si>
    <t>VYTYČ</t>
  </si>
  <si>
    <t>VYTYČENÍ TRASY KABELŮ</t>
  </si>
  <si>
    <t>km</t>
  </si>
  <si>
    <t>29,7</t>
  </si>
  <si>
    <t>Objekt:</t>
  </si>
  <si>
    <t>DLAZBA</t>
  </si>
  <si>
    <t>zámková dlažba</t>
  </si>
  <si>
    <t>m2</t>
  </si>
  <si>
    <t>18</t>
  </si>
  <si>
    <t>SSZ - SVĚTELNÁ SIGNALIZACE - U PRODEJNY HANOUSEK</t>
  </si>
  <si>
    <t>KAB_TRASA</t>
  </si>
  <si>
    <t>celková kabelová trasa</t>
  </si>
  <si>
    <t>17,2</t>
  </si>
  <si>
    <t>SKLADKA</t>
  </si>
  <si>
    <t>Vybourané hmoty na skládku</t>
  </si>
  <si>
    <t>m3</t>
  </si>
  <si>
    <t>4,62</t>
  </si>
  <si>
    <t>NYY_19</t>
  </si>
  <si>
    <t>celková délka kabelu NYY-J 19x1,5</t>
  </si>
  <si>
    <t>47,63</t>
  </si>
  <si>
    <t>KAB_FTP</t>
  </si>
  <si>
    <t>tcekfe/ftp</t>
  </si>
  <si>
    <t>51,3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</si>
  <si>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</si>
  <si>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</si>
  <si>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</si>
  <si>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</si>
  <si>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</si>
  <si>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</si>
  <si>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46-M - Zemní práce při extr.mont.pracích</t>
  </si>
  <si>
    <t xml:space="preserve">    1 - Zemní práce</t>
  </si>
  <si>
    <t xml:space="preserve">    99 - Přesun hmot</t>
  </si>
  <si>
    <t>M - M</t>
  </si>
  <si>
    <t xml:space="preserve">    21-M - Elektromontáže</t>
  </si>
  <si>
    <t xml:space="preserve">    22-M - Montáže oznam. a zabezp. zařízení</t>
  </si>
  <si>
    <t xml:space="preserve">    33-M - Montáže dopr.zaříz - přisvětlení přechodu</t>
  </si>
  <si>
    <t xml:space="preserve">    91 - Doplňující konstrukce a práce pozemních komunikací, letišť a ploch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</si>
  <si>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</si>
  <si>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</si>
  <si>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</si>
  <si>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</si>
  <si>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</si>
  <si>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</si>
  <si>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</si>
  <si>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</si>
  <si>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</si>
  <si>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</si>
  <si>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</si>
  <si>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</si>
  <si>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</si>
  <si>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</si>
  <si>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</si>
  <si>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</si>
  <si>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</si>
  <si>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</si>
  <si>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</si>
  <si>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46-M</t>
  </si>
  <si>
    <t>Zemní práce při extr.mont.pracích</t>
  </si>
  <si>
    <t>3</t>
  </si>
  <si>
    <t>K</t>
  </si>
  <si>
    <t>460010024</t>
  </si>
  <si>
    <t>Vytyčení trasy vedení kabelového podzemního v zastavěném prostoru</t>
  </si>
  <si>
    <t>64</t>
  </si>
  <si>
    <t>246</t>
  </si>
  <si>
    <t>VV</t>
  </si>
  <si>
    <t>Odměřeno v AutoCadu</t>
  </si>
  <si>
    <t>Výkop 35 x 60:</t>
  </si>
  <si>
    <t>(9,7+7,5+12,5)</t>
  </si>
  <si>
    <t>Součet</t>
  </si>
  <si>
    <t>4</t>
  </si>
  <si>
    <t>VYTYČ*0,001</t>
  </si>
  <si>
    <t>460070543</t>
  </si>
  <si>
    <t>Hloubení nezapažených jam pro základy silničních stožárů výložníkových bez patky v hornině tř 3</t>
  </si>
  <si>
    <t>kus</t>
  </si>
  <si>
    <t>250</t>
  </si>
  <si>
    <t>výkopy jam základů pro výložníkové stožáry</t>
  </si>
  <si>
    <t>SSZ1 - Stožár č. 1:</t>
  </si>
  <si>
    <t>SSZ 1 - Stožár č. 2:</t>
  </si>
  <si>
    <t>460070553</t>
  </si>
  <si>
    <t>Hloubení nezapažených jam pro základy silničních stožárů s patkou v hornině tř 3</t>
  </si>
  <si>
    <t>252</t>
  </si>
  <si>
    <t>výkopy jam základů pro řadiče</t>
  </si>
  <si>
    <t>460070753</t>
  </si>
  <si>
    <t>Hloubení nezapažených jam pro ostatní konstrukce ručně v hornině tř 3</t>
  </si>
  <si>
    <t>254</t>
  </si>
  <si>
    <t>výkop jámy pro elektroměrový rozvadeč</t>
  </si>
  <si>
    <t>RE:</t>
  </si>
  <si>
    <t>0,6*0,4*0,6</t>
  </si>
  <si>
    <t>"starovací a cílová jáma protlaku"(2,5*1,5*1,5)+(1,5*1,5*1,5)</t>
  </si>
  <si>
    <t>5</t>
  </si>
  <si>
    <t>460080014</t>
  </si>
  <si>
    <t>Základové konstrukce z monolitického betonu C 16/20 bez bednění</t>
  </si>
  <si>
    <t>256</t>
  </si>
  <si>
    <t>betonové základy pro stožáry a řadiče</t>
  </si>
  <si>
    <t>SSZ1:</t>
  </si>
  <si>
    <t>Stožár č. 1,2:</t>
  </si>
  <si>
    <t>1,7*1*1*2</t>
  </si>
  <si>
    <t>Řadič SSZ:</t>
  </si>
  <si>
    <t>0,6*0,6*0,6</t>
  </si>
  <si>
    <t>6</t>
  </si>
  <si>
    <t>460080042</t>
  </si>
  <si>
    <t>Výztuž základových konstrukcí betonářskou ocelí 10 505</t>
  </si>
  <si>
    <t>t</t>
  </si>
  <si>
    <t>258</t>
  </si>
  <si>
    <t>výstuž*0,005</t>
  </si>
  <si>
    <t>7</t>
  </si>
  <si>
    <t>460080201</t>
  </si>
  <si>
    <t>Zřízení nezabudovaného bednění základových konstrukcí</t>
  </si>
  <si>
    <t>260</t>
  </si>
  <si>
    <t>bednění pro betonové základy pro stožáry a řadiče</t>
  </si>
  <si>
    <t>Stožár č. 1:</t>
  </si>
  <si>
    <t>(1,7*1)*4</t>
  </si>
  <si>
    <t>Stožár č. 2:</t>
  </si>
  <si>
    <t>(0,6*0,6)*4</t>
  </si>
  <si>
    <t>8</t>
  </si>
  <si>
    <t>460080301</t>
  </si>
  <si>
    <t>Odstranění nezabudovaného bednění základových konstrukcí</t>
  </si>
  <si>
    <t>262</t>
  </si>
  <si>
    <t>9</t>
  </si>
  <si>
    <t>460120082</t>
  </si>
  <si>
    <t>Uložení sypaniny do násypů zhutněných z hornin třídy 3až4</t>
  </si>
  <si>
    <t>264</t>
  </si>
  <si>
    <t>Výkop 50 x 80:</t>
  </si>
  <si>
    <t>(KAB_TRASA)*0,7*0,50</t>
  </si>
  <si>
    <t>460030059</t>
  </si>
  <si>
    <t>Rozebrání dlažeb ručně z dlaždic zámkových do malty spáry nezalité</t>
  </si>
  <si>
    <t>CS ÚRS 2018 01</t>
  </si>
  <si>
    <t>-1218689633</t>
  </si>
  <si>
    <t>"rozebrání zámkové dlažby pro kabelovou rýhu v šířce 1,0m"1*(4,9+1,3+1,3)</t>
  </si>
  <si>
    <t>"rozebrání dlažby pro základy stožárů"1,5*1,5*2</t>
  </si>
  <si>
    <t>"starovací a cílová jáma protlaku"(2,5*1,5)+(1,5*1,5)</t>
  </si>
  <si>
    <t>11</t>
  </si>
  <si>
    <t>460650176</t>
  </si>
  <si>
    <t>Očištění dlaždic betonových tvarovaných nebo zámkových z rozebraných dlažeb</t>
  </si>
  <si>
    <t>2100301917</t>
  </si>
  <si>
    <t>12</t>
  </si>
  <si>
    <t>141721115</t>
  </si>
  <si>
    <t>Řízený zemní protlak hloubky do 6 m vnějšího průměru do 160 mm v hornině tř 1 až 4</t>
  </si>
  <si>
    <t>-1427976732</t>
  </si>
  <si>
    <t>"prostup pod komunikací"12,5</t>
  </si>
  <si>
    <t>13</t>
  </si>
  <si>
    <t>M</t>
  </si>
  <si>
    <t>28610004</t>
  </si>
  <si>
    <t>trubka PVC tlaková hrdlovaná vodovodní dl 6m DN 125</t>
  </si>
  <si>
    <t>-538299953</t>
  </si>
  <si>
    <t>14</t>
  </si>
  <si>
    <t>460150274</t>
  </si>
  <si>
    <t>Hloubení kabelových zapažených i nezapažených rýh ručně š 50 cm, hl 90 cm, v hornině tř 4</t>
  </si>
  <si>
    <t>1933795172</t>
  </si>
  <si>
    <t>Odměřeno z AutoCAD</t>
  </si>
  <si>
    <t>"výkopy kabelových tras"1,4+8,3+4,9+1,3+1,3</t>
  </si>
  <si>
    <t>460260011</t>
  </si>
  <si>
    <t>Pevné spojení páskových zemničů</t>
  </si>
  <si>
    <t>274</t>
  </si>
  <si>
    <t>Přímo zadané</t>
  </si>
  <si>
    <t>Stožár číslo 1:</t>
  </si>
  <si>
    <t>Stožár číslo 2:</t>
  </si>
  <si>
    <t>Řadič SSZ a rozvaděč RE:</t>
  </si>
  <si>
    <t>16</t>
  </si>
  <si>
    <t>460400071</t>
  </si>
  <si>
    <t>Pažení příložné plné výkopů jam hloubky do 4 m</t>
  </si>
  <si>
    <t>276</t>
  </si>
  <si>
    <t>pažení výkopů jam základů pro výložníkové stožáry</t>
  </si>
  <si>
    <t>SSZ 1 - Stožár č. 1,2:</t>
  </si>
  <si>
    <t>2+2</t>
  </si>
  <si>
    <t>17</t>
  </si>
  <si>
    <t>460400171</t>
  </si>
  <si>
    <t>Odstranění pažení příložného výkopů jam hloubky do 4 m</t>
  </si>
  <si>
    <t>278</t>
  </si>
  <si>
    <t>460421282</t>
  </si>
  <si>
    <t>Lože kabelů z prohozeného výkopku tl 5 cm nad kabel, kryté plastovou folií, š lože do 50 cm</t>
  </si>
  <si>
    <t>282</t>
  </si>
  <si>
    <t>(KAB_TRASA)</t>
  </si>
  <si>
    <t>19</t>
  </si>
  <si>
    <t>460560263</t>
  </si>
  <si>
    <t>Zásyp rýh ručně šířky 50 cm, hloubky 80 cm, z horniny třídy 3</t>
  </si>
  <si>
    <t>300</t>
  </si>
  <si>
    <t>20</t>
  </si>
  <si>
    <t>460650932</t>
  </si>
  <si>
    <t>Kladení dlažby po překopech dlaždice betonové zámkové do lože z kameniva těženého</t>
  </si>
  <si>
    <t>147402260</t>
  </si>
  <si>
    <t>Zemní práce</t>
  </si>
  <si>
    <t>181411131</t>
  </si>
  <si>
    <t>Založení parkového trávníku výsevem plochy do 1000 m2 v rovině a ve svahu do 1:5</t>
  </si>
  <si>
    <t>(1,4+8,3)*1</t>
  </si>
  <si>
    <t>22</t>
  </si>
  <si>
    <t>005724100</t>
  </si>
  <si>
    <t>osivo směs travní parková</t>
  </si>
  <si>
    <t>kg</t>
  </si>
  <si>
    <t>23</t>
  </si>
  <si>
    <t>171201201</t>
  </si>
  <si>
    <t>Uložení sypaniny na skládky</t>
  </si>
  <si>
    <t>(KAB_TRASA)*0,5*0,1</t>
  </si>
  <si>
    <t>Stožár SSZ</t>
  </si>
  <si>
    <t>24</t>
  </si>
  <si>
    <t>171201211</t>
  </si>
  <si>
    <t>Poplatek za uložení odpadu ze sypaniny na skládce (skládkovné)</t>
  </si>
  <si>
    <t>SKLADKA*1,6</t>
  </si>
  <si>
    <t>99</t>
  </si>
  <si>
    <t>Přesun hmot</t>
  </si>
  <si>
    <t>25</t>
  </si>
  <si>
    <t>998223011</t>
  </si>
  <si>
    <t>Přesun hmot pro pozemní komunikace s krytem dlážděným</t>
  </si>
  <si>
    <t>62</t>
  </si>
  <si>
    <t>21-M</t>
  </si>
  <si>
    <t>Elektromontáže</t>
  </si>
  <si>
    <t>26</t>
  </si>
  <si>
    <t>460490013</t>
  </si>
  <si>
    <t>Krytí kabelů výstražnou fólií šířky 34 cm</t>
  </si>
  <si>
    <t>284</t>
  </si>
  <si>
    <t>SSZ 1:"celková kabelová trsa* rezerva"</t>
  </si>
  <si>
    <t>KAB_TRASA*1,15</t>
  </si>
  <si>
    <t>27</t>
  </si>
  <si>
    <t>693113110</t>
  </si>
  <si>
    <t>Pás varovný plný PE šíře 33 cm s potiskem</t>
  </si>
  <si>
    <t>286</t>
  </si>
  <si>
    <t>28</t>
  </si>
  <si>
    <t>460510064</t>
  </si>
  <si>
    <t>Kabelové prostupy z trub plastových do rýhy s obsypem, průměru do 10 cm</t>
  </si>
  <si>
    <t>292</t>
  </si>
  <si>
    <t>SSZ 1:"celková kabelová trasa+rezervy ve výkopech, zatažení do rozvaděčů a stožárů"</t>
  </si>
  <si>
    <t>(KAB_TRASA+2+2+2+2+2)*1,1</t>
  </si>
  <si>
    <t>29</t>
  </si>
  <si>
    <t>34571353</t>
  </si>
  <si>
    <t>trubka elektroinstalační ohebná dvouplášťová korugovaná D 61/75 mm, HDPE+LDPE</t>
  </si>
  <si>
    <t>128</t>
  </si>
  <si>
    <t>-749116106</t>
  </si>
  <si>
    <t>30</t>
  </si>
  <si>
    <t>210010068</t>
  </si>
  <si>
    <t>Montáž trubek pancéřových kovových závitových D 42 mm uložených pevně</t>
  </si>
  <si>
    <t>68</t>
  </si>
  <si>
    <t>SSZ 1:</t>
  </si>
  <si>
    <t>31</t>
  </si>
  <si>
    <t>345711280</t>
  </si>
  <si>
    <t>Trubka elektroinstalační ocelová lakovaná závitová D42 mm</t>
  </si>
  <si>
    <t>70</t>
  </si>
  <si>
    <t>4*1,05</t>
  </si>
  <si>
    <t>32</t>
  </si>
  <si>
    <t>220061701</t>
  </si>
  <si>
    <t>Zatažení kabelu do objektu do 9 kg/m</t>
  </si>
  <si>
    <t>114</t>
  </si>
  <si>
    <t>nyy_ssz</t>
  </si>
  <si>
    <t>nyy_19</t>
  </si>
  <si>
    <t>kab_FTP</t>
  </si>
  <si>
    <t>cmsm_5</t>
  </si>
  <si>
    <t>cmsm_7</t>
  </si>
  <si>
    <t>33</t>
  </si>
  <si>
    <t>220111436</t>
  </si>
  <si>
    <t>Kontrolní a závěrečné měření kabelu pro rozvoj signalize</t>
  </si>
  <si>
    <t>120</t>
  </si>
  <si>
    <t>Kabel NYY-J 19x1,5:</t>
  </si>
  <si>
    <t>Kabel NYY-J 24x1,5:</t>
  </si>
  <si>
    <t>Vozidlová návěstidla:</t>
  </si>
  <si>
    <t>(1+1+1+1)*5</t>
  </si>
  <si>
    <t>Chodecká návěstidla:</t>
  </si>
  <si>
    <t>(1+1)*7</t>
  </si>
  <si>
    <t>34</t>
  </si>
  <si>
    <t>220111741</t>
  </si>
  <si>
    <t>Montáž svorka rozpojovací zkušební</t>
  </si>
  <si>
    <t>122</t>
  </si>
  <si>
    <t>35</t>
  </si>
  <si>
    <t>354419250</t>
  </si>
  <si>
    <t>Svorka zkušební pro lano D6-12 mm FeZn</t>
  </si>
  <si>
    <t>124</t>
  </si>
  <si>
    <t>36</t>
  </si>
  <si>
    <t>220111765</t>
  </si>
  <si>
    <t>Změření zemního odporu</t>
  </si>
  <si>
    <t>126</t>
  </si>
  <si>
    <t>37</t>
  </si>
  <si>
    <t>220111777</t>
  </si>
  <si>
    <t>Montáž vedení uzemňovací v zemi z drátu FeZn do D 10 mm</t>
  </si>
  <si>
    <t>Odměřeno v AutoCadu + uložení do základů</t>
  </si>
  <si>
    <t>(8,3+4,9+1,3+12,5+1,2)*1,1</t>
  </si>
  <si>
    <t>38</t>
  </si>
  <si>
    <t>354410730</t>
  </si>
  <si>
    <t>Drát průměr 10 mm FeZn</t>
  </si>
  <si>
    <t>1102750042</t>
  </si>
  <si>
    <t>Hmotnost pásku (přepočet):</t>
  </si>
  <si>
    <t>FeZN_PÁSEK/1,61</t>
  </si>
  <si>
    <t>39</t>
  </si>
  <si>
    <t>220182071</t>
  </si>
  <si>
    <t>Nasazení ochranné hadice na pokládaný kabel</t>
  </si>
  <si>
    <t>136</t>
  </si>
  <si>
    <t>"SSZ - kabelová trasa + rezerva"KAB_TRASA+2*4</t>
  </si>
  <si>
    <t>345713530</t>
  </si>
  <si>
    <t>Trubka elektroinstalační ohebná  DN75</t>
  </si>
  <si>
    <t>138</t>
  </si>
  <si>
    <t>41</t>
  </si>
  <si>
    <t>220271621</t>
  </si>
  <si>
    <t>Pocínování konce sdělovacích vodičů,silnoproudých šňůr v krabici</t>
  </si>
  <si>
    <t>140</t>
  </si>
  <si>
    <t>SSZ:</t>
  </si>
  <si>
    <t>Vozidlové návěstidlo na stožár:</t>
  </si>
  <si>
    <t>4*5</t>
  </si>
  <si>
    <t>Vozidlové návěstidlo na výložník:</t>
  </si>
  <si>
    <t>Tlačítko pro chodce:</t>
  </si>
  <si>
    <t>Chodecké návěstidlo na stožár:</t>
  </si>
  <si>
    <t>4*7</t>
  </si>
  <si>
    <t>42</t>
  </si>
  <si>
    <t>210190122</t>
  </si>
  <si>
    <t>Montáž rozvaděčů litinových, plastových nebo hliníkových sestavy do 100 kg</t>
  </si>
  <si>
    <t>86</t>
  </si>
  <si>
    <t>43</t>
  </si>
  <si>
    <t>404611637</t>
  </si>
  <si>
    <t>Rozvaděč RE - vystrojený jednofázový 16A</t>
  </si>
  <si>
    <t>88</t>
  </si>
  <si>
    <t>44</t>
  </si>
  <si>
    <t>210813033</t>
  </si>
  <si>
    <t>Montáž kabel Cu plný kulatý do 1 kV 4x6 až 10 mm2 uložený pevně (CYKY)</t>
  </si>
  <si>
    <t>-1286999413</t>
  </si>
  <si>
    <t>"CYKY-J 4X10"1,4+5+2</t>
  </si>
  <si>
    <t>45</t>
  </si>
  <si>
    <t>34111072</t>
  </si>
  <si>
    <t>kabel silový s Cu jádrem 1 kV 4x6mm2</t>
  </si>
  <si>
    <t>-656851116</t>
  </si>
  <si>
    <t>8,4*1,15 'Přepočtené koeficientem množství</t>
  </si>
  <si>
    <t>46</t>
  </si>
  <si>
    <t>210813011</t>
  </si>
  <si>
    <t>Montáž kabel Cu plný kulatý do 1 kV 3x1,5 až 6 mm2 uložený pevně (CYKY)</t>
  </si>
  <si>
    <t>1133316206</t>
  </si>
  <si>
    <t>47</t>
  </si>
  <si>
    <t>34111048</t>
  </si>
  <si>
    <t>kabel silový s Cu jádrem 1 kV 3x6mm2</t>
  </si>
  <si>
    <t>383535894</t>
  </si>
  <si>
    <t>"NYY-J 3x6+rezerva"(8,3+(3+3))</t>
  </si>
  <si>
    <t>14,3*1,15 'Přepočtené koeficientem množství</t>
  </si>
  <si>
    <t>48</t>
  </si>
  <si>
    <t>34111042</t>
  </si>
  <si>
    <t>kabel silový s Cu jádrem 1 kV 3x4mm2</t>
  </si>
  <si>
    <t>737452453</t>
  </si>
  <si>
    <t>"NYY-J 3x4+rezerva"(8,3+(3+3))</t>
  </si>
  <si>
    <t>49</t>
  </si>
  <si>
    <t>210813101</t>
  </si>
  <si>
    <t>Montáž kabel Cu plný kulatý do 1 kV 19x1,5 až 2,5 mm2 uložený pevně (CYKY-1, NYY-J)</t>
  </si>
  <si>
    <t>-74551100</t>
  </si>
  <si>
    <t>"kabel Řadič -&gt; STOŽÁR SSZ 1+REZERVY"(4,3+5+5)*1,1</t>
  </si>
  <si>
    <t>"kabel Řadič -&gt; STOŽÁR SSZ 2+REZERVY"(4,3+1,3+12,1+1,3+5+5)*1,1</t>
  </si>
  <si>
    <t>50</t>
  </si>
  <si>
    <t>34111150</t>
  </si>
  <si>
    <t>kabel silový s Cu jádrem 1 kV 19x1,5mm2</t>
  </si>
  <si>
    <t>-576275651</t>
  </si>
  <si>
    <t>51</t>
  </si>
  <si>
    <t>744732311</t>
  </si>
  <si>
    <t>Montáž kabel Cu sdělovací sk.13 párový 1-7x2x1 mm volně</t>
  </si>
  <si>
    <t>-881841862</t>
  </si>
  <si>
    <t>kabely  řadič - radar1+2 zemní kabel typu FTP + rezervy</t>
  </si>
  <si>
    <t>"STOŽÁR 1"(4,3+6+5)+3</t>
  </si>
  <si>
    <t>"STOŽÁR 1"(4,3+1,3+12,1+1,3+6+5)+3</t>
  </si>
  <si>
    <t>"prořez kabelu 10%"KAB_FTP*1.1</t>
  </si>
  <si>
    <t>52</t>
  </si>
  <si>
    <t>341235630</t>
  </si>
  <si>
    <t>kabel sdělovací TCEKFY-D 4P 1,0 mm č.výrobku 1631104</t>
  </si>
  <si>
    <t>CS ÚRS 2017 01</t>
  </si>
  <si>
    <t>1890377105</t>
  </si>
  <si>
    <t>53</t>
  </si>
  <si>
    <t>210802170</t>
  </si>
  <si>
    <t>Montáž měděných vodičů CMSM, CMFM, A03VV, AO5, CGLU, CYH, CYLY, HO3VV, HO5 5x2,50 mm2 pevně</t>
  </si>
  <si>
    <t>90</t>
  </si>
  <si>
    <t>"Vozidlové návěstidlo na stožár"1*5</t>
  </si>
  <si>
    <t>"Vozidlové návěstidlo na výložník"1*15</t>
  </si>
  <si>
    <t>54</t>
  </si>
  <si>
    <t>210802174</t>
  </si>
  <si>
    <t>Montáž měděných vodičů CMSM, CMFM, A03VV, AO5, CGLU, CYH, CYLY, HO3VV, HO5 7x1,50 mm2 pevně</t>
  </si>
  <si>
    <t>94</t>
  </si>
  <si>
    <t>"Chodecké návěstidlo na stožár"1*5</t>
  </si>
  <si>
    <t>55</t>
  </si>
  <si>
    <t>220300533</t>
  </si>
  <si>
    <t>Ukončení kabel CMSM do 7 žil 1,50 mm2 na svorkovnici WAGO</t>
  </si>
  <si>
    <t>-2094438579</t>
  </si>
  <si>
    <t>"kabel základního vozidlového naávěstidla"2</t>
  </si>
  <si>
    <t>"kabel opakovacího vozidlového naávětidla"2</t>
  </si>
  <si>
    <t>"kabel chodeckéh návěstidla"2</t>
  </si>
  <si>
    <t>"kabel chodeckého tlačítka"2</t>
  </si>
  <si>
    <t>56</t>
  </si>
  <si>
    <t>341300201</t>
  </si>
  <si>
    <t>Silový vodič YY-JZ 5x1,0 0,6/1kV black</t>
  </si>
  <si>
    <t>-52345173</t>
  </si>
  <si>
    <t>Prořez 5%</t>
  </si>
  <si>
    <t>CMSM_5*1,1</t>
  </si>
  <si>
    <t>57</t>
  </si>
  <si>
    <t>341300202</t>
  </si>
  <si>
    <t>Silový vodič YY-JZ 7x1,0 0,6/1kV black</t>
  </si>
  <si>
    <t>96</t>
  </si>
  <si>
    <t>CMSM_7*1,1</t>
  </si>
  <si>
    <t>58</t>
  </si>
  <si>
    <t>220300001</t>
  </si>
  <si>
    <t>Zhotovení formy kabelové délky do 0,5 m na kabel do 5x2</t>
  </si>
  <si>
    <t>142</t>
  </si>
  <si>
    <t>2*1</t>
  </si>
  <si>
    <t>59</t>
  </si>
  <si>
    <t>220300002</t>
  </si>
  <si>
    <t>Zhotovení formy kabelové délky do 0,5 m na kabelu do 10x2</t>
  </si>
  <si>
    <t>144</t>
  </si>
  <si>
    <t>60</t>
  </si>
  <si>
    <t>220300004</t>
  </si>
  <si>
    <t>Zhotovení formy kabelové délky do 0,5 m na kabelu do 20x2</t>
  </si>
  <si>
    <t>146</t>
  </si>
  <si>
    <t>Kabel NYY-J 19x1,5 - přímo zadané:</t>
  </si>
  <si>
    <t>61</t>
  </si>
  <si>
    <t>220300601</t>
  </si>
  <si>
    <t>Ukončení kabelu návěstního smršťovací záklopkou do 5x1/1,5</t>
  </si>
  <si>
    <t>150</t>
  </si>
  <si>
    <t>220300602</t>
  </si>
  <si>
    <t>Ukončení kabelu návěstního smršťovací záklopkou do 7x1/1,5</t>
  </si>
  <si>
    <t>152</t>
  </si>
  <si>
    <t>63</t>
  </si>
  <si>
    <t>220300604</t>
  </si>
  <si>
    <t>Ukončení kabelu návěstního smršťovací záklopkou do 19x1/1,5</t>
  </si>
  <si>
    <t>154</t>
  </si>
  <si>
    <t>210100002</t>
  </si>
  <si>
    <t>Ukončení vodičů v rozváděči nebo na přístroji včetně zapojení průřezu žíly do 6 mm2</t>
  </si>
  <si>
    <t>76</t>
  </si>
  <si>
    <t>3*2</t>
  </si>
  <si>
    <t>65</t>
  </si>
  <si>
    <t>210100195</t>
  </si>
  <si>
    <t>Ukončení kabelů smršťovací záklopkou nebo páskou se zapojením bez letování žíly do 4x6 mm2</t>
  </si>
  <si>
    <t>78</t>
  </si>
  <si>
    <t>66</t>
  </si>
  <si>
    <t>354363140</t>
  </si>
  <si>
    <t>Hlava rozdělovací, smršťovaná přímá do 1kV 4x 1,5-25</t>
  </si>
  <si>
    <t>80</t>
  </si>
  <si>
    <t>67</t>
  </si>
  <si>
    <t>210101154</t>
  </si>
  <si>
    <t>Ukončení kabelů celoplastových koncovkou do 1 kV staniční KSPe epoxidovou žíly do 3x25 a 4x16 mm2</t>
  </si>
  <si>
    <t>82</t>
  </si>
  <si>
    <t>84</t>
  </si>
  <si>
    <t>69</t>
  </si>
  <si>
    <t>220110346</t>
  </si>
  <si>
    <t>Montáž štítku kabelového průběžného</t>
  </si>
  <si>
    <t>116</t>
  </si>
  <si>
    <t>2+2+2</t>
  </si>
  <si>
    <t>404611659</t>
  </si>
  <si>
    <t>Štítek kabelový s upevňovacím páskem</t>
  </si>
  <si>
    <t>118</t>
  </si>
  <si>
    <t>22-M</t>
  </si>
  <si>
    <t>Montáže oznam. a zabezp. zařízení</t>
  </si>
  <si>
    <t>71</t>
  </si>
  <si>
    <t>220960003</t>
  </si>
  <si>
    <t>Montáž stožáru (sloupku) výložníkového zapušťěného</t>
  </si>
  <si>
    <t>160</t>
  </si>
  <si>
    <t>72</t>
  </si>
  <si>
    <t>220960005</t>
  </si>
  <si>
    <t>Montáž výložníku na stožár</t>
  </si>
  <si>
    <t>162</t>
  </si>
  <si>
    <t>73</t>
  </si>
  <si>
    <t>404611068R</t>
  </si>
  <si>
    <t>Stožár výložníkový s výložníkem délky 3,5 m</t>
  </si>
  <si>
    <t>164</t>
  </si>
  <si>
    <t>74</t>
  </si>
  <si>
    <t>220960021</t>
  </si>
  <si>
    <t>Montáž svorkovnice stožárové</t>
  </si>
  <si>
    <t>174</t>
  </si>
  <si>
    <t>SSZ + VO svorkovnice ve stožáru</t>
  </si>
  <si>
    <t>1+1</t>
  </si>
  <si>
    <t>75</t>
  </si>
  <si>
    <t>220960022</t>
  </si>
  <si>
    <t>Smontování stožárové svorkovnice</t>
  </si>
  <si>
    <t>176</t>
  </si>
  <si>
    <t>404611031</t>
  </si>
  <si>
    <t xml:space="preserve">Stožárová svorkovnice s krytím IP54 </t>
  </si>
  <si>
    <t>178</t>
  </si>
  <si>
    <t>77</t>
  </si>
  <si>
    <t>220960036</t>
  </si>
  <si>
    <t>Montáž sestaveného návěstidla dvoukomorového na stožár</t>
  </si>
  <si>
    <t>180</t>
  </si>
  <si>
    <t>404613056</t>
  </si>
  <si>
    <t>Návěstidlo chodecké 2x200 (červená a zelená) - světelný zdroj LED  (napájený 42V AC)</t>
  </si>
  <si>
    <t>182</t>
  </si>
  <si>
    <t>79</t>
  </si>
  <si>
    <t>220960041</t>
  </si>
  <si>
    <t>Montáž sestaveného návěstidla tříkomorového na stožár</t>
  </si>
  <si>
    <t>184</t>
  </si>
  <si>
    <t>220960042</t>
  </si>
  <si>
    <t>Montáž sestaveného návěstidla tříkomorového na výložník</t>
  </si>
  <si>
    <t>186</t>
  </si>
  <si>
    <t>81</t>
  </si>
  <si>
    <t>404613058</t>
  </si>
  <si>
    <t>Návěstidlo 3 světlové 200 - světelný zdroj LED  (napájený 42V AC)</t>
  </si>
  <si>
    <t>188</t>
  </si>
  <si>
    <t>404611160</t>
  </si>
  <si>
    <t>Nosič návěstidla na výložník 3x200</t>
  </si>
  <si>
    <t>190</t>
  </si>
  <si>
    <t>83</t>
  </si>
  <si>
    <t>404613019</t>
  </si>
  <si>
    <t>Držák návěstidla (AL)</t>
  </si>
  <si>
    <t>192</t>
  </si>
  <si>
    <t>404611651</t>
  </si>
  <si>
    <t>Montážní pásky pro montáž návěstidel na stožár</t>
  </si>
  <si>
    <t>196</t>
  </si>
  <si>
    <t>1+1+2</t>
  </si>
  <si>
    <t>85</t>
  </si>
  <si>
    <t>220960113</t>
  </si>
  <si>
    <t>Montáž signalizačního zařízení pro nevidomé na návěstidlo</t>
  </si>
  <si>
    <t>198</t>
  </si>
  <si>
    <t>404611516</t>
  </si>
  <si>
    <t>Signalizační zařízení pro nevidomé</t>
  </si>
  <si>
    <t>200</t>
  </si>
  <si>
    <t>87</t>
  </si>
  <si>
    <t>220960126</t>
  </si>
  <si>
    <t>Montáž tlačítka pro chodce na stožár</t>
  </si>
  <si>
    <t>208</t>
  </si>
  <si>
    <t>404611501</t>
  </si>
  <si>
    <t>Tlačítko pro chodce</t>
  </si>
  <si>
    <t>210</t>
  </si>
  <si>
    <t>89</t>
  </si>
  <si>
    <t>220960143</t>
  </si>
  <si>
    <t>Montáž kontrastního rámu pro tříkomorové návěstidlo</t>
  </si>
  <si>
    <t>212</t>
  </si>
  <si>
    <t>404613026</t>
  </si>
  <si>
    <t>Kontrastní rám pro návěstidlo třísvětlové 3x200</t>
  </si>
  <si>
    <t>214</t>
  </si>
  <si>
    <t>91</t>
  </si>
  <si>
    <t>220960181</t>
  </si>
  <si>
    <t>Montáž řadiče do šesti světelných skupin</t>
  </si>
  <si>
    <t>1682766015</t>
  </si>
  <si>
    <t>92</t>
  </si>
  <si>
    <t>404611215</t>
  </si>
  <si>
    <t>Mikroprocesorový řadič</t>
  </si>
  <si>
    <t>218</t>
  </si>
  <si>
    <t>93</t>
  </si>
  <si>
    <t>404611038</t>
  </si>
  <si>
    <t>Základový rám</t>
  </si>
  <si>
    <t>224</t>
  </si>
  <si>
    <t>404611401</t>
  </si>
  <si>
    <t>Zpracování dopravního řešení SSZ přechodu pro chodce</t>
  </si>
  <si>
    <t>222</t>
  </si>
  <si>
    <t>95</t>
  </si>
  <si>
    <t>220960192</t>
  </si>
  <si>
    <t>Regulace a aktivace jedné signální skupiny mikroprocesorového řadiče</t>
  </si>
  <si>
    <t>226</t>
  </si>
  <si>
    <t>220960198</t>
  </si>
  <si>
    <t>Regulace a aktivace každé další signální skupiny mikroprocesorového řadiče s použitím plošiny</t>
  </si>
  <si>
    <t>228</t>
  </si>
  <si>
    <t>SSZ1 - Stožár č. 2:</t>
  </si>
  <si>
    <t>97</t>
  </si>
  <si>
    <t>220960199</t>
  </si>
  <si>
    <t>Regulace a aktivace každé další signální skupiny mikroprocesorového řadiče bez použití plošiny</t>
  </si>
  <si>
    <t>230</t>
  </si>
  <si>
    <t>98</t>
  </si>
  <si>
    <t>220960301</t>
  </si>
  <si>
    <t>Příprava ke komplexnímu vyzkoušení křižovatky s mikroprocesorovým řadičem MR</t>
  </si>
  <si>
    <t>232</t>
  </si>
  <si>
    <t>220960311</t>
  </si>
  <si>
    <t>Komplexní vyzkoušení křižovatky s mikroprocesorovým řadičem MR před uvedením zařízení do provozu</t>
  </si>
  <si>
    <t>234</t>
  </si>
  <si>
    <t>100</t>
  </si>
  <si>
    <t>220960421</t>
  </si>
  <si>
    <t>Přepnutí SSZ na blikající žlutou a zajištění v řadiči MR</t>
  </si>
  <si>
    <t>236</t>
  </si>
  <si>
    <t>101</t>
  </si>
  <si>
    <t>220960441</t>
  </si>
  <si>
    <t>Uvedení zařízení SSZ do provozu po přepnutí na blikající žlutou se zajištěním v řadiči MR</t>
  </si>
  <si>
    <t>238</t>
  </si>
  <si>
    <t>102</t>
  </si>
  <si>
    <t>220960501</t>
  </si>
  <si>
    <t>Montáž symbolu směrových šipek do 1 světelného návěstidla od průměru 210 do 300 mm</t>
  </si>
  <si>
    <t>240</t>
  </si>
  <si>
    <t>103</t>
  </si>
  <si>
    <t>404611001</t>
  </si>
  <si>
    <t>Symbol stojící chodec</t>
  </si>
  <si>
    <t>242</t>
  </si>
  <si>
    <t>104</t>
  </si>
  <si>
    <t>404611002</t>
  </si>
  <si>
    <t>Symbol kráčející chodec</t>
  </si>
  <si>
    <t>244</t>
  </si>
  <si>
    <t>105</t>
  </si>
  <si>
    <t>R220960118</t>
  </si>
  <si>
    <t>1351393883</t>
  </si>
  <si>
    <t>106</t>
  </si>
  <si>
    <t>Pol13</t>
  </si>
  <si>
    <t>ks</t>
  </si>
  <si>
    <t>-586974653</t>
  </si>
  <si>
    <t>33-M</t>
  </si>
  <si>
    <t>Montáže dopr.zaříz - přisvětlení přechodu</t>
  </si>
  <si>
    <t>107</t>
  </si>
  <si>
    <t>0012</t>
  </si>
  <si>
    <t>Úprava stávajícího zařízení</t>
  </si>
  <si>
    <t>hod</t>
  </si>
  <si>
    <t>512</t>
  </si>
  <si>
    <t>1977356417</t>
  </si>
  <si>
    <t>108</t>
  </si>
  <si>
    <t>016</t>
  </si>
  <si>
    <t>Podružný materiál</t>
  </si>
  <si>
    <t>1381015184</t>
  </si>
  <si>
    <t>109</t>
  </si>
  <si>
    <t>002</t>
  </si>
  <si>
    <t>Napojení na stávající zařízení</t>
  </si>
  <si>
    <t>-395325733</t>
  </si>
  <si>
    <t>110</t>
  </si>
  <si>
    <t>003</t>
  </si>
  <si>
    <t>Zabezpečení pracoviště</t>
  </si>
  <si>
    <t>844109076</t>
  </si>
  <si>
    <t>111</t>
  </si>
  <si>
    <t>220960005.1</t>
  </si>
  <si>
    <t>Montáž výložníku ze stožár</t>
  </si>
  <si>
    <t>-1708293330</t>
  </si>
  <si>
    <t>112</t>
  </si>
  <si>
    <t>354304421101</t>
  </si>
  <si>
    <t>D1-2000 výložník jednoduchý. ul. žárově zinkovaný</t>
  </si>
  <si>
    <t>1004521299</t>
  </si>
  <si>
    <t>"výložní přisvětlení přecodu na stožár SSZ"2</t>
  </si>
  <si>
    <t>113</t>
  </si>
  <si>
    <t>210202013-D</t>
  </si>
  <si>
    <t>Demontáž svítidlo výbojkové průmyslové stropní na výložník</t>
  </si>
  <si>
    <t>-1020917412</t>
  </si>
  <si>
    <t>210202013</t>
  </si>
  <si>
    <t>Montáž svítidlo výbojkové průmyslové stropní na výložník</t>
  </si>
  <si>
    <t>-1984764168</t>
  </si>
  <si>
    <t>115</t>
  </si>
  <si>
    <t>1543889944</t>
  </si>
  <si>
    <t>délka kabelové trasy z VO - řadič SSZ-&gt; do stožárové svorkovnice pro svítidla OP1 aOP2</t>
  </si>
  <si>
    <t>"svorkovnice OP1"4,9+3+4</t>
  </si>
  <si>
    <t>"svorkovnice OP2"4,9+1,3+12,1+1,3+3+4</t>
  </si>
  <si>
    <t>34111036</t>
  </si>
  <si>
    <t>kabel silový s Cu jádrem 1 kV 3x2,5mm2</t>
  </si>
  <si>
    <t>-1390110005</t>
  </si>
  <si>
    <t>38,5*1,15 'Přepočtené koeficientem množství</t>
  </si>
  <si>
    <t>117</t>
  </si>
  <si>
    <t>R210100252</t>
  </si>
  <si>
    <t>Ukončení vodičů na svorkovnici do 16 mm2</t>
  </si>
  <si>
    <t>1379486320</t>
  </si>
  <si>
    <t>ukončení 4 x 3</t>
  </si>
  <si>
    <t>6*3</t>
  </si>
  <si>
    <t>Doplňující konstrukce a práce pozemních komunikací, letišť a ploch</t>
  </si>
  <si>
    <t>914111112</t>
  </si>
  <si>
    <t>Montáž svislé dopravní značky do velikosti 1 m2 páskováním na sloup</t>
  </si>
  <si>
    <t>značky plech FezN s 2x zahnutými okraji, dlouhé lišty uchycení</t>
  </si>
  <si>
    <t>slitina Al v provedení C, identifikační štítek</t>
  </si>
  <si>
    <t>montáž DZ -  IP 6 (stávající) - 2ks</t>
  </si>
  <si>
    <t>119</t>
  </si>
  <si>
    <t>404440140</t>
  </si>
  <si>
    <t>značka dopravní svislá reflexní výstražná AL 3M A1 - A30, P1,P4 900 mm (IP6)</t>
  </si>
  <si>
    <t>"Dopravní značka - IP6 (včetně fuorescenčního žlutozeleného reflex. podkladu - na stožár)"2</t>
  </si>
  <si>
    <t>404452600</t>
  </si>
  <si>
    <t>páska upínací  Bandimex 12,7 x 0,75 mm (50 m)</t>
  </si>
  <si>
    <t>SSZ 1 - IP 6 (stávající) - 2ks:</t>
  </si>
  <si>
    <t>2*2</t>
  </si>
  <si>
    <t>121</t>
  </si>
  <si>
    <t>404452610</t>
  </si>
  <si>
    <t>spona upínací Bandimex 12,7 mm  (bal. 100 kusů)</t>
  </si>
  <si>
    <t>100 kus</t>
  </si>
  <si>
    <t>(2*2)/100</t>
  </si>
  <si>
    <t>915231112</t>
  </si>
  <si>
    <t>Vodorovné dopravní značení retroreflexním bílým plastem přechody pro chodce, šipky nebo symboly</t>
  </si>
  <si>
    <t>odměřeno v AutoCadu</t>
  </si>
  <si>
    <t xml:space="preserve"> - V 5:</t>
  </si>
  <si>
    <t>(3,3+3,8)*0.5</t>
  </si>
  <si>
    <t>123</t>
  </si>
  <si>
    <t>915621111</t>
  </si>
  <si>
    <t>Předznačení vodorovného plošného značení</t>
  </si>
  <si>
    <t>945421110</t>
  </si>
  <si>
    <t>Hydraulická zvedací plošina na automobilovém podvozku výška zdvihu do 18 m včetně obsluhy</t>
  </si>
  <si>
    <t>VRN</t>
  </si>
  <si>
    <t>Vedlejší rozpočtové náklady</t>
  </si>
  <si>
    <t>VRN1</t>
  </si>
  <si>
    <t>Průzkumné, geodetické a projektové práce</t>
  </si>
  <si>
    <t>125</t>
  </si>
  <si>
    <t>012303000</t>
  </si>
  <si>
    <t>Geodetické práce po výstavbě</t>
  </si>
  <si>
    <t>Kč</t>
  </si>
  <si>
    <t>306</t>
  </si>
  <si>
    <t>013244000</t>
  </si>
  <si>
    <t>Dílenská dokumentace</t>
  </si>
  <si>
    <t>308</t>
  </si>
  <si>
    <t>127</t>
  </si>
  <si>
    <t>013254000</t>
  </si>
  <si>
    <t>Dokumentace skutečného provedení stavby</t>
  </si>
  <si>
    <t>310</t>
  </si>
  <si>
    <t>VRN4</t>
  </si>
  <si>
    <t>Inženýrská činnost</t>
  </si>
  <si>
    <t>HZS2222</t>
  </si>
  <si>
    <t>Hodinová zúčtovací sazba elektrikář odborný</t>
  </si>
  <si>
    <t>262144</t>
  </si>
  <si>
    <t>304</t>
  </si>
  <si>
    <t>129</t>
  </si>
  <si>
    <t>044002000</t>
  </si>
  <si>
    <t>Revize</t>
  </si>
  <si>
    <t>312</t>
  </si>
  <si>
    <t>V.č. D.2.1 Technická zpráva</t>
  </si>
  <si>
    <t>SSZ 2:</t>
  </si>
  <si>
    <t>SSZ 3:</t>
  </si>
  <si>
    <t>VRN9</t>
  </si>
  <si>
    <t>Ostatní náklady</t>
  </si>
  <si>
    <t>130</t>
  </si>
  <si>
    <t>092002000</t>
  </si>
  <si>
    <t>Ostatní náklady související s provozem - zřízení odběrného místa</t>
  </si>
  <si>
    <t>316</t>
  </si>
  <si>
    <t>SSZ1 :</t>
  </si>
  <si>
    <t>131</t>
  </si>
  <si>
    <t>092103000</t>
  </si>
  <si>
    <t>Náklady na zkušební provoz</t>
  </si>
  <si>
    <t>318</t>
  </si>
  <si>
    <t>Montáž svisl.dopr.2-značek vč.sloupků, patek a základů</t>
  </si>
  <si>
    <t>SDZ-2*značka (A10,A11),sloupek,patka, základ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</si>
</sst>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22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1" t="s">
        <v>5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2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R5" s="19"/>
      <c r="BE5" s="202" t="s">
        <v>15</v>
      </c>
      <c r="BS5" s="16" t="s">
        <v>6</v>
      </c>
    </row>
    <row r="6" spans="1:74" ht="36.9" customHeight="1">
      <c r="B6" s="19"/>
      <c r="D6" s="25" t="s">
        <v>16</v>
      </c>
      <c r="K6" s="23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R6" s="19"/>
      <c r="BE6" s="203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03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03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203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1</v>
      </c>
      <c r="AR10" s="19"/>
      <c r="BE10" s="203"/>
      <c r="BS10" s="16" t="s">
        <v>6</v>
      </c>
    </row>
    <row r="11" spans="1:74" ht="18.45" customHeight="1">
      <c r="B11" s="19"/>
      <c r="E11" s="24" t="s">
        <v>32</v>
      </c>
      <c r="AK11" s="26" t="s">
        <v>33</v>
      </c>
      <c r="AN11" s="24" t="s">
        <v>1</v>
      </c>
      <c r="AR11" s="19"/>
      <c r="BE11" s="203"/>
      <c r="BS11" s="16" t="s">
        <v>6</v>
      </c>
    </row>
    <row r="12" spans="1:74" ht="6.9" customHeight="1">
      <c r="B12" s="19"/>
      <c r="AR12" s="19"/>
      <c r="BE12" s="203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203"/>
      <c r="BS13" s="16" t="s">
        <v>6</v>
      </c>
    </row>
    <row r="14" spans="1:74" ht="13.2">
      <c r="B14" s="19"/>
      <c r="E14" s="234" t="s">
        <v>35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6" t="s">
        <v>33</v>
      </c>
      <c r="AN14" s="29" t="s">
        <v>35</v>
      </c>
      <c r="AR14" s="19"/>
      <c r="BE14" s="203"/>
      <c r="BS14" s="16" t="s">
        <v>6</v>
      </c>
    </row>
    <row r="15" spans="1:74" ht="6.9" customHeight="1">
      <c r="B15" s="19"/>
      <c r="AR15" s="19"/>
      <c r="BE15" s="203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203"/>
      <c r="BS16" s="16" t="s">
        <v>3</v>
      </c>
    </row>
    <row r="17" spans="2:71" ht="18.45" customHeight="1">
      <c r="B17" s="19"/>
      <c r="E17" s="24" t="s">
        <v>37</v>
      </c>
      <c r="AK17" s="26" t="s">
        <v>33</v>
      </c>
      <c r="AN17" s="24" t="s">
        <v>1</v>
      </c>
      <c r="AR17" s="19"/>
      <c r="BE17" s="203"/>
      <c r="BS17" s="16" t="s">
        <v>38</v>
      </c>
    </row>
    <row r="18" spans="2:71" ht="6.9" customHeight="1">
      <c r="B18" s="19"/>
      <c r="AR18" s="19"/>
      <c r="BE18" s="203"/>
      <c r="BS18" s="16" t="s">
        <v>6</v>
      </c>
    </row>
    <row r="19" spans="2:71" ht="12" customHeight="1">
      <c r="B19" s="19"/>
      <c r="D19" s="26" t="s">
        <v>39</v>
      </c>
      <c r="AK19" s="26" t="s">
        <v>31</v>
      </c>
      <c r="AN19" s="24" t="s">
        <v>1</v>
      </c>
      <c r="AR19" s="19"/>
      <c r="BE19" s="203"/>
      <c r="BS19" s="16" t="s">
        <v>6</v>
      </c>
    </row>
    <row r="20" spans="2:71" ht="18.45" customHeight="1">
      <c r="B20" s="19"/>
      <c r="E20" s="24" t="s">
        <v>40</v>
      </c>
      <c r="AK20" s="26" t="s">
        <v>33</v>
      </c>
      <c r="AN20" s="24" t="s">
        <v>1</v>
      </c>
      <c r="AR20" s="19"/>
      <c r="BE20" s="203"/>
      <c r="BS20" s="16" t="s">
        <v>38</v>
      </c>
    </row>
    <row r="21" spans="2:71" ht="6.9" customHeight="1">
      <c r="B21" s="19"/>
      <c r="AR21" s="19"/>
      <c r="BE21" s="203"/>
    </row>
    <row r="22" spans="2:71" ht="12" customHeight="1">
      <c r="B22" s="19"/>
      <c r="D22" s="26" t="s">
        <v>41</v>
      </c>
      <c r="AR22" s="19"/>
      <c r="BE22" s="203"/>
    </row>
    <row r="23" spans="2:71" ht="16.5" customHeight="1">
      <c r="B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9"/>
      <c r="BE23" s="203"/>
    </row>
    <row r="24" spans="2:71" ht="6.9" customHeight="1">
      <c r="B24" s="19"/>
      <c r="AR24" s="19"/>
      <c r="BE24" s="203"/>
    </row>
    <row r="25" spans="2:71" ht="6.9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203"/>
    </row>
    <row r="26" spans="2:71" s="1" customFormat="1" ht="25.95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5">
        <f>ROUND(AG94,2)</f>
        <v>0</v>
      </c>
      <c r="AL26" s="206"/>
      <c r="AM26" s="206"/>
      <c r="AN26" s="206"/>
      <c r="AO26" s="206"/>
      <c r="AR26" s="32"/>
      <c r="BE26" s="203"/>
    </row>
    <row r="27" spans="2:71" s="1" customFormat="1" ht="6.9" customHeight="1">
      <c r="B27" s="32"/>
      <c r="AR27" s="32"/>
      <c r="BE27" s="203"/>
    </row>
    <row r="28" spans="2:71" s="1" customFormat="1" ht="13.2">
      <c r="B28" s="32"/>
      <c r="L28" s="237" t="s">
        <v>43</v>
      </c>
      <c r="M28" s="237"/>
      <c r="N28" s="237"/>
      <c r="O28" s="237"/>
      <c r="P28" s="237"/>
      <c r="W28" s="237" t="s">
        <v>44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45</v>
      </c>
      <c r="AL28" s="237"/>
      <c r="AM28" s="237"/>
      <c r="AN28" s="237"/>
      <c r="AO28" s="237"/>
      <c r="AR28" s="32"/>
      <c r="BE28" s="203"/>
    </row>
    <row r="29" spans="2:71" s="2" customFormat="1" ht="14.4" customHeight="1">
      <c r="B29" s="36"/>
      <c r="D29" s="26" t="s">
        <v>46</v>
      </c>
      <c r="F29" s="26" t="s">
        <v>47</v>
      </c>
      <c r="L29" s="238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36"/>
      <c r="BE29" s="204"/>
    </row>
    <row r="30" spans="2:71" s="2" customFormat="1" ht="14.4" customHeight="1">
      <c r="B30" s="36"/>
      <c r="F30" s="26" t="s">
        <v>48</v>
      </c>
      <c r="L30" s="238">
        <v>0.15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36"/>
      <c r="BE30" s="204"/>
    </row>
    <row r="31" spans="2:71" s="2" customFormat="1" ht="14.4" hidden="1" customHeight="1">
      <c r="B31" s="36"/>
      <c r="F31" s="26" t="s">
        <v>49</v>
      </c>
      <c r="L31" s="238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36"/>
      <c r="BE31" s="204"/>
    </row>
    <row r="32" spans="2:71" s="2" customFormat="1" ht="14.4" hidden="1" customHeight="1">
      <c r="B32" s="36"/>
      <c r="F32" s="26" t="s">
        <v>50</v>
      </c>
      <c r="L32" s="238">
        <v>0.15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36"/>
      <c r="BE32" s="204"/>
    </row>
    <row r="33" spans="2:57" s="2" customFormat="1" ht="14.4" hidden="1" customHeight="1">
      <c r="B33" s="36"/>
      <c r="F33" s="26" t="s">
        <v>51</v>
      </c>
      <c r="L33" s="238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36"/>
      <c r="BE33" s="204"/>
    </row>
    <row r="34" spans="2:57" s="1" customFormat="1" ht="6.9" customHeight="1">
      <c r="B34" s="32"/>
      <c r="AR34" s="32"/>
      <c r="BE34" s="203"/>
    </row>
    <row r="35" spans="2:57" s="1" customFormat="1" ht="25.95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07" t="s">
        <v>54</v>
      </c>
      <c r="Y35" s="208"/>
      <c r="Z35" s="208"/>
      <c r="AA35" s="208"/>
      <c r="AB35" s="208"/>
      <c r="AC35" s="39"/>
      <c r="AD35" s="39"/>
      <c r="AE35" s="39"/>
      <c r="AF35" s="39"/>
      <c r="AG35" s="39"/>
      <c r="AH35" s="39"/>
      <c r="AI35" s="39"/>
      <c r="AJ35" s="39"/>
      <c r="AK35" s="209">
        <f>SUM(AK26:AK33)</f>
        <v>0</v>
      </c>
      <c r="AL35" s="208"/>
      <c r="AM35" s="208"/>
      <c r="AN35" s="208"/>
      <c r="AO35" s="210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0" t="s">
        <v>61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2019/05</v>
      </c>
      <c r="AR84" s="48"/>
    </row>
    <row r="85" spans="1:91" s="4" customFormat="1" ht="36.9" customHeight="1">
      <c r="B85" s="49"/>
      <c r="C85" s="50" t="s">
        <v>16</v>
      </c>
      <c r="L85" s="215" t="str">
        <f>K6</f>
        <v>SSZ_BOHUMÍN - PŘECHOD PRO CHODCE SIL. Č. I/67 - U PRODEJNY HANOUSEK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Bohumín</v>
      </c>
      <c r="AI87" s="26" t="s">
        <v>24</v>
      </c>
      <c r="AM87" s="217" t="str">
        <f>IF(AN8= "","",AN8)</f>
        <v>29. 5. 2019</v>
      </c>
      <c r="AN87" s="217"/>
      <c r="AR87" s="32"/>
    </row>
    <row r="88" spans="1:91" s="1" customFormat="1" ht="6.9" customHeight="1">
      <c r="B88" s="32"/>
      <c r="AR88" s="32"/>
    </row>
    <row r="89" spans="1:91" s="1" customFormat="1" ht="27.9" customHeight="1">
      <c r="B89" s="32"/>
      <c r="C89" s="26" t="s">
        <v>30</v>
      </c>
      <c r="L89" s="3" t="str">
        <f>IF(E11= "","",E11)</f>
        <v>Město Bohumín, Masarykova 158, Bohumín 735 81</v>
      </c>
      <c r="AI89" s="26" t="s">
        <v>36</v>
      </c>
      <c r="AM89" s="213" t="str">
        <f>IF(E17="","",E17)</f>
        <v>ŠNAPKA SLUŽBY s.r.o., Hřbitovní 651/8, TĚRLICKO</v>
      </c>
      <c r="AN89" s="214"/>
      <c r="AO89" s="214"/>
      <c r="AP89" s="214"/>
      <c r="AR89" s="32"/>
      <c r="AS89" s="218" t="s">
        <v>62</v>
      </c>
      <c r="AT89" s="21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6" t="s">
        <v>34</v>
      </c>
      <c r="L90" s="3" t="str">
        <f>IF(E14= "Vyplň údaj","",E14)</f>
        <v/>
      </c>
      <c r="AI90" s="26" t="s">
        <v>39</v>
      </c>
      <c r="AM90" s="213" t="str">
        <f>IF(E20="","",E20)</f>
        <v xml:space="preserve"> </v>
      </c>
      <c r="AN90" s="214"/>
      <c r="AO90" s="214"/>
      <c r="AP90" s="214"/>
      <c r="AR90" s="32"/>
      <c r="AS90" s="220"/>
      <c r="AT90" s="221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8" customHeight="1">
      <c r="B91" s="32"/>
      <c r="AR91" s="32"/>
      <c r="AS91" s="220"/>
      <c r="AT91" s="221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222" t="s">
        <v>63</v>
      </c>
      <c r="D92" s="223"/>
      <c r="E92" s="223"/>
      <c r="F92" s="223"/>
      <c r="G92" s="223"/>
      <c r="H92" s="57"/>
      <c r="I92" s="224" t="s">
        <v>64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5" t="s">
        <v>65</v>
      </c>
      <c r="AH92" s="223"/>
      <c r="AI92" s="223"/>
      <c r="AJ92" s="223"/>
      <c r="AK92" s="223"/>
      <c r="AL92" s="223"/>
      <c r="AM92" s="223"/>
      <c r="AN92" s="224" t="s">
        <v>66</v>
      </c>
      <c r="AO92" s="223"/>
      <c r="AP92" s="226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0">
        <f>ROUND(AG95,2)</f>
        <v>0</v>
      </c>
      <c r="AH94" s="230"/>
      <c r="AI94" s="230"/>
      <c r="AJ94" s="230"/>
      <c r="AK94" s="230"/>
      <c r="AL94" s="230"/>
      <c r="AM94" s="230"/>
      <c r="AN94" s="231">
        <f>SUM(AG94,AT94)</f>
        <v>0</v>
      </c>
      <c r="AO94" s="231"/>
      <c r="AP94" s="231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81</v>
      </c>
      <c r="BT94" s="72" t="s">
        <v>82</v>
      </c>
      <c r="BU94" s="73" t="s">
        <v>83</v>
      </c>
      <c r="BV94" s="72" t="s">
        <v>84</v>
      </c>
      <c r="BW94" s="72" t="s">
        <v>4</v>
      </c>
      <c r="BX94" s="72" t="s">
        <v>85</v>
      </c>
      <c r="CL94" s="72" t="s">
        <v>19</v>
      </c>
    </row>
    <row r="95" spans="1:91" s="6" customFormat="1" ht="27" customHeight="1">
      <c r="A95" s="74" t="s">
        <v>86</v>
      </c>
      <c r="B95" s="75"/>
      <c r="C95" s="76"/>
      <c r="D95" s="229" t="s">
        <v>87</v>
      </c>
      <c r="E95" s="229"/>
      <c r="F95" s="229"/>
      <c r="G95" s="229"/>
      <c r="H95" s="229"/>
      <c r="I95" s="77"/>
      <c r="J95" s="229" t="s">
        <v>88</v>
      </c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7">
        <f>'SSZ - SVĚTELNÁ SIGNALIZAC...'!J30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78" t="s">
        <v>89</v>
      </c>
      <c r="AR95" s="75"/>
      <c r="AS95" s="79">
        <v>0</v>
      </c>
      <c r="AT95" s="80">
        <f>ROUND(SUM(AV95:AW95),2)</f>
        <v>0</v>
      </c>
      <c r="AU95" s="81">
        <f>'SSZ - SVĚTELNÁ SIGNALIZAC...'!P128</f>
        <v>0</v>
      </c>
      <c r="AV95" s="80">
        <f>'SSZ - SVĚTELNÁ SIGNALIZAC...'!J33</f>
        <v>0</v>
      </c>
      <c r="AW95" s="80">
        <f>'SSZ - SVĚTELNÁ SIGNALIZAC...'!J34</f>
        <v>0</v>
      </c>
      <c r="AX95" s="80">
        <f>'SSZ - SVĚTELNÁ SIGNALIZAC...'!J35</f>
        <v>0</v>
      </c>
      <c r="AY95" s="80">
        <f>'SSZ - SVĚTELNÁ SIGNALIZAC...'!J36</f>
        <v>0</v>
      </c>
      <c r="AZ95" s="80">
        <f>'SSZ - SVĚTELNÁ SIGNALIZAC...'!F33</f>
        <v>0</v>
      </c>
      <c r="BA95" s="80">
        <f>'SSZ - SVĚTELNÁ SIGNALIZAC...'!F34</f>
        <v>0</v>
      </c>
      <c r="BB95" s="80">
        <f>'SSZ - SVĚTELNÁ SIGNALIZAC...'!F35</f>
        <v>0</v>
      </c>
      <c r="BC95" s="80">
        <f>'SSZ - SVĚTELNÁ SIGNALIZAC...'!F36</f>
        <v>0</v>
      </c>
      <c r="BD95" s="82">
        <f>'SSZ - SVĚTELNÁ SIGNALIZAC...'!F37</f>
        <v>0</v>
      </c>
      <c r="BT95" s="83" t="s">
        <v>90</v>
      </c>
      <c r="BV95" s="83" t="s">
        <v>84</v>
      </c>
      <c r="BW95" s="83" t="s">
        <v>91</v>
      </c>
      <c r="BX95" s="83" t="s">
        <v>4</v>
      </c>
      <c r="CL95" s="83" t="s">
        <v>92</v>
      </c>
      <c r="CM95" s="83" t="s">
        <v>93</v>
      </c>
    </row>
    <row r="96" spans="1:91" s="1" customFormat="1" ht="30" customHeight="1">
      <c r="B96" s="32"/>
      <c r="AR96" s="32"/>
    </row>
    <row r="97" spans="2:44" s="1" customFormat="1" ht="6.9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SZ - SVĚTELNÁ SIGNALIZA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67"/>
  <sheetViews>
    <sheetView showGridLines="0" tabSelected="1" topLeftCell="A729" workbookViewId="0">
      <selection activeCell="F693" sqref="F693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84" customWidth="1"/>
    <col min="10" max="10" width="20.140625" customWidth="1"/>
    <col min="11" max="11" width="20.140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11" t="s">
        <v>5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91</v>
      </c>
      <c r="AZ2" s="85" t="s">
        <v>94</v>
      </c>
      <c r="BA2" s="85" t="s">
        <v>95</v>
      </c>
      <c r="BB2" s="85" t="s">
        <v>1</v>
      </c>
      <c r="BC2" s="85" t="s">
        <v>96</v>
      </c>
      <c r="BD2" s="85" t="s">
        <v>93</v>
      </c>
    </row>
    <row r="3" spans="2:56" ht="6.9" customHeight="1">
      <c r="B3" s="17"/>
      <c r="C3" s="18"/>
      <c r="D3" s="18"/>
      <c r="E3" s="18"/>
      <c r="F3" s="18"/>
      <c r="G3" s="18"/>
      <c r="H3" s="18"/>
      <c r="I3" s="86"/>
      <c r="J3" s="18"/>
      <c r="K3" s="18"/>
      <c r="L3" s="19"/>
      <c r="AT3" s="16" t="s">
        <v>93</v>
      </c>
      <c r="AZ3" s="85" t="s">
        <v>97</v>
      </c>
      <c r="BA3" s="85" t="s">
        <v>98</v>
      </c>
      <c r="BB3" s="85" t="s">
        <v>1</v>
      </c>
      <c r="BC3" s="85" t="s">
        <v>99</v>
      </c>
      <c r="BD3" s="85" t="s">
        <v>93</v>
      </c>
    </row>
    <row r="4" spans="2:56" ht="24.9" customHeight="1">
      <c r="B4" s="19"/>
      <c r="D4" s="20" t="s">
        <v>100</v>
      </c>
      <c r="L4" s="19"/>
      <c r="M4" s="87" t="s">
        <v>10</v>
      </c>
      <c r="AT4" s="16" t="s">
        <v>3</v>
      </c>
      <c r="AZ4" s="85" t="s">
        <v>101</v>
      </c>
      <c r="BA4" s="85" t="s">
        <v>102</v>
      </c>
      <c r="BB4" s="85" t="s">
        <v>103</v>
      </c>
      <c r="BC4" s="85" t="s">
        <v>104</v>
      </c>
      <c r="BD4" s="85" t="s">
        <v>93</v>
      </c>
    </row>
    <row r="5" spans="2:56" ht="6.9" customHeight="1">
      <c r="B5" s="19"/>
      <c r="L5" s="19"/>
      <c r="AZ5" s="85" t="s">
        <v>105</v>
      </c>
      <c r="BA5" s="85" t="s">
        <v>106</v>
      </c>
      <c r="BB5" s="85" t="s">
        <v>103</v>
      </c>
      <c r="BC5" s="85" t="s">
        <v>107</v>
      </c>
      <c r="BD5" s="85" t="s">
        <v>93</v>
      </c>
    </row>
    <row r="6" spans="2:56" ht="12" customHeight="1">
      <c r="B6" s="19"/>
      <c r="D6" s="26" t="s">
        <v>16</v>
      </c>
      <c r="L6" s="19"/>
      <c r="AZ6" s="85" t="s">
        <v>108</v>
      </c>
      <c r="BA6" s="85" t="s">
        <v>109</v>
      </c>
      <c r="BB6" s="85" t="s">
        <v>103</v>
      </c>
      <c r="BC6" s="85" t="s">
        <v>93</v>
      </c>
      <c r="BD6" s="85" t="s">
        <v>93</v>
      </c>
    </row>
    <row r="7" spans="2:56" ht="16.5" customHeight="1">
      <c r="B7" s="19"/>
      <c r="E7" s="239" t="str">
        <f>'Rekapitulace stavby'!K6</f>
        <v>SSZ_BOHUMÍN - PŘECHOD PRO CHODCE SIL. Č. I/67 - U PRODEJNY HANOUSEK</v>
      </c>
      <c r="F7" s="240"/>
      <c r="G7" s="240"/>
      <c r="H7" s="240"/>
      <c r="L7" s="19"/>
      <c r="AZ7" s="85" t="s">
        <v>110</v>
      </c>
      <c r="BA7" s="85" t="s">
        <v>111</v>
      </c>
      <c r="BB7" s="85" t="s">
        <v>112</v>
      </c>
      <c r="BC7" s="85" t="s">
        <v>113</v>
      </c>
      <c r="BD7" s="85" t="s">
        <v>93</v>
      </c>
    </row>
    <row r="8" spans="2:56" s="1" customFormat="1" ht="12" customHeight="1">
      <c r="B8" s="32"/>
      <c r="D8" s="26" t="s">
        <v>114</v>
      </c>
      <c r="I8" s="88"/>
      <c r="L8" s="32"/>
      <c r="AZ8" s="85" t="s">
        <v>115</v>
      </c>
      <c r="BA8" s="85" t="s">
        <v>116</v>
      </c>
      <c r="BB8" s="85" t="s">
        <v>117</v>
      </c>
      <c r="BC8" s="85" t="s">
        <v>118</v>
      </c>
      <c r="BD8" s="85" t="s">
        <v>93</v>
      </c>
    </row>
    <row r="9" spans="2:56" s="1" customFormat="1" ht="36.9" customHeight="1">
      <c r="B9" s="32"/>
      <c r="E9" s="215" t="s">
        <v>119</v>
      </c>
      <c r="F9" s="241"/>
      <c r="G9" s="241"/>
      <c r="H9" s="241"/>
      <c r="I9" s="88"/>
      <c r="L9" s="32"/>
      <c r="AZ9" s="85" t="s">
        <v>120</v>
      </c>
      <c r="BA9" s="85" t="s">
        <v>121</v>
      </c>
      <c r="BB9" s="85" t="s">
        <v>103</v>
      </c>
      <c r="BC9" s="85" t="s">
        <v>122</v>
      </c>
      <c r="BD9" s="85" t="s">
        <v>93</v>
      </c>
    </row>
    <row r="10" spans="2:56" s="1" customFormat="1" ht="10.199999999999999">
      <c r="B10" s="32"/>
      <c r="I10" s="88"/>
      <c r="L10" s="32"/>
      <c r="AZ10" s="85" t="s">
        <v>123</v>
      </c>
      <c r="BA10" s="85" t="s">
        <v>124</v>
      </c>
      <c r="BB10" s="85" t="s">
        <v>125</v>
      </c>
      <c r="BC10" s="85" t="s">
        <v>126</v>
      </c>
      <c r="BD10" s="85" t="s">
        <v>93</v>
      </c>
    </row>
    <row r="11" spans="2:56" s="1" customFormat="1" ht="12" customHeight="1">
      <c r="B11" s="32"/>
      <c r="D11" s="26" t="s">
        <v>18</v>
      </c>
      <c r="F11" s="24" t="s">
        <v>92</v>
      </c>
      <c r="I11" s="89" t="s">
        <v>20</v>
      </c>
      <c r="J11" s="24" t="s">
        <v>21</v>
      </c>
      <c r="L11" s="32"/>
      <c r="AZ11" s="85" t="s">
        <v>127</v>
      </c>
      <c r="BA11" s="85" t="s">
        <v>128</v>
      </c>
      <c r="BB11" s="85" t="s">
        <v>103</v>
      </c>
      <c r="BC11" s="85" t="s">
        <v>129</v>
      </c>
      <c r="BD11" s="85" t="s">
        <v>93</v>
      </c>
    </row>
    <row r="12" spans="2:56" s="1" customFormat="1" ht="12" customHeight="1">
      <c r="B12" s="32"/>
      <c r="D12" s="26" t="s">
        <v>22</v>
      </c>
      <c r="F12" s="24" t="s">
        <v>23</v>
      </c>
      <c r="I12" s="89" t="s">
        <v>24</v>
      </c>
      <c r="J12" s="52" t="str">
        <f>'Rekapitulace stavby'!AN8</f>
        <v>29. 5. 2019</v>
      </c>
      <c r="L12" s="32"/>
      <c r="AZ12" s="85" t="s">
        <v>130</v>
      </c>
      <c r="BA12" s="85" t="s">
        <v>131</v>
      </c>
      <c r="BB12" s="85" t="s">
        <v>103</v>
      </c>
      <c r="BC12" s="85" t="s">
        <v>132</v>
      </c>
      <c r="BD12" s="85" t="s">
        <v>93</v>
      </c>
    </row>
    <row r="13" spans="2:56" s="1" customFormat="1" ht="21.75" customHeight="1">
      <c r="B13" s="32"/>
      <c r="D13" s="23" t="s">
        <v>26</v>
      </c>
      <c r="F13" s="28" t="s">
        <v>27</v>
      </c>
      <c r="I13" s="90" t="s">
        <v>28</v>
      </c>
      <c r="J13" s="28" t="s">
        <v>29</v>
      </c>
      <c r="L13" s="32"/>
    </row>
    <row r="14" spans="2:56" s="1" customFormat="1" ht="12" customHeight="1">
      <c r="B14" s="32"/>
      <c r="D14" s="26" t="s">
        <v>30</v>
      </c>
      <c r="I14" s="89" t="s">
        <v>31</v>
      </c>
      <c r="J14" s="24" t="s">
        <v>1</v>
      </c>
      <c r="L14" s="32"/>
    </row>
    <row r="15" spans="2:56" s="1" customFormat="1" ht="18" customHeight="1">
      <c r="B15" s="32"/>
      <c r="E15" s="24" t="s">
        <v>32</v>
      </c>
      <c r="I15" s="89" t="s">
        <v>33</v>
      </c>
      <c r="J15" s="24" t="s">
        <v>1</v>
      </c>
      <c r="L15" s="32"/>
    </row>
    <row r="16" spans="2:56" s="1" customFormat="1" ht="6.9" customHeight="1">
      <c r="B16" s="32"/>
      <c r="I16" s="88"/>
      <c r="L16" s="32"/>
    </row>
    <row r="17" spans="2:12" s="1" customFormat="1" ht="12" customHeight="1">
      <c r="B17" s="32"/>
      <c r="D17" s="26" t="s">
        <v>34</v>
      </c>
      <c r="I17" s="89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32"/>
      <c r="G18" s="232"/>
      <c r="H18" s="232"/>
      <c r="I18" s="89" t="s">
        <v>33</v>
      </c>
      <c r="J18" s="27" t="str">
        <f>'Rekapitulace stavby'!AN14</f>
        <v>Vyplň údaj</v>
      </c>
      <c r="L18" s="32"/>
    </row>
    <row r="19" spans="2:12" s="1" customFormat="1" ht="6.9" customHeight="1">
      <c r="B19" s="32"/>
      <c r="I19" s="88"/>
      <c r="L19" s="32"/>
    </row>
    <row r="20" spans="2:12" s="1" customFormat="1" ht="12" customHeight="1">
      <c r="B20" s="32"/>
      <c r="D20" s="26" t="s">
        <v>36</v>
      </c>
      <c r="I20" s="89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37</v>
      </c>
      <c r="I21" s="89" t="s">
        <v>33</v>
      </c>
      <c r="J21" s="24" t="s">
        <v>1</v>
      </c>
      <c r="L21" s="32"/>
    </row>
    <row r="22" spans="2:12" s="1" customFormat="1" ht="6.9" customHeight="1">
      <c r="B22" s="32"/>
      <c r="I22" s="88"/>
      <c r="L22" s="32"/>
    </row>
    <row r="23" spans="2:12" s="1" customFormat="1" ht="12" customHeight="1">
      <c r="B23" s="32"/>
      <c r="D23" s="26" t="s">
        <v>39</v>
      </c>
      <c r="I23" s="89" t="s">
        <v>31</v>
      </c>
      <c r="J23" s="24" t="str">
        <f>IF('Rekapitulace stavby'!AN19="","",'Rekapitulace stavby'!AN19)</f>
        <v/>
      </c>
      <c r="L23" s="32"/>
    </row>
    <row r="24" spans="2:12" s="1" customFormat="1" ht="18" customHeight="1">
      <c r="B24" s="32"/>
      <c r="E24" s="24" t="str">
        <f>IF('Rekapitulace stavby'!E20="","",'Rekapitulace stavby'!E20)</f>
        <v xml:space="preserve"> </v>
      </c>
      <c r="I24" s="89" t="s">
        <v>33</v>
      </c>
      <c r="J24" s="24" t="str">
        <f>IF('Rekapitulace stavby'!AN20="","",'Rekapitulace stavby'!AN20)</f>
        <v/>
      </c>
      <c r="L24" s="32"/>
    </row>
    <row r="25" spans="2:12" s="1" customFormat="1" ht="6.9" customHeight="1">
      <c r="B25" s="32"/>
      <c r="I25" s="88"/>
      <c r="L25" s="32"/>
    </row>
    <row r="26" spans="2:12" s="1" customFormat="1" ht="12" customHeight="1">
      <c r="B26" s="32"/>
      <c r="D26" s="26" t="s">
        <v>41</v>
      </c>
      <c r="I26" s="88"/>
      <c r="L26" s="32"/>
    </row>
    <row r="27" spans="2:12" s="7" customFormat="1" ht="16.5" customHeight="1">
      <c r="B27" s="91"/>
      <c r="E27" s="236" t="s">
        <v>1</v>
      </c>
      <c r="F27" s="236"/>
      <c r="G27" s="236"/>
      <c r="H27" s="236"/>
      <c r="I27" s="92"/>
      <c r="L27" s="91"/>
    </row>
    <row r="28" spans="2:12" s="1" customFormat="1" ht="6.9" customHeight="1">
      <c r="B28" s="32"/>
      <c r="I28" s="88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93"/>
      <c r="J29" s="53"/>
      <c r="K29" s="53"/>
      <c r="L29" s="32"/>
    </row>
    <row r="30" spans="2:12" s="1" customFormat="1" ht="25.35" customHeight="1">
      <c r="B30" s="32"/>
      <c r="D30" s="94" t="s">
        <v>42</v>
      </c>
      <c r="I30" s="88"/>
      <c r="J30" s="66">
        <f>ROUND(J128,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93"/>
      <c r="J31" s="53"/>
      <c r="K31" s="53"/>
      <c r="L31" s="32"/>
    </row>
    <row r="32" spans="2:12" s="1" customFormat="1" ht="14.4" customHeight="1">
      <c r="B32" s="32"/>
      <c r="F32" s="35" t="s">
        <v>44</v>
      </c>
      <c r="I32" s="95" t="s">
        <v>43</v>
      </c>
      <c r="J32" s="35" t="s">
        <v>45</v>
      </c>
      <c r="L32" s="32"/>
    </row>
    <row r="33" spans="2:12" s="1" customFormat="1" ht="14.4" customHeight="1">
      <c r="B33" s="32"/>
      <c r="D33" s="96" t="s">
        <v>46</v>
      </c>
      <c r="E33" s="26" t="s">
        <v>47</v>
      </c>
      <c r="F33" s="97">
        <f>ROUND((SUM(BE128:BE766)),  2)</f>
        <v>0</v>
      </c>
      <c r="I33" s="98">
        <v>0.21</v>
      </c>
      <c r="J33" s="97">
        <f>ROUND(((SUM(BE128:BE766))*I33),  2)</f>
        <v>0</v>
      </c>
      <c r="L33" s="32"/>
    </row>
    <row r="34" spans="2:12" s="1" customFormat="1" ht="14.4" customHeight="1">
      <c r="B34" s="32"/>
      <c r="E34" s="26" t="s">
        <v>48</v>
      </c>
      <c r="F34" s="97">
        <f>ROUND((SUM(BF128:BF766)),  2)</f>
        <v>0</v>
      </c>
      <c r="I34" s="98">
        <v>0.15</v>
      </c>
      <c r="J34" s="97">
        <f>ROUND(((SUM(BF128:BF766))*I34),  2)</f>
        <v>0</v>
      </c>
      <c r="L34" s="32"/>
    </row>
    <row r="35" spans="2:12" s="1" customFormat="1" ht="14.4" hidden="1" customHeight="1">
      <c r="B35" s="32"/>
      <c r="E35" s="26" t="s">
        <v>49</v>
      </c>
      <c r="F35" s="97">
        <f>ROUND((SUM(BG128:BG766)),  2)</f>
        <v>0</v>
      </c>
      <c r="I35" s="98">
        <v>0.21</v>
      </c>
      <c r="J35" s="97">
        <f>0</f>
        <v>0</v>
      </c>
      <c r="L35" s="32"/>
    </row>
    <row r="36" spans="2:12" s="1" customFormat="1" ht="14.4" hidden="1" customHeight="1">
      <c r="B36" s="32"/>
      <c r="E36" s="26" t="s">
        <v>50</v>
      </c>
      <c r="F36" s="97">
        <f>ROUND((SUM(BH128:BH766)),  2)</f>
        <v>0</v>
      </c>
      <c r="I36" s="98">
        <v>0.15</v>
      </c>
      <c r="J36" s="97">
        <f>0</f>
        <v>0</v>
      </c>
      <c r="L36" s="32"/>
    </row>
    <row r="37" spans="2:12" s="1" customFormat="1" ht="14.4" hidden="1" customHeight="1">
      <c r="B37" s="32"/>
      <c r="E37" s="26" t="s">
        <v>51</v>
      </c>
      <c r="F37" s="97">
        <f>ROUND((SUM(BI128:BI766)),  2)</f>
        <v>0</v>
      </c>
      <c r="I37" s="98">
        <v>0</v>
      </c>
      <c r="J37" s="97">
        <f>0</f>
        <v>0</v>
      </c>
      <c r="L37" s="32"/>
    </row>
    <row r="38" spans="2:12" s="1" customFormat="1" ht="6.9" customHeight="1">
      <c r="B38" s="32"/>
      <c r="I38" s="88"/>
      <c r="L38" s="32"/>
    </row>
    <row r="39" spans="2:12" s="1" customFormat="1" ht="25.35" customHeight="1">
      <c r="B39" s="32"/>
      <c r="C39" s="99"/>
      <c r="D39" s="100" t="s">
        <v>52</v>
      </c>
      <c r="E39" s="57"/>
      <c r="F39" s="57"/>
      <c r="G39" s="101" t="s">
        <v>53</v>
      </c>
      <c r="H39" s="102" t="s">
        <v>54</v>
      </c>
      <c r="I39" s="103"/>
      <c r="J39" s="104">
        <f>SUM(J30:J37)</f>
        <v>0</v>
      </c>
      <c r="K39" s="105"/>
      <c r="L39" s="32"/>
    </row>
    <row r="40" spans="2:12" s="1" customFormat="1" ht="14.4" customHeight="1">
      <c r="B40" s="32"/>
      <c r="I40" s="88"/>
      <c r="L40" s="32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s="1" customFormat="1" ht="14.4" customHeight="1">
      <c r="B49" s="32"/>
      <c r="D49" s="41" t="s">
        <v>55</v>
      </c>
      <c r="E49" s="42"/>
      <c r="F49" s="42"/>
      <c r="G49" s="41" t="s">
        <v>56</v>
      </c>
      <c r="H49" s="42"/>
      <c r="I49" s="106"/>
      <c r="J49" s="42"/>
      <c r="K49" s="42"/>
      <c r="L49" s="32"/>
    </row>
    <row r="50" spans="2:12" ht="10.199999999999999">
      <c r="B50" s="19"/>
      <c r="L50" s="19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s="1" customFormat="1" ht="13.2">
      <c r="B60" s="32"/>
      <c r="D60" s="43" t="s">
        <v>57</v>
      </c>
      <c r="E60" s="34"/>
      <c r="F60" s="107" t="s">
        <v>58</v>
      </c>
      <c r="G60" s="43" t="s">
        <v>57</v>
      </c>
      <c r="H60" s="34"/>
      <c r="I60" s="108"/>
      <c r="J60" s="109" t="s">
        <v>58</v>
      </c>
      <c r="K60" s="34"/>
      <c r="L60" s="32"/>
    </row>
    <row r="61" spans="2:12" ht="10.199999999999999">
      <c r="B61" s="19"/>
      <c r="L61" s="19"/>
    </row>
    <row r="62" spans="2:12" ht="10.199999999999999">
      <c r="B62" s="19"/>
      <c r="L62" s="19"/>
    </row>
    <row r="63" spans="2:12" ht="10.199999999999999">
      <c r="B63" s="19"/>
      <c r="L63" s="19"/>
    </row>
    <row r="64" spans="2:12" s="1" customFormat="1" ht="13.2">
      <c r="B64" s="32"/>
      <c r="D64" s="41" t="s">
        <v>59</v>
      </c>
      <c r="E64" s="42"/>
      <c r="F64" s="42"/>
      <c r="G64" s="41" t="s">
        <v>60</v>
      </c>
      <c r="H64" s="42"/>
      <c r="I64" s="106"/>
      <c r="J64" s="42"/>
      <c r="K64" s="42"/>
      <c r="L64" s="32"/>
    </row>
    <row r="65" spans="2:12" ht="10.199999999999999">
      <c r="B65" s="19"/>
      <c r="L65" s="19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s="1" customFormat="1" ht="13.2">
      <c r="B75" s="32"/>
      <c r="D75" s="43" t="s">
        <v>57</v>
      </c>
      <c r="E75" s="34"/>
      <c r="F75" s="107" t="s">
        <v>58</v>
      </c>
      <c r="G75" s="43" t="s">
        <v>57</v>
      </c>
      <c r="H75" s="34"/>
      <c r="I75" s="108"/>
      <c r="J75" s="109" t="s">
        <v>58</v>
      </c>
      <c r="K75" s="34"/>
      <c r="L75" s="32"/>
    </row>
    <row r="76" spans="2:12" s="1" customFormat="1" ht="14.4" customHeight="1">
      <c r="B76" s="44"/>
      <c r="C76" s="45"/>
      <c r="D76" s="45"/>
      <c r="E76" s="45"/>
      <c r="F76" s="45"/>
      <c r="G76" s="45"/>
      <c r="H76" s="45"/>
      <c r="I76" s="110"/>
      <c r="J76" s="45"/>
      <c r="K76" s="45"/>
      <c r="L76" s="32"/>
    </row>
    <row r="80" spans="2:12" s="1" customFormat="1" ht="6.9" hidden="1" customHeight="1">
      <c r="B80" s="46"/>
      <c r="C80" s="47"/>
      <c r="D80" s="47"/>
      <c r="E80" s="47"/>
      <c r="F80" s="47"/>
      <c r="G80" s="47"/>
      <c r="H80" s="47"/>
      <c r="I80" s="111"/>
      <c r="J80" s="47"/>
      <c r="K80" s="47"/>
      <c r="L80" s="32"/>
    </row>
    <row r="81" spans="2:47" s="1" customFormat="1" ht="24.9" hidden="1" customHeight="1">
      <c r="B81" s="32"/>
      <c r="C81" s="20" t="s">
        <v>133</v>
      </c>
      <c r="I81" s="88"/>
      <c r="L81" s="32"/>
    </row>
    <row r="82" spans="2:47" s="1" customFormat="1" ht="6.9" hidden="1" customHeight="1">
      <c r="B82" s="32"/>
      <c r="I82" s="88"/>
      <c r="L82" s="32"/>
    </row>
    <row r="83" spans="2:47" s="1" customFormat="1" ht="12" hidden="1" customHeight="1">
      <c r="B83" s="32"/>
      <c r="C83" s="26" t="s">
        <v>16</v>
      </c>
      <c r="I83" s="88"/>
      <c r="L83" s="32"/>
    </row>
    <row r="84" spans="2:47" s="1" customFormat="1" ht="16.5" hidden="1" customHeight="1">
      <c r="B84" s="32"/>
      <c r="E84" s="239" t="str">
        <f>E7</f>
        <v>SSZ_BOHUMÍN - PŘECHOD PRO CHODCE SIL. Č. I/67 - U PRODEJNY HANOUSEK</v>
      </c>
      <c r="F84" s="240"/>
      <c r="G84" s="240"/>
      <c r="H84" s="240"/>
      <c r="I84" s="88"/>
      <c r="L84" s="32"/>
    </row>
    <row r="85" spans="2:47" s="1" customFormat="1" ht="12" hidden="1" customHeight="1">
      <c r="B85" s="32"/>
      <c r="C85" s="26" t="s">
        <v>114</v>
      </c>
      <c r="I85" s="88"/>
      <c r="L85" s="32"/>
    </row>
    <row r="86" spans="2:47" s="1" customFormat="1" ht="16.5" hidden="1" customHeight="1">
      <c r="B86" s="32"/>
      <c r="E86" s="215" t="str">
        <f>E9</f>
        <v>SSZ - SVĚTELNÁ SIGNALIZACE - U PRODEJNY HANOUSEK</v>
      </c>
      <c r="F86" s="241"/>
      <c r="G86" s="241"/>
      <c r="H86" s="241"/>
      <c r="I86" s="88"/>
      <c r="L86" s="32"/>
    </row>
    <row r="87" spans="2:47" s="1" customFormat="1" ht="6.9" hidden="1" customHeight="1">
      <c r="B87" s="32"/>
      <c r="I87" s="88"/>
      <c r="L87" s="32"/>
    </row>
    <row r="88" spans="2:47" s="1" customFormat="1" ht="12" hidden="1" customHeight="1">
      <c r="B88" s="32"/>
      <c r="C88" s="26" t="s">
        <v>22</v>
      </c>
      <c r="F88" s="24" t="str">
        <f>F12</f>
        <v>Bohumín</v>
      </c>
      <c r="I88" s="89" t="s">
        <v>24</v>
      </c>
      <c r="J88" s="52" t="str">
        <f>IF(J12="","",J12)</f>
        <v>29. 5. 2019</v>
      </c>
      <c r="L88" s="32"/>
    </row>
    <row r="89" spans="2:47" s="1" customFormat="1" ht="6.9" hidden="1" customHeight="1">
      <c r="B89" s="32"/>
      <c r="I89" s="88"/>
      <c r="L89" s="32"/>
    </row>
    <row r="90" spans="2:47" s="1" customFormat="1" ht="43.05" hidden="1" customHeight="1">
      <c r="B90" s="32"/>
      <c r="C90" s="26" t="s">
        <v>30</v>
      </c>
      <c r="F90" s="24" t="str">
        <f>E15</f>
        <v>Město Bohumín, Masarykova 158, Bohumín 735 81</v>
      </c>
      <c r="I90" s="89" t="s">
        <v>36</v>
      </c>
      <c r="J90" s="30" t="str">
        <f>E21</f>
        <v>ŠNAPKA SLUŽBY s.r.o., Hřbitovní 651/8, TĚRLICKO</v>
      </c>
      <c r="L90" s="32"/>
    </row>
    <row r="91" spans="2:47" s="1" customFormat="1" ht="15.15" hidden="1" customHeight="1">
      <c r="B91" s="32"/>
      <c r="C91" s="26" t="s">
        <v>34</v>
      </c>
      <c r="F91" s="24" t="str">
        <f>IF(E18="","",E18)</f>
        <v>Vyplň údaj</v>
      </c>
      <c r="I91" s="89" t="s">
        <v>39</v>
      </c>
      <c r="J91" s="30" t="str">
        <f>E24</f>
        <v xml:space="preserve"> </v>
      </c>
      <c r="L91" s="32"/>
    </row>
    <row r="92" spans="2:47" s="1" customFormat="1" ht="10.35" hidden="1" customHeight="1">
      <c r="B92" s="32"/>
      <c r="I92" s="88"/>
      <c r="L92" s="32"/>
    </row>
    <row r="93" spans="2:47" s="1" customFormat="1" ht="29.25" hidden="1" customHeight="1">
      <c r="B93" s="32"/>
      <c r="C93" s="112" t="s">
        <v>134</v>
      </c>
      <c r="D93" s="99"/>
      <c r="E93" s="99"/>
      <c r="F93" s="99"/>
      <c r="G93" s="99"/>
      <c r="H93" s="99"/>
      <c r="I93" s="113"/>
      <c r="J93" s="114" t="s">
        <v>135</v>
      </c>
      <c r="K93" s="99"/>
      <c r="L93" s="32"/>
    </row>
    <row r="94" spans="2:47" s="1" customFormat="1" ht="10.35" hidden="1" customHeight="1">
      <c r="B94" s="32"/>
      <c r="I94" s="88"/>
      <c r="L94" s="32"/>
    </row>
    <row r="95" spans="2:47" s="1" customFormat="1" ht="22.8" hidden="1" customHeight="1">
      <c r="B95" s="32"/>
      <c r="C95" s="115" t="s">
        <v>136</v>
      </c>
      <c r="I95" s="88"/>
      <c r="J95" s="66">
        <f>J128</f>
        <v>0</v>
      </c>
      <c r="L95" s="32"/>
      <c r="AU95" s="16" t="s">
        <v>137</v>
      </c>
    </row>
    <row r="96" spans="2:47" s="8" customFormat="1" ht="24.9" hidden="1" customHeight="1">
      <c r="B96" s="116"/>
      <c r="D96" s="117" t="s">
        <v>138</v>
      </c>
      <c r="E96" s="118"/>
      <c r="F96" s="118"/>
      <c r="G96" s="118"/>
      <c r="H96" s="118"/>
      <c r="I96" s="119"/>
      <c r="J96" s="120">
        <f>J129</f>
        <v>0</v>
      </c>
      <c r="L96" s="116"/>
    </row>
    <row r="97" spans="2:12" s="9" customFormat="1" ht="19.95" hidden="1" customHeight="1">
      <c r="B97" s="121"/>
      <c r="D97" s="122" t="s">
        <v>139</v>
      </c>
      <c r="E97" s="123"/>
      <c r="F97" s="123"/>
      <c r="G97" s="123"/>
      <c r="H97" s="123"/>
      <c r="I97" s="124"/>
      <c r="J97" s="125">
        <f>J130</f>
        <v>0</v>
      </c>
      <c r="L97" s="121"/>
    </row>
    <row r="98" spans="2:12" s="9" customFormat="1" ht="19.95" hidden="1" customHeight="1">
      <c r="B98" s="121"/>
      <c r="D98" s="122" t="s">
        <v>140</v>
      </c>
      <c r="E98" s="123"/>
      <c r="F98" s="123"/>
      <c r="G98" s="123"/>
      <c r="H98" s="123"/>
      <c r="I98" s="124"/>
      <c r="J98" s="125">
        <f>J244</f>
        <v>0</v>
      </c>
      <c r="L98" s="121"/>
    </row>
    <row r="99" spans="2:12" s="9" customFormat="1" ht="19.95" hidden="1" customHeight="1">
      <c r="B99" s="121"/>
      <c r="D99" s="122" t="s">
        <v>141</v>
      </c>
      <c r="E99" s="123"/>
      <c r="F99" s="123"/>
      <c r="G99" s="123"/>
      <c r="H99" s="123"/>
      <c r="I99" s="124"/>
      <c r="J99" s="125">
        <f>J268</f>
        <v>0</v>
      </c>
      <c r="L99" s="121"/>
    </row>
    <row r="100" spans="2:12" s="8" customFormat="1" ht="24.9" hidden="1" customHeight="1">
      <c r="B100" s="116"/>
      <c r="D100" s="117" t="s">
        <v>142</v>
      </c>
      <c r="E100" s="118"/>
      <c r="F100" s="118"/>
      <c r="G100" s="118"/>
      <c r="H100" s="118"/>
      <c r="I100" s="119"/>
      <c r="J100" s="120">
        <f>J270</f>
        <v>0</v>
      </c>
      <c r="L100" s="116"/>
    </row>
    <row r="101" spans="2:12" s="9" customFormat="1" ht="19.95" hidden="1" customHeight="1">
      <c r="B101" s="121"/>
      <c r="D101" s="122" t="s">
        <v>143</v>
      </c>
      <c r="E101" s="123"/>
      <c r="F101" s="123"/>
      <c r="G101" s="123"/>
      <c r="H101" s="123"/>
      <c r="I101" s="124"/>
      <c r="J101" s="125">
        <f>J271</f>
        <v>0</v>
      </c>
      <c r="L101" s="121"/>
    </row>
    <row r="102" spans="2:12" s="9" customFormat="1" ht="19.95" hidden="1" customHeight="1">
      <c r="B102" s="121"/>
      <c r="D102" s="122" t="s">
        <v>144</v>
      </c>
      <c r="E102" s="123"/>
      <c r="F102" s="123"/>
      <c r="G102" s="123"/>
      <c r="H102" s="123"/>
      <c r="I102" s="124"/>
      <c r="J102" s="125">
        <f>J499</f>
        <v>0</v>
      </c>
      <c r="L102" s="121"/>
    </row>
    <row r="103" spans="2:12" s="9" customFormat="1" ht="19.95" hidden="1" customHeight="1">
      <c r="B103" s="121"/>
      <c r="D103" s="122" t="s">
        <v>145</v>
      </c>
      <c r="E103" s="123"/>
      <c r="F103" s="123"/>
      <c r="G103" s="123"/>
      <c r="H103" s="123"/>
      <c r="I103" s="124"/>
      <c r="J103" s="125">
        <f>J693</f>
        <v>0</v>
      </c>
      <c r="L103" s="121"/>
    </row>
    <row r="104" spans="2:12" s="9" customFormat="1" ht="19.95" hidden="1" customHeight="1">
      <c r="B104" s="121"/>
      <c r="D104" s="122" t="s">
        <v>146</v>
      </c>
      <c r="E104" s="123"/>
      <c r="F104" s="123"/>
      <c r="G104" s="123"/>
      <c r="H104" s="123"/>
      <c r="I104" s="124"/>
      <c r="J104" s="125">
        <f>J713</f>
        <v>0</v>
      </c>
      <c r="L104" s="121"/>
    </row>
    <row r="105" spans="2:12" s="8" customFormat="1" ht="24.9" hidden="1" customHeight="1">
      <c r="B105" s="116"/>
      <c r="D105" s="117" t="s">
        <v>147</v>
      </c>
      <c r="E105" s="118"/>
      <c r="F105" s="118"/>
      <c r="G105" s="118"/>
      <c r="H105" s="118"/>
      <c r="I105" s="119"/>
      <c r="J105" s="120">
        <f>J737</f>
        <v>0</v>
      </c>
      <c r="L105" s="116"/>
    </row>
    <row r="106" spans="2:12" s="9" customFormat="1" ht="19.95" hidden="1" customHeight="1">
      <c r="B106" s="121"/>
      <c r="D106" s="122" t="s">
        <v>148</v>
      </c>
      <c r="E106" s="123"/>
      <c r="F106" s="123"/>
      <c r="G106" s="123"/>
      <c r="H106" s="123"/>
      <c r="I106" s="124"/>
      <c r="J106" s="125">
        <f>J738</f>
        <v>0</v>
      </c>
      <c r="L106" s="121"/>
    </row>
    <row r="107" spans="2:12" s="9" customFormat="1" ht="19.95" hidden="1" customHeight="1">
      <c r="B107" s="121"/>
      <c r="D107" s="122" t="s">
        <v>149</v>
      </c>
      <c r="E107" s="123"/>
      <c r="F107" s="123"/>
      <c r="G107" s="123"/>
      <c r="H107" s="123"/>
      <c r="I107" s="124"/>
      <c r="J107" s="125">
        <f>J747</f>
        <v>0</v>
      </c>
      <c r="L107" s="121"/>
    </row>
    <row r="108" spans="2:12" s="9" customFormat="1" ht="19.95" hidden="1" customHeight="1">
      <c r="B108" s="121"/>
      <c r="D108" s="122" t="s">
        <v>150</v>
      </c>
      <c r="E108" s="123"/>
      <c r="F108" s="123"/>
      <c r="G108" s="123"/>
      <c r="H108" s="123"/>
      <c r="I108" s="124"/>
      <c r="J108" s="125">
        <f>J758</f>
        <v>0</v>
      </c>
      <c r="L108" s="121"/>
    </row>
    <row r="109" spans="2:12" s="1" customFormat="1" ht="21.75" hidden="1" customHeight="1">
      <c r="B109" s="32"/>
      <c r="I109" s="88"/>
      <c r="L109" s="32"/>
    </row>
    <row r="110" spans="2:12" s="1" customFormat="1" ht="6.9" hidden="1" customHeight="1">
      <c r="B110" s="44"/>
      <c r="C110" s="45"/>
      <c r="D110" s="45"/>
      <c r="E110" s="45"/>
      <c r="F110" s="45"/>
      <c r="G110" s="45"/>
      <c r="H110" s="45"/>
      <c r="I110" s="110"/>
      <c r="J110" s="45"/>
      <c r="K110" s="45"/>
      <c r="L110" s="32"/>
    </row>
    <row r="111" spans="2:12" ht="10.199999999999999" hidden="1"/>
    <row r="112" spans="2:12" ht="10.199999999999999" hidden="1"/>
    <row r="113" spans="2:63" ht="10.199999999999999" hidden="1"/>
    <row r="114" spans="2:63" s="1" customFormat="1" ht="6.9" customHeight="1">
      <c r="B114" s="46"/>
      <c r="C114" s="47"/>
      <c r="D114" s="47"/>
      <c r="E114" s="47"/>
      <c r="F114" s="47"/>
      <c r="G114" s="47"/>
      <c r="H114" s="47"/>
      <c r="I114" s="111"/>
      <c r="J114" s="47"/>
      <c r="K114" s="47"/>
      <c r="L114" s="32"/>
    </row>
    <row r="115" spans="2:63" s="1" customFormat="1" ht="24.9" customHeight="1">
      <c r="B115" s="32"/>
      <c r="C115" s="20" t="s">
        <v>151</v>
      </c>
      <c r="I115" s="88"/>
      <c r="L115" s="32"/>
    </row>
    <row r="116" spans="2:63" s="1" customFormat="1" ht="6.9" customHeight="1">
      <c r="B116" s="32"/>
      <c r="I116" s="88"/>
      <c r="L116" s="32"/>
    </row>
    <row r="117" spans="2:63" s="1" customFormat="1" ht="12" customHeight="1">
      <c r="B117" s="32"/>
      <c r="C117" s="26" t="s">
        <v>16</v>
      </c>
      <c r="I117" s="88"/>
      <c r="L117" s="32"/>
    </row>
    <row r="118" spans="2:63" s="1" customFormat="1" ht="16.5" customHeight="1">
      <c r="B118" s="32"/>
      <c r="E118" s="239" t="str">
        <f>E7</f>
        <v>SSZ_BOHUMÍN - PŘECHOD PRO CHODCE SIL. Č. I/67 - U PRODEJNY HANOUSEK</v>
      </c>
      <c r="F118" s="240"/>
      <c r="G118" s="240"/>
      <c r="H118" s="240"/>
      <c r="I118" s="88"/>
      <c r="L118" s="32"/>
    </row>
    <row r="119" spans="2:63" s="1" customFormat="1" ht="12" customHeight="1">
      <c r="B119" s="32"/>
      <c r="C119" s="26" t="s">
        <v>114</v>
      </c>
      <c r="I119" s="88"/>
      <c r="L119" s="32"/>
    </row>
    <row r="120" spans="2:63" s="1" customFormat="1" ht="16.5" customHeight="1">
      <c r="B120" s="32"/>
      <c r="E120" s="215" t="str">
        <f>E9</f>
        <v>SSZ - SVĚTELNÁ SIGNALIZACE - U PRODEJNY HANOUSEK</v>
      </c>
      <c r="F120" s="241"/>
      <c r="G120" s="241"/>
      <c r="H120" s="241"/>
      <c r="I120" s="88"/>
      <c r="L120" s="32"/>
    </row>
    <row r="121" spans="2:63" s="1" customFormat="1" ht="6.9" customHeight="1">
      <c r="B121" s="32"/>
      <c r="I121" s="88"/>
      <c r="L121" s="32"/>
    </row>
    <row r="122" spans="2:63" s="1" customFormat="1" ht="12" customHeight="1">
      <c r="B122" s="32"/>
      <c r="C122" s="26" t="s">
        <v>22</v>
      </c>
      <c r="F122" s="24" t="str">
        <f>F12</f>
        <v>Bohumín</v>
      </c>
      <c r="I122" s="89" t="s">
        <v>24</v>
      </c>
      <c r="J122" s="52" t="str">
        <f>IF(J12="","",J12)</f>
        <v>29. 5. 2019</v>
      </c>
      <c r="L122" s="32"/>
    </row>
    <row r="123" spans="2:63" s="1" customFormat="1" ht="6.9" customHeight="1">
      <c r="B123" s="32"/>
      <c r="I123" s="88"/>
      <c r="L123" s="32"/>
    </row>
    <row r="124" spans="2:63" s="1" customFormat="1" ht="43.05" customHeight="1">
      <c r="B124" s="32"/>
      <c r="C124" s="26" t="s">
        <v>30</v>
      </c>
      <c r="F124" s="24" t="str">
        <f>E15</f>
        <v>Město Bohumín, Masarykova 158, Bohumín 735 81</v>
      </c>
      <c r="I124" s="89" t="s">
        <v>36</v>
      </c>
      <c r="J124" s="30" t="str">
        <f>E21</f>
        <v>ŠNAPKA SLUŽBY s.r.o., Hřbitovní 651/8, TĚRLICKO</v>
      </c>
      <c r="L124" s="32"/>
    </row>
    <row r="125" spans="2:63" s="1" customFormat="1" ht="15.15" customHeight="1">
      <c r="B125" s="32"/>
      <c r="C125" s="26" t="s">
        <v>34</v>
      </c>
      <c r="F125" s="24" t="str">
        <f>IF(E18="","",E18)</f>
        <v>Vyplň údaj</v>
      </c>
      <c r="I125" s="89" t="s">
        <v>39</v>
      </c>
      <c r="J125" s="30" t="str">
        <f>E24</f>
        <v xml:space="preserve"> </v>
      </c>
      <c r="L125" s="32"/>
    </row>
    <row r="126" spans="2:63" s="1" customFormat="1" ht="10.35" customHeight="1">
      <c r="B126" s="32"/>
      <c r="I126" s="88"/>
      <c r="L126" s="32"/>
    </row>
    <row r="127" spans="2:63" s="10" customFormat="1" ht="29.25" customHeight="1">
      <c r="B127" s="126"/>
      <c r="C127" s="127" t="s">
        <v>152</v>
      </c>
      <c r="D127" s="128" t="s">
        <v>67</v>
      </c>
      <c r="E127" s="128" t="s">
        <v>63</v>
      </c>
      <c r="F127" s="128" t="s">
        <v>64</v>
      </c>
      <c r="G127" s="128" t="s">
        <v>153</v>
      </c>
      <c r="H127" s="128" t="s">
        <v>154</v>
      </c>
      <c r="I127" s="129" t="s">
        <v>155</v>
      </c>
      <c r="J127" s="130" t="s">
        <v>135</v>
      </c>
      <c r="K127" s="131" t="s">
        <v>156</v>
      </c>
      <c r="L127" s="126"/>
      <c r="M127" s="59" t="s">
        <v>1</v>
      </c>
      <c r="N127" s="60" t="s">
        <v>46</v>
      </c>
      <c r="O127" s="60" t="s">
        <v>157</v>
      </c>
      <c r="P127" s="60" t="s">
        <v>158</v>
      </c>
      <c r="Q127" s="60" t="s">
        <v>159</v>
      </c>
      <c r="R127" s="60" t="s">
        <v>160</v>
      </c>
      <c r="S127" s="60" t="s">
        <v>161</v>
      </c>
      <c r="T127" s="61" t="s">
        <v>162</v>
      </c>
    </row>
    <row r="128" spans="2:63" s="1" customFormat="1" ht="22.8" customHeight="1">
      <c r="B128" s="32"/>
      <c r="C128" s="64" t="s">
        <v>163</v>
      </c>
      <c r="I128" s="88"/>
      <c r="J128" s="132">
        <f>BK128</f>
        <v>0</v>
      </c>
      <c r="L128" s="32"/>
      <c r="M128" s="62"/>
      <c r="N128" s="53"/>
      <c r="O128" s="53"/>
      <c r="P128" s="133">
        <f>P129+P270+P737</f>
        <v>0</v>
      </c>
      <c r="Q128" s="53"/>
      <c r="R128" s="133">
        <f>R129+R270+R737</f>
        <v>17.83799265</v>
      </c>
      <c r="S128" s="53"/>
      <c r="T128" s="134">
        <f>T129+T270+T737</f>
        <v>0</v>
      </c>
      <c r="AT128" s="16" t="s">
        <v>81</v>
      </c>
      <c r="AU128" s="16" t="s">
        <v>137</v>
      </c>
      <c r="BK128" s="135">
        <f>BK129+BK270+BK737</f>
        <v>0</v>
      </c>
    </row>
    <row r="129" spans="2:65" s="11" customFormat="1" ht="25.95" customHeight="1">
      <c r="B129" s="136"/>
      <c r="D129" s="137" t="s">
        <v>81</v>
      </c>
      <c r="E129" s="138" t="s">
        <v>164</v>
      </c>
      <c r="F129" s="138" t="s">
        <v>164</v>
      </c>
      <c r="I129" s="139"/>
      <c r="J129" s="140">
        <f>BK129</f>
        <v>0</v>
      </c>
      <c r="L129" s="136"/>
      <c r="M129" s="141"/>
      <c r="N129" s="142"/>
      <c r="O129" s="142"/>
      <c r="P129" s="143">
        <f>P130+P244+P268</f>
        <v>0</v>
      </c>
      <c r="Q129" s="142"/>
      <c r="R129" s="143">
        <f>R130+R244+R268</f>
        <v>10.0758937</v>
      </c>
      <c r="S129" s="142"/>
      <c r="T129" s="144">
        <f>T130+T244+T268</f>
        <v>0</v>
      </c>
      <c r="AR129" s="137" t="s">
        <v>90</v>
      </c>
      <c r="AT129" s="145" t="s">
        <v>81</v>
      </c>
      <c r="AU129" s="145" t="s">
        <v>82</v>
      </c>
      <c r="AY129" s="137" t="s">
        <v>165</v>
      </c>
      <c r="BK129" s="146">
        <f>BK130+BK244+BK268</f>
        <v>0</v>
      </c>
    </row>
    <row r="130" spans="2:65" s="11" customFormat="1" ht="22.8" customHeight="1">
      <c r="B130" s="136"/>
      <c r="D130" s="137" t="s">
        <v>81</v>
      </c>
      <c r="E130" s="147" t="s">
        <v>166</v>
      </c>
      <c r="F130" s="147" t="s">
        <v>167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SUM(P131:P243)</f>
        <v>0</v>
      </c>
      <c r="Q130" s="142"/>
      <c r="R130" s="143">
        <f>SUM(R131:R243)</f>
        <v>10.066193699999999</v>
      </c>
      <c r="S130" s="142"/>
      <c r="T130" s="144">
        <f>SUM(T131:T243)</f>
        <v>0</v>
      </c>
      <c r="AR130" s="137" t="s">
        <v>168</v>
      </c>
      <c r="AT130" s="145" t="s">
        <v>81</v>
      </c>
      <c r="AU130" s="145" t="s">
        <v>90</v>
      </c>
      <c r="AY130" s="137" t="s">
        <v>165</v>
      </c>
      <c r="BK130" s="146">
        <f>SUM(BK131:BK243)</f>
        <v>0</v>
      </c>
    </row>
    <row r="131" spans="2:65" s="1" customFormat="1" ht="24" customHeight="1">
      <c r="B131" s="149"/>
      <c r="C131" s="150" t="s">
        <v>90</v>
      </c>
      <c r="D131" s="150" t="s">
        <v>169</v>
      </c>
      <c r="E131" s="151" t="s">
        <v>170</v>
      </c>
      <c r="F131" s="152" t="s">
        <v>171</v>
      </c>
      <c r="G131" s="153" t="s">
        <v>112</v>
      </c>
      <c r="H131" s="154">
        <v>0.03</v>
      </c>
      <c r="I131" s="155"/>
      <c r="J131" s="156">
        <f>ROUND(I131*H131,2)</f>
        <v>0</v>
      </c>
      <c r="K131" s="152" t="s">
        <v>1</v>
      </c>
      <c r="L131" s="32"/>
      <c r="M131" s="157" t="s">
        <v>1</v>
      </c>
      <c r="N131" s="158" t="s">
        <v>47</v>
      </c>
      <c r="O131" s="55"/>
      <c r="P131" s="159">
        <f>O131*H131</f>
        <v>0</v>
      </c>
      <c r="Q131" s="159">
        <v>8.8000000000000005E-3</v>
      </c>
      <c r="R131" s="159">
        <f>Q131*H131</f>
        <v>2.6400000000000002E-4</v>
      </c>
      <c r="S131" s="159">
        <v>0</v>
      </c>
      <c r="T131" s="160">
        <f>S131*H131</f>
        <v>0</v>
      </c>
      <c r="AR131" s="161" t="s">
        <v>172</v>
      </c>
      <c r="AT131" s="161" t="s">
        <v>169</v>
      </c>
      <c r="AU131" s="161" t="s">
        <v>93</v>
      </c>
      <c r="AY131" s="16" t="s">
        <v>165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90</v>
      </c>
      <c r="BK131" s="162">
        <f>ROUND(I131*H131,2)</f>
        <v>0</v>
      </c>
      <c r="BL131" s="16" t="s">
        <v>172</v>
      </c>
      <c r="BM131" s="161" t="s">
        <v>173</v>
      </c>
    </row>
    <row r="132" spans="2:65" s="12" customFormat="1" ht="10.199999999999999">
      <c r="B132" s="163"/>
      <c r="D132" s="164" t="s">
        <v>174</v>
      </c>
      <c r="E132" s="165" t="s">
        <v>1</v>
      </c>
      <c r="F132" s="166" t="s">
        <v>175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174</v>
      </c>
      <c r="AU132" s="165" t="s">
        <v>93</v>
      </c>
      <c r="AV132" s="12" t="s">
        <v>90</v>
      </c>
      <c r="AW132" s="12" t="s">
        <v>38</v>
      </c>
      <c r="AX132" s="12" t="s">
        <v>82</v>
      </c>
      <c r="AY132" s="165" t="s">
        <v>165</v>
      </c>
    </row>
    <row r="133" spans="2:65" s="12" customFormat="1" ht="10.199999999999999">
      <c r="B133" s="163"/>
      <c r="D133" s="164" t="s">
        <v>174</v>
      </c>
      <c r="E133" s="165" t="s">
        <v>1</v>
      </c>
      <c r="F133" s="166" t="s">
        <v>176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174</v>
      </c>
      <c r="AU133" s="165" t="s">
        <v>93</v>
      </c>
      <c r="AV133" s="12" t="s">
        <v>90</v>
      </c>
      <c r="AW133" s="12" t="s">
        <v>38</v>
      </c>
      <c r="AX133" s="12" t="s">
        <v>82</v>
      </c>
      <c r="AY133" s="165" t="s">
        <v>165</v>
      </c>
    </row>
    <row r="134" spans="2:65" s="13" customFormat="1" ht="10.199999999999999">
      <c r="B134" s="171"/>
      <c r="D134" s="164" t="s">
        <v>174</v>
      </c>
      <c r="E134" s="172" t="s">
        <v>1</v>
      </c>
      <c r="F134" s="173" t="s">
        <v>177</v>
      </c>
      <c r="H134" s="174">
        <v>29.7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174</v>
      </c>
      <c r="AU134" s="172" t="s">
        <v>93</v>
      </c>
      <c r="AV134" s="13" t="s">
        <v>93</v>
      </c>
      <c r="AW134" s="13" t="s">
        <v>38</v>
      </c>
      <c r="AX134" s="13" t="s">
        <v>82</v>
      </c>
      <c r="AY134" s="172" t="s">
        <v>165</v>
      </c>
    </row>
    <row r="135" spans="2:65" s="14" customFormat="1" ht="10.199999999999999">
      <c r="B135" s="179"/>
      <c r="D135" s="164" t="s">
        <v>174</v>
      </c>
      <c r="E135" s="180" t="s">
        <v>110</v>
      </c>
      <c r="F135" s="181" t="s">
        <v>178</v>
      </c>
      <c r="H135" s="182">
        <v>29.7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174</v>
      </c>
      <c r="AU135" s="180" t="s">
        <v>93</v>
      </c>
      <c r="AV135" s="14" t="s">
        <v>179</v>
      </c>
      <c r="AW135" s="14" t="s">
        <v>38</v>
      </c>
      <c r="AX135" s="14" t="s">
        <v>82</v>
      </c>
      <c r="AY135" s="180" t="s">
        <v>165</v>
      </c>
    </row>
    <row r="136" spans="2:65" s="13" customFormat="1" ht="10.199999999999999">
      <c r="B136" s="171"/>
      <c r="D136" s="164" t="s">
        <v>174</v>
      </c>
      <c r="E136" s="172" t="s">
        <v>1</v>
      </c>
      <c r="F136" s="173" t="s">
        <v>180</v>
      </c>
      <c r="H136" s="174">
        <v>0.03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174</v>
      </c>
      <c r="AU136" s="172" t="s">
        <v>93</v>
      </c>
      <c r="AV136" s="13" t="s">
        <v>93</v>
      </c>
      <c r="AW136" s="13" t="s">
        <v>38</v>
      </c>
      <c r="AX136" s="13" t="s">
        <v>82</v>
      </c>
      <c r="AY136" s="172" t="s">
        <v>165</v>
      </c>
    </row>
    <row r="137" spans="2:65" s="14" customFormat="1" ht="10.199999999999999">
      <c r="B137" s="179"/>
      <c r="D137" s="164" t="s">
        <v>174</v>
      </c>
      <c r="E137" s="180" t="s">
        <v>1</v>
      </c>
      <c r="F137" s="181" t="s">
        <v>178</v>
      </c>
      <c r="H137" s="182">
        <v>0.03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174</v>
      </c>
      <c r="AU137" s="180" t="s">
        <v>93</v>
      </c>
      <c r="AV137" s="14" t="s">
        <v>179</v>
      </c>
      <c r="AW137" s="14" t="s">
        <v>38</v>
      </c>
      <c r="AX137" s="14" t="s">
        <v>90</v>
      </c>
      <c r="AY137" s="180" t="s">
        <v>165</v>
      </c>
    </row>
    <row r="138" spans="2:65" s="1" customFormat="1" ht="24" customHeight="1">
      <c r="B138" s="149"/>
      <c r="C138" s="150" t="s">
        <v>93</v>
      </c>
      <c r="D138" s="150" t="s">
        <v>169</v>
      </c>
      <c r="E138" s="151" t="s">
        <v>181</v>
      </c>
      <c r="F138" s="152" t="s">
        <v>182</v>
      </c>
      <c r="G138" s="153" t="s">
        <v>183</v>
      </c>
      <c r="H138" s="154">
        <v>2</v>
      </c>
      <c r="I138" s="155"/>
      <c r="J138" s="156">
        <f>ROUND(I138*H138,2)</f>
        <v>0</v>
      </c>
      <c r="K138" s="152" t="s">
        <v>1</v>
      </c>
      <c r="L138" s="32"/>
      <c r="M138" s="157" t="s">
        <v>1</v>
      </c>
      <c r="N138" s="158" t="s">
        <v>47</v>
      </c>
      <c r="O138" s="55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172</v>
      </c>
      <c r="AT138" s="161" t="s">
        <v>169</v>
      </c>
      <c r="AU138" s="161" t="s">
        <v>93</v>
      </c>
      <c r="AY138" s="16" t="s">
        <v>165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90</v>
      </c>
      <c r="BK138" s="162">
        <f>ROUND(I138*H138,2)</f>
        <v>0</v>
      </c>
      <c r="BL138" s="16" t="s">
        <v>172</v>
      </c>
      <c r="BM138" s="161" t="s">
        <v>184</v>
      </c>
    </row>
    <row r="139" spans="2:65" s="12" customFormat="1" ht="10.199999999999999">
      <c r="B139" s="163"/>
      <c r="D139" s="164" t="s">
        <v>174</v>
      </c>
      <c r="E139" s="165" t="s">
        <v>1</v>
      </c>
      <c r="F139" s="166" t="s">
        <v>185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174</v>
      </c>
      <c r="AU139" s="165" t="s">
        <v>93</v>
      </c>
      <c r="AV139" s="12" t="s">
        <v>90</v>
      </c>
      <c r="AW139" s="12" t="s">
        <v>38</v>
      </c>
      <c r="AX139" s="12" t="s">
        <v>82</v>
      </c>
      <c r="AY139" s="165" t="s">
        <v>165</v>
      </c>
    </row>
    <row r="140" spans="2:65" s="12" customFormat="1" ht="10.199999999999999">
      <c r="B140" s="163"/>
      <c r="D140" s="164" t="s">
        <v>174</v>
      </c>
      <c r="E140" s="165" t="s">
        <v>1</v>
      </c>
      <c r="F140" s="166" t="s">
        <v>186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174</v>
      </c>
      <c r="AU140" s="165" t="s">
        <v>93</v>
      </c>
      <c r="AV140" s="12" t="s">
        <v>90</v>
      </c>
      <c r="AW140" s="12" t="s">
        <v>38</v>
      </c>
      <c r="AX140" s="12" t="s">
        <v>82</v>
      </c>
      <c r="AY140" s="165" t="s">
        <v>165</v>
      </c>
    </row>
    <row r="141" spans="2:65" s="13" customFormat="1" ht="10.199999999999999">
      <c r="B141" s="171"/>
      <c r="D141" s="164" t="s">
        <v>174</v>
      </c>
      <c r="E141" s="172" t="s">
        <v>1</v>
      </c>
      <c r="F141" s="173" t="s">
        <v>90</v>
      </c>
      <c r="H141" s="174">
        <v>1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174</v>
      </c>
      <c r="AU141" s="172" t="s">
        <v>93</v>
      </c>
      <c r="AV141" s="13" t="s">
        <v>93</v>
      </c>
      <c r="AW141" s="13" t="s">
        <v>38</v>
      </c>
      <c r="AX141" s="13" t="s">
        <v>82</v>
      </c>
      <c r="AY141" s="172" t="s">
        <v>165</v>
      </c>
    </row>
    <row r="142" spans="2:65" s="12" customFormat="1" ht="10.199999999999999">
      <c r="B142" s="163"/>
      <c r="D142" s="164" t="s">
        <v>174</v>
      </c>
      <c r="E142" s="165" t="s">
        <v>1</v>
      </c>
      <c r="F142" s="166" t="s">
        <v>187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174</v>
      </c>
      <c r="AU142" s="165" t="s">
        <v>93</v>
      </c>
      <c r="AV142" s="12" t="s">
        <v>90</v>
      </c>
      <c r="AW142" s="12" t="s">
        <v>38</v>
      </c>
      <c r="AX142" s="12" t="s">
        <v>82</v>
      </c>
      <c r="AY142" s="165" t="s">
        <v>165</v>
      </c>
    </row>
    <row r="143" spans="2:65" s="13" customFormat="1" ht="10.199999999999999">
      <c r="B143" s="171"/>
      <c r="D143" s="164" t="s">
        <v>174</v>
      </c>
      <c r="E143" s="172" t="s">
        <v>1</v>
      </c>
      <c r="F143" s="173" t="s">
        <v>90</v>
      </c>
      <c r="H143" s="174">
        <v>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174</v>
      </c>
      <c r="AU143" s="172" t="s">
        <v>93</v>
      </c>
      <c r="AV143" s="13" t="s">
        <v>93</v>
      </c>
      <c r="AW143" s="13" t="s">
        <v>38</v>
      </c>
      <c r="AX143" s="13" t="s">
        <v>82</v>
      </c>
      <c r="AY143" s="172" t="s">
        <v>165</v>
      </c>
    </row>
    <row r="144" spans="2:65" s="14" customFormat="1" ht="10.199999999999999">
      <c r="B144" s="179"/>
      <c r="D144" s="164" t="s">
        <v>174</v>
      </c>
      <c r="E144" s="180" t="s">
        <v>1</v>
      </c>
      <c r="F144" s="181" t="s">
        <v>178</v>
      </c>
      <c r="H144" s="182">
        <v>2</v>
      </c>
      <c r="I144" s="183"/>
      <c r="L144" s="179"/>
      <c r="M144" s="184"/>
      <c r="N144" s="185"/>
      <c r="O144" s="185"/>
      <c r="P144" s="185"/>
      <c r="Q144" s="185"/>
      <c r="R144" s="185"/>
      <c r="S144" s="185"/>
      <c r="T144" s="186"/>
      <c r="AT144" s="180" t="s">
        <v>174</v>
      </c>
      <c r="AU144" s="180" t="s">
        <v>93</v>
      </c>
      <c r="AV144" s="14" t="s">
        <v>179</v>
      </c>
      <c r="AW144" s="14" t="s">
        <v>38</v>
      </c>
      <c r="AX144" s="14" t="s">
        <v>90</v>
      </c>
      <c r="AY144" s="180" t="s">
        <v>165</v>
      </c>
    </row>
    <row r="145" spans="2:65" s="1" customFormat="1" ht="24" customHeight="1">
      <c r="B145" s="149"/>
      <c r="C145" s="150" t="s">
        <v>168</v>
      </c>
      <c r="D145" s="150" t="s">
        <v>169</v>
      </c>
      <c r="E145" s="151" t="s">
        <v>188</v>
      </c>
      <c r="F145" s="152" t="s">
        <v>189</v>
      </c>
      <c r="G145" s="153" t="s">
        <v>183</v>
      </c>
      <c r="H145" s="154">
        <v>1</v>
      </c>
      <c r="I145" s="155"/>
      <c r="J145" s="156">
        <f>ROUND(I145*H145,2)</f>
        <v>0</v>
      </c>
      <c r="K145" s="152" t="s">
        <v>1</v>
      </c>
      <c r="L145" s="32"/>
      <c r="M145" s="157" t="s">
        <v>1</v>
      </c>
      <c r="N145" s="158" t="s">
        <v>47</v>
      </c>
      <c r="O145" s="55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172</v>
      </c>
      <c r="AT145" s="161" t="s">
        <v>169</v>
      </c>
      <c r="AU145" s="161" t="s">
        <v>93</v>
      </c>
      <c r="AY145" s="16" t="s">
        <v>165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90</v>
      </c>
      <c r="BK145" s="162">
        <f>ROUND(I145*H145,2)</f>
        <v>0</v>
      </c>
      <c r="BL145" s="16" t="s">
        <v>172</v>
      </c>
      <c r="BM145" s="161" t="s">
        <v>190</v>
      </c>
    </row>
    <row r="146" spans="2:65" s="12" customFormat="1" ht="10.199999999999999">
      <c r="B146" s="163"/>
      <c r="D146" s="164" t="s">
        <v>174</v>
      </c>
      <c r="E146" s="165" t="s">
        <v>1</v>
      </c>
      <c r="F146" s="166" t="s">
        <v>191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174</v>
      </c>
      <c r="AU146" s="165" t="s">
        <v>93</v>
      </c>
      <c r="AV146" s="12" t="s">
        <v>90</v>
      </c>
      <c r="AW146" s="12" t="s">
        <v>38</v>
      </c>
      <c r="AX146" s="12" t="s">
        <v>82</v>
      </c>
      <c r="AY146" s="165" t="s">
        <v>165</v>
      </c>
    </row>
    <row r="147" spans="2:65" s="13" customFormat="1" ht="10.199999999999999">
      <c r="B147" s="171"/>
      <c r="D147" s="164" t="s">
        <v>174</v>
      </c>
      <c r="E147" s="172" t="s">
        <v>1</v>
      </c>
      <c r="F147" s="173" t="s">
        <v>90</v>
      </c>
      <c r="H147" s="174">
        <v>1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174</v>
      </c>
      <c r="AU147" s="172" t="s">
        <v>93</v>
      </c>
      <c r="AV147" s="13" t="s">
        <v>93</v>
      </c>
      <c r="AW147" s="13" t="s">
        <v>38</v>
      </c>
      <c r="AX147" s="13" t="s">
        <v>82</v>
      </c>
      <c r="AY147" s="172" t="s">
        <v>165</v>
      </c>
    </row>
    <row r="148" spans="2:65" s="14" customFormat="1" ht="10.199999999999999">
      <c r="B148" s="179"/>
      <c r="D148" s="164" t="s">
        <v>174</v>
      </c>
      <c r="E148" s="180" t="s">
        <v>1</v>
      </c>
      <c r="F148" s="181" t="s">
        <v>178</v>
      </c>
      <c r="H148" s="182">
        <v>1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174</v>
      </c>
      <c r="AU148" s="180" t="s">
        <v>93</v>
      </c>
      <c r="AV148" s="14" t="s">
        <v>179</v>
      </c>
      <c r="AW148" s="14" t="s">
        <v>38</v>
      </c>
      <c r="AX148" s="14" t="s">
        <v>90</v>
      </c>
      <c r="AY148" s="180" t="s">
        <v>165</v>
      </c>
    </row>
    <row r="149" spans="2:65" s="1" customFormat="1" ht="24" customHeight="1">
      <c r="B149" s="149"/>
      <c r="C149" s="150" t="s">
        <v>179</v>
      </c>
      <c r="D149" s="150" t="s">
        <v>169</v>
      </c>
      <c r="E149" s="151" t="s">
        <v>192</v>
      </c>
      <c r="F149" s="152" t="s">
        <v>193</v>
      </c>
      <c r="G149" s="153" t="s">
        <v>125</v>
      </c>
      <c r="H149" s="154">
        <v>9.1440000000000001</v>
      </c>
      <c r="I149" s="155"/>
      <c r="J149" s="156">
        <f>ROUND(I149*H149,2)</f>
        <v>0</v>
      </c>
      <c r="K149" s="152" t="s">
        <v>1</v>
      </c>
      <c r="L149" s="32"/>
      <c r="M149" s="157" t="s">
        <v>1</v>
      </c>
      <c r="N149" s="158" t="s">
        <v>47</v>
      </c>
      <c r="O149" s="55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172</v>
      </c>
      <c r="AT149" s="161" t="s">
        <v>169</v>
      </c>
      <c r="AU149" s="161" t="s">
        <v>93</v>
      </c>
      <c r="AY149" s="16" t="s">
        <v>165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90</v>
      </c>
      <c r="BK149" s="162">
        <f>ROUND(I149*H149,2)</f>
        <v>0</v>
      </c>
      <c r="BL149" s="16" t="s">
        <v>172</v>
      </c>
      <c r="BM149" s="161" t="s">
        <v>194</v>
      </c>
    </row>
    <row r="150" spans="2:65" s="12" customFormat="1" ht="10.199999999999999">
      <c r="B150" s="163"/>
      <c r="D150" s="164" t="s">
        <v>174</v>
      </c>
      <c r="E150" s="165" t="s">
        <v>1</v>
      </c>
      <c r="F150" s="166" t="s">
        <v>195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174</v>
      </c>
      <c r="AU150" s="165" t="s">
        <v>93</v>
      </c>
      <c r="AV150" s="12" t="s">
        <v>90</v>
      </c>
      <c r="AW150" s="12" t="s">
        <v>38</v>
      </c>
      <c r="AX150" s="12" t="s">
        <v>82</v>
      </c>
      <c r="AY150" s="165" t="s">
        <v>165</v>
      </c>
    </row>
    <row r="151" spans="2:65" s="12" customFormat="1" ht="10.199999999999999">
      <c r="B151" s="163"/>
      <c r="D151" s="164" t="s">
        <v>174</v>
      </c>
      <c r="E151" s="165" t="s">
        <v>1</v>
      </c>
      <c r="F151" s="166" t="s">
        <v>196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174</v>
      </c>
      <c r="AU151" s="165" t="s">
        <v>93</v>
      </c>
      <c r="AV151" s="12" t="s">
        <v>90</v>
      </c>
      <c r="AW151" s="12" t="s">
        <v>38</v>
      </c>
      <c r="AX151" s="12" t="s">
        <v>82</v>
      </c>
      <c r="AY151" s="165" t="s">
        <v>165</v>
      </c>
    </row>
    <row r="152" spans="2:65" s="13" customFormat="1" ht="10.199999999999999">
      <c r="B152" s="171"/>
      <c r="D152" s="164" t="s">
        <v>174</v>
      </c>
      <c r="E152" s="172" t="s">
        <v>1</v>
      </c>
      <c r="F152" s="173" t="s">
        <v>197</v>
      </c>
      <c r="H152" s="174">
        <v>0.14399999999999999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174</v>
      </c>
      <c r="AU152" s="172" t="s">
        <v>93</v>
      </c>
      <c r="AV152" s="13" t="s">
        <v>93</v>
      </c>
      <c r="AW152" s="13" t="s">
        <v>38</v>
      </c>
      <c r="AX152" s="13" t="s">
        <v>82</v>
      </c>
      <c r="AY152" s="172" t="s">
        <v>165</v>
      </c>
    </row>
    <row r="153" spans="2:65" s="13" customFormat="1" ht="20.399999999999999">
      <c r="B153" s="171"/>
      <c r="D153" s="164" t="s">
        <v>174</v>
      </c>
      <c r="E153" s="172" t="s">
        <v>1</v>
      </c>
      <c r="F153" s="173" t="s">
        <v>198</v>
      </c>
      <c r="H153" s="174">
        <v>9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174</v>
      </c>
      <c r="AU153" s="172" t="s">
        <v>93</v>
      </c>
      <c r="AV153" s="13" t="s">
        <v>93</v>
      </c>
      <c r="AW153" s="13" t="s">
        <v>38</v>
      </c>
      <c r="AX153" s="13" t="s">
        <v>82</v>
      </c>
      <c r="AY153" s="172" t="s">
        <v>165</v>
      </c>
    </row>
    <row r="154" spans="2:65" s="14" customFormat="1" ht="10.199999999999999">
      <c r="B154" s="179"/>
      <c r="D154" s="164" t="s">
        <v>174</v>
      </c>
      <c r="E154" s="180" t="s">
        <v>1</v>
      </c>
      <c r="F154" s="181" t="s">
        <v>178</v>
      </c>
      <c r="H154" s="182">
        <v>9.1440000000000001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174</v>
      </c>
      <c r="AU154" s="180" t="s">
        <v>93</v>
      </c>
      <c r="AV154" s="14" t="s">
        <v>179</v>
      </c>
      <c r="AW154" s="14" t="s">
        <v>38</v>
      </c>
      <c r="AX154" s="14" t="s">
        <v>90</v>
      </c>
      <c r="AY154" s="180" t="s">
        <v>165</v>
      </c>
    </row>
    <row r="155" spans="2:65" s="1" customFormat="1" ht="24" customHeight="1">
      <c r="B155" s="149"/>
      <c r="C155" s="150" t="s">
        <v>199</v>
      </c>
      <c r="D155" s="150" t="s">
        <v>169</v>
      </c>
      <c r="E155" s="151" t="s">
        <v>200</v>
      </c>
      <c r="F155" s="152" t="s">
        <v>201</v>
      </c>
      <c r="G155" s="153" t="s">
        <v>125</v>
      </c>
      <c r="H155" s="154">
        <v>3.76</v>
      </c>
      <c r="I155" s="155"/>
      <c r="J155" s="156">
        <f>ROUND(I155*H155,2)</f>
        <v>0</v>
      </c>
      <c r="K155" s="152" t="s">
        <v>1</v>
      </c>
      <c r="L155" s="32"/>
      <c r="M155" s="157" t="s">
        <v>1</v>
      </c>
      <c r="N155" s="158" t="s">
        <v>47</v>
      </c>
      <c r="O155" s="55"/>
      <c r="P155" s="159">
        <f>O155*H155</f>
        <v>0</v>
      </c>
      <c r="Q155" s="159">
        <v>2.2563399999999998</v>
      </c>
      <c r="R155" s="159">
        <f>Q155*H155</f>
        <v>8.483838399999998</v>
      </c>
      <c r="S155" s="159">
        <v>0</v>
      </c>
      <c r="T155" s="160">
        <f>S155*H155</f>
        <v>0</v>
      </c>
      <c r="AR155" s="161" t="s">
        <v>172</v>
      </c>
      <c r="AT155" s="161" t="s">
        <v>169</v>
      </c>
      <c r="AU155" s="161" t="s">
        <v>93</v>
      </c>
      <c r="AY155" s="16" t="s">
        <v>165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90</v>
      </c>
      <c r="BK155" s="162">
        <f>ROUND(I155*H155,2)</f>
        <v>0</v>
      </c>
      <c r="BL155" s="16" t="s">
        <v>172</v>
      </c>
      <c r="BM155" s="161" t="s">
        <v>202</v>
      </c>
    </row>
    <row r="156" spans="2:65" s="12" customFormat="1" ht="10.199999999999999">
      <c r="B156" s="163"/>
      <c r="D156" s="164" t="s">
        <v>174</v>
      </c>
      <c r="E156" s="165" t="s">
        <v>1</v>
      </c>
      <c r="F156" s="166" t="s">
        <v>203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174</v>
      </c>
      <c r="AU156" s="165" t="s">
        <v>93</v>
      </c>
      <c r="AV156" s="12" t="s">
        <v>90</v>
      </c>
      <c r="AW156" s="12" t="s">
        <v>38</v>
      </c>
      <c r="AX156" s="12" t="s">
        <v>82</v>
      </c>
      <c r="AY156" s="165" t="s">
        <v>165</v>
      </c>
    </row>
    <row r="157" spans="2:65" s="12" customFormat="1" ht="10.199999999999999">
      <c r="B157" s="163"/>
      <c r="D157" s="164" t="s">
        <v>174</v>
      </c>
      <c r="E157" s="165" t="s">
        <v>1</v>
      </c>
      <c r="F157" s="166" t="s">
        <v>204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174</v>
      </c>
      <c r="AU157" s="165" t="s">
        <v>93</v>
      </c>
      <c r="AV157" s="12" t="s">
        <v>90</v>
      </c>
      <c r="AW157" s="12" t="s">
        <v>38</v>
      </c>
      <c r="AX157" s="12" t="s">
        <v>82</v>
      </c>
      <c r="AY157" s="165" t="s">
        <v>165</v>
      </c>
    </row>
    <row r="158" spans="2:65" s="12" customFormat="1" ht="10.199999999999999">
      <c r="B158" s="163"/>
      <c r="D158" s="164" t="s">
        <v>174</v>
      </c>
      <c r="E158" s="165" t="s">
        <v>1</v>
      </c>
      <c r="F158" s="166" t="s">
        <v>205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174</v>
      </c>
      <c r="AU158" s="165" t="s">
        <v>93</v>
      </c>
      <c r="AV158" s="12" t="s">
        <v>90</v>
      </c>
      <c r="AW158" s="12" t="s">
        <v>38</v>
      </c>
      <c r="AX158" s="12" t="s">
        <v>82</v>
      </c>
      <c r="AY158" s="165" t="s">
        <v>165</v>
      </c>
    </row>
    <row r="159" spans="2:65" s="13" customFormat="1" ht="10.199999999999999">
      <c r="B159" s="171"/>
      <c r="D159" s="164" t="s">
        <v>174</v>
      </c>
      <c r="E159" s="172" t="s">
        <v>1</v>
      </c>
      <c r="F159" s="173" t="s">
        <v>206</v>
      </c>
      <c r="H159" s="174">
        <v>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174</v>
      </c>
      <c r="AU159" s="172" t="s">
        <v>93</v>
      </c>
      <c r="AV159" s="13" t="s">
        <v>93</v>
      </c>
      <c r="AW159" s="13" t="s">
        <v>38</v>
      </c>
      <c r="AX159" s="13" t="s">
        <v>82</v>
      </c>
      <c r="AY159" s="172" t="s">
        <v>165</v>
      </c>
    </row>
    <row r="160" spans="2:65" s="12" customFormat="1" ht="10.199999999999999">
      <c r="B160" s="163"/>
      <c r="D160" s="164" t="s">
        <v>174</v>
      </c>
      <c r="E160" s="165" t="s">
        <v>1</v>
      </c>
      <c r="F160" s="166" t="s">
        <v>207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174</v>
      </c>
      <c r="AU160" s="165" t="s">
        <v>93</v>
      </c>
      <c r="AV160" s="12" t="s">
        <v>90</v>
      </c>
      <c r="AW160" s="12" t="s">
        <v>38</v>
      </c>
      <c r="AX160" s="12" t="s">
        <v>82</v>
      </c>
      <c r="AY160" s="165" t="s">
        <v>165</v>
      </c>
    </row>
    <row r="161" spans="2:65" s="13" customFormat="1" ht="10.199999999999999">
      <c r="B161" s="171"/>
      <c r="D161" s="164" t="s">
        <v>174</v>
      </c>
      <c r="E161" s="172" t="s">
        <v>1</v>
      </c>
      <c r="F161" s="173" t="s">
        <v>208</v>
      </c>
      <c r="H161" s="174">
        <v>0.216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174</v>
      </c>
      <c r="AU161" s="172" t="s">
        <v>93</v>
      </c>
      <c r="AV161" s="13" t="s">
        <v>93</v>
      </c>
      <c r="AW161" s="13" t="s">
        <v>38</v>
      </c>
      <c r="AX161" s="13" t="s">
        <v>82</v>
      </c>
      <c r="AY161" s="172" t="s">
        <v>165</v>
      </c>
    </row>
    <row r="162" spans="2:65" s="12" customFormat="1" ht="10.199999999999999">
      <c r="B162" s="163"/>
      <c r="D162" s="164" t="s">
        <v>174</v>
      </c>
      <c r="E162" s="165" t="s">
        <v>1</v>
      </c>
      <c r="F162" s="166" t="s">
        <v>196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174</v>
      </c>
      <c r="AU162" s="165" t="s">
        <v>93</v>
      </c>
      <c r="AV162" s="12" t="s">
        <v>90</v>
      </c>
      <c r="AW162" s="12" t="s">
        <v>38</v>
      </c>
      <c r="AX162" s="12" t="s">
        <v>82</v>
      </c>
      <c r="AY162" s="165" t="s">
        <v>165</v>
      </c>
    </row>
    <row r="163" spans="2:65" s="13" customFormat="1" ht="10.199999999999999">
      <c r="B163" s="171"/>
      <c r="D163" s="164" t="s">
        <v>174</v>
      </c>
      <c r="E163" s="172" t="s">
        <v>1</v>
      </c>
      <c r="F163" s="173" t="s">
        <v>197</v>
      </c>
      <c r="H163" s="174">
        <v>0.14399999999999999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174</v>
      </c>
      <c r="AU163" s="172" t="s">
        <v>93</v>
      </c>
      <c r="AV163" s="13" t="s">
        <v>93</v>
      </c>
      <c r="AW163" s="13" t="s">
        <v>38</v>
      </c>
      <c r="AX163" s="13" t="s">
        <v>82</v>
      </c>
      <c r="AY163" s="172" t="s">
        <v>165</v>
      </c>
    </row>
    <row r="164" spans="2:65" s="14" customFormat="1" ht="10.199999999999999">
      <c r="B164" s="179"/>
      <c r="D164" s="164" t="s">
        <v>174</v>
      </c>
      <c r="E164" s="180" t="s">
        <v>1</v>
      </c>
      <c r="F164" s="181" t="s">
        <v>178</v>
      </c>
      <c r="H164" s="182">
        <v>3.76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174</v>
      </c>
      <c r="AU164" s="180" t="s">
        <v>93</v>
      </c>
      <c r="AV164" s="14" t="s">
        <v>179</v>
      </c>
      <c r="AW164" s="14" t="s">
        <v>38</v>
      </c>
      <c r="AX164" s="14" t="s">
        <v>90</v>
      </c>
      <c r="AY164" s="180" t="s">
        <v>165</v>
      </c>
    </row>
    <row r="165" spans="2:65" s="1" customFormat="1" ht="24" customHeight="1">
      <c r="B165" s="149"/>
      <c r="C165" s="150" t="s">
        <v>209</v>
      </c>
      <c r="D165" s="150" t="s">
        <v>169</v>
      </c>
      <c r="E165" s="151" t="s">
        <v>210</v>
      </c>
      <c r="F165" s="152" t="s">
        <v>211</v>
      </c>
      <c r="G165" s="153" t="s">
        <v>212</v>
      </c>
      <c r="H165" s="154">
        <v>0.01</v>
      </c>
      <c r="I165" s="155"/>
      <c r="J165" s="156">
        <f>ROUND(I165*H165,2)</f>
        <v>0</v>
      </c>
      <c r="K165" s="152" t="s">
        <v>1</v>
      </c>
      <c r="L165" s="32"/>
      <c r="M165" s="157" t="s">
        <v>1</v>
      </c>
      <c r="N165" s="158" t="s">
        <v>47</v>
      </c>
      <c r="O165" s="55"/>
      <c r="P165" s="159">
        <f>O165*H165</f>
        <v>0</v>
      </c>
      <c r="Q165" s="159">
        <v>1.0601700000000001</v>
      </c>
      <c r="R165" s="159">
        <f>Q165*H165</f>
        <v>1.06017E-2</v>
      </c>
      <c r="S165" s="159">
        <v>0</v>
      </c>
      <c r="T165" s="160">
        <f>S165*H165</f>
        <v>0</v>
      </c>
      <c r="AR165" s="161" t="s">
        <v>172</v>
      </c>
      <c r="AT165" s="161" t="s">
        <v>169</v>
      </c>
      <c r="AU165" s="161" t="s">
        <v>93</v>
      </c>
      <c r="AY165" s="16" t="s">
        <v>165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90</v>
      </c>
      <c r="BK165" s="162">
        <f>ROUND(I165*H165,2)</f>
        <v>0</v>
      </c>
      <c r="BL165" s="16" t="s">
        <v>172</v>
      </c>
      <c r="BM165" s="161" t="s">
        <v>213</v>
      </c>
    </row>
    <row r="166" spans="2:65" s="12" customFormat="1" ht="10.199999999999999">
      <c r="B166" s="163"/>
      <c r="D166" s="164" t="s">
        <v>174</v>
      </c>
      <c r="E166" s="165" t="s">
        <v>1</v>
      </c>
      <c r="F166" s="166" t="s">
        <v>186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174</v>
      </c>
      <c r="AU166" s="165" t="s">
        <v>93</v>
      </c>
      <c r="AV166" s="12" t="s">
        <v>90</v>
      </c>
      <c r="AW166" s="12" t="s">
        <v>38</v>
      </c>
      <c r="AX166" s="12" t="s">
        <v>82</v>
      </c>
      <c r="AY166" s="165" t="s">
        <v>165</v>
      </c>
    </row>
    <row r="167" spans="2:65" s="13" customFormat="1" ht="10.199999999999999">
      <c r="B167" s="171"/>
      <c r="D167" s="164" t="s">
        <v>174</v>
      </c>
      <c r="E167" s="172" t="s">
        <v>1</v>
      </c>
      <c r="F167" s="173" t="s">
        <v>90</v>
      </c>
      <c r="H167" s="174">
        <v>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174</v>
      </c>
      <c r="AU167" s="172" t="s">
        <v>93</v>
      </c>
      <c r="AV167" s="13" t="s">
        <v>93</v>
      </c>
      <c r="AW167" s="13" t="s">
        <v>38</v>
      </c>
      <c r="AX167" s="13" t="s">
        <v>82</v>
      </c>
      <c r="AY167" s="172" t="s">
        <v>165</v>
      </c>
    </row>
    <row r="168" spans="2:65" s="12" customFormat="1" ht="10.199999999999999">
      <c r="B168" s="163"/>
      <c r="D168" s="164" t="s">
        <v>174</v>
      </c>
      <c r="E168" s="165" t="s">
        <v>1</v>
      </c>
      <c r="F168" s="166" t="s">
        <v>187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174</v>
      </c>
      <c r="AU168" s="165" t="s">
        <v>93</v>
      </c>
      <c r="AV168" s="12" t="s">
        <v>90</v>
      </c>
      <c r="AW168" s="12" t="s">
        <v>38</v>
      </c>
      <c r="AX168" s="12" t="s">
        <v>82</v>
      </c>
      <c r="AY168" s="165" t="s">
        <v>165</v>
      </c>
    </row>
    <row r="169" spans="2:65" s="13" customFormat="1" ht="10.199999999999999">
      <c r="B169" s="171"/>
      <c r="D169" s="164" t="s">
        <v>174</v>
      </c>
      <c r="E169" s="172" t="s">
        <v>1</v>
      </c>
      <c r="F169" s="173" t="s">
        <v>90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174</v>
      </c>
      <c r="AU169" s="172" t="s">
        <v>93</v>
      </c>
      <c r="AV169" s="13" t="s">
        <v>93</v>
      </c>
      <c r="AW169" s="13" t="s">
        <v>38</v>
      </c>
      <c r="AX169" s="13" t="s">
        <v>82</v>
      </c>
      <c r="AY169" s="172" t="s">
        <v>165</v>
      </c>
    </row>
    <row r="170" spans="2:65" s="14" customFormat="1" ht="10.199999999999999">
      <c r="B170" s="179"/>
      <c r="D170" s="164" t="s">
        <v>174</v>
      </c>
      <c r="E170" s="180" t="s">
        <v>108</v>
      </c>
      <c r="F170" s="181" t="s">
        <v>178</v>
      </c>
      <c r="H170" s="182">
        <v>2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174</v>
      </c>
      <c r="AU170" s="180" t="s">
        <v>93</v>
      </c>
      <c r="AV170" s="14" t="s">
        <v>179</v>
      </c>
      <c r="AW170" s="14" t="s">
        <v>38</v>
      </c>
      <c r="AX170" s="14" t="s">
        <v>82</v>
      </c>
      <c r="AY170" s="180" t="s">
        <v>165</v>
      </c>
    </row>
    <row r="171" spans="2:65" s="13" customFormat="1" ht="10.199999999999999">
      <c r="B171" s="171"/>
      <c r="D171" s="164" t="s">
        <v>174</v>
      </c>
      <c r="E171" s="172" t="s">
        <v>1</v>
      </c>
      <c r="F171" s="173" t="s">
        <v>214</v>
      </c>
      <c r="H171" s="174">
        <v>0.01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174</v>
      </c>
      <c r="AU171" s="172" t="s">
        <v>93</v>
      </c>
      <c r="AV171" s="13" t="s">
        <v>93</v>
      </c>
      <c r="AW171" s="13" t="s">
        <v>38</v>
      </c>
      <c r="AX171" s="13" t="s">
        <v>82</v>
      </c>
      <c r="AY171" s="172" t="s">
        <v>165</v>
      </c>
    </row>
    <row r="172" spans="2:65" s="14" customFormat="1" ht="10.199999999999999">
      <c r="B172" s="179"/>
      <c r="D172" s="164" t="s">
        <v>174</v>
      </c>
      <c r="E172" s="180" t="s">
        <v>1</v>
      </c>
      <c r="F172" s="181" t="s">
        <v>178</v>
      </c>
      <c r="H172" s="182">
        <v>0.01</v>
      </c>
      <c r="I172" s="183"/>
      <c r="L172" s="179"/>
      <c r="M172" s="184"/>
      <c r="N172" s="185"/>
      <c r="O172" s="185"/>
      <c r="P172" s="185"/>
      <c r="Q172" s="185"/>
      <c r="R172" s="185"/>
      <c r="S172" s="185"/>
      <c r="T172" s="186"/>
      <c r="AT172" s="180" t="s">
        <v>174</v>
      </c>
      <c r="AU172" s="180" t="s">
        <v>93</v>
      </c>
      <c r="AV172" s="14" t="s">
        <v>179</v>
      </c>
      <c r="AW172" s="14" t="s">
        <v>38</v>
      </c>
      <c r="AX172" s="14" t="s">
        <v>90</v>
      </c>
      <c r="AY172" s="180" t="s">
        <v>165</v>
      </c>
    </row>
    <row r="173" spans="2:65" s="1" customFormat="1" ht="24" customHeight="1">
      <c r="B173" s="149"/>
      <c r="C173" s="150" t="s">
        <v>215</v>
      </c>
      <c r="D173" s="150" t="s">
        <v>169</v>
      </c>
      <c r="E173" s="151" t="s">
        <v>216</v>
      </c>
      <c r="F173" s="152" t="s">
        <v>217</v>
      </c>
      <c r="G173" s="153" t="s">
        <v>117</v>
      </c>
      <c r="H173" s="154">
        <v>16.48</v>
      </c>
      <c r="I173" s="155"/>
      <c r="J173" s="156">
        <f>ROUND(I173*H173,2)</f>
        <v>0</v>
      </c>
      <c r="K173" s="152" t="s">
        <v>1</v>
      </c>
      <c r="L173" s="32"/>
      <c r="M173" s="157" t="s">
        <v>1</v>
      </c>
      <c r="N173" s="158" t="s">
        <v>47</v>
      </c>
      <c r="O173" s="55"/>
      <c r="P173" s="159">
        <f>O173*H173</f>
        <v>0</v>
      </c>
      <c r="Q173" s="159">
        <v>1.17E-3</v>
      </c>
      <c r="R173" s="159">
        <f>Q173*H173</f>
        <v>1.9281599999999999E-2</v>
      </c>
      <c r="S173" s="159">
        <v>0</v>
      </c>
      <c r="T173" s="160">
        <f>S173*H173</f>
        <v>0</v>
      </c>
      <c r="AR173" s="161" t="s">
        <v>172</v>
      </c>
      <c r="AT173" s="161" t="s">
        <v>169</v>
      </c>
      <c r="AU173" s="161" t="s">
        <v>93</v>
      </c>
      <c r="AY173" s="16" t="s">
        <v>165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90</v>
      </c>
      <c r="BK173" s="162">
        <f>ROUND(I173*H173,2)</f>
        <v>0</v>
      </c>
      <c r="BL173" s="16" t="s">
        <v>172</v>
      </c>
      <c r="BM173" s="161" t="s">
        <v>218</v>
      </c>
    </row>
    <row r="174" spans="2:65" s="12" customFormat="1" ht="10.199999999999999">
      <c r="B174" s="163"/>
      <c r="D174" s="164" t="s">
        <v>174</v>
      </c>
      <c r="E174" s="165" t="s">
        <v>1</v>
      </c>
      <c r="F174" s="166" t="s">
        <v>219</v>
      </c>
      <c r="H174" s="165" t="s">
        <v>1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174</v>
      </c>
      <c r="AU174" s="165" t="s">
        <v>93</v>
      </c>
      <c r="AV174" s="12" t="s">
        <v>90</v>
      </c>
      <c r="AW174" s="12" t="s">
        <v>38</v>
      </c>
      <c r="AX174" s="12" t="s">
        <v>82</v>
      </c>
      <c r="AY174" s="165" t="s">
        <v>165</v>
      </c>
    </row>
    <row r="175" spans="2:65" s="12" customFormat="1" ht="10.199999999999999">
      <c r="B175" s="163"/>
      <c r="D175" s="164" t="s">
        <v>174</v>
      </c>
      <c r="E175" s="165" t="s">
        <v>1</v>
      </c>
      <c r="F175" s="166" t="s">
        <v>204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174</v>
      </c>
      <c r="AU175" s="165" t="s">
        <v>93</v>
      </c>
      <c r="AV175" s="12" t="s">
        <v>90</v>
      </c>
      <c r="AW175" s="12" t="s">
        <v>38</v>
      </c>
      <c r="AX175" s="12" t="s">
        <v>82</v>
      </c>
      <c r="AY175" s="165" t="s">
        <v>165</v>
      </c>
    </row>
    <row r="176" spans="2:65" s="12" customFormat="1" ht="10.199999999999999">
      <c r="B176" s="163"/>
      <c r="D176" s="164" t="s">
        <v>174</v>
      </c>
      <c r="E176" s="165" t="s">
        <v>1</v>
      </c>
      <c r="F176" s="166" t="s">
        <v>220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174</v>
      </c>
      <c r="AU176" s="165" t="s">
        <v>93</v>
      </c>
      <c r="AV176" s="12" t="s">
        <v>90</v>
      </c>
      <c r="AW176" s="12" t="s">
        <v>38</v>
      </c>
      <c r="AX176" s="12" t="s">
        <v>82</v>
      </c>
      <c r="AY176" s="165" t="s">
        <v>165</v>
      </c>
    </row>
    <row r="177" spans="2:65" s="13" customFormat="1" ht="10.199999999999999">
      <c r="B177" s="171"/>
      <c r="D177" s="164" t="s">
        <v>174</v>
      </c>
      <c r="E177" s="172" t="s">
        <v>1</v>
      </c>
      <c r="F177" s="173" t="s">
        <v>221</v>
      </c>
      <c r="H177" s="174">
        <v>6.8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174</v>
      </c>
      <c r="AU177" s="172" t="s">
        <v>93</v>
      </c>
      <c r="AV177" s="13" t="s">
        <v>93</v>
      </c>
      <c r="AW177" s="13" t="s">
        <v>38</v>
      </c>
      <c r="AX177" s="13" t="s">
        <v>82</v>
      </c>
      <c r="AY177" s="172" t="s">
        <v>165</v>
      </c>
    </row>
    <row r="178" spans="2:65" s="12" customFormat="1" ht="10.199999999999999">
      <c r="B178" s="163"/>
      <c r="D178" s="164" t="s">
        <v>174</v>
      </c>
      <c r="E178" s="165" t="s">
        <v>1</v>
      </c>
      <c r="F178" s="166" t="s">
        <v>222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174</v>
      </c>
      <c r="AU178" s="165" t="s">
        <v>93</v>
      </c>
      <c r="AV178" s="12" t="s">
        <v>90</v>
      </c>
      <c r="AW178" s="12" t="s">
        <v>38</v>
      </c>
      <c r="AX178" s="12" t="s">
        <v>82</v>
      </c>
      <c r="AY178" s="165" t="s">
        <v>165</v>
      </c>
    </row>
    <row r="179" spans="2:65" s="13" customFormat="1" ht="10.199999999999999">
      <c r="B179" s="171"/>
      <c r="D179" s="164" t="s">
        <v>174</v>
      </c>
      <c r="E179" s="172" t="s">
        <v>1</v>
      </c>
      <c r="F179" s="173" t="s">
        <v>221</v>
      </c>
      <c r="H179" s="174">
        <v>6.8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174</v>
      </c>
      <c r="AU179" s="172" t="s">
        <v>93</v>
      </c>
      <c r="AV179" s="13" t="s">
        <v>93</v>
      </c>
      <c r="AW179" s="13" t="s">
        <v>38</v>
      </c>
      <c r="AX179" s="13" t="s">
        <v>82</v>
      </c>
      <c r="AY179" s="172" t="s">
        <v>165</v>
      </c>
    </row>
    <row r="180" spans="2:65" s="12" customFormat="1" ht="10.199999999999999">
      <c r="B180" s="163"/>
      <c r="D180" s="164" t="s">
        <v>174</v>
      </c>
      <c r="E180" s="165" t="s">
        <v>1</v>
      </c>
      <c r="F180" s="166" t="s">
        <v>207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174</v>
      </c>
      <c r="AU180" s="165" t="s">
        <v>93</v>
      </c>
      <c r="AV180" s="12" t="s">
        <v>90</v>
      </c>
      <c r="AW180" s="12" t="s">
        <v>38</v>
      </c>
      <c r="AX180" s="12" t="s">
        <v>82</v>
      </c>
      <c r="AY180" s="165" t="s">
        <v>165</v>
      </c>
    </row>
    <row r="181" spans="2:65" s="13" customFormat="1" ht="10.199999999999999">
      <c r="B181" s="171"/>
      <c r="D181" s="164" t="s">
        <v>174</v>
      </c>
      <c r="E181" s="172" t="s">
        <v>1</v>
      </c>
      <c r="F181" s="173" t="s">
        <v>223</v>
      </c>
      <c r="H181" s="174">
        <v>1.44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174</v>
      </c>
      <c r="AU181" s="172" t="s">
        <v>93</v>
      </c>
      <c r="AV181" s="13" t="s">
        <v>93</v>
      </c>
      <c r="AW181" s="13" t="s">
        <v>38</v>
      </c>
      <c r="AX181" s="13" t="s">
        <v>82</v>
      </c>
      <c r="AY181" s="172" t="s">
        <v>165</v>
      </c>
    </row>
    <row r="182" spans="2:65" s="12" customFormat="1" ht="10.199999999999999">
      <c r="B182" s="163"/>
      <c r="D182" s="164" t="s">
        <v>174</v>
      </c>
      <c r="E182" s="165" t="s">
        <v>1</v>
      </c>
      <c r="F182" s="166" t="s">
        <v>196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174</v>
      </c>
      <c r="AU182" s="165" t="s">
        <v>93</v>
      </c>
      <c r="AV182" s="12" t="s">
        <v>90</v>
      </c>
      <c r="AW182" s="12" t="s">
        <v>38</v>
      </c>
      <c r="AX182" s="12" t="s">
        <v>82</v>
      </c>
      <c r="AY182" s="165" t="s">
        <v>165</v>
      </c>
    </row>
    <row r="183" spans="2:65" s="13" customFormat="1" ht="10.199999999999999">
      <c r="B183" s="171"/>
      <c r="D183" s="164" t="s">
        <v>174</v>
      </c>
      <c r="E183" s="172" t="s">
        <v>1</v>
      </c>
      <c r="F183" s="173" t="s">
        <v>223</v>
      </c>
      <c r="H183" s="174">
        <v>1.44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174</v>
      </c>
      <c r="AU183" s="172" t="s">
        <v>93</v>
      </c>
      <c r="AV183" s="13" t="s">
        <v>93</v>
      </c>
      <c r="AW183" s="13" t="s">
        <v>38</v>
      </c>
      <c r="AX183" s="13" t="s">
        <v>82</v>
      </c>
      <c r="AY183" s="172" t="s">
        <v>165</v>
      </c>
    </row>
    <row r="184" spans="2:65" s="14" customFormat="1" ht="10.199999999999999">
      <c r="B184" s="179"/>
      <c r="D184" s="164" t="s">
        <v>174</v>
      </c>
      <c r="E184" s="180" t="s">
        <v>1</v>
      </c>
      <c r="F184" s="181" t="s">
        <v>178</v>
      </c>
      <c r="H184" s="182">
        <v>16.48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174</v>
      </c>
      <c r="AU184" s="180" t="s">
        <v>93</v>
      </c>
      <c r="AV184" s="14" t="s">
        <v>179</v>
      </c>
      <c r="AW184" s="14" t="s">
        <v>38</v>
      </c>
      <c r="AX184" s="14" t="s">
        <v>90</v>
      </c>
      <c r="AY184" s="180" t="s">
        <v>165</v>
      </c>
    </row>
    <row r="185" spans="2:65" s="1" customFormat="1" ht="24" customHeight="1">
      <c r="B185" s="149"/>
      <c r="C185" s="150" t="s">
        <v>224</v>
      </c>
      <c r="D185" s="150" t="s">
        <v>169</v>
      </c>
      <c r="E185" s="151" t="s">
        <v>225</v>
      </c>
      <c r="F185" s="152" t="s">
        <v>226</v>
      </c>
      <c r="G185" s="153" t="s">
        <v>117</v>
      </c>
      <c r="H185" s="154">
        <v>16.48</v>
      </c>
      <c r="I185" s="155"/>
      <c r="J185" s="156">
        <f>ROUND(I185*H185,2)</f>
        <v>0</v>
      </c>
      <c r="K185" s="152" t="s">
        <v>1</v>
      </c>
      <c r="L185" s="32"/>
      <c r="M185" s="157" t="s">
        <v>1</v>
      </c>
      <c r="N185" s="158" t="s">
        <v>47</v>
      </c>
      <c r="O185" s="55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172</v>
      </c>
      <c r="AT185" s="161" t="s">
        <v>169</v>
      </c>
      <c r="AU185" s="161" t="s">
        <v>93</v>
      </c>
      <c r="AY185" s="16" t="s">
        <v>165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90</v>
      </c>
      <c r="BK185" s="162">
        <f>ROUND(I185*H185,2)</f>
        <v>0</v>
      </c>
      <c r="BL185" s="16" t="s">
        <v>172</v>
      </c>
      <c r="BM185" s="161" t="s">
        <v>227</v>
      </c>
    </row>
    <row r="186" spans="2:65" s="12" customFormat="1" ht="10.199999999999999">
      <c r="B186" s="163"/>
      <c r="D186" s="164" t="s">
        <v>174</v>
      </c>
      <c r="E186" s="165" t="s">
        <v>1</v>
      </c>
      <c r="F186" s="166" t="s">
        <v>219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174</v>
      </c>
      <c r="AU186" s="165" t="s">
        <v>93</v>
      </c>
      <c r="AV186" s="12" t="s">
        <v>90</v>
      </c>
      <c r="AW186" s="12" t="s">
        <v>38</v>
      </c>
      <c r="AX186" s="12" t="s">
        <v>82</v>
      </c>
      <c r="AY186" s="165" t="s">
        <v>165</v>
      </c>
    </row>
    <row r="187" spans="2:65" s="12" customFormat="1" ht="10.199999999999999">
      <c r="B187" s="163"/>
      <c r="D187" s="164" t="s">
        <v>174</v>
      </c>
      <c r="E187" s="165" t="s">
        <v>1</v>
      </c>
      <c r="F187" s="166" t="s">
        <v>220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174</v>
      </c>
      <c r="AU187" s="165" t="s">
        <v>93</v>
      </c>
      <c r="AV187" s="12" t="s">
        <v>90</v>
      </c>
      <c r="AW187" s="12" t="s">
        <v>38</v>
      </c>
      <c r="AX187" s="12" t="s">
        <v>82</v>
      </c>
      <c r="AY187" s="165" t="s">
        <v>165</v>
      </c>
    </row>
    <row r="188" spans="2:65" s="13" customFormat="1" ht="10.199999999999999">
      <c r="B188" s="171"/>
      <c r="D188" s="164" t="s">
        <v>174</v>
      </c>
      <c r="E188" s="172" t="s">
        <v>1</v>
      </c>
      <c r="F188" s="173" t="s">
        <v>221</v>
      </c>
      <c r="H188" s="174">
        <v>6.8</v>
      </c>
      <c r="I188" s="175"/>
      <c r="L188" s="171"/>
      <c r="M188" s="176"/>
      <c r="N188" s="177"/>
      <c r="O188" s="177"/>
      <c r="P188" s="177"/>
      <c r="Q188" s="177"/>
      <c r="R188" s="177"/>
      <c r="S188" s="177"/>
      <c r="T188" s="178"/>
      <c r="AT188" s="172" t="s">
        <v>174</v>
      </c>
      <c r="AU188" s="172" t="s">
        <v>93</v>
      </c>
      <c r="AV188" s="13" t="s">
        <v>93</v>
      </c>
      <c r="AW188" s="13" t="s">
        <v>38</v>
      </c>
      <c r="AX188" s="13" t="s">
        <v>82</v>
      </c>
      <c r="AY188" s="172" t="s">
        <v>165</v>
      </c>
    </row>
    <row r="189" spans="2:65" s="12" customFormat="1" ht="10.199999999999999">
      <c r="B189" s="163"/>
      <c r="D189" s="164" t="s">
        <v>174</v>
      </c>
      <c r="E189" s="165" t="s">
        <v>1</v>
      </c>
      <c r="F189" s="166" t="s">
        <v>222</v>
      </c>
      <c r="H189" s="165" t="s">
        <v>1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174</v>
      </c>
      <c r="AU189" s="165" t="s">
        <v>93</v>
      </c>
      <c r="AV189" s="12" t="s">
        <v>90</v>
      </c>
      <c r="AW189" s="12" t="s">
        <v>38</v>
      </c>
      <c r="AX189" s="12" t="s">
        <v>82</v>
      </c>
      <c r="AY189" s="165" t="s">
        <v>165</v>
      </c>
    </row>
    <row r="190" spans="2:65" s="13" customFormat="1" ht="10.199999999999999">
      <c r="B190" s="171"/>
      <c r="D190" s="164" t="s">
        <v>174</v>
      </c>
      <c r="E190" s="172" t="s">
        <v>1</v>
      </c>
      <c r="F190" s="173" t="s">
        <v>221</v>
      </c>
      <c r="H190" s="174">
        <v>6.8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174</v>
      </c>
      <c r="AU190" s="172" t="s">
        <v>93</v>
      </c>
      <c r="AV190" s="13" t="s">
        <v>93</v>
      </c>
      <c r="AW190" s="13" t="s">
        <v>38</v>
      </c>
      <c r="AX190" s="13" t="s">
        <v>82</v>
      </c>
      <c r="AY190" s="172" t="s">
        <v>165</v>
      </c>
    </row>
    <row r="191" spans="2:65" s="12" customFormat="1" ht="10.199999999999999">
      <c r="B191" s="163"/>
      <c r="D191" s="164" t="s">
        <v>174</v>
      </c>
      <c r="E191" s="165" t="s">
        <v>1</v>
      </c>
      <c r="F191" s="166" t="s">
        <v>207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174</v>
      </c>
      <c r="AU191" s="165" t="s">
        <v>93</v>
      </c>
      <c r="AV191" s="12" t="s">
        <v>90</v>
      </c>
      <c r="AW191" s="12" t="s">
        <v>38</v>
      </c>
      <c r="AX191" s="12" t="s">
        <v>82</v>
      </c>
      <c r="AY191" s="165" t="s">
        <v>165</v>
      </c>
    </row>
    <row r="192" spans="2:65" s="13" customFormat="1" ht="10.199999999999999">
      <c r="B192" s="171"/>
      <c r="D192" s="164" t="s">
        <v>174</v>
      </c>
      <c r="E192" s="172" t="s">
        <v>1</v>
      </c>
      <c r="F192" s="173" t="s">
        <v>223</v>
      </c>
      <c r="H192" s="174">
        <v>1.44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174</v>
      </c>
      <c r="AU192" s="172" t="s">
        <v>93</v>
      </c>
      <c r="AV192" s="13" t="s">
        <v>93</v>
      </c>
      <c r="AW192" s="13" t="s">
        <v>38</v>
      </c>
      <c r="AX192" s="13" t="s">
        <v>82</v>
      </c>
      <c r="AY192" s="172" t="s">
        <v>165</v>
      </c>
    </row>
    <row r="193" spans="2:65" s="12" customFormat="1" ht="10.199999999999999">
      <c r="B193" s="163"/>
      <c r="D193" s="164" t="s">
        <v>174</v>
      </c>
      <c r="E193" s="165" t="s">
        <v>1</v>
      </c>
      <c r="F193" s="166" t="s">
        <v>196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174</v>
      </c>
      <c r="AU193" s="165" t="s">
        <v>93</v>
      </c>
      <c r="AV193" s="12" t="s">
        <v>90</v>
      </c>
      <c r="AW193" s="12" t="s">
        <v>38</v>
      </c>
      <c r="AX193" s="12" t="s">
        <v>82</v>
      </c>
      <c r="AY193" s="165" t="s">
        <v>165</v>
      </c>
    </row>
    <row r="194" spans="2:65" s="13" customFormat="1" ht="10.199999999999999">
      <c r="B194" s="171"/>
      <c r="D194" s="164" t="s">
        <v>174</v>
      </c>
      <c r="E194" s="172" t="s">
        <v>1</v>
      </c>
      <c r="F194" s="173" t="s">
        <v>223</v>
      </c>
      <c r="H194" s="174">
        <v>1.44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174</v>
      </c>
      <c r="AU194" s="172" t="s">
        <v>93</v>
      </c>
      <c r="AV194" s="13" t="s">
        <v>93</v>
      </c>
      <c r="AW194" s="13" t="s">
        <v>38</v>
      </c>
      <c r="AX194" s="13" t="s">
        <v>82</v>
      </c>
      <c r="AY194" s="172" t="s">
        <v>165</v>
      </c>
    </row>
    <row r="195" spans="2:65" s="14" customFormat="1" ht="10.199999999999999">
      <c r="B195" s="179"/>
      <c r="D195" s="164" t="s">
        <v>174</v>
      </c>
      <c r="E195" s="180" t="s">
        <v>1</v>
      </c>
      <c r="F195" s="181" t="s">
        <v>178</v>
      </c>
      <c r="H195" s="182">
        <v>16.48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174</v>
      </c>
      <c r="AU195" s="180" t="s">
        <v>93</v>
      </c>
      <c r="AV195" s="14" t="s">
        <v>179</v>
      </c>
      <c r="AW195" s="14" t="s">
        <v>38</v>
      </c>
      <c r="AX195" s="14" t="s">
        <v>90</v>
      </c>
      <c r="AY195" s="180" t="s">
        <v>165</v>
      </c>
    </row>
    <row r="196" spans="2:65" s="1" customFormat="1" ht="24" customHeight="1">
      <c r="B196" s="149"/>
      <c r="C196" s="150" t="s">
        <v>228</v>
      </c>
      <c r="D196" s="150" t="s">
        <v>169</v>
      </c>
      <c r="E196" s="151" t="s">
        <v>229</v>
      </c>
      <c r="F196" s="152" t="s">
        <v>230</v>
      </c>
      <c r="G196" s="153" t="s">
        <v>125</v>
      </c>
      <c r="H196" s="154">
        <v>6.02</v>
      </c>
      <c r="I196" s="155"/>
      <c r="J196" s="156">
        <f>ROUND(I196*H196,2)</f>
        <v>0</v>
      </c>
      <c r="K196" s="152" t="s">
        <v>1</v>
      </c>
      <c r="L196" s="32"/>
      <c r="M196" s="157" t="s">
        <v>1</v>
      </c>
      <c r="N196" s="158" t="s">
        <v>47</v>
      </c>
      <c r="O196" s="55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172</v>
      </c>
      <c r="AT196" s="161" t="s">
        <v>169</v>
      </c>
      <c r="AU196" s="161" t="s">
        <v>93</v>
      </c>
      <c r="AY196" s="16" t="s">
        <v>165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90</v>
      </c>
      <c r="BK196" s="162">
        <f>ROUND(I196*H196,2)</f>
        <v>0</v>
      </c>
      <c r="BL196" s="16" t="s">
        <v>172</v>
      </c>
      <c r="BM196" s="161" t="s">
        <v>231</v>
      </c>
    </row>
    <row r="197" spans="2:65" s="12" customFormat="1" ht="10.199999999999999">
      <c r="B197" s="163"/>
      <c r="D197" s="164" t="s">
        <v>174</v>
      </c>
      <c r="E197" s="165" t="s">
        <v>1</v>
      </c>
      <c r="F197" s="166" t="s">
        <v>175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174</v>
      </c>
      <c r="AU197" s="165" t="s">
        <v>93</v>
      </c>
      <c r="AV197" s="12" t="s">
        <v>90</v>
      </c>
      <c r="AW197" s="12" t="s">
        <v>38</v>
      </c>
      <c r="AX197" s="12" t="s">
        <v>82</v>
      </c>
      <c r="AY197" s="165" t="s">
        <v>165</v>
      </c>
    </row>
    <row r="198" spans="2:65" s="12" customFormat="1" ht="10.199999999999999">
      <c r="B198" s="163"/>
      <c r="D198" s="164" t="s">
        <v>174</v>
      </c>
      <c r="E198" s="165" t="s">
        <v>1</v>
      </c>
      <c r="F198" s="166" t="s">
        <v>232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174</v>
      </c>
      <c r="AU198" s="165" t="s">
        <v>93</v>
      </c>
      <c r="AV198" s="12" t="s">
        <v>90</v>
      </c>
      <c r="AW198" s="12" t="s">
        <v>38</v>
      </c>
      <c r="AX198" s="12" t="s">
        <v>82</v>
      </c>
      <c r="AY198" s="165" t="s">
        <v>165</v>
      </c>
    </row>
    <row r="199" spans="2:65" s="13" customFormat="1" ht="10.199999999999999">
      <c r="B199" s="171"/>
      <c r="D199" s="164" t="s">
        <v>174</v>
      </c>
      <c r="E199" s="172" t="s">
        <v>1</v>
      </c>
      <c r="F199" s="173" t="s">
        <v>233</v>
      </c>
      <c r="H199" s="174">
        <v>6.02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174</v>
      </c>
      <c r="AU199" s="172" t="s">
        <v>93</v>
      </c>
      <c r="AV199" s="13" t="s">
        <v>93</v>
      </c>
      <c r="AW199" s="13" t="s">
        <v>38</v>
      </c>
      <c r="AX199" s="13" t="s">
        <v>82</v>
      </c>
      <c r="AY199" s="172" t="s">
        <v>165</v>
      </c>
    </row>
    <row r="200" spans="2:65" s="14" customFormat="1" ht="10.199999999999999">
      <c r="B200" s="179"/>
      <c r="D200" s="164" t="s">
        <v>174</v>
      </c>
      <c r="E200" s="180" t="s">
        <v>1</v>
      </c>
      <c r="F200" s="181" t="s">
        <v>178</v>
      </c>
      <c r="H200" s="182">
        <v>6.02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174</v>
      </c>
      <c r="AU200" s="180" t="s">
        <v>93</v>
      </c>
      <c r="AV200" s="14" t="s">
        <v>179</v>
      </c>
      <c r="AW200" s="14" t="s">
        <v>38</v>
      </c>
      <c r="AX200" s="14" t="s">
        <v>90</v>
      </c>
      <c r="AY200" s="180" t="s">
        <v>165</v>
      </c>
    </row>
    <row r="201" spans="2:65" s="1" customFormat="1" ht="24" customHeight="1">
      <c r="B201" s="149"/>
      <c r="C201" s="150" t="s">
        <v>99</v>
      </c>
      <c r="D201" s="150" t="s">
        <v>169</v>
      </c>
      <c r="E201" s="151" t="s">
        <v>234</v>
      </c>
      <c r="F201" s="152" t="s">
        <v>235</v>
      </c>
      <c r="G201" s="153" t="s">
        <v>117</v>
      </c>
      <c r="H201" s="154">
        <v>18</v>
      </c>
      <c r="I201" s="155"/>
      <c r="J201" s="156">
        <f>ROUND(I201*H201,2)</f>
        <v>0</v>
      </c>
      <c r="K201" s="152" t="s">
        <v>236</v>
      </c>
      <c r="L201" s="32"/>
      <c r="M201" s="157" t="s">
        <v>1</v>
      </c>
      <c r="N201" s="158" t="s">
        <v>47</v>
      </c>
      <c r="O201" s="55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AR201" s="161" t="s">
        <v>90</v>
      </c>
      <c r="AT201" s="161" t="s">
        <v>169</v>
      </c>
      <c r="AU201" s="161" t="s">
        <v>93</v>
      </c>
      <c r="AY201" s="16" t="s">
        <v>165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90</v>
      </c>
      <c r="BK201" s="162">
        <f>ROUND(I201*H201,2)</f>
        <v>0</v>
      </c>
      <c r="BL201" s="16" t="s">
        <v>90</v>
      </c>
      <c r="BM201" s="161" t="s">
        <v>237</v>
      </c>
    </row>
    <row r="202" spans="2:65" s="13" customFormat="1" ht="20.399999999999999">
      <c r="B202" s="171"/>
      <c r="D202" s="164" t="s">
        <v>174</v>
      </c>
      <c r="E202" s="172" t="s">
        <v>1</v>
      </c>
      <c r="F202" s="173" t="s">
        <v>238</v>
      </c>
      <c r="H202" s="174">
        <v>7.5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174</v>
      </c>
      <c r="AU202" s="172" t="s">
        <v>93</v>
      </c>
      <c r="AV202" s="13" t="s">
        <v>93</v>
      </c>
      <c r="AW202" s="13" t="s">
        <v>38</v>
      </c>
      <c r="AX202" s="13" t="s">
        <v>82</v>
      </c>
      <c r="AY202" s="172" t="s">
        <v>165</v>
      </c>
    </row>
    <row r="203" spans="2:65" s="13" customFormat="1" ht="10.199999999999999">
      <c r="B203" s="171"/>
      <c r="D203" s="164" t="s">
        <v>174</v>
      </c>
      <c r="E203" s="172" t="s">
        <v>1</v>
      </c>
      <c r="F203" s="173" t="s">
        <v>239</v>
      </c>
      <c r="H203" s="174">
        <v>4.5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174</v>
      </c>
      <c r="AU203" s="172" t="s">
        <v>93</v>
      </c>
      <c r="AV203" s="13" t="s">
        <v>93</v>
      </c>
      <c r="AW203" s="13" t="s">
        <v>38</v>
      </c>
      <c r="AX203" s="13" t="s">
        <v>82</v>
      </c>
      <c r="AY203" s="172" t="s">
        <v>165</v>
      </c>
    </row>
    <row r="204" spans="2:65" s="13" customFormat="1" ht="10.199999999999999">
      <c r="B204" s="171"/>
      <c r="D204" s="164" t="s">
        <v>174</v>
      </c>
      <c r="E204" s="172" t="s">
        <v>1</v>
      </c>
      <c r="F204" s="173" t="s">
        <v>240</v>
      </c>
      <c r="H204" s="174">
        <v>6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174</v>
      </c>
      <c r="AU204" s="172" t="s">
        <v>93</v>
      </c>
      <c r="AV204" s="13" t="s">
        <v>93</v>
      </c>
      <c r="AW204" s="13" t="s">
        <v>38</v>
      </c>
      <c r="AX204" s="13" t="s">
        <v>82</v>
      </c>
      <c r="AY204" s="172" t="s">
        <v>165</v>
      </c>
    </row>
    <row r="205" spans="2:65" s="14" customFormat="1" ht="10.199999999999999">
      <c r="B205" s="179"/>
      <c r="D205" s="164" t="s">
        <v>174</v>
      </c>
      <c r="E205" s="180" t="s">
        <v>115</v>
      </c>
      <c r="F205" s="181" t="s">
        <v>178</v>
      </c>
      <c r="H205" s="182">
        <v>18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174</v>
      </c>
      <c r="AU205" s="180" t="s">
        <v>93</v>
      </c>
      <c r="AV205" s="14" t="s">
        <v>179</v>
      </c>
      <c r="AW205" s="14" t="s">
        <v>38</v>
      </c>
      <c r="AX205" s="14" t="s">
        <v>90</v>
      </c>
      <c r="AY205" s="180" t="s">
        <v>165</v>
      </c>
    </row>
    <row r="206" spans="2:65" s="1" customFormat="1" ht="24" customHeight="1">
      <c r="B206" s="149"/>
      <c r="C206" s="150" t="s">
        <v>241</v>
      </c>
      <c r="D206" s="150" t="s">
        <v>169</v>
      </c>
      <c r="E206" s="151" t="s">
        <v>242</v>
      </c>
      <c r="F206" s="152" t="s">
        <v>243</v>
      </c>
      <c r="G206" s="153" t="s">
        <v>117</v>
      </c>
      <c r="H206" s="154">
        <v>18</v>
      </c>
      <c r="I206" s="155"/>
      <c r="J206" s="156">
        <f>ROUND(I206*H206,2)</f>
        <v>0</v>
      </c>
      <c r="K206" s="152" t="s">
        <v>236</v>
      </c>
      <c r="L206" s="32"/>
      <c r="M206" s="157" t="s">
        <v>1</v>
      </c>
      <c r="N206" s="158" t="s">
        <v>47</v>
      </c>
      <c r="O206" s="55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AR206" s="161" t="s">
        <v>90</v>
      </c>
      <c r="AT206" s="161" t="s">
        <v>169</v>
      </c>
      <c r="AU206" s="161" t="s">
        <v>93</v>
      </c>
      <c r="AY206" s="16" t="s">
        <v>165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6" t="s">
        <v>90</v>
      </c>
      <c r="BK206" s="162">
        <f>ROUND(I206*H206,2)</f>
        <v>0</v>
      </c>
      <c r="BL206" s="16" t="s">
        <v>90</v>
      </c>
      <c r="BM206" s="161" t="s">
        <v>244</v>
      </c>
    </row>
    <row r="207" spans="2:65" s="13" customFormat="1" ht="10.199999999999999">
      <c r="B207" s="171"/>
      <c r="D207" s="164" t="s">
        <v>174</v>
      </c>
      <c r="E207" s="172" t="s">
        <v>1</v>
      </c>
      <c r="F207" s="173" t="s">
        <v>115</v>
      </c>
      <c r="H207" s="174">
        <v>18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174</v>
      </c>
      <c r="AU207" s="172" t="s">
        <v>93</v>
      </c>
      <c r="AV207" s="13" t="s">
        <v>93</v>
      </c>
      <c r="AW207" s="13" t="s">
        <v>38</v>
      </c>
      <c r="AX207" s="13" t="s">
        <v>90</v>
      </c>
      <c r="AY207" s="172" t="s">
        <v>165</v>
      </c>
    </row>
    <row r="208" spans="2:65" s="1" customFormat="1" ht="24" customHeight="1">
      <c r="B208" s="149"/>
      <c r="C208" s="150" t="s">
        <v>245</v>
      </c>
      <c r="D208" s="150" t="s">
        <v>169</v>
      </c>
      <c r="E208" s="151" t="s">
        <v>246</v>
      </c>
      <c r="F208" s="152" t="s">
        <v>247</v>
      </c>
      <c r="G208" s="153" t="s">
        <v>103</v>
      </c>
      <c r="H208" s="154">
        <v>12.5</v>
      </c>
      <c r="I208" s="155"/>
      <c r="J208" s="156">
        <f>ROUND(I208*H208,2)</f>
        <v>0</v>
      </c>
      <c r="K208" s="152" t="s">
        <v>236</v>
      </c>
      <c r="L208" s="32"/>
      <c r="M208" s="157" t="s">
        <v>1</v>
      </c>
      <c r="N208" s="158" t="s">
        <v>47</v>
      </c>
      <c r="O208" s="55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AR208" s="161" t="s">
        <v>90</v>
      </c>
      <c r="AT208" s="161" t="s">
        <v>169</v>
      </c>
      <c r="AU208" s="161" t="s">
        <v>93</v>
      </c>
      <c r="AY208" s="16" t="s">
        <v>165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6" t="s">
        <v>90</v>
      </c>
      <c r="BK208" s="162">
        <f>ROUND(I208*H208,2)</f>
        <v>0</v>
      </c>
      <c r="BL208" s="16" t="s">
        <v>90</v>
      </c>
      <c r="BM208" s="161" t="s">
        <v>248</v>
      </c>
    </row>
    <row r="209" spans="2:65" s="13" customFormat="1" ht="10.199999999999999">
      <c r="B209" s="171"/>
      <c r="D209" s="164" t="s">
        <v>174</v>
      </c>
      <c r="E209" s="172" t="s">
        <v>1</v>
      </c>
      <c r="F209" s="173" t="s">
        <v>249</v>
      </c>
      <c r="H209" s="174">
        <v>12.5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174</v>
      </c>
      <c r="AU209" s="172" t="s">
        <v>93</v>
      </c>
      <c r="AV209" s="13" t="s">
        <v>93</v>
      </c>
      <c r="AW209" s="13" t="s">
        <v>38</v>
      </c>
      <c r="AX209" s="13" t="s">
        <v>90</v>
      </c>
      <c r="AY209" s="172" t="s">
        <v>165</v>
      </c>
    </row>
    <row r="210" spans="2:65" s="1" customFormat="1" ht="16.5" customHeight="1">
      <c r="B210" s="149"/>
      <c r="C210" s="187" t="s">
        <v>250</v>
      </c>
      <c r="D210" s="187" t="s">
        <v>251</v>
      </c>
      <c r="E210" s="188" t="s">
        <v>252</v>
      </c>
      <c r="F210" s="189" t="s">
        <v>253</v>
      </c>
      <c r="G210" s="190" t="s">
        <v>103</v>
      </c>
      <c r="H210" s="191">
        <v>12.5</v>
      </c>
      <c r="I210" s="192"/>
      <c r="J210" s="193">
        <f>ROUND(I210*H210,2)</f>
        <v>0</v>
      </c>
      <c r="K210" s="189" t="s">
        <v>236</v>
      </c>
      <c r="L210" s="194"/>
      <c r="M210" s="195" t="s">
        <v>1</v>
      </c>
      <c r="N210" s="196" t="s">
        <v>47</v>
      </c>
      <c r="O210" s="55"/>
      <c r="P210" s="159">
        <f>O210*H210</f>
        <v>0</v>
      </c>
      <c r="Q210" s="159">
        <v>2.4399999999999999E-3</v>
      </c>
      <c r="R210" s="159">
        <f>Q210*H210</f>
        <v>3.0499999999999999E-2</v>
      </c>
      <c r="S210" s="159">
        <v>0</v>
      </c>
      <c r="T210" s="160">
        <f>S210*H210</f>
        <v>0</v>
      </c>
      <c r="AR210" s="161" t="s">
        <v>93</v>
      </c>
      <c r="AT210" s="161" t="s">
        <v>251</v>
      </c>
      <c r="AU210" s="161" t="s">
        <v>93</v>
      </c>
      <c r="AY210" s="16" t="s">
        <v>165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90</v>
      </c>
      <c r="BK210" s="162">
        <f>ROUND(I210*H210,2)</f>
        <v>0</v>
      </c>
      <c r="BL210" s="16" t="s">
        <v>90</v>
      </c>
      <c r="BM210" s="161" t="s">
        <v>254</v>
      </c>
    </row>
    <row r="211" spans="2:65" s="1" customFormat="1" ht="24" customHeight="1">
      <c r="B211" s="149"/>
      <c r="C211" s="150" t="s">
        <v>255</v>
      </c>
      <c r="D211" s="150" t="s">
        <v>169</v>
      </c>
      <c r="E211" s="151" t="s">
        <v>256</v>
      </c>
      <c r="F211" s="152" t="s">
        <v>257</v>
      </c>
      <c r="G211" s="153" t="s">
        <v>103</v>
      </c>
      <c r="H211" s="154">
        <v>17.2</v>
      </c>
      <c r="I211" s="155"/>
      <c r="J211" s="156">
        <f>ROUND(I211*H211,2)</f>
        <v>0</v>
      </c>
      <c r="K211" s="152" t="s">
        <v>236</v>
      </c>
      <c r="L211" s="32"/>
      <c r="M211" s="157" t="s">
        <v>1</v>
      </c>
      <c r="N211" s="158" t="s">
        <v>47</v>
      </c>
      <c r="O211" s="55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90</v>
      </c>
      <c r="AT211" s="161" t="s">
        <v>169</v>
      </c>
      <c r="AU211" s="161" t="s">
        <v>93</v>
      </c>
      <c r="AY211" s="16" t="s">
        <v>165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6" t="s">
        <v>90</v>
      </c>
      <c r="BK211" s="162">
        <f>ROUND(I211*H211,2)</f>
        <v>0</v>
      </c>
      <c r="BL211" s="16" t="s">
        <v>90</v>
      </c>
      <c r="BM211" s="161" t="s">
        <v>258</v>
      </c>
    </row>
    <row r="212" spans="2:65" s="12" customFormat="1" ht="10.199999999999999">
      <c r="B212" s="163"/>
      <c r="D212" s="164" t="s">
        <v>174</v>
      </c>
      <c r="E212" s="165" t="s">
        <v>1</v>
      </c>
      <c r="F212" s="166" t="s">
        <v>259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174</v>
      </c>
      <c r="AU212" s="165" t="s">
        <v>93</v>
      </c>
      <c r="AV212" s="12" t="s">
        <v>90</v>
      </c>
      <c r="AW212" s="12" t="s">
        <v>38</v>
      </c>
      <c r="AX212" s="12" t="s">
        <v>82</v>
      </c>
      <c r="AY212" s="165" t="s">
        <v>165</v>
      </c>
    </row>
    <row r="213" spans="2:65" s="13" customFormat="1" ht="10.199999999999999">
      <c r="B213" s="171"/>
      <c r="D213" s="164" t="s">
        <v>174</v>
      </c>
      <c r="E213" s="172" t="s">
        <v>120</v>
      </c>
      <c r="F213" s="173" t="s">
        <v>260</v>
      </c>
      <c r="H213" s="174">
        <v>17.2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174</v>
      </c>
      <c r="AU213" s="172" t="s">
        <v>93</v>
      </c>
      <c r="AV213" s="13" t="s">
        <v>93</v>
      </c>
      <c r="AW213" s="13" t="s">
        <v>38</v>
      </c>
      <c r="AX213" s="13" t="s">
        <v>90</v>
      </c>
      <c r="AY213" s="172" t="s">
        <v>165</v>
      </c>
    </row>
    <row r="214" spans="2:65" s="1" customFormat="1" ht="16.5" customHeight="1">
      <c r="B214" s="149"/>
      <c r="C214" s="150" t="s">
        <v>8</v>
      </c>
      <c r="D214" s="150" t="s">
        <v>169</v>
      </c>
      <c r="E214" s="151" t="s">
        <v>261</v>
      </c>
      <c r="F214" s="152" t="s">
        <v>262</v>
      </c>
      <c r="G214" s="153" t="s">
        <v>183</v>
      </c>
      <c r="H214" s="154">
        <v>3</v>
      </c>
      <c r="I214" s="155"/>
      <c r="J214" s="156">
        <f>ROUND(I214*H214,2)</f>
        <v>0</v>
      </c>
      <c r="K214" s="152" t="s">
        <v>1</v>
      </c>
      <c r="L214" s="32"/>
      <c r="M214" s="157" t="s">
        <v>1</v>
      </c>
      <c r="N214" s="158" t="s">
        <v>47</v>
      </c>
      <c r="O214" s="55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AR214" s="161" t="s">
        <v>172</v>
      </c>
      <c r="AT214" s="161" t="s">
        <v>169</v>
      </c>
      <c r="AU214" s="161" t="s">
        <v>93</v>
      </c>
      <c r="AY214" s="16" t="s">
        <v>165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6" t="s">
        <v>90</v>
      </c>
      <c r="BK214" s="162">
        <f>ROUND(I214*H214,2)</f>
        <v>0</v>
      </c>
      <c r="BL214" s="16" t="s">
        <v>172</v>
      </c>
      <c r="BM214" s="161" t="s">
        <v>263</v>
      </c>
    </row>
    <row r="215" spans="2:65" s="12" customFormat="1" ht="10.199999999999999">
      <c r="B215" s="163"/>
      <c r="D215" s="164" t="s">
        <v>174</v>
      </c>
      <c r="E215" s="165" t="s">
        <v>1</v>
      </c>
      <c r="F215" s="166" t="s">
        <v>264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174</v>
      </c>
      <c r="AU215" s="165" t="s">
        <v>93</v>
      </c>
      <c r="AV215" s="12" t="s">
        <v>90</v>
      </c>
      <c r="AW215" s="12" t="s">
        <v>38</v>
      </c>
      <c r="AX215" s="12" t="s">
        <v>82</v>
      </c>
      <c r="AY215" s="165" t="s">
        <v>165</v>
      </c>
    </row>
    <row r="216" spans="2:65" s="12" customFormat="1" ht="10.199999999999999">
      <c r="B216" s="163"/>
      <c r="D216" s="164" t="s">
        <v>174</v>
      </c>
      <c r="E216" s="165" t="s">
        <v>1</v>
      </c>
      <c r="F216" s="166" t="s">
        <v>265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174</v>
      </c>
      <c r="AU216" s="165" t="s">
        <v>93</v>
      </c>
      <c r="AV216" s="12" t="s">
        <v>90</v>
      </c>
      <c r="AW216" s="12" t="s">
        <v>38</v>
      </c>
      <c r="AX216" s="12" t="s">
        <v>82</v>
      </c>
      <c r="AY216" s="165" t="s">
        <v>165</v>
      </c>
    </row>
    <row r="217" spans="2:65" s="13" customFormat="1" ht="10.199999999999999">
      <c r="B217" s="171"/>
      <c r="D217" s="164" t="s">
        <v>174</v>
      </c>
      <c r="E217" s="172" t="s">
        <v>1</v>
      </c>
      <c r="F217" s="173" t="s">
        <v>90</v>
      </c>
      <c r="H217" s="174">
        <v>1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174</v>
      </c>
      <c r="AU217" s="172" t="s">
        <v>93</v>
      </c>
      <c r="AV217" s="13" t="s">
        <v>93</v>
      </c>
      <c r="AW217" s="13" t="s">
        <v>38</v>
      </c>
      <c r="AX217" s="13" t="s">
        <v>82</v>
      </c>
      <c r="AY217" s="172" t="s">
        <v>165</v>
      </c>
    </row>
    <row r="218" spans="2:65" s="12" customFormat="1" ht="10.199999999999999">
      <c r="B218" s="163"/>
      <c r="D218" s="164" t="s">
        <v>174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174</v>
      </c>
      <c r="AU218" s="165" t="s">
        <v>93</v>
      </c>
      <c r="AV218" s="12" t="s">
        <v>90</v>
      </c>
      <c r="AW218" s="12" t="s">
        <v>38</v>
      </c>
      <c r="AX218" s="12" t="s">
        <v>82</v>
      </c>
      <c r="AY218" s="165" t="s">
        <v>165</v>
      </c>
    </row>
    <row r="219" spans="2:65" s="13" customFormat="1" ht="10.199999999999999">
      <c r="B219" s="171"/>
      <c r="D219" s="164" t="s">
        <v>174</v>
      </c>
      <c r="E219" s="172" t="s">
        <v>1</v>
      </c>
      <c r="F219" s="173" t="s">
        <v>90</v>
      </c>
      <c r="H219" s="174">
        <v>1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174</v>
      </c>
      <c r="AU219" s="172" t="s">
        <v>93</v>
      </c>
      <c r="AV219" s="13" t="s">
        <v>93</v>
      </c>
      <c r="AW219" s="13" t="s">
        <v>38</v>
      </c>
      <c r="AX219" s="13" t="s">
        <v>82</v>
      </c>
      <c r="AY219" s="172" t="s">
        <v>165</v>
      </c>
    </row>
    <row r="220" spans="2:65" s="12" customFormat="1" ht="10.199999999999999">
      <c r="B220" s="163"/>
      <c r="D220" s="164" t="s">
        <v>174</v>
      </c>
      <c r="E220" s="165" t="s">
        <v>1</v>
      </c>
      <c r="F220" s="166" t="s">
        <v>267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174</v>
      </c>
      <c r="AU220" s="165" t="s">
        <v>93</v>
      </c>
      <c r="AV220" s="12" t="s">
        <v>90</v>
      </c>
      <c r="AW220" s="12" t="s">
        <v>38</v>
      </c>
      <c r="AX220" s="12" t="s">
        <v>82</v>
      </c>
      <c r="AY220" s="165" t="s">
        <v>165</v>
      </c>
    </row>
    <row r="221" spans="2:65" s="13" customFormat="1" ht="10.199999999999999">
      <c r="B221" s="171"/>
      <c r="D221" s="164" t="s">
        <v>174</v>
      </c>
      <c r="E221" s="172" t="s">
        <v>1</v>
      </c>
      <c r="F221" s="173" t="s">
        <v>90</v>
      </c>
      <c r="H221" s="174">
        <v>1</v>
      </c>
      <c r="I221" s="175"/>
      <c r="L221" s="171"/>
      <c r="M221" s="176"/>
      <c r="N221" s="177"/>
      <c r="O221" s="177"/>
      <c r="P221" s="177"/>
      <c r="Q221" s="177"/>
      <c r="R221" s="177"/>
      <c r="S221" s="177"/>
      <c r="T221" s="178"/>
      <c r="AT221" s="172" t="s">
        <v>174</v>
      </c>
      <c r="AU221" s="172" t="s">
        <v>93</v>
      </c>
      <c r="AV221" s="13" t="s">
        <v>93</v>
      </c>
      <c r="AW221" s="13" t="s">
        <v>38</v>
      </c>
      <c r="AX221" s="13" t="s">
        <v>82</v>
      </c>
      <c r="AY221" s="172" t="s">
        <v>165</v>
      </c>
    </row>
    <row r="222" spans="2:65" s="14" customFormat="1" ht="10.199999999999999">
      <c r="B222" s="179"/>
      <c r="D222" s="164" t="s">
        <v>174</v>
      </c>
      <c r="E222" s="180" t="s">
        <v>1</v>
      </c>
      <c r="F222" s="181" t="s">
        <v>178</v>
      </c>
      <c r="H222" s="182">
        <v>3</v>
      </c>
      <c r="I222" s="183"/>
      <c r="L222" s="179"/>
      <c r="M222" s="184"/>
      <c r="N222" s="185"/>
      <c r="O222" s="185"/>
      <c r="P222" s="185"/>
      <c r="Q222" s="185"/>
      <c r="R222" s="185"/>
      <c r="S222" s="185"/>
      <c r="T222" s="186"/>
      <c r="AT222" s="180" t="s">
        <v>174</v>
      </c>
      <c r="AU222" s="180" t="s">
        <v>93</v>
      </c>
      <c r="AV222" s="14" t="s">
        <v>179</v>
      </c>
      <c r="AW222" s="14" t="s">
        <v>38</v>
      </c>
      <c r="AX222" s="14" t="s">
        <v>90</v>
      </c>
      <c r="AY222" s="180" t="s">
        <v>165</v>
      </c>
    </row>
    <row r="223" spans="2:65" s="1" customFormat="1" ht="16.5" customHeight="1">
      <c r="B223" s="149"/>
      <c r="C223" s="150" t="s">
        <v>268</v>
      </c>
      <c r="D223" s="150" t="s">
        <v>169</v>
      </c>
      <c r="E223" s="151" t="s">
        <v>269</v>
      </c>
      <c r="F223" s="152" t="s">
        <v>270</v>
      </c>
      <c r="G223" s="153" t="s">
        <v>117</v>
      </c>
      <c r="H223" s="154">
        <v>4</v>
      </c>
      <c r="I223" s="155"/>
      <c r="J223" s="156">
        <f>ROUND(I223*H223,2)</f>
        <v>0</v>
      </c>
      <c r="K223" s="152" t="s">
        <v>1</v>
      </c>
      <c r="L223" s="32"/>
      <c r="M223" s="157" t="s">
        <v>1</v>
      </c>
      <c r="N223" s="158" t="s">
        <v>47</v>
      </c>
      <c r="O223" s="55"/>
      <c r="P223" s="159">
        <f>O223*H223</f>
        <v>0</v>
      </c>
      <c r="Q223" s="159">
        <v>6.9999999999999999E-4</v>
      </c>
      <c r="R223" s="159">
        <f>Q223*H223</f>
        <v>2.8E-3</v>
      </c>
      <c r="S223" s="159">
        <v>0</v>
      </c>
      <c r="T223" s="160">
        <f>S223*H223</f>
        <v>0</v>
      </c>
      <c r="AR223" s="161" t="s">
        <v>172</v>
      </c>
      <c r="AT223" s="161" t="s">
        <v>169</v>
      </c>
      <c r="AU223" s="161" t="s">
        <v>93</v>
      </c>
      <c r="AY223" s="16" t="s">
        <v>165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6" t="s">
        <v>90</v>
      </c>
      <c r="BK223" s="162">
        <f>ROUND(I223*H223,2)</f>
        <v>0</v>
      </c>
      <c r="BL223" s="16" t="s">
        <v>172</v>
      </c>
      <c r="BM223" s="161" t="s">
        <v>271</v>
      </c>
    </row>
    <row r="224" spans="2:65" s="12" customFormat="1" ht="10.199999999999999">
      <c r="B224" s="163"/>
      <c r="D224" s="164" t="s">
        <v>174</v>
      </c>
      <c r="E224" s="165" t="s">
        <v>1</v>
      </c>
      <c r="F224" s="166" t="s">
        <v>272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174</v>
      </c>
      <c r="AU224" s="165" t="s">
        <v>93</v>
      </c>
      <c r="AV224" s="12" t="s">
        <v>90</v>
      </c>
      <c r="AW224" s="12" t="s">
        <v>38</v>
      </c>
      <c r="AX224" s="12" t="s">
        <v>82</v>
      </c>
      <c r="AY224" s="165" t="s">
        <v>165</v>
      </c>
    </row>
    <row r="225" spans="2:65" s="12" customFormat="1" ht="10.199999999999999">
      <c r="B225" s="163"/>
      <c r="D225" s="164" t="s">
        <v>174</v>
      </c>
      <c r="E225" s="165" t="s">
        <v>1</v>
      </c>
      <c r="F225" s="166" t="s">
        <v>273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174</v>
      </c>
      <c r="AU225" s="165" t="s">
        <v>93</v>
      </c>
      <c r="AV225" s="12" t="s">
        <v>90</v>
      </c>
      <c r="AW225" s="12" t="s">
        <v>38</v>
      </c>
      <c r="AX225" s="12" t="s">
        <v>82</v>
      </c>
      <c r="AY225" s="165" t="s">
        <v>165</v>
      </c>
    </row>
    <row r="226" spans="2:65" s="13" customFormat="1" ht="10.199999999999999">
      <c r="B226" s="171"/>
      <c r="D226" s="164" t="s">
        <v>174</v>
      </c>
      <c r="E226" s="172" t="s">
        <v>1</v>
      </c>
      <c r="F226" s="173" t="s">
        <v>274</v>
      </c>
      <c r="H226" s="174">
        <v>4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174</v>
      </c>
      <c r="AU226" s="172" t="s">
        <v>93</v>
      </c>
      <c r="AV226" s="13" t="s">
        <v>93</v>
      </c>
      <c r="AW226" s="13" t="s">
        <v>38</v>
      </c>
      <c r="AX226" s="13" t="s">
        <v>82</v>
      </c>
      <c r="AY226" s="172" t="s">
        <v>165</v>
      </c>
    </row>
    <row r="227" spans="2:65" s="14" customFormat="1" ht="10.199999999999999">
      <c r="B227" s="179"/>
      <c r="D227" s="164" t="s">
        <v>174</v>
      </c>
      <c r="E227" s="180" t="s">
        <v>1</v>
      </c>
      <c r="F227" s="181" t="s">
        <v>178</v>
      </c>
      <c r="H227" s="182">
        <v>4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174</v>
      </c>
      <c r="AU227" s="180" t="s">
        <v>93</v>
      </c>
      <c r="AV227" s="14" t="s">
        <v>179</v>
      </c>
      <c r="AW227" s="14" t="s">
        <v>38</v>
      </c>
      <c r="AX227" s="14" t="s">
        <v>90</v>
      </c>
      <c r="AY227" s="180" t="s">
        <v>165</v>
      </c>
    </row>
    <row r="228" spans="2:65" s="1" customFormat="1" ht="24" customHeight="1">
      <c r="B228" s="149"/>
      <c r="C228" s="150" t="s">
        <v>275</v>
      </c>
      <c r="D228" s="150" t="s">
        <v>169</v>
      </c>
      <c r="E228" s="151" t="s">
        <v>276</v>
      </c>
      <c r="F228" s="152" t="s">
        <v>277</v>
      </c>
      <c r="G228" s="153" t="s">
        <v>117</v>
      </c>
      <c r="H228" s="154">
        <v>4</v>
      </c>
      <c r="I228" s="155"/>
      <c r="J228" s="156">
        <f>ROUND(I228*H228,2)</f>
        <v>0</v>
      </c>
      <c r="K228" s="152" t="s">
        <v>1</v>
      </c>
      <c r="L228" s="32"/>
      <c r="M228" s="157" t="s">
        <v>1</v>
      </c>
      <c r="N228" s="158" t="s">
        <v>47</v>
      </c>
      <c r="O228" s="55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AR228" s="161" t="s">
        <v>172</v>
      </c>
      <c r="AT228" s="161" t="s">
        <v>169</v>
      </c>
      <c r="AU228" s="161" t="s">
        <v>93</v>
      </c>
      <c r="AY228" s="16" t="s">
        <v>165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6" t="s">
        <v>90</v>
      </c>
      <c r="BK228" s="162">
        <f>ROUND(I228*H228,2)</f>
        <v>0</v>
      </c>
      <c r="BL228" s="16" t="s">
        <v>172</v>
      </c>
      <c r="BM228" s="161" t="s">
        <v>278</v>
      </c>
    </row>
    <row r="229" spans="2:65" s="12" customFormat="1" ht="10.199999999999999">
      <c r="B229" s="163"/>
      <c r="D229" s="164" t="s">
        <v>174</v>
      </c>
      <c r="E229" s="165" t="s">
        <v>1</v>
      </c>
      <c r="F229" s="166" t="s">
        <v>272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174</v>
      </c>
      <c r="AU229" s="165" t="s">
        <v>93</v>
      </c>
      <c r="AV229" s="12" t="s">
        <v>90</v>
      </c>
      <c r="AW229" s="12" t="s">
        <v>38</v>
      </c>
      <c r="AX229" s="12" t="s">
        <v>82</v>
      </c>
      <c r="AY229" s="165" t="s">
        <v>165</v>
      </c>
    </row>
    <row r="230" spans="2:65" s="12" customFormat="1" ht="10.199999999999999">
      <c r="B230" s="163"/>
      <c r="D230" s="164" t="s">
        <v>174</v>
      </c>
      <c r="E230" s="165" t="s">
        <v>1</v>
      </c>
      <c r="F230" s="166" t="s">
        <v>205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174</v>
      </c>
      <c r="AU230" s="165" t="s">
        <v>93</v>
      </c>
      <c r="AV230" s="12" t="s">
        <v>90</v>
      </c>
      <c r="AW230" s="12" t="s">
        <v>38</v>
      </c>
      <c r="AX230" s="12" t="s">
        <v>82</v>
      </c>
      <c r="AY230" s="165" t="s">
        <v>165</v>
      </c>
    </row>
    <row r="231" spans="2:65" s="13" customFormat="1" ht="10.199999999999999">
      <c r="B231" s="171"/>
      <c r="D231" s="164" t="s">
        <v>174</v>
      </c>
      <c r="E231" s="172" t="s">
        <v>1</v>
      </c>
      <c r="F231" s="173" t="s">
        <v>274</v>
      </c>
      <c r="H231" s="174">
        <v>4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174</v>
      </c>
      <c r="AU231" s="172" t="s">
        <v>93</v>
      </c>
      <c r="AV231" s="13" t="s">
        <v>93</v>
      </c>
      <c r="AW231" s="13" t="s">
        <v>38</v>
      </c>
      <c r="AX231" s="13" t="s">
        <v>82</v>
      </c>
      <c r="AY231" s="172" t="s">
        <v>165</v>
      </c>
    </row>
    <row r="232" spans="2:65" s="14" customFormat="1" ht="10.199999999999999">
      <c r="B232" s="179"/>
      <c r="D232" s="164" t="s">
        <v>174</v>
      </c>
      <c r="E232" s="180" t="s">
        <v>1</v>
      </c>
      <c r="F232" s="181" t="s">
        <v>178</v>
      </c>
      <c r="H232" s="182">
        <v>4</v>
      </c>
      <c r="I232" s="183"/>
      <c r="L232" s="179"/>
      <c r="M232" s="184"/>
      <c r="N232" s="185"/>
      <c r="O232" s="185"/>
      <c r="P232" s="185"/>
      <c r="Q232" s="185"/>
      <c r="R232" s="185"/>
      <c r="S232" s="185"/>
      <c r="T232" s="186"/>
      <c r="AT232" s="180" t="s">
        <v>174</v>
      </c>
      <c r="AU232" s="180" t="s">
        <v>93</v>
      </c>
      <c r="AV232" s="14" t="s">
        <v>179</v>
      </c>
      <c r="AW232" s="14" t="s">
        <v>38</v>
      </c>
      <c r="AX232" s="14" t="s">
        <v>90</v>
      </c>
      <c r="AY232" s="180" t="s">
        <v>165</v>
      </c>
    </row>
    <row r="233" spans="2:65" s="1" customFormat="1" ht="24" customHeight="1">
      <c r="B233" s="149"/>
      <c r="C233" s="150" t="s">
        <v>118</v>
      </c>
      <c r="D233" s="150" t="s">
        <v>169</v>
      </c>
      <c r="E233" s="151" t="s">
        <v>279</v>
      </c>
      <c r="F233" s="152" t="s">
        <v>280</v>
      </c>
      <c r="G233" s="153" t="s">
        <v>103</v>
      </c>
      <c r="H233" s="154">
        <v>17.2</v>
      </c>
      <c r="I233" s="155"/>
      <c r="J233" s="156">
        <f>ROUND(I233*H233,2)</f>
        <v>0</v>
      </c>
      <c r="K233" s="152" t="s">
        <v>1</v>
      </c>
      <c r="L233" s="32"/>
      <c r="M233" s="157" t="s">
        <v>1</v>
      </c>
      <c r="N233" s="158" t="s">
        <v>47</v>
      </c>
      <c r="O233" s="55"/>
      <c r="P233" s="159">
        <f>O233*H233</f>
        <v>0</v>
      </c>
      <c r="Q233" s="159">
        <v>1.3999999999999999E-4</v>
      </c>
      <c r="R233" s="159">
        <f>Q233*H233</f>
        <v>2.4079999999999996E-3</v>
      </c>
      <c r="S233" s="159">
        <v>0</v>
      </c>
      <c r="T233" s="160">
        <f>S233*H233</f>
        <v>0</v>
      </c>
      <c r="AR233" s="161" t="s">
        <v>172</v>
      </c>
      <c r="AT233" s="161" t="s">
        <v>169</v>
      </c>
      <c r="AU233" s="161" t="s">
        <v>93</v>
      </c>
      <c r="AY233" s="16" t="s">
        <v>165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6" t="s">
        <v>90</v>
      </c>
      <c r="BK233" s="162">
        <f>ROUND(I233*H233,2)</f>
        <v>0</v>
      </c>
      <c r="BL233" s="16" t="s">
        <v>172</v>
      </c>
      <c r="BM233" s="161" t="s">
        <v>281</v>
      </c>
    </row>
    <row r="234" spans="2:65" s="12" customFormat="1" ht="10.199999999999999">
      <c r="B234" s="163"/>
      <c r="D234" s="164" t="s">
        <v>174</v>
      </c>
      <c r="E234" s="165" t="s">
        <v>1</v>
      </c>
      <c r="F234" s="166" t="s">
        <v>175</v>
      </c>
      <c r="H234" s="165" t="s">
        <v>1</v>
      </c>
      <c r="I234" s="167"/>
      <c r="L234" s="163"/>
      <c r="M234" s="168"/>
      <c r="N234" s="169"/>
      <c r="O234" s="169"/>
      <c r="P234" s="169"/>
      <c r="Q234" s="169"/>
      <c r="R234" s="169"/>
      <c r="S234" s="169"/>
      <c r="T234" s="170"/>
      <c r="AT234" s="165" t="s">
        <v>174</v>
      </c>
      <c r="AU234" s="165" t="s">
        <v>93</v>
      </c>
      <c r="AV234" s="12" t="s">
        <v>90</v>
      </c>
      <c r="AW234" s="12" t="s">
        <v>38</v>
      </c>
      <c r="AX234" s="12" t="s">
        <v>82</v>
      </c>
      <c r="AY234" s="165" t="s">
        <v>165</v>
      </c>
    </row>
    <row r="235" spans="2:65" s="12" customFormat="1" ht="10.199999999999999">
      <c r="B235" s="163"/>
      <c r="D235" s="164" t="s">
        <v>174</v>
      </c>
      <c r="E235" s="165" t="s">
        <v>1</v>
      </c>
      <c r="F235" s="166" t="s">
        <v>232</v>
      </c>
      <c r="H235" s="165" t="s">
        <v>1</v>
      </c>
      <c r="I235" s="167"/>
      <c r="L235" s="163"/>
      <c r="M235" s="168"/>
      <c r="N235" s="169"/>
      <c r="O235" s="169"/>
      <c r="P235" s="169"/>
      <c r="Q235" s="169"/>
      <c r="R235" s="169"/>
      <c r="S235" s="169"/>
      <c r="T235" s="170"/>
      <c r="AT235" s="165" t="s">
        <v>174</v>
      </c>
      <c r="AU235" s="165" t="s">
        <v>93</v>
      </c>
      <c r="AV235" s="12" t="s">
        <v>90</v>
      </c>
      <c r="AW235" s="12" t="s">
        <v>38</v>
      </c>
      <c r="AX235" s="12" t="s">
        <v>82</v>
      </c>
      <c r="AY235" s="165" t="s">
        <v>165</v>
      </c>
    </row>
    <row r="236" spans="2:65" s="13" customFormat="1" ht="10.199999999999999">
      <c r="B236" s="171"/>
      <c r="D236" s="164" t="s">
        <v>174</v>
      </c>
      <c r="E236" s="172" t="s">
        <v>1</v>
      </c>
      <c r="F236" s="173" t="s">
        <v>282</v>
      </c>
      <c r="H236" s="174">
        <v>17.2</v>
      </c>
      <c r="I236" s="175"/>
      <c r="L236" s="171"/>
      <c r="M236" s="176"/>
      <c r="N236" s="177"/>
      <c r="O236" s="177"/>
      <c r="P236" s="177"/>
      <c r="Q236" s="177"/>
      <c r="R236" s="177"/>
      <c r="S236" s="177"/>
      <c r="T236" s="178"/>
      <c r="AT236" s="172" t="s">
        <v>174</v>
      </c>
      <c r="AU236" s="172" t="s">
        <v>93</v>
      </c>
      <c r="AV236" s="13" t="s">
        <v>93</v>
      </c>
      <c r="AW236" s="13" t="s">
        <v>38</v>
      </c>
      <c r="AX236" s="13" t="s">
        <v>90</v>
      </c>
      <c r="AY236" s="172" t="s">
        <v>165</v>
      </c>
    </row>
    <row r="237" spans="2:65" s="1" customFormat="1" ht="24" customHeight="1">
      <c r="B237" s="149"/>
      <c r="C237" s="150" t="s">
        <v>283</v>
      </c>
      <c r="D237" s="150" t="s">
        <v>169</v>
      </c>
      <c r="E237" s="151" t="s">
        <v>284</v>
      </c>
      <c r="F237" s="152" t="s">
        <v>285</v>
      </c>
      <c r="G237" s="153" t="s">
        <v>103</v>
      </c>
      <c r="H237" s="154">
        <v>17.2</v>
      </c>
      <c r="I237" s="155"/>
      <c r="J237" s="156">
        <f>ROUND(I237*H237,2)</f>
        <v>0</v>
      </c>
      <c r="K237" s="152" t="s">
        <v>1</v>
      </c>
      <c r="L237" s="32"/>
      <c r="M237" s="157" t="s">
        <v>1</v>
      </c>
      <c r="N237" s="158" t="s">
        <v>47</v>
      </c>
      <c r="O237" s="55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AR237" s="161" t="s">
        <v>172</v>
      </c>
      <c r="AT237" s="161" t="s">
        <v>169</v>
      </c>
      <c r="AU237" s="161" t="s">
        <v>93</v>
      </c>
      <c r="AY237" s="16" t="s">
        <v>165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6" t="s">
        <v>90</v>
      </c>
      <c r="BK237" s="162">
        <f>ROUND(I237*H237,2)</f>
        <v>0</v>
      </c>
      <c r="BL237" s="16" t="s">
        <v>172</v>
      </c>
      <c r="BM237" s="161" t="s">
        <v>286</v>
      </c>
    </row>
    <row r="238" spans="2:65" s="12" customFormat="1" ht="10.199999999999999">
      <c r="B238" s="163"/>
      <c r="D238" s="164" t="s">
        <v>174</v>
      </c>
      <c r="E238" s="165" t="s">
        <v>1</v>
      </c>
      <c r="F238" s="166" t="s">
        <v>175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174</v>
      </c>
      <c r="AU238" s="165" t="s">
        <v>93</v>
      </c>
      <c r="AV238" s="12" t="s">
        <v>90</v>
      </c>
      <c r="AW238" s="12" t="s">
        <v>38</v>
      </c>
      <c r="AX238" s="12" t="s">
        <v>82</v>
      </c>
      <c r="AY238" s="165" t="s">
        <v>165</v>
      </c>
    </row>
    <row r="239" spans="2:65" s="12" customFormat="1" ht="10.199999999999999">
      <c r="B239" s="163"/>
      <c r="D239" s="164" t="s">
        <v>174</v>
      </c>
      <c r="E239" s="165" t="s">
        <v>1</v>
      </c>
      <c r="F239" s="166" t="s">
        <v>232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174</v>
      </c>
      <c r="AU239" s="165" t="s">
        <v>93</v>
      </c>
      <c r="AV239" s="12" t="s">
        <v>90</v>
      </c>
      <c r="AW239" s="12" t="s">
        <v>38</v>
      </c>
      <c r="AX239" s="12" t="s">
        <v>82</v>
      </c>
      <c r="AY239" s="165" t="s">
        <v>165</v>
      </c>
    </row>
    <row r="240" spans="2:65" s="13" customFormat="1" ht="10.199999999999999">
      <c r="B240" s="171"/>
      <c r="D240" s="164" t="s">
        <v>174</v>
      </c>
      <c r="E240" s="172" t="s">
        <v>1</v>
      </c>
      <c r="F240" s="173" t="s">
        <v>282</v>
      </c>
      <c r="H240" s="174">
        <v>17.2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174</v>
      </c>
      <c r="AU240" s="172" t="s">
        <v>93</v>
      </c>
      <c r="AV240" s="13" t="s">
        <v>93</v>
      </c>
      <c r="AW240" s="13" t="s">
        <v>38</v>
      </c>
      <c r="AX240" s="13" t="s">
        <v>82</v>
      </c>
      <c r="AY240" s="172" t="s">
        <v>165</v>
      </c>
    </row>
    <row r="241" spans="2:65" s="14" customFormat="1" ht="10.199999999999999">
      <c r="B241" s="179"/>
      <c r="D241" s="164" t="s">
        <v>174</v>
      </c>
      <c r="E241" s="180" t="s">
        <v>1</v>
      </c>
      <c r="F241" s="181" t="s">
        <v>178</v>
      </c>
      <c r="H241" s="182">
        <v>17.2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174</v>
      </c>
      <c r="AU241" s="180" t="s">
        <v>93</v>
      </c>
      <c r="AV241" s="14" t="s">
        <v>179</v>
      </c>
      <c r="AW241" s="14" t="s">
        <v>38</v>
      </c>
      <c r="AX241" s="14" t="s">
        <v>90</v>
      </c>
      <c r="AY241" s="180" t="s">
        <v>165</v>
      </c>
    </row>
    <row r="242" spans="2:65" s="1" customFormat="1" ht="24" customHeight="1">
      <c r="B242" s="149"/>
      <c r="C242" s="150" t="s">
        <v>287</v>
      </c>
      <c r="D242" s="150" t="s">
        <v>169</v>
      </c>
      <c r="E242" s="151" t="s">
        <v>288</v>
      </c>
      <c r="F242" s="152" t="s">
        <v>289</v>
      </c>
      <c r="G242" s="153" t="s">
        <v>117</v>
      </c>
      <c r="H242" s="154">
        <v>18</v>
      </c>
      <c r="I242" s="155"/>
      <c r="J242" s="156">
        <f>ROUND(I242*H242,2)</f>
        <v>0</v>
      </c>
      <c r="K242" s="152" t="s">
        <v>236</v>
      </c>
      <c r="L242" s="32"/>
      <c r="M242" s="157" t="s">
        <v>1</v>
      </c>
      <c r="N242" s="158" t="s">
        <v>47</v>
      </c>
      <c r="O242" s="55"/>
      <c r="P242" s="159">
        <f>O242*H242</f>
        <v>0</v>
      </c>
      <c r="Q242" s="159">
        <v>8.4250000000000005E-2</v>
      </c>
      <c r="R242" s="159">
        <f>Q242*H242</f>
        <v>1.5165000000000002</v>
      </c>
      <c r="S242" s="159">
        <v>0</v>
      </c>
      <c r="T242" s="160">
        <f>S242*H242</f>
        <v>0</v>
      </c>
      <c r="AR242" s="161" t="s">
        <v>90</v>
      </c>
      <c r="AT242" s="161" t="s">
        <v>169</v>
      </c>
      <c r="AU242" s="161" t="s">
        <v>93</v>
      </c>
      <c r="AY242" s="16" t="s">
        <v>165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90</v>
      </c>
      <c r="BK242" s="162">
        <f>ROUND(I242*H242,2)</f>
        <v>0</v>
      </c>
      <c r="BL242" s="16" t="s">
        <v>90</v>
      </c>
      <c r="BM242" s="161" t="s">
        <v>290</v>
      </c>
    </row>
    <row r="243" spans="2:65" s="13" customFormat="1" ht="10.199999999999999">
      <c r="B243" s="171"/>
      <c r="D243" s="164" t="s">
        <v>174</v>
      </c>
      <c r="E243" s="172" t="s">
        <v>1</v>
      </c>
      <c r="F243" s="173" t="s">
        <v>115</v>
      </c>
      <c r="H243" s="174">
        <v>18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174</v>
      </c>
      <c r="AU243" s="172" t="s">
        <v>93</v>
      </c>
      <c r="AV243" s="13" t="s">
        <v>93</v>
      </c>
      <c r="AW243" s="13" t="s">
        <v>38</v>
      </c>
      <c r="AX243" s="13" t="s">
        <v>90</v>
      </c>
      <c r="AY243" s="172" t="s">
        <v>165</v>
      </c>
    </row>
    <row r="244" spans="2:65" s="11" customFormat="1" ht="22.8" customHeight="1">
      <c r="B244" s="136"/>
      <c r="D244" s="137" t="s">
        <v>81</v>
      </c>
      <c r="E244" s="147" t="s">
        <v>90</v>
      </c>
      <c r="F244" s="147" t="s">
        <v>291</v>
      </c>
      <c r="I244" s="139"/>
      <c r="J244" s="148">
        <f>BK244</f>
        <v>0</v>
      </c>
      <c r="L244" s="136"/>
      <c r="M244" s="141"/>
      <c r="N244" s="142"/>
      <c r="O244" s="142"/>
      <c r="P244" s="143">
        <f>SUM(P245:P267)</f>
        <v>0</v>
      </c>
      <c r="Q244" s="142"/>
      <c r="R244" s="143">
        <f>SUM(R245:R267)</f>
        <v>9.7000000000000003E-3</v>
      </c>
      <c r="S244" s="142"/>
      <c r="T244" s="144">
        <f>SUM(T245:T267)</f>
        <v>0</v>
      </c>
      <c r="AR244" s="137" t="s">
        <v>90</v>
      </c>
      <c r="AT244" s="145" t="s">
        <v>81</v>
      </c>
      <c r="AU244" s="145" t="s">
        <v>90</v>
      </c>
      <c r="AY244" s="137" t="s">
        <v>165</v>
      </c>
      <c r="BK244" s="146">
        <f>SUM(BK245:BK267)</f>
        <v>0</v>
      </c>
    </row>
    <row r="245" spans="2:65" s="1" customFormat="1" ht="24" customHeight="1">
      <c r="B245" s="149"/>
      <c r="C245" s="150" t="s">
        <v>7</v>
      </c>
      <c r="D245" s="150" t="s">
        <v>169</v>
      </c>
      <c r="E245" s="151" t="s">
        <v>292</v>
      </c>
      <c r="F245" s="152" t="s">
        <v>293</v>
      </c>
      <c r="G245" s="153" t="s">
        <v>117</v>
      </c>
      <c r="H245" s="154">
        <v>9.6999999999999993</v>
      </c>
      <c r="I245" s="155"/>
      <c r="J245" s="156">
        <f>ROUND(I245*H245,2)</f>
        <v>0</v>
      </c>
      <c r="K245" s="152" t="s">
        <v>1</v>
      </c>
      <c r="L245" s="32"/>
      <c r="M245" s="157" t="s">
        <v>1</v>
      </c>
      <c r="N245" s="158" t="s">
        <v>47</v>
      </c>
      <c r="O245" s="55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AR245" s="161" t="s">
        <v>179</v>
      </c>
      <c r="AT245" s="161" t="s">
        <v>169</v>
      </c>
      <c r="AU245" s="161" t="s">
        <v>93</v>
      </c>
      <c r="AY245" s="16" t="s">
        <v>165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6" t="s">
        <v>90</v>
      </c>
      <c r="BK245" s="162">
        <f>ROUND(I245*H245,2)</f>
        <v>0</v>
      </c>
      <c r="BL245" s="16" t="s">
        <v>179</v>
      </c>
      <c r="BM245" s="161" t="s">
        <v>255</v>
      </c>
    </row>
    <row r="246" spans="2:65" s="12" customFormat="1" ht="10.199999999999999">
      <c r="B246" s="163"/>
      <c r="D246" s="164" t="s">
        <v>174</v>
      </c>
      <c r="E246" s="165" t="s">
        <v>1</v>
      </c>
      <c r="F246" s="166" t="s">
        <v>175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174</v>
      </c>
      <c r="AU246" s="165" t="s">
        <v>93</v>
      </c>
      <c r="AV246" s="12" t="s">
        <v>90</v>
      </c>
      <c r="AW246" s="12" t="s">
        <v>38</v>
      </c>
      <c r="AX246" s="12" t="s">
        <v>82</v>
      </c>
      <c r="AY246" s="165" t="s">
        <v>165</v>
      </c>
    </row>
    <row r="247" spans="2:65" s="13" customFormat="1" ht="10.199999999999999">
      <c r="B247" s="171"/>
      <c r="D247" s="164" t="s">
        <v>174</v>
      </c>
      <c r="E247" s="172" t="s">
        <v>1</v>
      </c>
      <c r="F247" s="173" t="s">
        <v>294</v>
      </c>
      <c r="H247" s="174">
        <v>9.6999999999999993</v>
      </c>
      <c r="I247" s="175"/>
      <c r="L247" s="171"/>
      <c r="M247" s="176"/>
      <c r="N247" s="177"/>
      <c r="O247" s="177"/>
      <c r="P247" s="177"/>
      <c r="Q247" s="177"/>
      <c r="R247" s="177"/>
      <c r="S247" s="177"/>
      <c r="T247" s="178"/>
      <c r="AT247" s="172" t="s">
        <v>174</v>
      </c>
      <c r="AU247" s="172" t="s">
        <v>93</v>
      </c>
      <c r="AV247" s="13" t="s">
        <v>93</v>
      </c>
      <c r="AW247" s="13" t="s">
        <v>38</v>
      </c>
      <c r="AX247" s="13" t="s">
        <v>82</v>
      </c>
      <c r="AY247" s="172" t="s">
        <v>165</v>
      </c>
    </row>
    <row r="248" spans="2:65" s="14" customFormat="1" ht="10.199999999999999">
      <c r="B248" s="179"/>
      <c r="D248" s="164" t="s">
        <v>174</v>
      </c>
      <c r="E248" s="180" t="s">
        <v>1</v>
      </c>
      <c r="F248" s="181" t="s">
        <v>178</v>
      </c>
      <c r="H248" s="182">
        <v>9.6999999999999993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174</v>
      </c>
      <c r="AU248" s="180" t="s">
        <v>93</v>
      </c>
      <c r="AV248" s="14" t="s">
        <v>179</v>
      </c>
      <c r="AW248" s="14" t="s">
        <v>38</v>
      </c>
      <c r="AX248" s="14" t="s">
        <v>90</v>
      </c>
      <c r="AY248" s="180" t="s">
        <v>165</v>
      </c>
    </row>
    <row r="249" spans="2:65" s="1" customFormat="1" ht="16.5" customHeight="1">
      <c r="B249" s="149"/>
      <c r="C249" s="187" t="s">
        <v>295</v>
      </c>
      <c r="D249" s="187" t="s">
        <v>251</v>
      </c>
      <c r="E249" s="188" t="s">
        <v>296</v>
      </c>
      <c r="F249" s="189" t="s">
        <v>297</v>
      </c>
      <c r="G249" s="190" t="s">
        <v>298</v>
      </c>
      <c r="H249" s="191">
        <v>9.6999999999999993</v>
      </c>
      <c r="I249" s="192"/>
      <c r="J249" s="193">
        <f>ROUND(I249*H249,2)</f>
        <v>0</v>
      </c>
      <c r="K249" s="189" t="s">
        <v>1</v>
      </c>
      <c r="L249" s="194"/>
      <c r="M249" s="195" t="s">
        <v>1</v>
      </c>
      <c r="N249" s="196" t="s">
        <v>47</v>
      </c>
      <c r="O249" s="55"/>
      <c r="P249" s="159">
        <f>O249*H249</f>
        <v>0</v>
      </c>
      <c r="Q249" s="159">
        <v>1E-3</v>
      </c>
      <c r="R249" s="159">
        <f>Q249*H249</f>
        <v>9.7000000000000003E-3</v>
      </c>
      <c r="S249" s="159">
        <v>0</v>
      </c>
      <c r="T249" s="160">
        <f>S249*H249</f>
        <v>0</v>
      </c>
      <c r="AR249" s="161" t="s">
        <v>224</v>
      </c>
      <c r="AT249" s="161" t="s">
        <v>251</v>
      </c>
      <c r="AU249" s="161" t="s">
        <v>93</v>
      </c>
      <c r="AY249" s="16" t="s">
        <v>165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6" t="s">
        <v>90</v>
      </c>
      <c r="BK249" s="162">
        <f>ROUND(I249*H249,2)</f>
        <v>0</v>
      </c>
      <c r="BL249" s="16" t="s">
        <v>179</v>
      </c>
      <c r="BM249" s="161" t="s">
        <v>268</v>
      </c>
    </row>
    <row r="250" spans="2:65" s="1" customFormat="1" ht="16.5" customHeight="1">
      <c r="B250" s="149"/>
      <c r="C250" s="150" t="s">
        <v>299</v>
      </c>
      <c r="D250" s="150" t="s">
        <v>169</v>
      </c>
      <c r="E250" s="151" t="s">
        <v>300</v>
      </c>
      <c r="F250" s="152" t="s">
        <v>301</v>
      </c>
      <c r="G250" s="153" t="s">
        <v>125</v>
      </c>
      <c r="H250" s="154">
        <v>4.62</v>
      </c>
      <c r="I250" s="155"/>
      <c r="J250" s="156">
        <f>ROUND(I250*H250,2)</f>
        <v>0</v>
      </c>
      <c r="K250" s="152" t="s">
        <v>1</v>
      </c>
      <c r="L250" s="32"/>
      <c r="M250" s="157" t="s">
        <v>1</v>
      </c>
      <c r="N250" s="158" t="s">
        <v>47</v>
      </c>
      <c r="O250" s="55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AR250" s="161" t="s">
        <v>179</v>
      </c>
      <c r="AT250" s="161" t="s">
        <v>169</v>
      </c>
      <c r="AU250" s="161" t="s">
        <v>93</v>
      </c>
      <c r="AY250" s="16" t="s">
        <v>165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6" t="s">
        <v>90</v>
      </c>
      <c r="BK250" s="162">
        <f>ROUND(I250*H250,2)</f>
        <v>0</v>
      </c>
      <c r="BL250" s="16" t="s">
        <v>179</v>
      </c>
      <c r="BM250" s="161" t="s">
        <v>93</v>
      </c>
    </row>
    <row r="251" spans="2:65" s="12" customFormat="1" ht="10.199999999999999">
      <c r="B251" s="163"/>
      <c r="D251" s="164" t="s">
        <v>174</v>
      </c>
      <c r="E251" s="165" t="s">
        <v>1</v>
      </c>
      <c r="F251" s="166" t="s">
        <v>175</v>
      </c>
      <c r="H251" s="165" t="s">
        <v>1</v>
      </c>
      <c r="I251" s="167"/>
      <c r="L251" s="163"/>
      <c r="M251" s="168"/>
      <c r="N251" s="169"/>
      <c r="O251" s="169"/>
      <c r="P251" s="169"/>
      <c r="Q251" s="169"/>
      <c r="R251" s="169"/>
      <c r="S251" s="169"/>
      <c r="T251" s="170"/>
      <c r="AT251" s="165" t="s">
        <v>174</v>
      </c>
      <c r="AU251" s="165" t="s">
        <v>93</v>
      </c>
      <c r="AV251" s="12" t="s">
        <v>90</v>
      </c>
      <c r="AW251" s="12" t="s">
        <v>38</v>
      </c>
      <c r="AX251" s="12" t="s">
        <v>82</v>
      </c>
      <c r="AY251" s="165" t="s">
        <v>165</v>
      </c>
    </row>
    <row r="252" spans="2:65" s="12" customFormat="1" ht="10.199999999999999">
      <c r="B252" s="163"/>
      <c r="D252" s="164" t="s">
        <v>174</v>
      </c>
      <c r="E252" s="165" t="s">
        <v>1</v>
      </c>
      <c r="F252" s="166" t="s">
        <v>232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174</v>
      </c>
      <c r="AU252" s="165" t="s">
        <v>93</v>
      </c>
      <c r="AV252" s="12" t="s">
        <v>90</v>
      </c>
      <c r="AW252" s="12" t="s">
        <v>38</v>
      </c>
      <c r="AX252" s="12" t="s">
        <v>82</v>
      </c>
      <c r="AY252" s="165" t="s">
        <v>165</v>
      </c>
    </row>
    <row r="253" spans="2:65" s="13" customFormat="1" ht="10.199999999999999">
      <c r="B253" s="171"/>
      <c r="D253" s="164" t="s">
        <v>174</v>
      </c>
      <c r="E253" s="172" t="s">
        <v>1</v>
      </c>
      <c r="F253" s="173" t="s">
        <v>302</v>
      </c>
      <c r="H253" s="174">
        <v>0.86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174</v>
      </c>
      <c r="AU253" s="172" t="s">
        <v>93</v>
      </c>
      <c r="AV253" s="13" t="s">
        <v>93</v>
      </c>
      <c r="AW253" s="13" t="s">
        <v>38</v>
      </c>
      <c r="AX253" s="13" t="s">
        <v>82</v>
      </c>
      <c r="AY253" s="172" t="s">
        <v>165</v>
      </c>
    </row>
    <row r="254" spans="2:65" s="12" customFormat="1" ht="10.199999999999999">
      <c r="B254" s="163"/>
      <c r="D254" s="164" t="s">
        <v>174</v>
      </c>
      <c r="E254" s="165" t="s">
        <v>1</v>
      </c>
      <c r="F254" s="166" t="s">
        <v>303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174</v>
      </c>
      <c r="AU254" s="165" t="s">
        <v>93</v>
      </c>
      <c r="AV254" s="12" t="s">
        <v>90</v>
      </c>
      <c r="AW254" s="12" t="s">
        <v>38</v>
      </c>
      <c r="AX254" s="12" t="s">
        <v>82</v>
      </c>
      <c r="AY254" s="165" t="s">
        <v>165</v>
      </c>
    </row>
    <row r="255" spans="2:65" s="13" customFormat="1" ht="10.199999999999999">
      <c r="B255" s="171"/>
      <c r="D255" s="164" t="s">
        <v>174</v>
      </c>
      <c r="E255" s="172" t="s">
        <v>1</v>
      </c>
      <c r="F255" s="173" t="s">
        <v>206</v>
      </c>
      <c r="H255" s="174">
        <v>3.4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174</v>
      </c>
      <c r="AU255" s="172" t="s">
        <v>93</v>
      </c>
      <c r="AV255" s="13" t="s">
        <v>93</v>
      </c>
      <c r="AW255" s="13" t="s">
        <v>38</v>
      </c>
      <c r="AX255" s="13" t="s">
        <v>82</v>
      </c>
      <c r="AY255" s="172" t="s">
        <v>165</v>
      </c>
    </row>
    <row r="256" spans="2:65" s="12" customFormat="1" ht="10.199999999999999">
      <c r="B256" s="163"/>
      <c r="D256" s="164" t="s">
        <v>174</v>
      </c>
      <c r="E256" s="165" t="s">
        <v>1</v>
      </c>
      <c r="F256" s="166" t="s">
        <v>207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174</v>
      </c>
      <c r="AU256" s="165" t="s">
        <v>93</v>
      </c>
      <c r="AV256" s="12" t="s">
        <v>90</v>
      </c>
      <c r="AW256" s="12" t="s">
        <v>38</v>
      </c>
      <c r="AX256" s="12" t="s">
        <v>82</v>
      </c>
      <c r="AY256" s="165" t="s">
        <v>165</v>
      </c>
    </row>
    <row r="257" spans="2:65" s="13" customFormat="1" ht="10.199999999999999">
      <c r="B257" s="171"/>
      <c r="D257" s="164" t="s">
        <v>174</v>
      </c>
      <c r="E257" s="172" t="s">
        <v>1</v>
      </c>
      <c r="F257" s="173" t="s">
        <v>208</v>
      </c>
      <c r="H257" s="174">
        <v>0.216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174</v>
      </c>
      <c r="AU257" s="172" t="s">
        <v>93</v>
      </c>
      <c r="AV257" s="13" t="s">
        <v>93</v>
      </c>
      <c r="AW257" s="13" t="s">
        <v>38</v>
      </c>
      <c r="AX257" s="13" t="s">
        <v>82</v>
      </c>
      <c r="AY257" s="172" t="s">
        <v>165</v>
      </c>
    </row>
    <row r="258" spans="2:65" s="12" customFormat="1" ht="10.199999999999999">
      <c r="B258" s="163"/>
      <c r="D258" s="164" t="s">
        <v>174</v>
      </c>
      <c r="E258" s="165" t="s">
        <v>1</v>
      </c>
      <c r="F258" s="166" t="s">
        <v>196</v>
      </c>
      <c r="H258" s="165" t="s">
        <v>1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174</v>
      </c>
      <c r="AU258" s="165" t="s">
        <v>93</v>
      </c>
      <c r="AV258" s="12" t="s">
        <v>90</v>
      </c>
      <c r="AW258" s="12" t="s">
        <v>38</v>
      </c>
      <c r="AX258" s="12" t="s">
        <v>82</v>
      </c>
      <c r="AY258" s="165" t="s">
        <v>165</v>
      </c>
    </row>
    <row r="259" spans="2:65" s="13" customFormat="1" ht="10.199999999999999">
      <c r="B259" s="171"/>
      <c r="D259" s="164" t="s">
        <v>174</v>
      </c>
      <c r="E259" s="172" t="s">
        <v>1</v>
      </c>
      <c r="F259" s="173" t="s">
        <v>197</v>
      </c>
      <c r="H259" s="174">
        <v>0.14399999999999999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174</v>
      </c>
      <c r="AU259" s="172" t="s">
        <v>93</v>
      </c>
      <c r="AV259" s="13" t="s">
        <v>93</v>
      </c>
      <c r="AW259" s="13" t="s">
        <v>38</v>
      </c>
      <c r="AX259" s="13" t="s">
        <v>82</v>
      </c>
      <c r="AY259" s="172" t="s">
        <v>165</v>
      </c>
    </row>
    <row r="260" spans="2:65" s="14" customFormat="1" ht="10.199999999999999">
      <c r="B260" s="179"/>
      <c r="D260" s="164" t="s">
        <v>174</v>
      </c>
      <c r="E260" s="180" t="s">
        <v>123</v>
      </c>
      <c r="F260" s="181" t="s">
        <v>178</v>
      </c>
      <c r="H260" s="182">
        <v>4.62</v>
      </c>
      <c r="I260" s="183"/>
      <c r="L260" s="179"/>
      <c r="M260" s="184"/>
      <c r="N260" s="185"/>
      <c r="O260" s="185"/>
      <c r="P260" s="185"/>
      <c r="Q260" s="185"/>
      <c r="R260" s="185"/>
      <c r="S260" s="185"/>
      <c r="T260" s="186"/>
      <c r="AT260" s="180" t="s">
        <v>174</v>
      </c>
      <c r="AU260" s="180" t="s">
        <v>93</v>
      </c>
      <c r="AV260" s="14" t="s">
        <v>179</v>
      </c>
      <c r="AW260" s="14" t="s">
        <v>38</v>
      </c>
      <c r="AX260" s="14" t="s">
        <v>90</v>
      </c>
      <c r="AY260" s="180" t="s">
        <v>165</v>
      </c>
    </row>
    <row r="261" spans="2:65" s="1" customFormat="1" ht="24" customHeight="1">
      <c r="B261" s="149"/>
      <c r="C261" s="150" t="s">
        <v>304</v>
      </c>
      <c r="D261" s="150" t="s">
        <v>169</v>
      </c>
      <c r="E261" s="151" t="s">
        <v>305</v>
      </c>
      <c r="F261" s="152" t="s">
        <v>306</v>
      </c>
      <c r="G261" s="153" t="s">
        <v>212</v>
      </c>
      <c r="H261" s="154">
        <v>7.3920000000000003</v>
      </c>
      <c r="I261" s="155"/>
      <c r="J261" s="156">
        <f>ROUND(I261*H261,2)</f>
        <v>0</v>
      </c>
      <c r="K261" s="152" t="s">
        <v>1</v>
      </c>
      <c r="L261" s="32"/>
      <c r="M261" s="157" t="s">
        <v>1</v>
      </c>
      <c r="N261" s="158" t="s">
        <v>47</v>
      </c>
      <c r="O261" s="55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AR261" s="161" t="s">
        <v>179</v>
      </c>
      <c r="AT261" s="161" t="s">
        <v>169</v>
      </c>
      <c r="AU261" s="161" t="s">
        <v>93</v>
      </c>
      <c r="AY261" s="16" t="s">
        <v>165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90</v>
      </c>
      <c r="BK261" s="162">
        <f>ROUND(I261*H261,2)</f>
        <v>0</v>
      </c>
      <c r="BL261" s="16" t="s">
        <v>179</v>
      </c>
      <c r="BM261" s="161" t="s">
        <v>179</v>
      </c>
    </row>
    <row r="262" spans="2:65" s="12" customFormat="1" ht="10.199999999999999">
      <c r="B262" s="163"/>
      <c r="D262" s="164" t="s">
        <v>174</v>
      </c>
      <c r="E262" s="165" t="s">
        <v>1</v>
      </c>
      <c r="F262" s="166" t="s">
        <v>175</v>
      </c>
      <c r="H262" s="165" t="s">
        <v>1</v>
      </c>
      <c r="I262" s="167"/>
      <c r="L262" s="163"/>
      <c r="M262" s="168"/>
      <c r="N262" s="169"/>
      <c r="O262" s="169"/>
      <c r="P262" s="169"/>
      <c r="Q262" s="169"/>
      <c r="R262" s="169"/>
      <c r="S262" s="169"/>
      <c r="T262" s="170"/>
      <c r="AT262" s="165" t="s">
        <v>174</v>
      </c>
      <c r="AU262" s="165" t="s">
        <v>93</v>
      </c>
      <c r="AV262" s="12" t="s">
        <v>90</v>
      </c>
      <c r="AW262" s="12" t="s">
        <v>38</v>
      </c>
      <c r="AX262" s="12" t="s">
        <v>82</v>
      </c>
      <c r="AY262" s="165" t="s">
        <v>165</v>
      </c>
    </row>
    <row r="263" spans="2:65" s="12" customFormat="1" ht="10.199999999999999">
      <c r="B263" s="163"/>
      <c r="D263" s="164" t="s">
        <v>174</v>
      </c>
      <c r="E263" s="165" t="s">
        <v>1</v>
      </c>
      <c r="F263" s="166" t="s">
        <v>232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174</v>
      </c>
      <c r="AU263" s="165" t="s">
        <v>93</v>
      </c>
      <c r="AV263" s="12" t="s">
        <v>90</v>
      </c>
      <c r="AW263" s="12" t="s">
        <v>38</v>
      </c>
      <c r="AX263" s="12" t="s">
        <v>82</v>
      </c>
      <c r="AY263" s="165" t="s">
        <v>165</v>
      </c>
    </row>
    <row r="264" spans="2:65" s="13" customFormat="1" ht="10.199999999999999">
      <c r="B264" s="171"/>
      <c r="D264" s="164" t="s">
        <v>174</v>
      </c>
      <c r="E264" s="172" t="s">
        <v>1</v>
      </c>
      <c r="F264" s="173" t="s">
        <v>123</v>
      </c>
      <c r="H264" s="174">
        <v>4.62</v>
      </c>
      <c r="I264" s="175"/>
      <c r="L264" s="171"/>
      <c r="M264" s="176"/>
      <c r="N264" s="177"/>
      <c r="O264" s="177"/>
      <c r="P264" s="177"/>
      <c r="Q264" s="177"/>
      <c r="R264" s="177"/>
      <c r="S264" s="177"/>
      <c r="T264" s="178"/>
      <c r="AT264" s="172" t="s">
        <v>174</v>
      </c>
      <c r="AU264" s="172" t="s">
        <v>93</v>
      </c>
      <c r="AV264" s="13" t="s">
        <v>93</v>
      </c>
      <c r="AW264" s="13" t="s">
        <v>38</v>
      </c>
      <c r="AX264" s="13" t="s">
        <v>82</v>
      </c>
      <c r="AY264" s="172" t="s">
        <v>165</v>
      </c>
    </row>
    <row r="265" spans="2:65" s="14" customFormat="1" ht="10.199999999999999">
      <c r="B265" s="179"/>
      <c r="D265" s="164" t="s">
        <v>174</v>
      </c>
      <c r="E265" s="180" t="s">
        <v>1</v>
      </c>
      <c r="F265" s="181" t="s">
        <v>178</v>
      </c>
      <c r="H265" s="182">
        <v>4.62</v>
      </c>
      <c r="I265" s="183"/>
      <c r="L265" s="179"/>
      <c r="M265" s="184"/>
      <c r="N265" s="185"/>
      <c r="O265" s="185"/>
      <c r="P265" s="185"/>
      <c r="Q265" s="185"/>
      <c r="R265" s="185"/>
      <c r="S265" s="185"/>
      <c r="T265" s="186"/>
      <c r="AT265" s="180" t="s">
        <v>174</v>
      </c>
      <c r="AU265" s="180" t="s">
        <v>93</v>
      </c>
      <c r="AV265" s="14" t="s">
        <v>179</v>
      </c>
      <c r="AW265" s="14" t="s">
        <v>38</v>
      </c>
      <c r="AX265" s="14" t="s">
        <v>82</v>
      </c>
      <c r="AY265" s="180" t="s">
        <v>165</v>
      </c>
    </row>
    <row r="266" spans="2:65" s="13" customFormat="1" ht="10.199999999999999">
      <c r="B266" s="171"/>
      <c r="D266" s="164" t="s">
        <v>174</v>
      </c>
      <c r="E266" s="172" t="s">
        <v>1</v>
      </c>
      <c r="F266" s="173" t="s">
        <v>307</v>
      </c>
      <c r="H266" s="174">
        <v>7.3920000000000003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174</v>
      </c>
      <c r="AU266" s="172" t="s">
        <v>93</v>
      </c>
      <c r="AV266" s="13" t="s">
        <v>93</v>
      </c>
      <c r="AW266" s="13" t="s">
        <v>38</v>
      </c>
      <c r="AX266" s="13" t="s">
        <v>82</v>
      </c>
      <c r="AY266" s="172" t="s">
        <v>165</v>
      </c>
    </row>
    <row r="267" spans="2:65" s="14" customFormat="1" ht="10.199999999999999">
      <c r="B267" s="179"/>
      <c r="D267" s="164" t="s">
        <v>174</v>
      </c>
      <c r="E267" s="180" t="s">
        <v>1</v>
      </c>
      <c r="F267" s="181" t="s">
        <v>178</v>
      </c>
      <c r="H267" s="182">
        <v>7.3920000000000003</v>
      </c>
      <c r="I267" s="183"/>
      <c r="L267" s="179"/>
      <c r="M267" s="184"/>
      <c r="N267" s="185"/>
      <c r="O267" s="185"/>
      <c r="P267" s="185"/>
      <c r="Q267" s="185"/>
      <c r="R267" s="185"/>
      <c r="S267" s="185"/>
      <c r="T267" s="186"/>
      <c r="AT267" s="180" t="s">
        <v>174</v>
      </c>
      <c r="AU267" s="180" t="s">
        <v>93</v>
      </c>
      <c r="AV267" s="14" t="s">
        <v>179</v>
      </c>
      <c r="AW267" s="14" t="s">
        <v>38</v>
      </c>
      <c r="AX267" s="14" t="s">
        <v>90</v>
      </c>
      <c r="AY267" s="180" t="s">
        <v>165</v>
      </c>
    </row>
    <row r="268" spans="2:65" s="11" customFormat="1" ht="22.8" customHeight="1">
      <c r="B268" s="136"/>
      <c r="D268" s="137" t="s">
        <v>81</v>
      </c>
      <c r="E268" s="147" t="s">
        <v>308</v>
      </c>
      <c r="F268" s="147" t="s">
        <v>309</v>
      </c>
      <c r="I268" s="139"/>
      <c r="J268" s="148">
        <f>BK268</f>
        <v>0</v>
      </c>
      <c r="L268" s="136"/>
      <c r="M268" s="141"/>
      <c r="N268" s="142"/>
      <c r="O268" s="142"/>
      <c r="P268" s="143">
        <f>P269</f>
        <v>0</v>
      </c>
      <c r="Q268" s="142"/>
      <c r="R268" s="143">
        <f>R269</f>
        <v>0</v>
      </c>
      <c r="S268" s="142"/>
      <c r="T268" s="144">
        <f>T269</f>
        <v>0</v>
      </c>
      <c r="AR268" s="137" t="s">
        <v>90</v>
      </c>
      <c r="AT268" s="145" t="s">
        <v>81</v>
      </c>
      <c r="AU268" s="145" t="s">
        <v>90</v>
      </c>
      <c r="AY268" s="137" t="s">
        <v>165</v>
      </c>
      <c r="BK268" s="146">
        <f>BK269</f>
        <v>0</v>
      </c>
    </row>
    <row r="269" spans="2:65" s="1" customFormat="1" ht="24" customHeight="1">
      <c r="B269" s="149"/>
      <c r="C269" s="150" t="s">
        <v>310</v>
      </c>
      <c r="D269" s="150" t="s">
        <v>169</v>
      </c>
      <c r="E269" s="151" t="s">
        <v>311</v>
      </c>
      <c r="F269" s="152" t="s">
        <v>312</v>
      </c>
      <c r="G269" s="153" t="s">
        <v>212</v>
      </c>
      <c r="H269" s="154">
        <v>7.3920000000000003</v>
      </c>
      <c r="I269" s="155"/>
      <c r="J269" s="156">
        <f>ROUND(I269*H269,2)</f>
        <v>0</v>
      </c>
      <c r="K269" s="152" t="s">
        <v>1</v>
      </c>
      <c r="L269" s="32"/>
      <c r="M269" s="157" t="s">
        <v>1</v>
      </c>
      <c r="N269" s="158" t="s">
        <v>47</v>
      </c>
      <c r="O269" s="55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AR269" s="161" t="s">
        <v>179</v>
      </c>
      <c r="AT269" s="161" t="s">
        <v>169</v>
      </c>
      <c r="AU269" s="161" t="s">
        <v>93</v>
      </c>
      <c r="AY269" s="16" t="s">
        <v>165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6" t="s">
        <v>90</v>
      </c>
      <c r="BK269" s="162">
        <f>ROUND(I269*H269,2)</f>
        <v>0</v>
      </c>
      <c r="BL269" s="16" t="s">
        <v>179</v>
      </c>
      <c r="BM269" s="161" t="s">
        <v>313</v>
      </c>
    </row>
    <row r="270" spans="2:65" s="11" customFormat="1" ht="25.95" customHeight="1">
      <c r="B270" s="136"/>
      <c r="D270" s="137" t="s">
        <v>81</v>
      </c>
      <c r="E270" s="138" t="s">
        <v>251</v>
      </c>
      <c r="F270" s="138" t="s">
        <v>251</v>
      </c>
      <c r="I270" s="139"/>
      <c r="J270" s="140">
        <f>BK270</f>
        <v>0</v>
      </c>
      <c r="L270" s="136"/>
      <c r="M270" s="141"/>
      <c r="N270" s="142"/>
      <c r="O270" s="142"/>
      <c r="P270" s="143">
        <f>P271+P499+P693+P713</f>
        <v>0</v>
      </c>
      <c r="Q270" s="142"/>
      <c r="R270" s="143">
        <f>R271+R499+R693+R713</f>
        <v>7.7620989500000004</v>
      </c>
      <c r="S270" s="142"/>
      <c r="T270" s="144">
        <f>T271+T499+T693+T713</f>
        <v>0</v>
      </c>
      <c r="AR270" s="137" t="s">
        <v>168</v>
      </c>
      <c r="AT270" s="145" t="s">
        <v>81</v>
      </c>
      <c r="AU270" s="145" t="s">
        <v>82</v>
      </c>
      <c r="AY270" s="137" t="s">
        <v>165</v>
      </c>
      <c r="BK270" s="146">
        <f>BK271+BK499+BK693+BK713</f>
        <v>0</v>
      </c>
    </row>
    <row r="271" spans="2:65" s="11" customFormat="1" ht="22.8" customHeight="1">
      <c r="B271" s="136"/>
      <c r="D271" s="137" t="s">
        <v>81</v>
      </c>
      <c r="E271" s="147" t="s">
        <v>314</v>
      </c>
      <c r="F271" s="147" t="s">
        <v>315</v>
      </c>
      <c r="I271" s="139"/>
      <c r="J271" s="148">
        <f>BK271</f>
        <v>0</v>
      </c>
      <c r="L271" s="136"/>
      <c r="M271" s="141"/>
      <c r="N271" s="142"/>
      <c r="O271" s="142"/>
      <c r="P271" s="143">
        <f>SUM(P272:P498)</f>
        <v>0</v>
      </c>
      <c r="Q271" s="142"/>
      <c r="R271" s="143">
        <f>SUM(R272:R498)</f>
        <v>3.3428267000000003</v>
      </c>
      <c r="S271" s="142"/>
      <c r="T271" s="144">
        <f>SUM(T272:T498)</f>
        <v>0</v>
      </c>
      <c r="AR271" s="137" t="s">
        <v>168</v>
      </c>
      <c r="AT271" s="145" t="s">
        <v>81</v>
      </c>
      <c r="AU271" s="145" t="s">
        <v>90</v>
      </c>
      <c r="AY271" s="137" t="s">
        <v>165</v>
      </c>
      <c r="BK271" s="146">
        <f>SUM(BK272:BK498)</f>
        <v>0</v>
      </c>
    </row>
    <row r="272" spans="2:65" s="1" customFormat="1" ht="16.5" customHeight="1">
      <c r="B272" s="149"/>
      <c r="C272" s="150" t="s">
        <v>316</v>
      </c>
      <c r="D272" s="150" t="s">
        <v>169</v>
      </c>
      <c r="E272" s="151" t="s">
        <v>317</v>
      </c>
      <c r="F272" s="152" t="s">
        <v>318</v>
      </c>
      <c r="G272" s="153" t="s">
        <v>103</v>
      </c>
      <c r="H272" s="154">
        <v>19.78</v>
      </c>
      <c r="I272" s="155"/>
      <c r="J272" s="156">
        <f>ROUND(I272*H272,2)</f>
        <v>0</v>
      </c>
      <c r="K272" s="152" t="s">
        <v>1</v>
      </c>
      <c r="L272" s="32"/>
      <c r="M272" s="157" t="s">
        <v>1</v>
      </c>
      <c r="N272" s="158" t="s">
        <v>47</v>
      </c>
      <c r="O272" s="55"/>
      <c r="P272" s="159">
        <f>O272*H272</f>
        <v>0</v>
      </c>
      <c r="Q272" s="159">
        <v>9.0000000000000006E-5</v>
      </c>
      <c r="R272" s="159">
        <f>Q272*H272</f>
        <v>1.7802000000000002E-3</v>
      </c>
      <c r="S272" s="159">
        <v>0</v>
      </c>
      <c r="T272" s="160">
        <f>S272*H272</f>
        <v>0</v>
      </c>
      <c r="AR272" s="161" t="s">
        <v>172</v>
      </c>
      <c r="AT272" s="161" t="s">
        <v>169</v>
      </c>
      <c r="AU272" s="161" t="s">
        <v>93</v>
      </c>
      <c r="AY272" s="16" t="s">
        <v>165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6" t="s">
        <v>90</v>
      </c>
      <c r="BK272" s="162">
        <f>ROUND(I272*H272,2)</f>
        <v>0</v>
      </c>
      <c r="BL272" s="16" t="s">
        <v>172</v>
      </c>
      <c r="BM272" s="161" t="s">
        <v>319</v>
      </c>
    </row>
    <row r="273" spans="2:65" s="12" customFormat="1" ht="10.199999999999999">
      <c r="B273" s="163"/>
      <c r="D273" s="164" t="s">
        <v>174</v>
      </c>
      <c r="E273" s="165" t="s">
        <v>1</v>
      </c>
      <c r="F273" s="166" t="s">
        <v>320</v>
      </c>
      <c r="H273" s="165" t="s">
        <v>1</v>
      </c>
      <c r="I273" s="167"/>
      <c r="L273" s="163"/>
      <c r="M273" s="168"/>
      <c r="N273" s="169"/>
      <c r="O273" s="169"/>
      <c r="P273" s="169"/>
      <c r="Q273" s="169"/>
      <c r="R273" s="169"/>
      <c r="S273" s="169"/>
      <c r="T273" s="170"/>
      <c r="AT273" s="165" t="s">
        <v>174</v>
      </c>
      <c r="AU273" s="165" t="s">
        <v>93</v>
      </c>
      <c r="AV273" s="12" t="s">
        <v>90</v>
      </c>
      <c r="AW273" s="12" t="s">
        <v>38</v>
      </c>
      <c r="AX273" s="12" t="s">
        <v>82</v>
      </c>
      <c r="AY273" s="165" t="s">
        <v>165</v>
      </c>
    </row>
    <row r="274" spans="2:65" s="13" customFormat="1" ht="10.199999999999999">
      <c r="B274" s="171"/>
      <c r="D274" s="164" t="s">
        <v>174</v>
      </c>
      <c r="E274" s="172" t="s">
        <v>1</v>
      </c>
      <c r="F274" s="173" t="s">
        <v>321</v>
      </c>
      <c r="H274" s="174">
        <v>19.78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174</v>
      </c>
      <c r="AU274" s="172" t="s">
        <v>93</v>
      </c>
      <c r="AV274" s="13" t="s">
        <v>93</v>
      </c>
      <c r="AW274" s="13" t="s">
        <v>38</v>
      </c>
      <c r="AX274" s="13" t="s">
        <v>82</v>
      </c>
      <c r="AY274" s="172" t="s">
        <v>165</v>
      </c>
    </row>
    <row r="275" spans="2:65" s="14" customFormat="1" ht="10.199999999999999">
      <c r="B275" s="179"/>
      <c r="D275" s="164" t="s">
        <v>174</v>
      </c>
      <c r="E275" s="180" t="s">
        <v>1</v>
      </c>
      <c r="F275" s="181" t="s">
        <v>178</v>
      </c>
      <c r="H275" s="182">
        <v>19.78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174</v>
      </c>
      <c r="AU275" s="180" t="s">
        <v>93</v>
      </c>
      <c r="AV275" s="14" t="s">
        <v>179</v>
      </c>
      <c r="AW275" s="14" t="s">
        <v>38</v>
      </c>
      <c r="AX275" s="14" t="s">
        <v>90</v>
      </c>
      <c r="AY275" s="180" t="s">
        <v>165</v>
      </c>
    </row>
    <row r="276" spans="2:65" s="1" customFormat="1" ht="16.5" customHeight="1">
      <c r="B276" s="149"/>
      <c r="C276" s="187" t="s">
        <v>322</v>
      </c>
      <c r="D276" s="187" t="s">
        <v>251</v>
      </c>
      <c r="E276" s="188" t="s">
        <v>323</v>
      </c>
      <c r="F276" s="189" t="s">
        <v>324</v>
      </c>
      <c r="G276" s="190" t="s">
        <v>103</v>
      </c>
      <c r="H276" s="191">
        <v>19.78</v>
      </c>
      <c r="I276" s="192"/>
      <c r="J276" s="193">
        <f>ROUND(I276*H276,2)</f>
        <v>0</v>
      </c>
      <c r="K276" s="189" t="s">
        <v>1</v>
      </c>
      <c r="L276" s="194"/>
      <c r="M276" s="195" t="s">
        <v>1</v>
      </c>
      <c r="N276" s="196" t="s">
        <v>47</v>
      </c>
      <c r="O276" s="55"/>
      <c r="P276" s="159">
        <f>O276*H276</f>
        <v>0</v>
      </c>
      <c r="Q276" s="159">
        <v>2.0000000000000002E-5</v>
      </c>
      <c r="R276" s="159">
        <f>Q276*H276</f>
        <v>3.9560000000000007E-4</v>
      </c>
      <c r="S276" s="159">
        <v>0</v>
      </c>
      <c r="T276" s="160">
        <f>S276*H276</f>
        <v>0</v>
      </c>
      <c r="AR276" s="161" t="s">
        <v>202</v>
      </c>
      <c r="AT276" s="161" t="s">
        <v>251</v>
      </c>
      <c r="AU276" s="161" t="s">
        <v>93</v>
      </c>
      <c r="AY276" s="16" t="s">
        <v>165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6" t="s">
        <v>90</v>
      </c>
      <c r="BK276" s="162">
        <f>ROUND(I276*H276,2)</f>
        <v>0</v>
      </c>
      <c r="BL276" s="16" t="s">
        <v>172</v>
      </c>
      <c r="BM276" s="161" t="s">
        <v>325</v>
      </c>
    </row>
    <row r="277" spans="2:65" s="1" customFormat="1" ht="24" customHeight="1">
      <c r="B277" s="149"/>
      <c r="C277" s="150" t="s">
        <v>326</v>
      </c>
      <c r="D277" s="150" t="s">
        <v>169</v>
      </c>
      <c r="E277" s="151" t="s">
        <v>327</v>
      </c>
      <c r="F277" s="152" t="s">
        <v>328</v>
      </c>
      <c r="G277" s="153" t="s">
        <v>103</v>
      </c>
      <c r="H277" s="154">
        <v>29.92</v>
      </c>
      <c r="I277" s="155"/>
      <c r="J277" s="156">
        <f>ROUND(I277*H277,2)</f>
        <v>0</v>
      </c>
      <c r="K277" s="152" t="s">
        <v>1</v>
      </c>
      <c r="L277" s="32"/>
      <c r="M277" s="157" t="s">
        <v>1</v>
      </c>
      <c r="N277" s="158" t="s">
        <v>47</v>
      </c>
      <c r="O277" s="55"/>
      <c r="P277" s="159">
        <f>O277*H277</f>
        <v>0</v>
      </c>
      <c r="Q277" s="159">
        <v>0.108</v>
      </c>
      <c r="R277" s="159">
        <f>Q277*H277</f>
        <v>3.23136</v>
      </c>
      <c r="S277" s="159">
        <v>0</v>
      </c>
      <c r="T277" s="160">
        <f>S277*H277</f>
        <v>0</v>
      </c>
      <c r="AR277" s="161" t="s">
        <v>172</v>
      </c>
      <c r="AT277" s="161" t="s">
        <v>169</v>
      </c>
      <c r="AU277" s="161" t="s">
        <v>93</v>
      </c>
      <c r="AY277" s="16" t="s">
        <v>165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6" t="s">
        <v>90</v>
      </c>
      <c r="BK277" s="162">
        <f>ROUND(I277*H277,2)</f>
        <v>0</v>
      </c>
      <c r="BL277" s="16" t="s">
        <v>172</v>
      </c>
      <c r="BM277" s="161" t="s">
        <v>329</v>
      </c>
    </row>
    <row r="278" spans="2:65" s="12" customFormat="1" ht="20.399999999999999">
      <c r="B278" s="163"/>
      <c r="D278" s="164" t="s">
        <v>174</v>
      </c>
      <c r="E278" s="165" t="s">
        <v>1</v>
      </c>
      <c r="F278" s="166" t="s">
        <v>330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174</v>
      </c>
      <c r="AU278" s="165" t="s">
        <v>93</v>
      </c>
      <c r="AV278" s="12" t="s">
        <v>90</v>
      </c>
      <c r="AW278" s="12" t="s">
        <v>38</v>
      </c>
      <c r="AX278" s="12" t="s">
        <v>82</v>
      </c>
      <c r="AY278" s="165" t="s">
        <v>165</v>
      </c>
    </row>
    <row r="279" spans="2:65" s="13" customFormat="1" ht="10.199999999999999">
      <c r="B279" s="171"/>
      <c r="D279" s="164" t="s">
        <v>174</v>
      </c>
      <c r="E279" s="172" t="s">
        <v>1</v>
      </c>
      <c r="F279" s="173" t="s">
        <v>331</v>
      </c>
      <c r="H279" s="174">
        <v>29.92</v>
      </c>
      <c r="I279" s="175"/>
      <c r="L279" s="171"/>
      <c r="M279" s="176"/>
      <c r="N279" s="177"/>
      <c r="O279" s="177"/>
      <c r="P279" s="177"/>
      <c r="Q279" s="177"/>
      <c r="R279" s="177"/>
      <c r="S279" s="177"/>
      <c r="T279" s="178"/>
      <c r="AT279" s="172" t="s">
        <v>174</v>
      </c>
      <c r="AU279" s="172" t="s">
        <v>93</v>
      </c>
      <c r="AV279" s="13" t="s">
        <v>93</v>
      </c>
      <c r="AW279" s="13" t="s">
        <v>38</v>
      </c>
      <c r="AX279" s="13" t="s">
        <v>82</v>
      </c>
      <c r="AY279" s="172" t="s">
        <v>165</v>
      </c>
    </row>
    <row r="280" spans="2:65" s="14" customFormat="1" ht="10.199999999999999">
      <c r="B280" s="179"/>
      <c r="D280" s="164" t="s">
        <v>174</v>
      </c>
      <c r="E280" s="180" t="s">
        <v>1</v>
      </c>
      <c r="F280" s="181" t="s">
        <v>178</v>
      </c>
      <c r="H280" s="182">
        <v>29.92</v>
      </c>
      <c r="I280" s="183"/>
      <c r="L280" s="179"/>
      <c r="M280" s="184"/>
      <c r="N280" s="185"/>
      <c r="O280" s="185"/>
      <c r="P280" s="185"/>
      <c r="Q280" s="185"/>
      <c r="R280" s="185"/>
      <c r="S280" s="185"/>
      <c r="T280" s="186"/>
      <c r="AT280" s="180" t="s">
        <v>174</v>
      </c>
      <c r="AU280" s="180" t="s">
        <v>93</v>
      </c>
      <c r="AV280" s="14" t="s">
        <v>179</v>
      </c>
      <c r="AW280" s="14" t="s">
        <v>38</v>
      </c>
      <c r="AX280" s="14" t="s">
        <v>90</v>
      </c>
      <c r="AY280" s="180" t="s">
        <v>165</v>
      </c>
    </row>
    <row r="281" spans="2:65" s="1" customFormat="1" ht="24" customHeight="1">
      <c r="B281" s="149"/>
      <c r="C281" s="187" t="s">
        <v>332</v>
      </c>
      <c r="D281" s="187" t="s">
        <v>251</v>
      </c>
      <c r="E281" s="188" t="s">
        <v>333</v>
      </c>
      <c r="F281" s="189" t="s">
        <v>334</v>
      </c>
      <c r="G281" s="190" t="s">
        <v>103</v>
      </c>
      <c r="H281" s="191">
        <v>29.92</v>
      </c>
      <c r="I281" s="192"/>
      <c r="J281" s="193">
        <f>ROUND(I281*H281,2)</f>
        <v>0</v>
      </c>
      <c r="K281" s="189" t="s">
        <v>236</v>
      </c>
      <c r="L281" s="194"/>
      <c r="M281" s="195" t="s">
        <v>1</v>
      </c>
      <c r="N281" s="196" t="s">
        <v>47</v>
      </c>
      <c r="O281" s="55"/>
      <c r="P281" s="159">
        <f>O281*H281</f>
        <v>0</v>
      </c>
      <c r="Q281" s="159">
        <v>4.2999999999999999E-4</v>
      </c>
      <c r="R281" s="159">
        <f>Q281*H281</f>
        <v>1.28656E-2</v>
      </c>
      <c r="S281" s="159">
        <v>0</v>
      </c>
      <c r="T281" s="160">
        <f>S281*H281</f>
        <v>0</v>
      </c>
      <c r="AR281" s="161" t="s">
        <v>335</v>
      </c>
      <c r="AT281" s="161" t="s">
        <v>251</v>
      </c>
      <c r="AU281" s="161" t="s">
        <v>93</v>
      </c>
      <c r="AY281" s="16" t="s">
        <v>165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6" t="s">
        <v>90</v>
      </c>
      <c r="BK281" s="162">
        <f>ROUND(I281*H281,2)</f>
        <v>0</v>
      </c>
      <c r="BL281" s="16" t="s">
        <v>335</v>
      </c>
      <c r="BM281" s="161" t="s">
        <v>336</v>
      </c>
    </row>
    <row r="282" spans="2:65" s="1" customFormat="1" ht="24" customHeight="1">
      <c r="B282" s="149"/>
      <c r="C282" s="150" t="s">
        <v>337</v>
      </c>
      <c r="D282" s="150" t="s">
        <v>169</v>
      </c>
      <c r="E282" s="151" t="s">
        <v>338</v>
      </c>
      <c r="F282" s="152" t="s">
        <v>339</v>
      </c>
      <c r="G282" s="153" t="s">
        <v>103</v>
      </c>
      <c r="H282" s="154">
        <v>4</v>
      </c>
      <c r="I282" s="155"/>
      <c r="J282" s="156">
        <f>ROUND(I282*H282,2)</f>
        <v>0</v>
      </c>
      <c r="K282" s="152" t="s">
        <v>1</v>
      </c>
      <c r="L282" s="32"/>
      <c r="M282" s="157" t="s">
        <v>1</v>
      </c>
      <c r="N282" s="158" t="s">
        <v>47</v>
      </c>
      <c r="O282" s="55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AR282" s="161" t="s">
        <v>172</v>
      </c>
      <c r="AT282" s="161" t="s">
        <v>169</v>
      </c>
      <c r="AU282" s="161" t="s">
        <v>93</v>
      </c>
      <c r="AY282" s="16" t="s">
        <v>165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90</v>
      </c>
      <c r="BK282" s="162">
        <f>ROUND(I282*H282,2)</f>
        <v>0</v>
      </c>
      <c r="BL282" s="16" t="s">
        <v>172</v>
      </c>
      <c r="BM282" s="161" t="s">
        <v>340</v>
      </c>
    </row>
    <row r="283" spans="2:65" s="12" customFormat="1" ht="10.199999999999999">
      <c r="B283" s="163"/>
      <c r="D283" s="164" t="s">
        <v>174</v>
      </c>
      <c r="E283" s="165" t="s">
        <v>1</v>
      </c>
      <c r="F283" s="166" t="s">
        <v>341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174</v>
      </c>
      <c r="AU283" s="165" t="s">
        <v>93</v>
      </c>
      <c r="AV283" s="12" t="s">
        <v>90</v>
      </c>
      <c r="AW283" s="12" t="s">
        <v>38</v>
      </c>
      <c r="AX283" s="12" t="s">
        <v>82</v>
      </c>
      <c r="AY283" s="165" t="s">
        <v>165</v>
      </c>
    </row>
    <row r="284" spans="2:65" s="13" customFormat="1" ht="10.199999999999999">
      <c r="B284" s="171"/>
      <c r="D284" s="164" t="s">
        <v>174</v>
      </c>
      <c r="E284" s="172" t="s">
        <v>1</v>
      </c>
      <c r="F284" s="173" t="s">
        <v>179</v>
      </c>
      <c r="H284" s="174">
        <v>4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174</v>
      </c>
      <c r="AU284" s="172" t="s">
        <v>93</v>
      </c>
      <c r="AV284" s="13" t="s">
        <v>93</v>
      </c>
      <c r="AW284" s="13" t="s">
        <v>38</v>
      </c>
      <c r="AX284" s="13" t="s">
        <v>82</v>
      </c>
      <c r="AY284" s="172" t="s">
        <v>165</v>
      </c>
    </row>
    <row r="285" spans="2:65" s="14" customFormat="1" ht="10.199999999999999">
      <c r="B285" s="179"/>
      <c r="D285" s="164" t="s">
        <v>174</v>
      </c>
      <c r="E285" s="180" t="s">
        <v>1</v>
      </c>
      <c r="F285" s="181" t="s">
        <v>178</v>
      </c>
      <c r="H285" s="182">
        <v>4</v>
      </c>
      <c r="I285" s="183"/>
      <c r="L285" s="179"/>
      <c r="M285" s="184"/>
      <c r="N285" s="185"/>
      <c r="O285" s="185"/>
      <c r="P285" s="185"/>
      <c r="Q285" s="185"/>
      <c r="R285" s="185"/>
      <c r="S285" s="185"/>
      <c r="T285" s="186"/>
      <c r="AT285" s="180" t="s">
        <v>174</v>
      </c>
      <c r="AU285" s="180" t="s">
        <v>93</v>
      </c>
      <c r="AV285" s="14" t="s">
        <v>179</v>
      </c>
      <c r="AW285" s="14" t="s">
        <v>38</v>
      </c>
      <c r="AX285" s="14" t="s">
        <v>90</v>
      </c>
      <c r="AY285" s="180" t="s">
        <v>165</v>
      </c>
    </row>
    <row r="286" spans="2:65" s="1" customFormat="1" ht="24" customHeight="1">
      <c r="B286" s="149"/>
      <c r="C286" s="187" t="s">
        <v>342</v>
      </c>
      <c r="D286" s="187" t="s">
        <v>251</v>
      </c>
      <c r="E286" s="188" t="s">
        <v>343</v>
      </c>
      <c r="F286" s="189" t="s">
        <v>344</v>
      </c>
      <c r="G286" s="190" t="s">
        <v>103</v>
      </c>
      <c r="H286" s="191">
        <v>4.2</v>
      </c>
      <c r="I286" s="192"/>
      <c r="J286" s="193">
        <f>ROUND(I286*H286,2)</f>
        <v>0</v>
      </c>
      <c r="K286" s="189" t="s">
        <v>1</v>
      </c>
      <c r="L286" s="194"/>
      <c r="M286" s="195" t="s">
        <v>1</v>
      </c>
      <c r="N286" s="196" t="s">
        <v>47</v>
      </c>
      <c r="O286" s="55"/>
      <c r="P286" s="159">
        <f>O286*H286</f>
        <v>0</v>
      </c>
      <c r="Q286" s="159">
        <v>2.2499999999999998E-3</v>
      </c>
      <c r="R286" s="159">
        <f>Q286*H286</f>
        <v>9.4500000000000001E-3</v>
      </c>
      <c r="S286" s="159">
        <v>0</v>
      </c>
      <c r="T286" s="160">
        <f>S286*H286</f>
        <v>0</v>
      </c>
      <c r="AR286" s="161" t="s">
        <v>202</v>
      </c>
      <c r="AT286" s="161" t="s">
        <v>251</v>
      </c>
      <c r="AU286" s="161" t="s">
        <v>93</v>
      </c>
      <c r="AY286" s="16" t="s">
        <v>165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6" t="s">
        <v>90</v>
      </c>
      <c r="BK286" s="162">
        <f>ROUND(I286*H286,2)</f>
        <v>0</v>
      </c>
      <c r="BL286" s="16" t="s">
        <v>172</v>
      </c>
      <c r="BM286" s="161" t="s">
        <v>345</v>
      </c>
    </row>
    <row r="287" spans="2:65" s="12" customFormat="1" ht="10.199999999999999">
      <c r="B287" s="163"/>
      <c r="D287" s="164" t="s">
        <v>174</v>
      </c>
      <c r="E287" s="165" t="s">
        <v>1</v>
      </c>
      <c r="F287" s="166" t="s">
        <v>341</v>
      </c>
      <c r="H287" s="165" t="s">
        <v>1</v>
      </c>
      <c r="I287" s="167"/>
      <c r="L287" s="163"/>
      <c r="M287" s="168"/>
      <c r="N287" s="169"/>
      <c r="O287" s="169"/>
      <c r="P287" s="169"/>
      <c r="Q287" s="169"/>
      <c r="R287" s="169"/>
      <c r="S287" s="169"/>
      <c r="T287" s="170"/>
      <c r="AT287" s="165" t="s">
        <v>174</v>
      </c>
      <c r="AU287" s="165" t="s">
        <v>93</v>
      </c>
      <c r="AV287" s="12" t="s">
        <v>90</v>
      </c>
      <c r="AW287" s="12" t="s">
        <v>38</v>
      </c>
      <c r="AX287" s="12" t="s">
        <v>82</v>
      </c>
      <c r="AY287" s="165" t="s">
        <v>165</v>
      </c>
    </row>
    <row r="288" spans="2:65" s="13" customFormat="1" ht="10.199999999999999">
      <c r="B288" s="171"/>
      <c r="D288" s="164" t="s">
        <v>174</v>
      </c>
      <c r="E288" s="172" t="s">
        <v>1</v>
      </c>
      <c r="F288" s="173" t="s">
        <v>346</v>
      </c>
      <c r="H288" s="174">
        <v>4.2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174</v>
      </c>
      <c r="AU288" s="172" t="s">
        <v>93</v>
      </c>
      <c r="AV288" s="13" t="s">
        <v>93</v>
      </c>
      <c r="AW288" s="13" t="s">
        <v>38</v>
      </c>
      <c r="AX288" s="13" t="s">
        <v>82</v>
      </c>
      <c r="AY288" s="172" t="s">
        <v>165</v>
      </c>
    </row>
    <row r="289" spans="2:65" s="14" customFormat="1" ht="10.199999999999999">
      <c r="B289" s="179"/>
      <c r="D289" s="164" t="s">
        <v>174</v>
      </c>
      <c r="E289" s="180" t="s">
        <v>1</v>
      </c>
      <c r="F289" s="181" t="s">
        <v>178</v>
      </c>
      <c r="H289" s="182">
        <v>4.2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174</v>
      </c>
      <c r="AU289" s="180" t="s">
        <v>93</v>
      </c>
      <c r="AV289" s="14" t="s">
        <v>179</v>
      </c>
      <c r="AW289" s="14" t="s">
        <v>38</v>
      </c>
      <c r="AX289" s="14" t="s">
        <v>90</v>
      </c>
      <c r="AY289" s="180" t="s">
        <v>165</v>
      </c>
    </row>
    <row r="290" spans="2:65" s="1" customFormat="1" ht="16.5" customHeight="1">
      <c r="B290" s="149"/>
      <c r="C290" s="150" t="s">
        <v>347</v>
      </c>
      <c r="D290" s="150" t="s">
        <v>169</v>
      </c>
      <c r="E290" s="151" t="s">
        <v>348</v>
      </c>
      <c r="F290" s="152" t="s">
        <v>349</v>
      </c>
      <c r="G290" s="153" t="s">
        <v>103</v>
      </c>
      <c r="H290" s="154">
        <v>163.22999999999999</v>
      </c>
      <c r="I290" s="155"/>
      <c r="J290" s="156">
        <f>ROUND(I290*H290,2)</f>
        <v>0</v>
      </c>
      <c r="K290" s="152" t="s">
        <v>1</v>
      </c>
      <c r="L290" s="32"/>
      <c r="M290" s="157" t="s">
        <v>1</v>
      </c>
      <c r="N290" s="158" t="s">
        <v>47</v>
      </c>
      <c r="O290" s="55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AR290" s="161" t="s">
        <v>172</v>
      </c>
      <c r="AT290" s="161" t="s">
        <v>169</v>
      </c>
      <c r="AU290" s="161" t="s">
        <v>93</v>
      </c>
      <c r="AY290" s="16" t="s">
        <v>165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6" t="s">
        <v>90</v>
      </c>
      <c r="BK290" s="162">
        <f>ROUND(I290*H290,2)</f>
        <v>0</v>
      </c>
      <c r="BL290" s="16" t="s">
        <v>172</v>
      </c>
      <c r="BM290" s="161" t="s">
        <v>350</v>
      </c>
    </row>
    <row r="291" spans="2:65" s="12" customFormat="1" ht="10.199999999999999">
      <c r="B291" s="163"/>
      <c r="D291" s="164" t="s">
        <v>174</v>
      </c>
      <c r="E291" s="165" t="s">
        <v>1</v>
      </c>
      <c r="F291" s="166" t="s">
        <v>264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174</v>
      </c>
      <c r="AU291" s="165" t="s">
        <v>93</v>
      </c>
      <c r="AV291" s="12" t="s">
        <v>90</v>
      </c>
      <c r="AW291" s="12" t="s">
        <v>38</v>
      </c>
      <c r="AX291" s="12" t="s">
        <v>82</v>
      </c>
      <c r="AY291" s="165" t="s">
        <v>165</v>
      </c>
    </row>
    <row r="292" spans="2:65" s="13" customFormat="1" ht="10.199999999999999">
      <c r="B292" s="171"/>
      <c r="D292" s="164" t="s">
        <v>174</v>
      </c>
      <c r="E292" s="172" t="s">
        <v>1</v>
      </c>
      <c r="F292" s="173" t="s">
        <v>351</v>
      </c>
      <c r="H292" s="174">
        <v>14.3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174</v>
      </c>
      <c r="AU292" s="172" t="s">
        <v>93</v>
      </c>
      <c r="AV292" s="13" t="s">
        <v>93</v>
      </c>
      <c r="AW292" s="13" t="s">
        <v>38</v>
      </c>
      <c r="AX292" s="13" t="s">
        <v>82</v>
      </c>
      <c r="AY292" s="172" t="s">
        <v>165</v>
      </c>
    </row>
    <row r="293" spans="2:65" s="13" customFormat="1" ht="10.199999999999999">
      <c r="B293" s="171"/>
      <c r="D293" s="164" t="s">
        <v>174</v>
      </c>
      <c r="E293" s="172" t="s">
        <v>1</v>
      </c>
      <c r="F293" s="173" t="s">
        <v>352</v>
      </c>
      <c r="H293" s="174">
        <v>47.63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174</v>
      </c>
      <c r="AU293" s="172" t="s">
        <v>93</v>
      </c>
      <c r="AV293" s="13" t="s">
        <v>93</v>
      </c>
      <c r="AW293" s="13" t="s">
        <v>38</v>
      </c>
      <c r="AX293" s="13" t="s">
        <v>82</v>
      </c>
      <c r="AY293" s="172" t="s">
        <v>165</v>
      </c>
    </row>
    <row r="294" spans="2:65" s="13" customFormat="1" ht="10.199999999999999">
      <c r="B294" s="171"/>
      <c r="D294" s="164" t="s">
        <v>174</v>
      </c>
      <c r="E294" s="172" t="s">
        <v>1</v>
      </c>
      <c r="F294" s="173" t="s">
        <v>353</v>
      </c>
      <c r="H294" s="174">
        <v>51.3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174</v>
      </c>
      <c r="AU294" s="172" t="s">
        <v>93</v>
      </c>
      <c r="AV294" s="13" t="s">
        <v>93</v>
      </c>
      <c r="AW294" s="13" t="s">
        <v>38</v>
      </c>
      <c r="AX294" s="13" t="s">
        <v>82</v>
      </c>
      <c r="AY294" s="172" t="s">
        <v>165</v>
      </c>
    </row>
    <row r="295" spans="2:65" s="13" customFormat="1" ht="10.199999999999999">
      <c r="B295" s="171"/>
      <c r="D295" s="164" t="s">
        <v>174</v>
      </c>
      <c r="E295" s="172" t="s">
        <v>1</v>
      </c>
      <c r="F295" s="173" t="s">
        <v>354</v>
      </c>
      <c r="H295" s="174">
        <v>40</v>
      </c>
      <c r="I295" s="175"/>
      <c r="L295" s="171"/>
      <c r="M295" s="176"/>
      <c r="N295" s="177"/>
      <c r="O295" s="177"/>
      <c r="P295" s="177"/>
      <c r="Q295" s="177"/>
      <c r="R295" s="177"/>
      <c r="S295" s="177"/>
      <c r="T295" s="178"/>
      <c r="AT295" s="172" t="s">
        <v>174</v>
      </c>
      <c r="AU295" s="172" t="s">
        <v>93</v>
      </c>
      <c r="AV295" s="13" t="s">
        <v>93</v>
      </c>
      <c r="AW295" s="13" t="s">
        <v>38</v>
      </c>
      <c r="AX295" s="13" t="s">
        <v>82</v>
      </c>
      <c r="AY295" s="172" t="s">
        <v>165</v>
      </c>
    </row>
    <row r="296" spans="2:65" s="13" customFormat="1" ht="10.199999999999999">
      <c r="B296" s="171"/>
      <c r="D296" s="164" t="s">
        <v>174</v>
      </c>
      <c r="E296" s="172" t="s">
        <v>1</v>
      </c>
      <c r="F296" s="173" t="s">
        <v>355</v>
      </c>
      <c r="H296" s="174">
        <v>10</v>
      </c>
      <c r="I296" s="175"/>
      <c r="L296" s="171"/>
      <c r="M296" s="176"/>
      <c r="N296" s="177"/>
      <c r="O296" s="177"/>
      <c r="P296" s="177"/>
      <c r="Q296" s="177"/>
      <c r="R296" s="177"/>
      <c r="S296" s="177"/>
      <c r="T296" s="178"/>
      <c r="AT296" s="172" t="s">
        <v>174</v>
      </c>
      <c r="AU296" s="172" t="s">
        <v>93</v>
      </c>
      <c r="AV296" s="13" t="s">
        <v>93</v>
      </c>
      <c r="AW296" s="13" t="s">
        <v>38</v>
      </c>
      <c r="AX296" s="13" t="s">
        <v>82</v>
      </c>
      <c r="AY296" s="172" t="s">
        <v>165</v>
      </c>
    </row>
    <row r="297" spans="2:65" s="14" customFormat="1" ht="10.199999999999999">
      <c r="B297" s="179"/>
      <c r="D297" s="164" t="s">
        <v>174</v>
      </c>
      <c r="E297" s="180" t="s">
        <v>1</v>
      </c>
      <c r="F297" s="181" t="s">
        <v>178</v>
      </c>
      <c r="H297" s="182">
        <v>163.22999999999999</v>
      </c>
      <c r="I297" s="183"/>
      <c r="L297" s="179"/>
      <c r="M297" s="184"/>
      <c r="N297" s="185"/>
      <c r="O297" s="185"/>
      <c r="P297" s="185"/>
      <c r="Q297" s="185"/>
      <c r="R297" s="185"/>
      <c r="S297" s="185"/>
      <c r="T297" s="186"/>
      <c r="AT297" s="180" t="s">
        <v>174</v>
      </c>
      <c r="AU297" s="180" t="s">
        <v>93</v>
      </c>
      <c r="AV297" s="14" t="s">
        <v>179</v>
      </c>
      <c r="AW297" s="14" t="s">
        <v>38</v>
      </c>
      <c r="AX297" s="14" t="s">
        <v>90</v>
      </c>
      <c r="AY297" s="180" t="s">
        <v>165</v>
      </c>
    </row>
    <row r="298" spans="2:65" s="1" customFormat="1" ht="24" customHeight="1">
      <c r="B298" s="149"/>
      <c r="C298" s="150" t="s">
        <v>356</v>
      </c>
      <c r="D298" s="150" t="s">
        <v>169</v>
      </c>
      <c r="E298" s="151" t="s">
        <v>357</v>
      </c>
      <c r="F298" s="152" t="s">
        <v>358</v>
      </c>
      <c r="G298" s="153" t="s">
        <v>183</v>
      </c>
      <c r="H298" s="154">
        <v>77</v>
      </c>
      <c r="I298" s="155"/>
      <c r="J298" s="156">
        <f>ROUND(I298*H298,2)</f>
        <v>0</v>
      </c>
      <c r="K298" s="152" t="s">
        <v>1</v>
      </c>
      <c r="L298" s="32"/>
      <c r="M298" s="157" t="s">
        <v>1</v>
      </c>
      <c r="N298" s="158" t="s">
        <v>47</v>
      </c>
      <c r="O298" s="55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AR298" s="161" t="s">
        <v>172</v>
      </c>
      <c r="AT298" s="161" t="s">
        <v>169</v>
      </c>
      <c r="AU298" s="161" t="s">
        <v>93</v>
      </c>
      <c r="AY298" s="16" t="s">
        <v>165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6" t="s">
        <v>90</v>
      </c>
      <c r="BK298" s="162">
        <f>ROUND(I298*H298,2)</f>
        <v>0</v>
      </c>
      <c r="BL298" s="16" t="s">
        <v>172</v>
      </c>
      <c r="BM298" s="161" t="s">
        <v>359</v>
      </c>
    </row>
    <row r="299" spans="2:65" s="12" customFormat="1" ht="10.199999999999999">
      <c r="B299" s="163"/>
      <c r="D299" s="164" t="s">
        <v>174</v>
      </c>
      <c r="E299" s="165" t="s">
        <v>1</v>
      </c>
      <c r="F299" s="166" t="s">
        <v>264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174</v>
      </c>
      <c r="AU299" s="165" t="s">
        <v>93</v>
      </c>
      <c r="AV299" s="12" t="s">
        <v>90</v>
      </c>
      <c r="AW299" s="12" t="s">
        <v>38</v>
      </c>
      <c r="AX299" s="12" t="s">
        <v>82</v>
      </c>
      <c r="AY299" s="165" t="s">
        <v>165</v>
      </c>
    </row>
    <row r="300" spans="2:65" s="12" customFormat="1" ht="10.199999999999999">
      <c r="B300" s="163"/>
      <c r="D300" s="164" t="s">
        <v>174</v>
      </c>
      <c r="E300" s="165" t="s">
        <v>1</v>
      </c>
      <c r="F300" s="166" t="s">
        <v>341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174</v>
      </c>
      <c r="AU300" s="165" t="s">
        <v>93</v>
      </c>
      <c r="AV300" s="12" t="s">
        <v>90</v>
      </c>
      <c r="AW300" s="12" t="s">
        <v>38</v>
      </c>
      <c r="AX300" s="12" t="s">
        <v>82</v>
      </c>
      <c r="AY300" s="165" t="s">
        <v>165</v>
      </c>
    </row>
    <row r="301" spans="2:65" s="12" customFormat="1" ht="10.199999999999999">
      <c r="B301" s="163"/>
      <c r="D301" s="164" t="s">
        <v>174</v>
      </c>
      <c r="E301" s="165" t="s">
        <v>1</v>
      </c>
      <c r="F301" s="166" t="s">
        <v>360</v>
      </c>
      <c r="H301" s="165" t="s">
        <v>1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5" t="s">
        <v>174</v>
      </c>
      <c r="AU301" s="165" t="s">
        <v>93</v>
      </c>
      <c r="AV301" s="12" t="s">
        <v>90</v>
      </c>
      <c r="AW301" s="12" t="s">
        <v>38</v>
      </c>
      <c r="AX301" s="12" t="s">
        <v>82</v>
      </c>
      <c r="AY301" s="165" t="s">
        <v>165</v>
      </c>
    </row>
    <row r="302" spans="2:65" s="13" customFormat="1" ht="10.199999999999999">
      <c r="B302" s="171"/>
      <c r="D302" s="164" t="s">
        <v>174</v>
      </c>
      <c r="E302" s="172" t="s">
        <v>1</v>
      </c>
      <c r="F302" s="173" t="s">
        <v>283</v>
      </c>
      <c r="H302" s="174">
        <v>19</v>
      </c>
      <c r="I302" s="175"/>
      <c r="L302" s="171"/>
      <c r="M302" s="176"/>
      <c r="N302" s="177"/>
      <c r="O302" s="177"/>
      <c r="P302" s="177"/>
      <c r="Q302" s="177"/>
      <c r="R302" s="177"/>
      <c r="S302" s="177"/>
      <c r="T302" s="178"/>
      <c r="AT302" s="172" t="s">
        <v>174</v>
      </c>
      <c r="AU302" s="172" t="s">
        <v>93</v>
      </c>
      <c r="AV302" s="13" t="s">
        <v>93</v>
      </c>
      <c r="AW302" s="13" t="s">
        <v>38</v>
      </c>
      <c r="AX302" s="13" t="s">
        <v>82</v>
      </c>
      <c r="AY302" s="172" t="s">
        <v>165</v>
      </c>
    </row>
    <row r="303" spans="2:65" s="12" customFormat="1" ht="10.199999999999999">
      <c r="B303" s="163"/>
      <c r="D303" s="164" t="s">
        <v>174</v>
      </c>
      <c r="E303" s="165" t="s">
        <v>1</v>
      </c>
      <c r="F303" s="166" t="s">
        <v>361</v>
      </c>
      <c r="H303" s="165" t="s">
        <v>1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174</v>
      </c>
      <c r="AU303" s="165" t="s">
        <v>93</v>
      </c>
      <c r="AV303" s="12" t="s">
        <v>90</v>
      </c>
      <c r="AW303" s="12" t="s">
        <v>38</v>
      </c>
      <c r="AX303" s="12" t="s">
        <v>82</v>
      </c>
      <c r="AY303" s="165" t="s">
        <v>165</v>
      </c>
    </row>
    <row r="304" spans="2:65" s="13" customFormat="1" ht="10.199999999999999">
      <c r="B304" s="171"/>
      <c r="D304" s="164" t="s">
        <v>174</v>
      </c>
      <c r="E304" s="172" t="s">
        <v>1</v>
      </c>
      <c r="F304" s="173" t="s">
        <v>304</v>
      </c>
      <c r="H304" s="174">
        <v>24</v>
      </c>
      <c r="I304" s="175"/>
      <c r="L304" s="171"/>
      <c r="M304" s="176"/>
      <c r="N304" s="177"/>
      <c r="O304" s="177"/>
      <c r="P304" s="177"/>
      <c r="Q304" s="177"/>
      <c r="R304" s="177"/>
      <c r="S304" s="177"/>
      <c r="T304" s="178"/>
      <c r="AT304" s="172" t="s">
        <v>174</v>
      </c>
      <c r="AU304" s="172" t="s">
        <v>93</v>
      </c>
      <c r="AV304" s="13" t="s">
        <v>93</v>
      </c>
      <c r="AW304" s="13" t="s">
        <v>38</v>
      </c>
      <c r="AX304" s="13" t="s">
        <v>82</v>
      </c>
      <c r="AY304" s="172" t="s">
        <v>165</v>
      </c>
    </row>
    <row r="305" spans="2:65" s="12" customFormat="1" ht="10.199999999999999">
      <c r="B305" s="163"/>
      <c r="D305" s="164" t="s">
        <v>174</v>
      </c>
      <c r="E305" s="165" t="s">
        <v>1</v>
      </c>
      <c r="F305" s="166" t="s">
        <v>362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174</v>
      </c>
      <c r="AU305" s="165" t="s">
        <v>93</v>
      </c>
      <c r="AV305" s="12" t="s">
        <v>90</v>
      </c>
      <c r="AW305" s="12" t="s">
        <v>38</v>
      </c>
      <c r="AX305" s="12" t="s">
        <v>82</v>
      </c>
      <c r="AY305" s="165" t="s">
        <v>165</v>
      </c>
    </row>
    <row r="306" spans="2:65" s="13" customFormat="1" ht="10.199999999999999">
      <c r="B306" s="171"/>
      <c r="D306" s="164" t="s">
        <v>174</v>
      </c>
      <c r="E306" s="172" t="s">
        <v>1</v>
      </c>
      <c r="F306" s="173" t="s">
        <v>363</v>
      </c>
      <c r="H306" s="174">
        <v>20</v>
      </c>
      <c r="I306" s="175"/>
      <c r="L306" s="171"/>
      <c r="M306" s="176"/>
      <c r="N306" s="177"/>
      <c r="O306" s="177"/>
      <c r="P306" s="177"/>
      <c r="Q306" s="177"/>
      <c r="R306" s="177"/>
      <c r="S306" s="177"/>
      <c r="T306" s="178"/>
      <c r="AT306" s="172" t="s">
        <v>174</v>
      </c>
      <c r="AU306" s="172" t="s">
        <v>93</v>
      </c>
      <c r="AV306" s="13" t="s">
        <v>93</v>
      </c>
      <c r="AW306" s="13" t="s">
        <v>38</v>
      </c>
      <c r="AX306" s="13" t="s">
        <v>82</v>
      </c>
      <c r="AY306" s="172" t="s">
        <v>165</v>
      </c>
    </row>
    <row r="307" spans="2:65" s="12" customFormat="1" ht="10.199999999999999">
      <c r="B307" s="163"/>
      <c r="D307" s="164" t="s">
        <v>174</v>
      </c>
      <c r="E307" s="165" t="s">
        <v>1</v>
      </c>
      <c r="F307" s="166" t="s">
        <v>364</v>
      </c>
      <c r="H307" s="165" t="s">
        <v>1</v>
      </c>
      <c r="I307" s="167"/>
      <c r="L307" s="163"/>
      <c r="M307" s="168"/>
      <c r="N307" s="169"/>
      <c r="O307" s="169"/>
      <c r="P307" s="169"/>
      <c r="Q307" s="169"/>
      <c r="R307" s="169"/>
      <c r="S307" s="169"/>
      <c r="T307" s="170"/>
      <c r="AT307" s="165" t="s">
        <v>174</v>
      </c>
      <c r="AU307" s="165" t="s">
        <v>93</v>
      </c>
      <c r="AV307" s="12" t="s">
        <v>90</v>
      </c>
      <c r="AW307" s="12" t="s">
        <v>38</v>
      </c>
      <c r="AX307" s="12" t="s">
        <v>82</v>
      </c>
      <c r="AY307" s="165" t="s">
        <v>165</v>
      </c>
    </row>
    <row r="308" spans="2:65" s="13" customFormat="1" ht="10.199999999999999">
      <c r="B308" s="171"/>
      <c r="D308" s="164" t="s">
        <v>174</v>
      </c>
      <c r="E308" s="172" t="s">
        <v>1</v>
      </c>
      <c r="F308" s="173" t="s">
        <v>365</v>
      </c>
      <c r="H308" s="174">
        <v>14</v>
      </c>
      <c r="I308" s="175"/>
      <c r="L308" s="171"/>
      <c r="M308" s="176"/>
      <c r="N308" s="177"/>
      <c r="O308" s="177"/>
      <c r="P308" s="177"/>
      <c r="Q308" s="177"/>
      <c r="R308" s="177"/>
      <c r="S308" s="177"/>
      <c r="T308" s="178"/>
      <c r="AT308" s="172" t="s">
        <v>174</v>
      </c>
      <c r="AU308" s="172" t="s">
        <v>93</v>
      </c>
      <c r="AV308" s="13" t="s">
        <v>93</v>
      </c>
      <c r="AW308" s="13" t="s">
        <v>38</v>
      </c>
      <c r="AX308" s="13" t="s">
        <v>82</v>
      </c>
      <c r="AY308" s="172" t="s">
        <v>165</v>
      </c>
    </row>
    <row r="309" spans="2:65" s="14" customFormat="1" ht="10.199999999999999">
      <c r="B309" s="179"/>
      <c r="D309" s="164" t="s">
        <v>174</v>
      </c>
      <c r="E309" s="180" t="s">
        <v>1</v>
      </c>
      <c r="F309" s="181" t="s">
        <v>178</v>
      </c>
      <c r="H309" s="182">
        <v>77</v>
      </c>
      <c r="I309" s="183"/>
      <c r="L309" s="179"/>
      <c r="M309" s="184"/>
      <c r="N309" s="185"/>
      <c r="O309" s="185"/>
      <c r="P309" s="185"/>
      <c r="Q309" s="185"/>
      <c r="R309" s="185"/>
      <c r="S309" s="185"/>
      <c r="T309" s="186"/>
      <c r="AT309" s="180" t="s">
        <v>174</v>
      </c>
      <c r="AU309" s="180" t="s">
        <v>93</v>
      </c>
      <c r="AV309" s="14" t="s">
        <v>179</v>
      </c>
      <c r="AW309" s="14" t="s">
        <v>38</v>
      </c>
      <c r="AX309" s="14" t="s">
        <v>90</v>
      </c>
      <c r="AY309" s="180" t="s">
        <v>165</v>
      </c>
    </row>
    <row r="310" spans="2:65" s="1" customFormat="1" ht="16.5" customHeight="1">
      <c r="B310" s="149"/>
      <c r="C310" s="150" t="s">
        <v>366</v>
      </c>
      <c r="D310" s="150" t="s">
        <v>169</v>
      </c>
      <c r="E310" s="151" t="s">
        <v>367</v>
      </c>
      <c r="F310" s="152" t="s">
        <v>368</v>
      </c>
      <c r="G310" s="153" t="s">
        <v>183</v>
      </c>
      <c r="H310" s="154">
        <v>3</v>
      </c>
      <c r="I310" s="155"/>
      <c r="J310" s="156">
        <f>ROUND(I310*H310,2)</f>
        <v>0</v>
      </c>
      <c r="K310" s="152" t="s">
        <v>1</v>
      </c>
      <c r="L310" s="32"/>
      <c r="M310" s="157" t="s">
        <v>1</v>
      </c>
      <c r="N310" s="158" t="s">
        <v>47</v>
      </c>
      <c r="O310" s="55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AR310" s="161" t="s">
        <v>172</v>
      </c>
      <c r="AT310" s="161" t="s">
        <v>169</v>
      </c>
      <c r="AU310" s="161" t="s">
        <v>93</v>
      </c>
      <c r="AY310" s="16" t="s">
        <v>165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6" t="s">
        <v>90</v>
      </c>
      <c r="BK310" s="162">
        <f>ROUND(I310*H310,2)</f>
        <v>0</v>
      </c>
      <c r="BL310" s="16" t="s">
        <v>172</v>
      </c>
      <c r="BM310" s="161" t="s">
        <v>369</v>
      </c>
    </row>
    <row r="311" spans="2:65" s="12" customFormat="1" ht="10.199999999999999">
      <c r="B311" s="163"/>
      <c r="D311" s="164" t="s">
        <v>174</v>
      </c>
      <c r="E311" s="165" t="s">
        <v>1</v>
      </c>
      <c r="F311" s="166" t="s">
        <v>264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174</v>
      </c>
      <c r="AU311" s="165" t="s">
        <v>93</v>
      </c>
      <c r="AV311" s="12" t="s">
        <v>90</v>
      </c>
      <c r="AW311" s="12" t="s">
        <v>38</v>
      </c>
      <c r="AX311" s="12" t="s">
        <v>82</v>
      </c>
      <c r="AY311" s="165" t="s">
        <v>165</v>
      </c>
    </row>
    <row r="312" spans="2:65" s="12" customFormat="1" ht="10.199999999999999">
      <c r="B312" s="163"/>
      <c r="D312" s="164" t="s">
        <v>174</v>
      </c>
      <c r="E312" s="165" t="s">
        <v>1</v>
      </c>
      <c r="F312" s="166" t="s">
        <v>341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174</v>
      </c>
      <c r="AU312" s="165" t="s">
        <v>93</v>
      </c>
      <c r="AV312" s="12" t="s">
        <v>90</v>
      </c>
      <c r="AW312" s="12" t="s">
        <v>38</v>
      </c>
      <c r="AX312" s="12" t="s">
        <v>82</v>
      </c>
      <c r="AY312" s="165" t="s">
        <v>165</v>
      </c>
    </row>
    <row r="313" spans="2:65" s="13" customFormat="1" ht="10.199999999999999">
      <c r="B313" s="171"/>
      <c r="D313" s="164" t="s">
        <v>174</v>
      </c>
      <c r="E313" s="172" t="s">
        <v>1</v>
      </c>
      <c r="F313" s="173" t="s">
        <v>168</v>
      </c>
      <c r="H313" s="174">
        <v>3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174</v>
      </c>
      <c r="AU313" s="172" t="s">
        <v>93</v>
      </c>
      <c r="AV313" s="13" t="s">
        <v>93</v>
      </c>
      <c r="AW313" s="13" t="s">
        <v>38</v>
      </c>
      <c r="AX313" s="13" t="s">
        <v>82</v>
      </c>
      <c r="AY313" s="172" t="s">
        <v>165</v>
      </c>
    </row>
    <row r="314" spans="2:65" s="14" customFormat="1" ht="10.199999999999999">
      <c r="B314" s="179"/>
      <c r="D314" s="164" t="s">
        <v>174</v>
      </c>
      <c r="E314" s="180" t="s">
        <v>1</v>
      </c>
      <c r="F314" s="181" t="s">
        <v>178</v>
      </c>
      <c r="H314" s="182">
        <v>3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174</v>
      </c>
      <c r="AU314" s="180" t="s">
        <v>93</v>
      </c>
      <c r="AV314" s="14" t="s">
        <v>179</v>
      </c>
      <c r="AW314" s="14" t="s">
        <v>38</v>
      </c>
      <c r="AX314" s="14" t="s">
        <v>90</v>
      </c>
      <c r="AY314" s="180" t="s">
        <v>165</v>
      </c>
    </row>
    <row r="315" spans="2:65" s="1" customFormat="1" ht="16.5" customHeight="1">
      <c r="B315" s="149"/>
      <c r="C315" s="187" t="s">
        <v>370</v>
      </c>
      <c r="D315" s="187" t="s">
        <v>251</v>
      </c>
      <c r="E315" s="188" t="s">
        <v>371</v>
      </c>
      <c r="F315" s="189" t="s">
        <v>372</v>
      </c>
      <c r="G315" s="190" t="s">
        <v>183</v>
      </c>
      <c r="H315" s="191">
        <v>3</v>
      </c>
      <c r="I315" s="192"/>
      <c r="J315" s="193">
        <f>ROUND(I315*H315,2)</f>
        <v>0</v>
      </c>
      <c r="K315" s="189" t="s">
        <v>1</v>
      </c>
      <c r="L315" s="194"/>
      <c r="M315" s="195" t="s">
        <v>1</v>
      </c>
      <c r="N315" s="196" t="s">
        <v>47</v>
      </c>
      <c r="O315" s="55"/>
      <c r="P315" s="159">
        <f>O315*H315</f>
        <v>0</v>
      </c>
      <c r="Q315" s="159">
        <v>2.0000000000000001E-4</v>
      </c>
      <c r="R315" s="159">
        <f>Q315*H315</f>
        <v>6.0000000000000006E-4</v>
      </c>
      <c r="S315" s="159">
        <v>0</v>
      </c>
      <c r="T315" s="160">
        <f>S315*H315</f>
        <v>0</v>
      </c>
      <c r="AR315" s="161" t="s">
        <v>202</v>
      </c>
      <c r="AT315" s="161" t="s">
        <v>251</v>
      </c>
      <c r="AU315" s="161" t="s">
        <v>93</v>
      </c>
      <c r="AY315" s="16" t="s">
        <v>165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90</v>
      </c>
      <c r="BK315" s="162">
        <f>ROUND(I315*H315,2)</f>
        <v>0</v>
      </c>
      <c r="BL315" s="16" t="s">
        <v>172</v>
      </c>
      <c r="BM315" s="161" t="s">
        <v>373</v>
      </c>
    </row>
    <row r="316" spans="2:65" s="12" customFormat="1" ht="10.199999999999999">
      <c r="B316" s="163"/>
      <c r="D316" s="164" t="s">
        <v>174</v>
      </c>
      <c r="E316" s="165" t="s">
        <v>1</v>
      </c>
      <c r="F316" s="166" t="s">
        <v>264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174</v>
      </c>
      <c r="AU316" s="165" t="s">
        <v>93</v>
      </c>
      <c r="AV316" s="12" t="s">
        <v>90</v>
      </c>
      <c r="AW316" s="12" t="s">
        <v>38</v>
      </c>
      <c r="AX316" s="12" t="s">
        <v>82</v>
      </c>
      <c r="AY316" s="165" t="s">
        <v>165</v>
      </c>
    </row>
    <row r="317" spans="2:65" s="12" customFormat="1" ht="10.199999999999999">
      <c r="B317" s="163"/>
      <c r="D317" s="164" t="s">
        <v>174</v>
      </c>
      <c r="E317" s="165" t="s">
        <v>1</v>
      </c>
      <c r="F317" s="166" t="s">
        <v>341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174</v>
      </c>
      <c r="AU317" s="165" t="s">
        <v>93</v>
      </c>
      <c r="AV317" s="12" t="s">
        <v>90</v>
      </c>
      <c r="AW317" s="12" t="s">
        <v>38</v>
      </c>
      <c r="AX317" s="12" t="s">
        <v>82</v>
      </c>
      <c r="AY317" s="165" t="s">
        <v>165</v>
      </c>
    </row>
    <row r="318" spans="2:65" s="13" customFormat="1" ht="10.199999999999999">
      <c r="B318" s="171"/>
      <c r="D318" s="164" t="s">
        <v>174</v>
      </c>
      <c r="E318" s="172" t="s">
        <v>1</v>
      </c>
      <c r="F318" s="173" t="s">
        <v>168</v>
      </c>
      <c r="H318" s="174">
        <v>3</v>
      </c>
      <c r="I318" s="175"/>
      <c r="L318" s="171"/>
      <c r="M318" s="176"/>
      <c r="N318" s="177"/>
      <c r="O318" s="177"/>
      <c r="P318" s="177"/>
      <c r="Q318" s="177"/>
      <c r="R318" s="177"/>
      <c r="S318" s="177"/>
      <c r="T318" s="178"/>
      <c r="AT318" s="172" t="s">
        <v>174</v>
      </c>
      <c r="AU318" s="172" t="s">
        <v>93</v>
      </c>
      <c r="AV318" s="13" t="s">
        <v>93</v>
      </c>
      <c r="AW318" s="13" t="s">
        <v>38</v>
      </c>
      <c r="AX318" s="13" t="s">
        <v>82</v>
      </c>
      <c r="AY318" s="172" t="s">
        <v>165</v>
      </c>
    </row>
    <row r="319" spans="2:65" s="14" customFormat="1" ht="10.199999999999999">
      <c r="B319" s="179"/>
      <c r="D319" s="164" t="s">
        <v>174</v>
      </c>
      <c r="E319" s="180" t="s">
        <v>1</v>
      </c>
      <c r="F319" s="181" t="s">
        <v>178</v>
      </c>
      <c r="H319" s="182">
        <v>3</v>
      </c>
      <c r="I319" s="183"/>
      <c r="L319" s="179"/>
      <c r="M319" s="184"/>
      <c r="N319" s="185"/>
      <c r="O319" s="185"/>
      <c r="P319" s="185"/>
      <c r="Q319" s="185"/>
      <c r="R319" s="185"/>
      <c r="S319" s="185"/>
      <c r="T319" s="186"/>
      <c r="AT319" s="180" t="s">
        <v>174</v>
      </c>
      <c r="AU319" s="180" t="s">
        <v>93</v>
      </c>
      <c r="AV319" s="14" t="s">
        <v>179</v>
      </c>
      <c r="AW319" s="14" t="s">
        <v>38</v>
      </c>
      <c r="AX319" s="14" t="s">
        <v>90</v>
      </c>
      <c r="AY319" s="180" t="s">
        <v>165</v>
      </c>
    </row>
    <row r="320" spans="2:65" s="1" customFormat="1" ht="16.5" customHeight="1">
      <c r="B320" s="149"/>
      <c r="C320" s="150" t="s">
        <v>374</v>
      </c>
      <c r="D320" s="150" t="s">
        <v>169</v>
      </c>
      <c r="E320" s="151" t="s">
        <v>375</v>
      </c>
      <c r="F320" s="152" t="s">
        <v>376</v>
      </c>
      <c r="G320" s="153" t="s">
        <v>183</v>
      </c>
      <c r="H320" s="154">
        <v>2</v>
      </c>
      <c r="I320" s="155"/>
      <c r="J320" s="156">
        <f>ROUND(I320*H320,2)</f>
        <v>0</v>
      </c>
      <c r="K320" s="152" t="s">
        <v>1</v>
      </c>
      <c r="L320" s="32"/>
      <c r="M320" s="157" t="s">
        <v>1</v>
      </c>
      <c r="N320" s="158" t="s">
        <v>47</v>
      </c>
      <c r="O320" s="55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AR320" s="161" t="s">
        <v>172</v>
      </c>
      <c r="AT320" s="161" t="s">
        <v>169</v>
      </c>
      <c r="AU320" s="161" t="s">
        <v>93</v>
      </c>
      <c r="AY320" s="16" t="s">
        <v>165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6" t="s">
        <v>90</v>
      </c>
      <c r="BK320" s="162">
        <f>ROUND(I320*H320,2)</f>
        <v>0</v>
      </c>
      <c r="BL320" s="16" t="s">
        <v>172</v>
      </c>
      <c r="BM320" s="161" t="s">
        <v>377</v>
      </c>
    </row>
    <row r="321" spans="2:65" s="12" customFormat="1" ht="10.199999999999999">
      <c r="B321" s="163"/>
      <c r="D321" s="164" t="s">
        <v>174</v>
      </c>
      <c r="E321" s="165" t="s">
        <v>1</v>
      </c>
      <c r="F321" s="166" t="s">
        <v>341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174</v>
      </c>
      <c r="AU321" s="165" t="s">
        <v>93</v>
      </c>
      <c r="AV321" s="12" t="s">
        <v>90</v>
      </c>
      <c r="AW321" s="12" t="s">
        <v>38</v>
      </c>
      <c r="AX321" s="12" t="s">
        <v>82</v>
      </c>
      <c r="AY321" s="165" t="s">
        <v>165</v>
      </c>
    </row>
    <row r="322" spans="2:65" s="13" customFormat="1" ht="10.199999999999999">
      <c r="B322" s="171"/>
      <c r="D322" s="164" t="s">
        <v>174</v>
      </c>
      <c r="E322" s="172" t="s">
        <v>1</v>
      </c>
      <c r="F322" s="173" t="s">
        <v>93</v>
      </c>
      <c r="H322" s="174">
        <v>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174</v>
      </c>
      <c r="AU322" s="172" t="s">
        <v>93</v>
      </c>
      <c r="AV322" s="13" t="s">
        <v>93</v>
      </c>
      <c r="AW322" s="13" t="s">
        <v>38</v>
      </c>
      <c r="AX322" s="13" t="s">
        <v>82</v>
      </c>
      <c r="AY322" s="172" t="s">
        <v>165</v>
      </c>
    </row>
    <row r="323" spans="2:65" s="14" customFormat="1" ht="10.199999999999999">
      <c r="B323" s="179"/>
      <c r="D323" s="164" t="s">
        <v>174</v>
      </c>
      <c r="E323" s="180" t="s">
        <v>1</v>
      </c>
      <c r="F323" s="181" t="s">
        <v>178</v>
      </c>
      <c r="H323" s="182">
        <v>2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174</v>
      </c>
      <c r="AU323" s="180" t="s">
        <v>93</v>
      </c>
      <c r="AV323" s="14" t="s">
        <v>179</v>
      </c>
      <c r="AW323" s="14" t="s">
        <v>38</v>
      </c>
      <c r="AX323" s="14" t="s">
        <v>90</v>
      </c>
      <c r="AY323" s="180" t="s">
        <v>165</v>
      </c>
    </row>
    <row r="324" spans="2:65" s="1" customFormat="1" ht="24" customHeight="1">
      <c r="B324" s="149"/>
      <c r="C324" s="150" t="s">
        <v>378</v>
      </c>
      <c r="D324" s="150" t="s">
        <v>169</v>
      </c>
      <c r="E324" s="151" t="s">
        <v>379</v>
      </c>
      <c r="F324" s="152" t="s">
        <v>380</v>
      </c>
      <c r="G324" s="153" t="s">
        <v>103</v>
      </c>
      <c r="H324" s="154">
        <v>31.02</v>
      </c>
      <c r="I324" s="155"/>
      <c r="J324" s="156">
        <f>ROUND(I324*H324,2)</f>
        <v>0</v>
      </c>
      <c r="K324" s="152" t="s">
        <v>1</v>
      </c>
      <c r="L324" s="32"/>
      <c r="M324" s="157" t="s">
        <v>1</v>
      </c>
      <c r="N324" s="158" t="s">
        <v>47</v>
      </c>
      <c r="O324" s="55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172</v>
      </c>
      <c r="AT324" s="161" t="s">
        <v>169</v>
      </c>
      <c r="AU324" s="161" t="s">
        <v>93</v>
      </c>
      <c r="AY324" s="16" t="s">
        <v>165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90</v>
      </c>
      <c r="BK324" s="162">
        <f>ROUND(I324*H324,2)</f>
        <v>0</v>
      </c>
      <c r="BL324" s="16" t="s">
        <v>172</v>
      </c>
      <c r="BM324" s="161" t="s">
        <v>335</v>
      </c>
    </row>
    <row r="325" spans="2:65" s="12" customFormat="1" ht="10.199999999999999">
      <c r="B325" s="163"/>
      <c r="D325" s="164" t="s">
        <v>174</v>
      </c>
      <c r="E325" s="165" t="s">
        <v>1</v>
      </c>
      <c r="F325" s="166" t="s">
        <v>381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174</v>
      </c>
      <c r="AU325" s="165" t="s">
        <v>93</v>
      </c>
      <c r="AV325" s="12" t="s">
        <v>90</v>
      </c>
      <c r="AW325" s="12" t="s">
        <v>38</v>
      </c>
      <c r="AX325" s="12" t="s">
        <v>82</v>
      </c>
      <c r="AY325" s="165" t="s">
        <v>165</v>
      </c>
    </row>
    <row r="326" spans="2:65" s="12" customFormat="1" ht="10.199999999999999">
      <c r="B326" s="163"/>
      <c r="D326" s="164" t="s">
        <v>174</v>
      </c>
      <c r="E326" s="165" t="s">
        <v>1</v>
      </c>
      <c r="F326" s="166" t="s">
        <v>341</v>
      </c>
      <c r="H326" s="165" t="s">
        <v>1</v>
      </c>
      <c r="I326" s="167"/>
      <c r="L326" s="163"/>
      <c r="M326" s="168"/>
      <c r="N326" s="169"/>
      <c r="O326" s="169"/>
      <c r="P326" s="169"/>
      <c r="Q326" s="169"/>
      <c r="R326" s="169"/>
      <c r="S326" s="169"/>
      <c r="T326" s="170"/>
      <c r="AT326" s="165" t="s">
        <v>174</v>
      </c>
      <c r="AU326" s="165" t="s">
        <v>93</v>
      </c>
      <c r="AV326" s="12" t="s">
        <v>90</v>
      </c>
      <c r="AW326" s="12" t="s">
        <v>38</v>
      </c>
      <c r="AX326" s="12" t="s">
        <v>82</v>
      </c>
      <c r="AY326" s="165" t="s">
        <v>165</v>
      </c>
    </row>
    <row r="327" spans="2:65" s="13" customFormat="1" ht="10.199999999999999">
      <c r="B327" s="171"/>
      <c r="D327" s="164" t="s">
        <v>174</v>
      </c>
      <c r="E327" s="172" t="s">
        <v>101</v>
      </c>
      <c r="F327" s="173" t="s">
        <v>382</v>
      </c>
      <c r="H327" s="174">
        <v>31.02</v>
      </c>
      <c r="I327" s="175"/>
      <c r="L327" s="171"/>
      <c r="M327" s="176"/>
      <c r="N327" s="177"/>
      <c r="O327" s="177"/>
      <c r="P327" s="177"/>
      <c r="Q327" s="177"/>
      <c r="R327" s="177"/>
      <c r="S327" s="177"/>
      <c r="T327" s="178"/>
      <c r="AT327" s="172" t="s">
        <v>174</v>
      </c>
      <c r="AU327" s="172" t="s">
        <v>93</v>
      </c>
      <c r="AV327" s="13" t="s">
        <v>93</v>
      </c>
      <c r="AW327" s="13" t="s">
        <v>38</v>
      </c>
      <c r="AX327" s="13" t="s">
        <v>90</v>
      </c>
      <c r="AY327" s="172" t="s">
        <v>165</v>
      </c>
    </row>
    <row r="328" spans="2:65" s="1" customFormat="1" ht="16.5" customHeight="1">
      <c r="B328" s="149"/>
      <c r="C328" s="187" t="s">
        <v>383</v>
      </c>
      <c r="D328" s="187" t="s">
        <v>251</v>
      </c>
      <c r="E328" s="188" t="s">
        <v>384</v>
      </c>
      <c r="F328" s="189" t="s">
        <v>385</v>
      </c>
      <c r="G328" s="190" t="s">
        <v>298</v>
      </c>
      <c r="H328" s="191">
        <v>19.266999999999999</v>
      </c>
      <c r="I328" s="192"/>
      <c r="J328" s="193">
        <f>ROUND(I328*H328,2)</f>
        <v>0</v>
      </c>
      <c r="K328" s="189" t="s">
        <v>1</v>
      </c>
      <c r="L328" s="194"/>
      <c r="M328" s="195" t="s">
        <v>1</v>
      </c>
      <c r="N328" s="196" t="s">
        <v>47</v>
      </c>
      <c r="O328" s="55"/>
      <c r="P328" s="159">
        <f>O328*H328</f>
        <v>0</v>
      </c>
      <c r="Q328" s="159">
        <v>1E-3</v>
      </c>
      <c r="R328" s="159">
        <f>Q328*H328</f>
        <v>1.9266999999999999E-2</v>
      </c>
      <c r="S328" s="159">
        <v>0</v>
      </c>
      <c r="T328" s="160">
        <f>S328*H328</f>
        <v>0</v>
      </c>
      <c r="AR328" s="161" t="s">
        <v>202</v>
      </c>
      <c r="AT328" s="161" t="s">
        <v>251</v>
      </c>
      <c r="AU328" s="161" t="s">
        <v>93</v>
      </c>
      <c r="AY328" s="16" t="s">
        <v>165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90</v>
      </c>
      <c r="BK328" s="162">
        <f>ROUND(I328*H328,2)</f>
        <v>0</v>
      </c>
      <c r="BL328" s="16" t="s">
        <v>172</v>
      </c>
      <c r="BM328" s="161" t="s">
        <v>386</v>
      </c>
    </row>
    <row r="329" spans="2:65" s="13" customFormat="1" ht="10.199999999999999">
      <c r="B329" s="171"/>
      <c r="D329" s="164" t="s">
        <v>174</v>
      </c>
      <c r="E329" s="172" t="s">
        <v>1</v>
      </c>
      <c r="F329" s="173" t="s">
        <v>101</v>
      </c>
      <c r="H329" s="174">
        <v>31.02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174</v>
      </c>
      <c r="AU329" s="172" t="s">
        <v>93</v>
      </c>
      <c r="AV329" s="13" t="s">
        <v>93</v>
      </c>
      <c r="AW329" s="13" t="s">
        <v>38</v>
      </c>
      <c r="AX329" s="13" t="s">
        <v>82</v>
      </c>
      <c r="AY329" s="172" t="s">
        <v>165</v>
      </c>
    </row>
    <row r="330" spans="2:65" s="12" customFormat="1" ht="10.199999999999999">
      <c r="B330" s="163"/>
      <c r="D330" s="164" t="s">
        <v>174</v>
      </c>
      <c r="E330" s="165" t="s">
        <v>1</v>
      </c>
      <c r="F330" s="166" t="s">
        <v>387</v>
      </c>
      <c r="H330" s="165" t="s">
        <v>1</v>
      </c>
      <c r="I330" s="167"/>
      <c r="L330" s="163"/>
      <c r="M330" s="168"/>
      <c r="N330" s="169"/>
      <c r="O330" s="169"/>
      <c r="P330" s="169"/>
      <c r="Q330" s="169"/>
      <c r="R330" s="169"/>
      <c r="S330" s="169"/>
      <c r="T330" s="170"/>
      <c r="AT330" s="165" t="s">
        <v>174</v>
      </c>
      <c r="AU330" s="165" t="s">
        <v>93</v>
      </c>
      <c r="AV330" s="12" t="s">
        <v>90</v>
      </c>
      <c r="AW330" s="12" t="s">
        <v>38</v>
      </c>
      <c r="AX330" s="12" t="s">
        <v>82</v>
      </c>
      <c r="AY330" s="165" t="s">
        <v>165</v>
      </c>
    </row>
    <row r="331" spans="2:65" s="13" customFormat="1" ht="10.199999999999999">
      <c r="B331" s="171"/>
      <c r="D331" s="164" t="s">
        <v>174</v>
      </c>
      <c r="E331" s="172" t="s">
        <v>1</v>
      </c>
      <c r="F331" s="173" t="s">
        <v>388</v>
      </c>
      <c r="H331" s="174">
        <v>19.266999999999999</v>
      </c>
      <c r="I331" s="175"/>
      <c r="L331" s="171"/>
      <c r="M331" s="176"/>
      <c r="N331" s="177"/>
      <c r="O331" s="177"/>
      <c r="P331" s="177"/>
      <c r="Q331" s="177"/>
      <c r="R331" s="177"/>
      <c r="S331" s="177"/>
      <c r="T331" s="178"/>
      <c r="AT331" s="172" t="s">
        <v>174</v>
      </c>
      <c r="AU331" s="172" t="s">
        <v>93</v>
      </c>
      <c r="AV331" s="13" t="s">
        <v>93</v>
      </c>
      <c r="AW331" s="13" t="s">
        <v>38</v>
      </c>
      <c r="AX331" s="13" t="s">
        <v>90</v>
      </c>
      <c r="AY331" s="172" t="s">
        <v>165</v>
      </c>
    </row>
    <row r="332" spans="2:65" s="1" customFormat="1" ht="16.5" customHeight="1">
      <c r="B332" s="149"/>
      <c r="C332" s="150" t="s">
        <v>389</v>
      </c>
      <c r="D332" s="150" t="s">
        <v>169</v>
      </c>
      <c r="E332" s="151" t="s">
        <v>390</v>
      </c>
      <c r="F332" s="152" t="s">
        <v>391</v>
      </c>
      <c r="G332" s="153" t="s">
        <v>103</v>
      </c>
      <c r="H332" s="154">
        <v>25.2</v>
      </c>
      <c r="I332" s="155"/>
      <c r="J332" s="156">
        <f>ROUND(I332*H332,2)</f>
        <v>0</v>
      </c>
      <c r="K332" s="152" t="s">
        <v>1</v>
      </c>
      <c r="L332" s="32"/>
      <c r="M332" s="157" t="s">
        <v>1</v>
      </c>
      <c r="N332" s="158" t="s">
        <v>47</v>
      </c>
      <c r="O332" s="55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AR332" s="161" t="s">
        <v>172</v>
      </c>
      <c r="AT332" s="161" t="s">
        <v>169</v>
      </c>
      <c r="AU332" s="161" t="s">
        <v>93</v>
      </c>
      <c r="AY332" s="16" t="s">
        <v>165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6" t="s">
        <v>90</v>
      </c>
      <c r="BK332" s="162">
        <f>ROUND(I332*H332,2)</f>
        <v>0</v>
      </c>
      <c r="BL332" s="16" t="s">
        <v>172</v>
      </c>
      <c r="BM332" s="161" t="s">
        <v>392</v>
      </c>
    </row>
    <row r="333" spans="2:65" s="13" customFormat="1" ht="10.199999999999999">
      <c r="B333" s="171"/>
      <c r="D333" s="164" t="s">
        <v>174</v>
      </c>
      <c r="E333" s="172" t="s">
        <v>1</v>
      </c>
      <c r="F333" s="173" t="s">
        <v>393</v>
      </c>
      <c r="H333" s="174">
        <v>25.2</v>
      </c>
      <c r="I333" s="175"/>
      <c r="L333" s="171"/>
      <c r="M333" s="176"/>
      <c r="N333" s="177"/>
      <c r="O333" s="177"/>
      <c r="P333" s="177"/>
      <c r="Q333" s="177"/>
      <c r="R333" s="177"/>
      <c r="S333" s="177"/>
      <c r="T333" s="178"/>
      <c r="AT333" s="172" t="s">
        <v>174</v>
      </c>
      <c r="AU333" s="172" t="s">
        <v>93</v>
      </c>
      <c r="AV333" s="13" t="s">
        <v>93</v>
      </c>
      <c r="AW333" s="13" t="s">
        <v>38</v>
      </c>
      <c r="AX333" s="13" t="s">
        <v>82</v>
      </c>
      <c r="AY333" s="172" t="s">
        <v>165</v>
      </c>
    </row>
    <row r="334" spans="2:65" s="14" customFormat="1" ht="10.199999999999999">
      <c r="B334" s="179"/>
      <c r="D334" s="164" t="s">
        <v>174</v>
      </c>
      <c r="E334" s="180" t="s">
        <v>1</v>
      </c>
      <c r="F334" s="181" t="s">
        <v>178</v>
      </c>
      <c r="H334" s="182">
        <v>25.2</v>
      </c>
      <c r="I334" s="183"/>
      <c r="L334" s="179"/>
      <c r="M334" s="184"/>
      <c r="N334" s="185"/>
      <c r="O334" s="185"/>
      <c r="P334" s="185"/>
      <c r="Q334" s="185"/>
      <c r="R334" s="185"/>
      <c r="S334" s="185"/>
      <c r="T334" s="186"/>
      <c r="AT334" s="180" t="s">
        <v>174</v>
      </c>
      <c r="AU334" s="180" t="s">
        <v>93</v>
      </c>
      <c r="AV334" s="14" t="s">
        <v>179</v>
      </c>
      <c r="AW334" s="14" t="s">
        <v>38</v>
      </c>
      <c r="AX334" s="14" t="s">
        <v>90</v>
      </c>
      <c r="AY334" s="180" t="s">
        <v>165</v>
      </c>
    </row>
    <row r="335" spans="2:65" s="1" customFormat="1" ht="16.5" customHeight="1">
      <c r="B335" s="149"/>
      <c r="C335" s="187" t="s">
        <v>96</v>
      </c>
      <c r="D335" s="187" t="s">
        <v>251</v>
      </c>
      <c r="E335" s="188" t="s">
        <v>394</v>
      </c>
      <c r="F335" s="189" t="s">
        <v>395</v>
      </c>
      <c r="G335" s="190" t="s">
        <v>103</v>
      </c>
      <c r="H335" s="191">
        <v>25.2</v>
      </c>
      <c r="I335" s="192"/>
      <c r="J335" s="193">
        <f>ROUND(I335*H335,2)</f>
        <v>0</v>
      </c>
      <c r="K335" s="189" t="s">
        <v>1</v>
      </c>
      <c r="L335" s="194"/>
      <c r="M335" s="195" t="s">
        <v>1</v>
      </c>
      <c r="N335" s="196" t="s">
        <v>47</v>
      </c>
      <c r="O335" s="55"/>
      <c r="P335" s="159">
        <f>O335*H335</f>
        <v>0</v>
      </c>
      <c r="Q335" s="159">
        <v>4.2999999999999999E-4</v>
      </c>
      <c r="R335" s="159">
        <f>Q335*H335</f>
        <v>1.0836E-2</v>
      </c>
      <c r="S335" s="159">
        <v>0</v>
      </c>
      <c r="T335" s="160">
        <f>S335*H335</f>
        <v>0</v>
      </c>
      <c r="AR335" s="161" t="s">
        <v>202</v>
      </c>
      <c r="AT335" s="161" t="s">
        <v>251</v>
      </c>
      <c r="AU335" s="161" t="s">
        <v>93</v>
      </c>
      <c r="AY335" s="16" t="s">
        <v>165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6" t="s">
        <v>90</v>
      </c>
      <c r="BK335" s="162">
        <f>ROUND(I335*H335,2)</f>
        <v>0</v>
      </c>
      <c r="BL335" s="16" t="s">
        <v>172</v>
      </c>
      <c r="BM335" s="161" t="s">
        <v>396</v>
      </c>
    </row>
    <row r="336" spans="2:65" s="1" customFormat="1" ht="24" customHeight="1">
      <c r="B336" s="149"/>
      <c r="C336" s="150" t="s">
        <v>397</v>
      </c>
      <c r="D336" s="150" t="s">
        <v>169</v>
      </c>
      <c r="E336" s="151" t="s">
        <v>398</v>
      </c>
      <c r="F336" s="152" t="s">
        <v>399</v>
      </c>
      <c r="G336" s="153" t="s">
        <v>183</v>
      </c>
      <c r="H336" s="154">
        <v>88</v>
      </c>
      <c r="I336" s="155"/>
      <c r="J336" s="156">
        <f>ROUND(I336*H336,2)</f>
        <v>0</v>
      </c>
      <c r="K336" s="152" t="s">
        <v>1</v>
      </c>
      <c r="L336" s="32"/>
      <c r="M336" s="157" t="s">
        <v>1</v>
      </c>
      <c r="N336" s="158" t="s">
        <v>47</v>
      </c>
      <c r="O336" s="55"/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AR336" s="161" t="s">
        <v>172</v>
      </c>
      <c r="AT336" s="161" t="s">
        <v>169</v>
      </c>
      <c r="AU336" s="161" t="s">
        <v>93</v>
      </c>
      <c r="AY336" s="16" t="s">
        <v>165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6" t="s">
        <v>90</v>
      </c>
      <c r="BK336" s="162">
        <f>ROUND(I336*H336,2)</f>
        <v>0</v>
      </c>
      <c r="BL336" s="16" t="s">
        <v>172</v>
      </c>
      <c r="BM336" s="161" t="s">
        <v>400</v>
      </c>
    </row>
    <row r="337" spans="2:65" s="12" customFormat="1" ht="10.199999999999999">
      <c r="B337" s="163"/>
      <c r="D337" s="164" t="s">
        <v>174</v>
      </c>
      <c r="E337" s="165" t="s">
        <v>1</v>
      </c>
      <c r="F337" s="166" t="s">
        <v>401</v>
      </c>
      <c r="H337" s="165" t="s">
        <v>1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174</v>
      </c>
      <c r="AU337" s="165" t="s">
        <v>93</v>
      </c>
      <c r="AV337" s="12" t="s">
        <v>90</v>
      </c>
      <c r="AW337" s="12" t="s">
        <v>38</v>
      </c>
      <c r="AX337" s="12" t="s">
        <v>82</v>
      </c>
      <c r="AY337" s="165" t="s">
        <v>165</v>
      </c>
    </row>
    <row r="338" spans="2:65" s="12" customFormat="1" ht="10.199999999999999">
      <c r="B338" s="163"/>
      <c r="D338" s="164" t="s">
        <v>174</v>
      </c>
      <c r="E338" s="165" t="s">
        <v>1</v>
      </c>
      <c r="F338" s="166" t="s">
        <v>402</v>
      </c>
      <c r="H338" s="165" t="s">
        <v>1</v>
      </c>
      <c r="I338" s="167"/>
      <c r="L338" s="163"/>
      <c r="M338" s="168"/>
      <c r="N338" s="169"/>
      <c r="O338" s="169"/>
      <c r="P338" s="169"/>
      <c r="Q338" s="169"/>
      <c r="R338" s="169"/>
      <c r="S338" s="169"/>
      <c r="T338" s="170"/>
      <c r="AT338" s="165" t="s">
        <v>174</v>
      </c>
      <c r="AU338" s="165" t="s">
        <v>93</v>
      </c>
      <c r="AV338" s="12" t="s">
        <v>90</v>
      </c>
      <c r="AW338" s="12" t="s">
        <v>38</v>
      </c>
      <c r="AX338" s="12" t="s">
        <v>82</v>
      </c>
      <c r="AY338" s="165" t="s">
        <v>165</v>
      </c>
    </row>
    <row r="339" spans="2:65" s="13" customFormat="1" ht="10.199999999999999">
      <c r="B339" s="171"/>
      <c r="D339" s="164" t="s">
        <v>174</v>
      </c>
      <c r="E339" s="172" t="s">
        <v>1</v>
      </c>
      <c r="F339" s="173" t="s">
        <v>403</v>
      </c>
      <c r="H339" s="174">
        <v>20</v>
      </c>
      <c r="I339" s="175"/>
      <c r="L339" s="171"/>
      <c r="M339" s="176"/>
      <c r="N339" s="177"/>
      <c r="O339" s="177"/>
      <c r="P339" s="177"/>
      <c r="Q339" s="177"/>
      <c r="R339" s="177"/>
      <c r="S339" s="177"/>
      <c r="T339" s="178"/>
      <c r="AT339" s="172" t="s">
        <v>174</v>
      </c>
      <c r="AU339" s="172" t="s">
        <v>93</v>
      </c>
      <c r="AV339" s="13" t="s">
        <v>93</v>
      </c>
      <c r="AW339" s="13" t="s">
        <v>38</v>
      </c>
      <c r="AX339" s="13" t="s">
        <v>82</v>
      </c>
      <c r="AY339" s="172" t="s">
        <v>165</v>
      </c>
    </row>
    <row r="340" spans="2:65" s="12" customFormat="1" ht="10.199999999999999">
      <c r="B340" s="163"/>
      <c r="D340" s="164" t="s">
        <v>174</v>
      </c>
      <c r="E340" s="165" t="s">
        <v>1</v>
      </c>
      <c r="F340" s="166" t="s">
        <v>404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174</v>
      </c>
      <c r="AU340" s="165" t="s">
        <v>93</v>
      </c>
      <c r="AV340" s="12" t="s">
        <v>90</v>
      </c>
      <c r="AW340" s="12" t="s">
        <v>38</v>
      </c>
      <c r="AX340" s="12" t="s">
        <v>82</v>
      </c>
      <c r="AY340" s="165" t="s">
        <v>165</v>
      </c>
    </row>
    <row r="341" spans="2:65" s="13" customFormat="1" ht="10.199999999999999">
      <c r="B341" s="171"/>
      <c r="D341" s="164" t="s">
        <v>174</v>
      </c>
      <c r="E341" s="172" t="s">
        <v>1</v>
      </c>
      <c r="F341" s="173" t="s">
        <v>403</v>
      </c>
      <c r="H341" s="174">
        <v>20</v>
      </c>
      <c r="I341" s="175"/>
      <c r="L341" s="171"/>
      <c r="M341" s="176"/>
      <c r="N341" s="177"/>
      <c r="O341" s="177"/>
      <c r="P341" s="177"/>
      <c r="Q341" s="177"/>
      <c r="R341" s="177"/>
      <c r="S341" s="177"/>
      <c r="T341" s="178"/>
      <c r="AT341" s="172" t="s">
        <v>174</v>
      </c>
      <c r="AU341" s="172" t="s">
        <v>93</v>
      </c>
      <c r="AV341" s="13" t="s">
        <v>93</v>
      </c>
      <c r="AW341" s="13" t="s">
        <v>38</v>
      </c>
      <c r="AX341" s="13" t="s">
        <v>82</v>
      </c>
      <c r="AY341" s="172" t="s">
        <v>165</v>
      </c>
    </row>
    <row r="342" spans="2:65" s="12" customFormat="1" ht="10.199999999999999">
      <c r="B342" s="163"/>
      <c r="D342" s="164" t="s">
        <v>174</v>
      </c>
      <c r="E342" s="165" t="s">
        <v>1</v>
      </c>
      <c r="F342" s="166" t="s">
        <v>405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174</v>
      </c>
      <c r="AU342" s="165" t="s">
        <v>93</v>
      </c>
      <c r="AV342" s="12" t="s">
        <v>90</v>
      </c>
      <c r="AW342" s="12" t="s">
        <v>38</v>
      </c>
      <c r="AX342" s="12" t="s">
        <v>82</v>
      </c>
      <c r="AY342" s="165" t="s">
        <v>165</v>
      </c>
    </row>
    <row r="343" spans="2:65" s="13" customFormat="1" ht="10.199999999999999">
      <c r="B343" s="171"/>
      <c r="D343" s="164" t="s">
        <v>174</v>
      </c>
      <c r="E343" s="172" t="s">
        <v>1</v>
      </c>
      <c r="F343" s="173" t="s">
        <v>403</v>
      </c>
      <c r="H343" s="174">
        <v>20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174</v>
      </c>
      <c r="AU343" s="172" t="s">
        <v>93</v>
      </c>
      <c r="AV343" s="13" t="s">
        <v>93</v>
      </c>
      <c r="AW343" s="13" t="s">
        <v>38</v>
      </c>
      <c r="AX343" s="13" t="s">
        <v>82</v>
      </c>
      <c r="AY343" s="172" t="s">
        <v>165</v>
      </c>
    </row>
    <row r="344" spans="2:65" s="12" customFormat="1" ht="10.199999999999999">
      <c r="B344" s="163"/>
      <c r="D344" s="164" t="s">
        <v>174</v>
      </c>
      <c r="E344" s="165" t="s">
        <v>1</v>
      </c>
      <c r="F344" s="166" t="s">
        <v>406</v>
      </c>
      <c r="H344" s="165" t="s">
        <v>1</v>
      </c>
      <c r="I344" s="167"/>
      <c r="L344" s="163"/>
      <c r="M344" s="168"/>
      <c r="N344" s="169"/>
      <c r="O344" s="169"/>
      <c r="P344" s="169"/>
      <c r="Q344" s="169"/>
      <c r="R344" s="169"/>
      <c r="S344" s="169"/>
      <c r="T344" s="170"/>
      <c r="AT344" s="165" t="s">
        <v>174</v>
      </c>
      <c r="AU344" s="165" t="s">
        <v>93</v>
      </c>
      <c r="AV344" s="12" t="s">
        <v>90</v>
      </c>
      <c r="AW344" s="12" t="s">
        <v>38</v>
      </c>
      <c r="AX344" s="12" t="s">
        <v>82</v>
      </c>
      <c r="AY344" s="165" t="s">
        <v>165</v>
      </c>
    </row>
    <row r="345" spans="2:65" s="13" customFormat="1" ht="10.199999999999999">
      <c r="B345" s="171"/>
      <c r="D345" s="164" t="s">
        <v>174</v>
      </c>
      <c r="E345" s="172" t="s">
        <v>1</v>
      </c>
      <c r="F345" s="173" t="s">
        <v>407</v>
      </c>
      <c r="H345" s="174">
        <v>28</v>
      </c>
      <c r="I345" s="175"/>
      <c r="L345" s="171"/>
      <c r="M345" s="176"/>
      <c r="N345" s="177"/>
      <c r="O345" s="177"/>
      <c r="P345" s="177"/>
      <c r="Q345" s="177"/>
      <c r="R345" s="177"/>
      <c r="S345" s="177"/>
      <c r="T345" s="178"/>
      <c r="AT345" s="172" t="s">
        <v>174</v>
      </c>
      <c r="AU345" s="172" t="s">
        <v>93</v>
      </c>
      <c r="AV345" s="13" t="s">
        <v>93</v>
      </c>
      <c r="AW345" s="13" t="s">
        <v>38</v>
      </c>
      <c r="AX345" s="13" t="s">
        <v>82</v>
      </c>
      <c r="AY345" s="172" t="s">
        <v>165</v>
      </c>
    </row>
    <row r="346" spans="2:65" s="14" customFormat="1" ht="10.199999999999999">
      <c r="B346" s="179"/>
      <c r="D346" s="164" t="s">
        <v>174</v>
      </c>
      <c r="E346" s="180" t="s">
        <v>1</v>
      </c>
      <c r="F346" s="181" t="s">
        <v>178</v>
      </c>
      <c r="H346" s="182">
        <v>88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174</v>
      </c>
      <c r="AU346" s="180" t="s">
        <v>93</v>
      </c>
      <c r="AV346" s="14" t="s">
        <v>179</v>
      </c>
      <c r="AW346" s="14" t="s">
        <v>38</v>
      </c>
      <c r="AX346" s="14" t="s">
        <v>90</v>
      </c>
      <c r="AY346" s="180" t="s">
        <v>165</v>
      </c>
    </row>
    <row r="347" spans="2:65" s="1" customFormat="1" ht="24" customHeight="1">
      <c r="B347" s="149"/>
      <c r="C347" s="150" t="s">
        <v>408</v>
      </c>
      <c r="D347" s="150" t="s">
        <v>169</v>
      </c>
      <c r="E347" s="151" t="s">
        <v>409</v>
      </c>
      <c r="F347" s="152" t="s">
        <v>410</v>
      </c>
      <c r="G347" s="153" t="s">
        <v>183</v>
      </c>
      <c r="H347" s="154">
        <v>1</v>
      </c>
      <c r="I347" s="155"/>
      <c r="J347" s="156">
        <f>ROUND(I347*H347,2)</f>
        <v>0</v>
      </c>
      <c r="K347" s="152" t="s">
        <v>1</v>
      </c>
      <c r="L347" s="32"/>
      <c r="M347" s="157" t="s">
        <v>1</v>
      </c>
      <c r="N347" s="158" t="s">
        <v>47</v>
      </c>
      <c r="O347" s="55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AR347" s="161" t="s">
        <v>172</v>
      </c>
      <c r="AT347" s="161" t="s">
        <v>169</v>
      </c>
      <c r="AU347" s="161" t="s">
        <v>93</v>
      </c>
      <c r="AY347" s="16" t="s">
        <v>165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6" t="s">
        <v>90</v>
      </c>
      <c r="BK347" s="162">
        <f>ROUND(I347*H347,2)</f>
        <v>0</v>
      </c>
      <c r="BL347" s="16" t="s">
        <v>172</v>
      </c>
      <c r="BM347" s="161" t="s">
        <v>411</v>
      </c>
    </row>
    <row r="348" spans="2:65" s="12" customFormat="1" ht="10.199999999999999">
      <c r="B348" s="163"/>
      <c r="D348" s="164" t="s">
        <v>174</v>
      </c>
      <c r="E348" s="165" t="s">
        <v>1</v>
      </c>
      <c r="F348" s="166" t="s">
        <v>341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174</v>
      </c>
      <c r="AU348" s="165" t="s">
        <v>93</v>
      </c>
      <c r="AV348" s="12" t="s">
        <v>90</v>
      </c>
      <c r="AW348" s="12" t="s">
        <v>38</v>
      </c>
      <c r="AX348" s="12" t="s">
        <v>82</v>
      </c>
      <c r="AY348" s="165" t="s">
        <v>165</v>
      </c>
    </row>
    <row r="349" spans="2:65" s="13" customFormat="1" ht="10.199999999999999">
      <c r="B349" s="171"/>
      <c r="D349" s="164" t="s">
        <v>174</v>
      </c>
      <c r="E349" s="172" t="s">
        <v>1</v>
      </c>
      <c r="F349" s="173" t="s">
        <v>90</v>
      </c>
      <c r="H349" s="174">
        <v>1</v>
      </c>
      <c r="I349" s="175"/>
      <c r="L349" s="171"/>
      <c r="M349" s="176"/>
      <c r="N349" s="177"/>
      <c r="O349" s="177"/>
      <c r="P349" s="177"/>
      <c r="Q349" s="177"/>
      <c r="R349" s="177"/>
      <c r="S349" s="177"/>
      <c r="T349" s="178"/>
      <c r="AT349" s="172" t="s">
        <v>174</v>
      </c>
      <c r="AU349" s="172" t="s">
        <v>93</v>
      </c>
      <c r="AV349" s="13" t="s">
        <v>93</v>
      </c>
      <c r="AW349" s="13" t="s">
        <v>38</v>
      </c>
      <c r="AX349" s="13" t="s">
        <v>82</v>
      </c>
      <c r="AY349" s="172" t="s">
        <v>165</v>
      </c>
    </row>
    <row r="350" spans="2:65" s="14" customFormat="1" ht="10.199999999999999">
      <c r="B350" s="179"/>
      <c r="D350" s="164" t="s">
        <v>174</v>
      </c>
      <c r="E350" s="180" t="s">
        <v>1</v>
      </c>
      <c r="F350" s="181" t="s">
        <v>178</v>
      </c>
      <c r="H350" s="182">
        <v>1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174</v>
      </c>
      <c r="AU350" s="180" t="s">
        <v>93</v>
      </c>
      <c r="AV350" s="14" t="s">
        <v>179</v>
      </c>
      <c r="AW350" s="14" t="s">
        <v>38</v>
      </c>
      <c r="AX350" s="14" t="s">
        <v>90</v>
      </c>
      <c r="AY350" s="180" t="s">
        <v>165</v>
      </c>
    </row>
    <row r="351" spans="2:65" s="1" customFormat="1" ht="16.5" customHeight="1">
      <c r="B351" s="149"/>
      <c r="C351" s="187" t="s">
        <v>412</v>
      </c>
      <c r="D351" s="187" t="s">
        <v>251</v>
      </c>
      <c r="E351" s="188" t="s">
        <v>413</v>
      </c>
      <c r="F351" s="189" t="s">
        <v>414</v>
      </c>
      <c r="G351" s="190" t="s">
        <v>183</v>
      </c>
      <c r="H351" s="191">
        <v>1</v>
      </c>
      <c r="I351" s="192"/>
      <c r="J351" s="193">
        <f>ROUND(I351*H351,2)</f>
        <v>0</v>
      </c>
      <c r="K351" s="189" t="s">
        <v>1</v>
      </c>
      <c r="L351" s="194"/>
      <c r="M351" s="195" t="s">
        <v>1</v>
      </c>
      <c r="N351" s="196" t="s">
        <v>47</v>
      </c>
      <c r="O351" s="55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AR351" s="161" t="s">
        <v>202</v>
      </c>
      <c r="AT351" s="161" t="s">
        <v>251</v>
      </c>
      <c r="AU351" s="161" t="s">
        <v>93</v>
      </c>
      <c r="AY351" s="16" t="s">
        <v>165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6" t="s">
        <v>90</v>
      </c>
      <c r="BK351" s="162">
        <f>ROUND(I351*H351,2)</f>
        <v>0</v>
      </c>
      <c r="BL351" s="16" t="s">
        <v>172</v>
      </c>
      <c r="BM351" s="161" t="s">
        <v>415</v>
      </c>
    </row>
    <row r="352" spans="2:65" s="12" customFormat="1" ht="10.199999999999999">
      <c r="B352" s="163"/>
      <c r="D352" s="164" t="s">
        <v>174</v>
      </c>
      <c r="E352" s="165" t="s">
        <v>1</v>
      </c>
      <c r="F352" s="166" t="s">
        <v>341</v>
      </c>
      <c r="H352" s="165" t="s">
        <v>1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174</v>
      </c>
      <c r="AU352" s="165" t="s">
        <v>93</v>
      </c>
      <c r="AV352" s="12" t="s">
        <v>90</v>
      </c>
      <c r="AW352" s="12" t="s">
        <v>38</v>
      </c>
      <c r="AX352" s="12" t="s">
        <v>82</v>
      </c>
      <c r="AY352" s="165" t="s">
        <v>165</v>
      </c>
    </row>
    <row r="353" spans="2:65" s="13" customFormat="1" ht="10.199999999999999">
      <c r="B353" s="171"/>
      <c r="D353" s="164" t="s">
        <v>174</v>
      </c>
      <c r="E353" s="172" t="s">
        <v>1</v>
      </c>
      <c r="F353" s="173" t="s">
        <v>90</v>
      </c>
      <c r="H353" s="174">
        <v>1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174</v>
      </c>
      <c r="AU353" s="172" t="s">
        <v>93</v>
      </c>
      <c r="AV353" s="13" t="s">
        <v>93</v>
      </c>
      <c r="AW353" s="13" t="s">
        <v>38</v>
      </c>
      <c r="AX353" s="13" t="s">
        <v>82</v>
      </c>
      <c r="AY353" s="172" t="s">
        <v>165</v>
      </c>
    </row>
    <row r="354" spans="2:65" s="14" customFormat="1" ht="10.199999999999999">
      <c r="B354" s="179"/>
      <c r="D354" s="164" t="s">
        <v>174</v>
      </c>
      <c r="E354" s="180" t="s">
        <v>1</v>
      </c>
      <c r="F354" s="181" t="s">
        <v>178</v>
      </c>
      <c r="H354" s="182">
        <v>1</v>
      </c>
      <c r="I354" s="183"/>
      <c r="L354" s="179"/>
      <c r="M354" s="184"/>
      <c r="N354" s="185"/>
      <c r="O354" s="185"/>
      <c r="P354" s="185"/>
      <c r="Q354" s="185"/>
      <c r="R354" s="185"/>
      <c r="S354" s="185"/>
      <c r="T354" s="186"/>
      <c r="AT354" s="180" t="s">
        <v>174</v>
      </c>
      <c r="AU354" s="180" t="s">
        <v>93</v>
      </c>
      <c r="AV354" s="14" t="s">
        <v>179</v>
      </c>
      <c r="AW354" s="14" t="s">
        <v>38</v>
      </c>
      <c r="AX354" s="14" t="s">
        <v>90</v>
      </c>
      <c r="AY354" s="180" t="s">
        <v>165</v>
      </c>
    </row>
    <row r="355" spans="2:65" s="1" customFormat="1" ht="24" customHeight="1">
      <c r="B355" s="149"/>
      <c r="C355" s="150" t="s">
        <v>416</v>
      </c>
      <c r="D355" s="150" t="s">
        <v>169</v>
      </c>
      <c r="E355" s="151" t="s">
        <v>417</v>
      </c>
      <c r="F355" s="152" t="s">
        <v>418</v>
      </c>
      <c r="G355" s="153" t="s">
        <v>103</v>
      </c>
      <c r="H355" s="154">
        <v>8.4</v>
      </c>
      <c r="I355" s="155"/>
      <c r="J355" s="156">
        <f>ROUND(I355*H355,2)</f>
        <v>0</v>
      </c>
      <c r="K355" s="152" t="s">
        <v>236</v>
      </c>
      <c r="L355" s="32"/>
      <c r="M355" s="157" t="s">
        <v>1</v>
      </c>
      <c r="N355" s="158" t="s">
        <v>47</v>
      </c>
      <c r="O355" s="55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AR355" s="161" t="s">
        <v>90</v>
      </c>
      <c r="AT355" s="161" t="s">
        <v>169</v>
      </c>
      <c r="AU355" s="161" t="s">
        <v>93</v>
      </c>
      <c r="AY355" s="16" t="s">
        <v>165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6" t="s">
        <v>90</v>
      </c>
      <c r="BK355" s="162">
        <f>ROUND(I355*H355,2)</f>
        <v>0</v>
      </c>
      <c r="BL355" s="16" t="s">
        <v>90</v>
      </c>
      <c r="BM355" s="161" t="s">
        <v>419</v>
      </c>
    </row>
    <row r="356" spans="2:65" s="13" customFormat="1" ht="10.199999999999999">
      <c r="B356" s="171"/>
      <c r="D356" s="164" t="s">
        <v>174</v>
      </c>
      <c r="E356" s="172" t="s">
        <v>1</v>
      </c>
      <c r="F356" s="173" t="s">
        <v>420</v>
      </c>
      <c r="H356" s="174">
        <v>8.4</v>
      </c>
      <c r="I356" s="175"/>
      <c r="L356" s="171"/>
      <c r="M356" s="176"/>
      <c r="N356" s="177"/>
      <c r="O356" s="177"/>
      <c r="P356" s="177"/>
      <c r="Q356" s="177"/>
      <c r="R356" s="177"/>
      <c r="S356" s="177"/>
      <c r="T356" s="178"/>
      <c r="AT356" s="172" t="s">
        <v>174</v>
      </c>
      <c r="AU356" s="172" t="s">
        <v>93</v>
      </c>
      <c r="AV356" s="13" t="s">
        <v>93</v>
      </c>
      <c r="AW356" s="13" t="s">
        <v>38</v>
      </c>
      <c r="AX356" s="13" t="s">
        <v>90</v>
      </c>
      <c r="AY356" s="172" t="s">
        <v>165</v>
      </c>
    </row>
    <row r="357" spans="2:65" s="1" customFormat="1" ht="16.5" customHeight="1">
      <c r="B357" s="149"/>
      <c r="C357" s="187" t="s">
        <v>421</v>
      </c>
      <c r="D357" s="187" t="s">
        <v>251</v>
      </c>
      <c r="E357" s="188" t="s">
        <v>422</v>
      </c>
      <c r="F357" s="189" t="s">
        <v>423</v>
      </c>
      <c r="G357" s="190" t="s">
        <v>103</v>
      </c>
      <c r="H357" s="191">
        <v>9.66</v>
      </c>
      <c r="I357" s="192"/>
      <c r="J357" s="193">
        <f>ROUND(I357*H357,2)</f>
        <v>0</v>
      </c>
      <c r="K357" s="189" t="s">
        <v>236</v>
      </c>
      <c r="L357" s="194"/>
      <c r="M357" s="195" t="s">
        <v>1</v>
      </c>
      <c r="N357" s="196" t="s">
        <v>47</v>
      </c>
      <c r="O357" s="55"/>
      <c r="P357" s="159">
        <f>O357*H357</f>
        <v>0</v>
      </c>
      <c r="Q357" s="159">
        <v>4.2000000000000002E-4</v>
      </c>
      <c r="R357" s="159">
        <f>Q357*H357</f>
        <v>4.0572000000000004E-3</v>
      </c>
      <c r="S357" s="159">
        <v>0</v>
      </c>
      <c r="T357" s="160">
        <f>S357*H357</f>
        <v>0</v>
      </c>
      <c r="AR357" s="161" t="s">
        <v>335</v>
      </c>
      <c r="AT357" s="161" t="s">
        <v>251</v>
      </c>
      <c r="AU357" s="161" t="s">
        <v>93</v>
      </c>
      <c r="AY357" s="16" t="s">
        <v>165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90</v>
      </c>
      <c r="BK357" s="162">
        <f>ROUND(I357*H357,2)</f>
        <v>0</v>
      </c>
      <c r="BL357" s="16" t="s">
        <v>335</v>
      </c>
      <c r="BM357" s="161" t="s">
        <v>424</v>
      </c>
    </row>
    <row r="358" spans="2:65" s="13" customFormat="1" ht="10.199999999999999">
      <c r="B358" s="171"/>
      <c r="D358" s="164" t="s">
        <v>174</v>
      </c>
      <c r="F358" s="173" t="s">
        <v>425</v>
      </c>
      <c r="H358" s="174">
        <v>9.66</v>
      </c>
      <c r="I358" s="175"/>
      <c r="L358" s="171"/>
      <c r="M358" s="176"/>
      <c r="N358" s="177"/>
      <c r="O358" s="177"/>
      <c r="P358" s="177"/>
      <c r="Q358" s="177"/>
      <c r="R358" s="177"/>
      <c r="S358" s="177"/>
      <c r="T358" s="178"/>
      <c r="AT358" s="172" t="s">
        <v>174</v>
      </c>
      <c r="AU358" s="172" t="s">
        <v>93</v>
      </c>
      <c r="AV358" s="13" t="s">
        <v>93</v>
      </c>
      <c r="AW358" s="13" t="s">
        <v>3</v>
      </c>
      <c r="AX358" s="13" t="s">
        <v>90</v>
      </c>
      <c r="AY358" s="172" t="s">
        <v>165</v>
      </c>
    </row>
    <row r="359" spans="2:65" s="1" customFormat="1" ht="24" customHeight="1">
      <c r="B359" s="149"/>
      <c r="C359" s="150" t="s">
        <v>426</v>
      </c>
      <c r="D359" s="150" t="s">
        <v>169</v>
      </c>
      <c r="E359" s="151" t="s">
        <v>427</v>
      </c>
      <c r="F359" s="152" t="s">
        <v>428</v>
      </c>
      <c r="G359" s="153" t="s">
        <v>103</v>
      </c>
      <c r="H359" s="154">
        <v>28.6</v>
      </c>
      <c r="I359" s="155"/>
      <c r="J359" s="156">
        <f>ROUND(I359*H359,2)</f>
        <v>0</v>
      </c>
      <c r="K359" s="152" t="s">
        <v>236</v>
      </c>
      <c r="L359" s="32"/>
      <c r="M359" s="157" t="s">
        <v>1</v>
      </c>
      <c r="N359" s="158" t="s">
        <v>47</v>
      </c>
      <c r="O359" s="55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AR359" s="161" t="s">
        <v>90</v>
      </c>
      <c r="AT359" s="161" t="s">
        <v>169</v>
      </c>
      <c r="AU359" s="161" t="s">
        <v>93</v>
      </c>
      <c r="AY359" s="16" t="s">
        <v>165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6" t="s">
        <v>90</v>
      </c>
      <c r="BK359" s="162">
        <f>ROUND(I359*H359,2)</f>
        <v>0</v>
      </c>
      <c r="BL359" s="16" t="s">
        <v>90</v>
      </c>
      <c r="BM359" s="161" t="s">
        <v>429</v>
      </c>
    </row>
    <row r="360" spans="2:65" s="1" customFormat="1" ht="16.5" customHeight="1">
      <c r="B360" s="149"/>
      <c r="C360" s="187" t="s">
        <v>430</v>
      </c>
      <c r="D360" s="187" t="s">
        <v>251</v>
      </c>
      <c r="E360" s="188" t="s">
        <v>431</v>
      </c>
      <c r="F360" s="189" t="s">
        <v>432</v>
      </c>
      <c r="G360" s="190" t="s">
        <v>103</v>
      </c>
      <c r="H360" s="191">
        <v>16.445</v>
      </c>
      <c r="I360" s="192"/>
      <c r="J360" s="193">
        <f>ROUND(I360*H360,2)</f>
        <v>0</v>
      </c>
      <c r="K360" s="189" t="s">
        <v>236</v>
      </c>
      <c r="L360" s="194"/>
      <c r="M360" s="195" t="s">
        <v>1</v>
      </c>
      <c r="N360" s="196" t="s">
        <v>47</v>
      </c>
      <c r="O360" s="55"/>
      <c r="P360" s="159">
        <f>O360*H360</f>
        <v>0</v>
      </c>
      <c r="Q360" s="159">
        <v>3.5E-4</v>
      </c>
      <c r="R360" s="159">
        <f>Q360*H360</f>
        <v>5.7557500000000004E-3</v>
      </c>
      <c r="S360" s="159">
        <v>0</v>
      </c>
      <c r="T360" s="160">
        <f>S360*H360</f>
        <v>0</v>
      </c>
      <c r="AR360" s="161" t="s">
        <v>93</v>
      </c>
      <c r="AT360" s="161" t="s">
        <v>251</v>
      </c>
      <c r="AU360" s="161" t="s">
        <v>93</v>
      </c>
      <c r="AY360" s="16" t="s">
        <v>165</v>
      </c>
      <c r="BE360" s="162">
        <f>IF(N360="základní",J360,0)</f>
        <v>0</v>
      </c>
      <c r="BF360" s="162">
        <f>IF(N360="snížená",J360,0)</f>
        <v>0</v>
      </c>
      <c r="BG360" s="162">
        <f>IF(N360="zákl. přenesená",J360,0)</f>
        <v>0</v>
      </c>
      <c r="BH360" s="162">
        <f>IF(N360="sníž. přenesená",J360,0)</f>
        <v>0</v>
      </c>
      <c r="BI360" s="162">
        <f>IF(N360="nulová",J360,0)</f>
        <v>0</v>
      </c>
      <c r="BJ360" s="16" t="s">
        <v>90</v>
      </c>
      <c r="BK360" s="162">
        <f>ROUND(I360*H360,2)</f>
        <v>0</v>
      </c>
      <c r="BL360" s="16" t="s">
        <v>90</v>
      </c>
      <c r="BM360" s="161" t="s">
        <v>433</v>
      </c>
    </row>
    <row r="361" spans="2:65" s="13" customFormat="1" ht="10.199999999999999">
      <c r="B361" s="171"/>
      <c r="D361" s="164" t="s">
        <v>174</v>
      </c>
      <c r="E361" s="172" t="s">
        <v>1</v>
      </c>
      <c r="F361" s="173" t="s">
        <v>434</v>
      </c>
      <c r="H361" s="174">
        <v>14.3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174</v>
      </c>
      <c r="AU361" s="172" t="s">
        <v>93</v>
      </c>
      <c r="AV361" s="13" t="s">
        <v>93</v>
      </c>
      <c r="AW361" s="13" t="s">
        <v>38</v>
      </c>
      <c r="AX361" s="13" t="s">
        <v>90</v>
      </c>
      <c r="AY361" s="172" t="s">
        <v>165</v>
      </c>
    </row>
    <row r="362" spans="2:65" s="13" customFormat="1" ht="10.199999999999999">
      <c r="B362" s="171"/>
      <c r="D362" s="164" t="s">
        <v>174</v>
      </c>
      <c r="F362" s="173" t="s">
        <v>435</v>
      </c>
      <c r="H362" s="174">
        <v>16.445</v>
      </c>
      <c r="I362" s="175"/>
      <c r="L362" s="171"/>
      <c r="M362" s="176"/>
      <c r="N362" s="177"/>
      <c r="O362" s="177"/>
      <c r="P362" s="177"/>
      <c r="Q362" s="177"/>
      <c r="R362" s="177"/>
      <c r="S362" s="177"/>
      <c r="T362" s="178"/>
      <c r="AT362" s="172" t="s">
        <v>174</v>
      </c>
      <c r="AU362" s="172" t="s">
        <v>93</v>
      </c>
      <c r="AV362" s="13" t="s">
        <v>93</v>
      </c>
      <c r="AW362" s="13" t="s">
        <v>3</v>
      </c>
      <c r="AX362" s="13" t="s">
        <v>90</v>
      </c>
      <c r="AY362" s="172" t="s">
        <v>165</v>
      </c>
    </row>
    <row r="363" spans="2:65" s="1" customFormat="1" ht="16.5" customHeight="1">
      <c r="B363" s="149"/>
      <c r="C363" s="187" t="s">
        <v>436</v>
      </c>
      <c r="D363" s="187" t="s">
        <v>251</v>
      </c>
      <c r="E363" s="188" t="s">
        <v>437</v>
      </c>
      <c r="F363" s="189" t="s">
        <v>438</v>
      </c>
      <c r="G363" s="190" t="s">
        <v>103</v>
      </c>
      <c r="H363" s="191">
        <v>16.445</v>
      </c>
      <c r="I363" s="192"/>
      <c r="J363" s="193">
        <f>ROUND(I363*H363,2)</f>
        <v>0</v>
      </c>
      <c r="K363" s="189" t="s">
        <v>236</v>
      </c>
      <c r="L363" s="194"/>
      <c r="M363" s="195" t="s">
        <v>1</v>
      </c>
      <c r="N363" s="196" t="s">
        <v>47</v>
      </c>
      <c r="O363" s="55"/>
      <c r="P363" s="159">
        <f>O363*H363</f>
        <v>0</v>
      </c>
      <c r="Q363" s="159">
        <v>2.3000000000000001E-4</v>
      </c>
      <c r="R363" s="159">
        <f>Q363*H363</f>
        <v>3.7823500000000003E-3</v>
      </c>
      <c r="S363" s="159">
        <v>0</v>
      </c>
      <c r="T363" s="160">
        <f>S363*H363</f>
        <v>0</v>
      </c>
      <c r="AR363" s="161" t="s">
        <v>335</v>
      </c>
      <c r="AT363" s="161" t="s">
        <v>251</v>
      </c>
      <c r="AU363" s="161" t="s">
        <v>93</v>
      </c>
      <c r="AY363" s="16" t="s">
        <v>165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6" t="s">
        <v>90</v>
      </c>
      <c r="BK363" s="162">
        <f>ROUND(I363*H363,2)</f>
        <v>0</v>
      </c>
      <c r="BL363" s="16" t="s">
        <v>335</v>
      </c>
      <c r="BM363" s="161" t="s">
        <v>439</v>
      </c>
    </row>
    <row r="364" spans="2:65" s="13" customFormat="1" ht="10.199999999999999">
      <c r="B364" s="171"/>
      <c r="D364" s="164" t="s">
        <v>174</v>
      </c>
      <c r="E364" s="172" t="s">
        <v>1</v>
      </c>
      <c r="F364" s="173" t="s">
        <v>440</v>
      </c>
      <c r="H364" s="174">
        <v>14.3</v>
      </c>
      <c r="I364" s="175"/>
      <c r="L364" s="171"/>
      <c r="M364" s="176"/>
      <c r="N364" s="177"/>
      <c r="O364" s="177"/>
      <c r="P364" s="177"/>
      <c r="Q364" s="177"/>
      <c r="R364" s="177"/>
      <c r="S364" s="177"/>
      <c r="T364" s="178"/>
      <c r="AT364" s="172" t="s">
        <v>174</v>
      </c>
      <c r="AU364" s="172" t="s">
        <v>93</v>
      </c>
      <c r="AV364" s="13" t="s">
        <v>93</v>
      </c>
      <c r="AW364" s="13" t="s">
        <v>38</v>
      </c>
      <c r="AX364" s="13" t="s">
        <v>90</v>
      </c>
      <c r="AY364" s="172" t="s">
        <v>165</v>
      </c>
    </row>
    <row r="365" spans="2:65" s="13" customFormat="1" ht="10.199999999999999">
      <c r="B365" s="171"/>
      <c r="D365" s="164" t="s">
        <v>174</v>
      </c>
      <c r="F365" s="173" t="s">
        <v>435</v>
      </c>
      <c r="H365" s="174">
        <v>16.445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174</v>
      </c>
      <c r="AU365" s="172" t="s">
        <v>93</v>
      </c>
      <c r="AV365" s="13" t="s">
        <v>93</v>
      </c>
      <c r="AW365" s="13" t="s">
        <v>3</v>
      </c>
      <c r="AX365" s="13" t="s">
        <v>90</v>
      </c>
      <c r="AY365" s="172" t="s">
        <v>165</v>
      </c>
    </row>
    <row r="366" spans="2:65" s="1" customFormat="1" ht="24" customHeight="1">
      <c r="B366" s="149"/>
      <c r="C366" s="150" t="s">
        <v>441</v>
      </c>
      <c r="D366" s="150" t="s">
        <v>169</v>
      </c>
      <c r="E366" s="151" t="s">
        <v>442</v>
      </c>
      <c r="F366" s="152" t="s">
        <v>443</v>
      </c>
      <c r="G366" s="153" t="s">
        <v>103</v>
      </c>
      <c r="H366" s="154">
        <v>47.63</v>
      </c>
      <c r="I366" s="155"/>
      <c r="J366" s="156">
        <f>ROUND(I366*H366,2)</f>
        <v>0</v>
      </c>
      <c r="K366" s="152" t="s">
        <v>236</v>
      </c>
      <c r="L366" s="32"/>
      <c r="M366" s="157" t="s">
        <v>1</v>
      </c>
      <c r="N366" s="158" t="s">
        <v>47</v>
      </c>
      <c r="O366" s="55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AR366" s="161" t="s">
        <v>90</v>
      </c>
      <c r="AT366" s="161" t="s">
        <v>169</v>
      </c>
      <c r="AU366" s="161" t="s">
        <v>93</v>
      </c>
      <c r="AY366" s="16" t="s">
        <v>165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6" t="s">
        <v>90</v>
      </c>
      <c r="BK366" s="162">
        <f>ROUND(I366*H366,2)</f>
        <v>0</v>
      </c>
      <c r="BL366" s="16" t="s">
        <v>90</v>
      </c>
      <c r="BM366" s="161" t="s">
        <v>444</v>
      </c>
    </row>
    <row r="367" spans="2:65" s="13" customFormat="1" ht="10.199999999999999">
      <c r="B367" s="171"/>
      <c r="D367" s="164" t="s">
        <v>174</v>
      </c>
      <c r="E367" s="172" t="s">
        <v>1</v>
      </c>
      <c r="F367" s="173" t="s">
        <v>445</v>
      </c>
      <c r="H367" s="174">
        <v>15.73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174</v>
      </c>
      <c r="AU367" s="172" t="s">
        <v>93</v>
      </c>
      <c r="AV367" s="13" t="s">
        <v>93</v>
      </c>
      <c r="AW367" s="13" t="s">
        <v>38</v>
      </c>
      <c r="AX367" s="13" t="s">
        <v>82</v>
      </c>
      <c r="AY367" s="172" t="s">
        <v>165</v>
      </c>
    </row>
    <row r="368" spans="2:65" s="13" customFormat="1" ht="20.399999999999999">
      <c r="B368" s="171"/>
      <c r="D368" s="164" t="s">
        <v>174</v>
      </c>
      <c r="E368" s="172" t="s">
        <v>1</v>
      </c>
      <c r="F368" s="173" t="s">
        <v>446</v>
      </c>
      <c r="H368" s="174">
        <v>31.9</v>
      </c>
      <c r="I368" s="175"/>
      <c r="L368" s="171"/>
      <c r="M368" s="176"/>
      <c r="N368" s="177"/>
      <c r="O368" s="177"/>
      <c r="P368" s="177"/>
      <c r="Q368" s="177"/>
      <c r="R368" s="177"/>
      <c r="S368" s="177"/>
      <c r="T368" s="178"/>
      <c r="AT368" s="172" t="s">
        <v>174</v>
      </c>
      <c r="AU368" s="172" t="s">
        <v>93</v>
      </c>
      <c r="AV368" s="13" t="s">
        <v>93</v>
      </c>
      <c r="AW368" s="13" t="s">
        <v>38</v>
      </c>
      <c r="AX368" s="13" t="s">
        <v>82</v>
      </c>
      <c r="AY368" s="172" t="s">
        <v>165</v>
      </c>
    </row>
    <row r="369" spans="2:65" s="14" customFormat="1" ht="10.199999999999999">
      <c r="B369" s="179"/>
      <c r="D369" s="164" t="s">
        <v>174</v>
      </c>
      <c r="E369" s="180" t="s">
        <v>127</v>
      </c>
      <c r="F369" s="181" t="s">
        <v>178</v>
      </c>
      <c r="H369" s="182">
        <v>47.63</v>
      </c>
      <c r="I369" s="183"/>
      <c r="L369" s="179"/>
      <c r="M369" s="184"/>
      <c r="N369" s="185"/>
      <c r="O369" s="185"/>
      <c r="P369" s="185"/>
      <c r="Q369" s="185"/>
      <c r="R369" s="185"/>
      <c r="S369" s="185"/>
      <c r="T369" s="186"/>
      <c r="AT369" s="180" t="s">
        <v>174</v>
      </c>
      <c r="AU369" s="180" t="s">
        <v>93</v>
      </c>
      <c r="AV369" s="14" t="s">
        <v>179</v>
      </c>
      <c r="AW369" s="14" t="s">
        <v>38</v>
      </c>
      <c r="AX369" s="14" t="s">
        <v>90</v>
      </c>
      <c r="AY369" s="180" t="s">
        <v>165</v>
      </c>
    </row>
    <row r="370" spans="2:65" s="1" customFormat="1" ht="16.5" customHeight="1">
      <c r="B370" s="149"/>
      <c r="C370" s="187" t="s">
        <v>447</v>
      </c>
      <c r="D370" s="187" t="s">
        <v>251</v>
      </c>
      <c r="E370" s="188" t="s">
        <v>448</v>
      </c>
      <c r="F370" s="189" t="s">
        <v>449</v>
      </c>
      <c r="G370" s="190" t="s">
        <v>103</v>
      </c>
      <c r="H370" s="191">
        <v>47.63</v>
      </c>
      <c r="I370" s="192"/>
      <c r="J370" s="193">
        <f>ROUND(I370*H370,2)</f>
        <v>0</v>
      </c>
      <c r="K370" s="189" t="s">
        <v>236</v>
      </c>
      <c r="L370" s="194"/>
      <c r="M370" s="195" t="s">
        <v>1</v>
      </c>
      <c r="N370" s="196" t="s">
        <v>47</v>
      </c>
      <c r="O370" s="55"/>
      <c r="P370" s="159">
        <f>O370*H370</f>
        <v>0</v>
      </c>
      <c r="Q370" s="159">
        <v>4.8000000000000001E-4</v>
      </c>
      <c r="R370" s="159">
        <f>Q370*H370</f>
        <v>2.2862400000000001E-2</v>
      </c>
      <c r="S370" s="159">
        <v>0</v>
      </c>
      <c r="T370" s="160">
        <f>S370*H370</f>
        <v>0</v>
      </c>
      <c r="AR370" s="161" t="s">
        <v>335</v>
      </c>
      <c r="AT370" s="161" t="s">
        <v>251</v>
      </c>
      <c r="AU370" s="161" t="s">
        <v>93</v>
      </c>
      <c r="AY370" s="16" t="s">
        <v>165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6" t="s">
        <v>90</v>
      </c>
      <c r="BK370" s="162">
        <f>ROUND(I370*H370,2)</f>
        <v>0</v>
      </c>
      <c r="BL370" s="16" t="s">
        <v>335</v>
      </c>
      <c r="BM370" s="161" t="s">
        <v>450</v>
      </c>
    </row>
    <row r="371" spans="2:65" s="1" customFormat="1" ht="24" customHeight="1">
      <c r="B371" s="149"/>
      <c r="C371" s="150" t="s">
        <v>451</v>
      </c>
      <c r="D371" s="150" t="s">
        <v>169</v>
      </c>
      <c r="E371" s="151" t="s">
        <v>452</v>
      </c>
      <c r="F371" s="152" t="s">
        <v>453</v>
      </c>
      <c r="G371" s="153" t="s">
        <v>103</v>
      </c>
      <c r="H371" s="154">
        <v>56.43</v>
      </c>
      <c r="I371" s="155"/>
      <c r="J371" s="156">
        <f>ROUND(I371*H371,2)</f>
        <v>0</v>
      </c>
      <c r="K371" s="152" t="s">
        <v>1</v>
      </c>
      <c r="L371" s="32"/>
      <c r="M371" s="157" t="s">
        <v>1</v>
      </c>
      <c r="N371" s="158" t="s">
        <v>47</v>
      </c>
      <c r="O371" s="55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AR371" s="161" t="s">
        <v>268</v>
      </c>
      <c r="AT371" s="161" t="s">
        <v>169</v>
      </c>
      <c r="AU371" s="161" t="s">
        <v>93</v>
      </c>
      <c r="AY371" s="16" t="s">
        <v>165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90</v>
      </c>
      <c r="BK371" s="162">
        <f>ROUND(I371*H371,2)</f>
        <v>0</v>
      </c>
      <c r="BL371" s="16" t="s">
        <v>268</v>
      </c>
      <c r="BM371" s="161" t="s">
        <v>454</v>
      </c>
    </row>
    <row r="372" spans="2:65" s="12" customFormat="1" ht="10.199999999999999">
      <c r="B372" s="163"/>
      <c r="D372" s="164" t="s">
        <v>174</v>
      </c>
      <c r="E372" s="165" t="s">
        <v>1</v>
      </c>
      <c r="F372" s="166" t="s">
        <v>455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174</v>
      </c>
      <c r="AU372" s="165" t="s">
        <v>93</v>
      </c>
      <c r="AV372" s="12" t="s">
        <v>90</v>
      </c>
      <c r="AW372" s="12" t="s">
        <v>38</v>
      </c>
      <c r="AX372" s="12" t="s">
        <v>82</v>
      </c>
      <c r="AY372" s="165" t="s">
        <v>165</v>
      </c>
    </row>
    <row r="373" spans="2:65" s="13" customFormat="1" ht="10.199999999999999">
      <c r="B373" s="171"/>
      <c r="D373" s="164" t="s">
        <v>174</v>
      </c>
      <c r="E373" s="172" t="s">
        <v>1</v>
      </c>
      <c r="F373" s="173" t="s">
        <v>456</v>
      </c>
      <c r="H373" s="174">
        <v>18.3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174</v>
      </c>
      <c r="AU373" s="172" t="s">
        <v>93</v>
      </c>
      <c r="AV373" s="13" t="s">
        <v>93</v>
      </c>
      <c r="AW373" s="13" t="s">
        <v>38</v>
      </c>
      <c r="AX373" s="13" t="s">
        <v>82</v>
      </c>
      <c r="AY373" s="172" t="s">
        <v>165</v>
      </c>
    </row>
    <row r="374" spans="2:65" s="13" customFormat="1" ht="10.199999999999999">
      <c r="B374" s="171"/>
      <c r="D374" s="164" t="s">
        <v>174</v>
      </c>
      <c r="E374" s="172" t="s">
        <v>1</v>
      </c>
      <c r="F374" s="173" t="s">
        <v>457</v>
      </c>
      <c r="H374" s="174">
        <v>33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174</v>
      </c>
      <c r="AU374" s="172" t="s">
        <v>93</v>
      </c>
      <c r="AV374" s="13" t="s">
        <v>93</v>
      </c>
      <c r="AW374" s="13" t="s">
        <v>38</v>
      </c>
      <c r="AX374" s="13" t="s">
        <v>82</v>
      </c>
      <c r="AY374" s="172" t="s">
        <v>165</v>
      </c>
    </row>
    <row r="375" spans="2:65" s="14" customFormat="1" ht="10.199999999999999">
      <c r="B375" s="179"/>
      <c r="D375" s="164" t="s">
        <v>174</v>
      </c>
      <c r="E375" s="180" t="s">
        <v>130</v>
      </c>
      <c r="F375" s="181" t="s">
        <v>178</v>
      </c>
      <c r="H375" s="182">
        <v>51.3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174</v>
      </c>
      <c r="AU375" s="180" t="s">
        <v>93</v>
      </c>
      <c r="AV375" s="14" t="s">
        <v>179</v>
      </c>
      <c r="AW375" s="14" t="s">
        <v>38</v>
      </c>
      <c r="AX375" s="14" t="s">
        <v>82</v>
      </c>
      <c r="AY375" s="180" t="s">
        <v>165</v>
      </c>
    </row>
    <row r="376" spans="2:65" s="13" customFormat="1" ht="10.199999999999999">
      <c r="B376" s="171"/>
      <c r="D376" s="164" t="s">
        <v>174</v>
      </c>
      <c r="E376" s="172" t="s">
        <v>1</v>
      </c>
      <c r="F376" s="173" t="s">
        <v>458</v>
      </c>
      <c r="H376" s="174">
        <v>56.43</v>
      </c>
      <c r="I376" s="175"/>
      <c r="L376" s="171"/>
      <c r="M376" s="176"/>
      <c r="N376" s="177"/>
      <c r="O376" s="177"/>
      <c r="P376" s="177"/>
      <c r="Q376" s="177"/>
      <c r="R376" s="177"/>
      <c r="S376" s="177"/>
      <c r="T376" s="178"/>
      <c r="AT376" s="172" t="s">
        <v>174</v>
      </c>
      <c r="AU376" s="172" t="s">
        <v>93</v>
      </c>
      <c r="AV376" s="13" t="s">
        <v>93</v>
      </c>
      <c r="AW376" s="13" t="s">
        <v>38</v>
      </c>
      <c r="AX376" s="13" t="s">
        <v>82</v>
      </c>
      <c r="AY376" s="172" t="s">
        <v>165</v>
      </c>
    </row>
    <row r="377" spans="2:65" s="14" customFormat="1" ht="10.199999999999999">
      <c r="B377" s="179"/>
      <c r="D377" s="164" t="s">
        <v>174</v>
      </c>
      <c r="E377" s="180" t="s">
        <v>1</v>
      </c>
      <c r="F377" s="181" t="s">
        <v>178</v>
      </c>
      <c r="H377" s="182">
        <v>56.43</v>
      </c>
      <c r="I377" s="183"/>
      <c r="L377" s="179"/>
      <c r="M377" s="184"/>
      <c r="N377" s="185"/>
      <c r="O377" s="185"/>
      <c r="P377" s="185"/>
      <c r="Q377" s="185"/>
      <c r="R377" s="185"/>
      <c r="S377" s="185"/>
      <c r="T377" s="186"/>
      <c r="AT377" s="180" t="s">
        <v>174</v>
      </c>
      <c r="AU377" s="180" t="s">
        <v>93</v>
      </c>
      <c r="AV377" s="14" t="s">
        <v>179</v>
      </c>
      <c r="AW377" s="14" t="s">
        <v>38</v>
      </c>
      <c r="AX377" s="14" t="s">
        <v>90</v>
      </c>
      <c r="AY377" s="180" t="s">
        <v>165</v>
      </c>
    </row>
    <row r="378" spans="2:65" s="1" customFormat="1" ht="24" customHeight="1">
      <c r="B378" s="149"/>
      <c r="C378" s="187" t="s">
        <v>459</v>
      </c>
      <c r="D378" s="187" t="s">
        <v>251</v>
      </c>
      <c r="E378" s="188" t="s">
        <v>460</v>
      </c>
      <c r="F378" s="189" t="s">
        <v>461</v>
      </c>
      <c r="G378" s="190" t="s">
        <v>103</v>
      </c>
      <c r="H378" s="191">
        <v>56.43</v>
      </c>
      <c r="I378" s="192"/>
      <c r="J378" s="193">
        <f>ROUND(I378*H378,2)</f>
        <v>0</v>
      </c>
      <c r="K378" s="189" t="s">
        <v>462</v>
      </c>
      <c r="L378" s="194"/>
      <c r="M378" s="195" t="s">
        <v>1</v>
      </c>
      <c r="N378" s="196" t="s">
        <v>47</v>
      </c>
      <c r="O378" s="55"/>
      <c r="P378" s="159">
        <f>O378*H378</f>
        <v>0</v>
      </c>
      <c r="Q378" s="159">
        <v>2.2000000000000001E-4</v>
      </c>
      <c r="R378" s="159">
        <f>Q378*H378</f>
        <v>1.24146E-2</v>
      </c>
      <c r="S378" s="159">
        <v>0</v>
      </c>
      <c r="T378" s="160">
        <f>S378*H378</f>
        <v>0</v>
      </c>
      <c r="AR378" s="161" t="s">
        <v>93</v>
      </c>
      <c r="AT378" s="161" t="s">
        <v>251</v>
      </c>
      <c r="AU378" s="161" t="s">
        <v>93</v>
      </c>
      <c r="AY378" s="16" t="s">
        <v>165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6" t="s">
        <v>90</v>
      </c>
      <c r="BK378" s="162">
        <f>ROUND(I378*H378,2)</f>
        <v>0</v>
      </c>
      <c r="BL378" s="16" t="s">
        <v>90</v>
      </c>
      <c r="BM378" s="161" t="s">
        <v>463</v>
      </c>
    </row>
    <row r="379" spans="2:65" s="1" customFormat="1" ht="24" customHeight="1">
      <c r="B379" s="149"/>
      <c r="C379" s="150" t="s">
        <v>464</v>
      </c>
      <c r="D379" s="150" t="s">
        <v>169</v>
      </c>
      <c r="E379" s="151" t="s">
        <v>465</v>
      </c>
      <c r="F379" s="152" t="s">
        <v>466</v>
      </c>
      <c r="G379" s="153" t="s">
        <v>103</v>
      </c>
      <c r="H379" s="154">
        <v>40</v>
      </c>
      <c r="I379" s="155"/>
      <c r="J379" s="156">
        <f>ROUND(I379*H379,2)</f>
        <v>0</v>
      </c>
      <c r="K379" s="152" t="s">
        <v>1</v>
      </c>
      <c r="L379" s="32"/>
      <c r="M379" s="157" t="s">
        <v>1</v>
      </c>
      <c r="N379" s="158" t="s">
        <v>47</v>
      </c>
      <c r="O379" s="55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AR379" s="161" t="s">
        <v>172</v>
      </c>
      <c r="AT379" s="161" t="s">
        <v>169</v>
      </c>
      <c r="AU379" s="161" t="s">
        <v>93</v>
      </c>
      <c r="AY379" s="16" t="s">
        <v>165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6" t="s">
        <v>90</v>
      </c>
      <c r="BK379" s="162">
        <f>ROUND(I379*H379,2)</f>
        <v>0</v>
      </c>
      <c r="BL379" s="16" t="s">
        <v>172</v>
      </c>
      <c r="BM379" s="161" t="s">
        <v>467</v>
      </c>
    </row>
    <row r="380" spans="2:65" s="12" customFormat="1" ht="10.199999999999999">
      <c r="B380" s="163"/>
      <c r="D380" s="164" t="s">
        <v>174</v>
      </c>
      <c r="E380" s="165" t="s">
        <v>1</v>
      </c>
      <c r="F380" s="166" t="s">
        <v>220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174</v>
      </c>
      <c r="AU380" s="165" t="s">
        <v>93</v>
      </c>
      <c r="AV380" s="12" t="s">
        <v>90</v>
      </c>
      <c r="AW380" s="12" t="s">
        <v>38</v>
      </c>
      <c r="AX380" s="12" t="s">
        <v>82</v>
      </c>
      <c r="AY380" s="165" t="s">
        <v>165</v>
      </c>
    </row>
    <row r="381" spans="2:65" s="13" customFormat="1" ht="10.199999999999999">
      <c r="B381" s="171"/>
      <c r="D381" s="164" t="s">
        <v>174</v>
      </c>
      <c r="E381" s="172" t="s">
        <v>1</v>
      </c>
      <c r="F381" s="173" t="s">
        <v>468</v>
      </c>
      <c r="H381" s="174">
        <v>5</v>
      </c>
      <c r="I381" s="175"/>
      <c r="L381" s="171"/>
      <c r="M381" s="176"/>
      <c r="N381" s="177"/>
      <c r="O381" s="177"/>
      <c r="P381" s="177"/>
      <c r="Q381" s="177"/>
      <c r="R381" s="177"/>
      <c r="S381" s="177"/>
      <c r="T381" s="178"/>
      <c r="AT381" s="172" t="s">
        <v>174</v>
      </c>
      <c r="AU381" s="172" t="s">
        <v>93</v>
      </c>
      <c r="AV381" s="13" t="s">
        <v>93</v>
      </c>
      <c r="AW381" s="13" t="s">
        <v>38</v>
      </c>
      <c r="AX381" s="13" t="s">
        <v>82</v>
      </c>
      <c r="AY381" s="172" t="s">
        <v>165</v>
      </c>
    </row>
    <row r="382" spans="2:65" s="13" customFormat="1" ht="10.199999999999999">
      <c r="B382" s="171"/>
      <c r="D382" s="164" t="s">
        <v>174</v>
      </c>
      <c r="E382" s="172" t="s">
        <v>1</v>
      </c>
      <c r="F382" s="173" t="s">
        <v>469</v>
      </c>
      <c r="H382" s="174">
        <v>15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174</v>
      </c>
      <c r="AU382" s="172" t="s">
        <v>93</v>
      </c>
      <c r="AV382" s="13" t="s">
        <v>93</v>
      </c>
      <c r="AW382" s="13" t="s">
        <v>38</v>
      </c>
      <c r="AX382" s="13" t="s">
        <v>82</v>
      </c>
      <c r="AY382" s="172" t="s">
        <v>165</v>
      </c>
    </row>
    <row r="383" spans="2:65" s="12" customFormat="1" ht="10.199999999999999">
      <c r="B383" s="163"/>
      <c r="D383" s="164" t="s">
        <v>174</v>
      </c>
      <c r="E383" s="165" t="s">
        <v>1</v>
      </c>
      <c r="F383" s="166" t="s">
        <v>222</v>
      </c>
      <c r="H383" s="165" t="s">
        <v>1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174</v>
      </c>
      <c r="AU383" s="165" t="s">
        <v>93</v>
      </c>
      <c r="AV383" s="12" t="s">
        <v>90</v>
      </c>
      <c r="AW383" s="12" t="s">
        <v>38</v>
      </c>
      <c r="AX383" s="12" t="s">
        <v>82</v>
      </c>
      <c r="AY383" s="165" t="s">
        <v>165</v>
      </c>
    </row>
    <row r="384" spans="2:65" s="13" customFormat="1" ht="10.199999999999999">
      <c r="B384" s="171"/>
      <c r="D384" s="164" t="s">
        <v>174</v>
      </c>
      <c r="E384" s="172" t="s">
        <v>1</v>
      </c>
      <c r="F384" s="173" t="s">
        <v>468</v>
      </c>
      <c r="H384" s="174">
        <v>5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174</v>
      </c>
      <c r="AU384" s="172" t="s">
        <v>93</v>
      </c>
      <c r="AV384" s="13" t="s">
        <v>93</v>
      </c>
      <c r="AW384" s="13" t="s">
        <v>38</v>
      </c>
      <c r="AX384" s="13" t="s">
        <v>82</v>
      </c>
      <c r="AY384" s="172" t="s">
        <v>165</v>
      </c>
    </row>
    <row r="385" spans="2:65" s="13" customFormat="1" ht="10.199999999999999">
      <c r="B385" s="171"/>
      <c r="D385" s="164" t="s">
        <v>174</v>
      </c>
      <c r="E385" s="172" t="s">
        <v>1</v>
      </c>
      <c r="F385" s="173" t="s">
        <v>469</v>
      </c>
      <c r="H385" s="174">
        <v>15</v>
      </c>
      <c r="I385" s="175"/>
      <c r="L385" s="171"/>
      <c r="M385" s="176"/>
      <c r="N385" s="177"/>
      <c r="O385" s="177"/>
      <c r="P385" s="177"/>
      <c r="Q385" s="177"/>
      <c r="R385" s="177"/>
      <c r="S385" s="177"/>
      <c r="T385" s="178"/>
      <c r="AT385" s="172" t="s">
        <v>174</v>
      </c>
      <c r="AU385" s="172" t="s">
        <v>93</v>
      </c>
      <c r="AV385" s="13" t="s">
        <v>93</v>
      </c>
      <c r="AW385" s="13" t="s">
        <v>38</v>
      </c>
      <c r="AX385" s="13" t="s">
        <v>82</v>
      </c>
      <c r="AY385" s="172" t="s">
        <v>165</v>
      </c>
    </row>
    <row r="386" spans="2:65" s="14" customFormat="1" ht="10.199999999999999">
      <c r="B386" s="179"/>
      <c r="D386" s="164" t="s">
        <v>174</v>
      </c>
      <c r="E386" s="180" t="s">
        <v>94</v>
      </c>
      <c r="F386" s="181" t="s">
        <v>178</v>
      </c>
      <c r="H386" s="182">
        <v>40</v>
      </c>
      <c r="I386" s="183"/>
      <c r="L386" s="179"/>
      <c r="M386" s="184"/>
      <c r="N386" s="185"/>
      <c r="O386" s="185"/>
      <c r="P386" s="185"/>
      <c r="Q386" s="185"/>
      <c r="R386" s="185"/>
      <c r="S386" s="185"/>
      <c r="T386" s="186"/>
      <c r="AT386" s="180" t="s">
        <v>174</v>
      </c>
      <c r="AU386" s="180" t="s">
        <v>93</v>
      </c>
      <c r="AV386" s="14" t="s">
        <v>179</v>
      </c>
      <c r="AW386" s="14" t="s">
        <v>38</v>
      </c>
      <c r="AX386" s="14" t="s">
        <v>90</v>
      </c>
      <c r="AY386" s="180" t="s">
        <v>165</v>
      </c>
    </row>
    <row r="387" spans="2:65" s="1" customFormat="1" ht="24" customHeight="1">
      <c r="B387" s="149"/>
      <c r="C387" s="150" t="s">
        <v>470</v>
      </c>
      <c r="D387" s="150" t="s">
        <v>169</v>
      </c>
      <c r="E387" s="151" t="s">
        <v>471</v>
      </c>
      <c r="F387" s="152" t="s">
        <v>472</v>
      </c>
      <c r="G387" s="153" t="s">
        <v>103</v>
      </c>
      <c r="H387" s="154">
        <v>10</v>
      </c>
      <c r="I387" s="155"/>
      <c r="J387" s="156">
        <f>ROUND(I387*H387,2)</f>
        <v>0</v>
      </c>
      <c r="K387" s="152" t="s">
        <v>1</v>
      </c>
      <c r="L387" s="32"/>
      <c r="M387" s="157" t="s">
        <v>1</v>
      </c>
      <c r="N387" s="158" t="s">
        <v>47</v>
      </c>
      <c r="O387" s="55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AR387" s="161" t="s">
        <v>172</v>
      </c>
      <c r="AT387" s="161" t="s">
        <v>169</v>
      </c>
      <c r="AU387" s="161" t="s">
        <v>93</v>
      </c>
      <c r="AY387" s="16" t="s">
        <v>165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6" t="s">
        <v>90</v>
      </c>
      <c r="BK387" s="162">
        <f>ROUND(I387*H387,2)</f>
        <v>0</v>
      </c>
      <c r="BL387" s="16" t="s">
        <v>172</v>
      </c>
      <c r="BM387" s="161" t="s">
        <v>473</v>
      </c>
    </row>
    <row r="388" spans="2:65" s="12" customFormat="1" ht="10.199999999999999">
      <c r="B388" s="163"/>
      <c r="D388" s="164" t="s">
        <v>174</v>
      </c>
      <c r="E388" s="165" t="s">
        <v>1</v>
      </c>
      <c r="F388" s="166" t="s">
        <v>220</v>
      </c>
      <c r="H388" s="165" t="s">
        <v>1</v>
      </c>
      <c r="I388" s="167"/>
      <c r="L388" s="163"/>
      <c r="M388" s="168"/>
      <c r="N388" s="169"/>
      <c r="O388" s="169"/>
      <c r="P388" s="169"/>
      <c r="Q388" s="169"/>
      <c r="R388" s="169"/>
      <c r="S388" s="169"/>
      <c r="T388" s="170"/>
      <c r="AT388" s="165" t="s">
        <v>174</v>
      </c>
      <c r="AU388" s="165" t="s">
        <v>93</v>
      </c>
      <c r="AV388" s="12" t="s">
        <v>90</v>
      </c>
      <c r="AW388" s="12" t="s">
        <v>38</v>
      </c>
      <c r="AX388" s="12" t="s">
        <v>82</v>
      </c>
      <c r="AY388" s="165" t="s">
        <v>165</v>
      </c>
    </row>
    <row r="389" spans="2:65" s="13" customFormat="1" ht="10.199999999999999">
      <c r="B389" s="171"/>
      <c r="D389" s="164" t="s">
        <v>174</v>
      </c>
      <c r="E389" s="172" t="s">
        <v>1</v>
      </c>
      <c r="F389" s="173" t="s">
        <v>474</v>
      </c>
      <c r="H389" s="174">
        <v>5</v>
      </c>
      <c r="I389" s="175"/>
      <c r="L389" s="171"/>
      <c r="M389" s="176"/>
      <c r="N389" s="177"/>
      <c r="O389" s="177"/>
      <c r="P389" s="177"/>
      <c r="Q389" s="177"/>
      <c r="R389" s="177"/>
      <c r="S389" s="177"/>
      <c r="T389" s="178"/>
      <c r="AT389" s="172" t="s">
        <v>174</v>
      </c>
      <c r="AU389" s="172" t="s">
        <v>93</v>
      </c>
      <c r="AV389" s="13" t="s">
        <v>93</v>
      </c>
      <c r="AW389" s="13" t="s">
        <v>38</v>
      </c>
      <c r="AX389" s="13" t="s">
        <v>82</v>
      </c>
      <c r="AY389" s="172" t="s">
        <v>165</v>
      </c>
    </row>
    <row r="390" spans="2:65" s="12" customFormat="1" ht="10.199999999999999">
      <c r="B390" s="163"/>
      <c r="D390" s="164" t="s">
        <v>174</v>
      </c>
      <c r="E390" s="165" t="s">
        <v>1</v>
      </c>
      <c r="F390" s="166" t="s">
        <v>222</v>
      </c>
      <c r="H390" s="165" t="s">
        <v>1</v>
      </c>
      <c r="I390" s="167"/>
      <c r="L390" s="163"/>
      <c r="M390" s="168"/>
      <c r="N390" s="169"/>
      <c r="O390" s="169"/>
      <c r="P390" s="169"/>
      <c r="Q390" s="169"/>
      <c r="R390" s="169"/>
      <c r="S390" s="169"/>
      <c r="T390" s="170"/>
      <c r="AT390" s="165" t="s">
        <v>174</v>
      </c>
      <c r="AU390" s="165" t="s">
        <v>93</v>
      </c>
      <c r="AV390" s="12" t="s">
        <v>90</v>
      </c>
      <c r="AW390" s="12" t="s">
        <v>38</v>
      </c>
      <c r="AX390" s="12" t="s">
        <v>82</v>
      </c>
      <c r="AY390" s="165" t="s">
        <v>165</v>
      </c>
    </row>
    <row r="391" spans="2:65" s="13" customFormat="1" ht="10.199999999999999">
      <c r="B391" s="171"/>
      <c r="D391" s="164" t="s">
        <v>174</v>
      </c>
      <c r="E391" s="172" t="s">
        <v>1</v>
      </c>
      <c r="F391" s="173" t="s">
        <v>474</v>
      </c>
      <c r="H391" s="174">
        <v>5</v>
      </c>
      <c r="I391" s="175"/>
      <c r="L391" s="171"/>
      <c r="M391" s="176"/>
      <c r="N391" s="177"/>
      <c r="O391" s="177"/>
      <c r="P391" s="177"/>
      <c r="Q391" s="177"/>
      <c r="R391" s="177"/>
      <c r="S391" s="177"/>
      <c r="T391" s="178"/>
      <c r="AT391" s="172" t="s">
        <v>174</v>
      </c>
      <c r="AU391" s="172" t="s">
        <v>93</v>
      </c>
      <c r="AV391" s="13" t="s">
        <v>93</v>
      </c>
      <c r="AW391" s="13" t="s">
        <v>38</v>
      </c>
      <c r="AX391" s="13" t="s">
        <v>82</v>
      </c>
      <c r="AY391" s="172" t="s">
        <v>165</v>
      </c>
    </row>
    <row r="392" spans="2:65" s="14" customFormat="1" ht="10.199999999999999">
      <c r="B392" s="179"/>
      <c r="D392" s="164" t="s">
        <v>174</v>
      </c>
      <c r="E392" s="180" t="s">
        <v>97</v>
      </c>
      <c r="F392" s="181" t="s">
        <v>178</v>
      </c>
      <c r="H392" s="182">
        <v>10</v>
      </c>
      <c r="I392" s="183"/>
      <c r="L392" s="179"/>
      <c r="M392" s="184"/>
      <c r="N392" s="185"/>
      <c r="O392" s="185"/>
      <c r="P392" s="185"/>
      <c r="Q392" s="185"/>
      <c r="R392" s="185"/>
      <c r="S392" s="185"/>
      <c r="T392" s="186"/>
      <c r="AT392" s="180" t="s">
        <v>174</v>
      </c>
      <c r="AU392" s="180" t="s">
        <v>93</v>
      </c>
      <c r="AV392" s="14" t="s">
        <v>179</v>
      </c>
      <c r="AW392" s="14" t="s">
        <v>38</v>
      </c>
      <c r="AX392" s="14" t="s">
        <v>90</v>
      </c>
      <c r="AY392" s="180" t="s">
        <v>165</v>
      </c>
    </row>
    <row r="393" spans="2:65" s="1" customFormat="1" ht="24" customHeight="1">
      <c r="B393" s="149"/>
      <c r="C393" s="150" t="s">
        <v>475</v>
      </c>
      <c r="D393" s="150" t="s">
        <v>169</v>
      </c>
      <c r="E393" s="151" t="s">
        <v>476</v>
      </c>
      <c r="F393" s="152" t="s">
        <v>477</v>
      </c>
      <c r="G393" s="153" t="s">
        <v>183</v>
      </c>
      <c r="H393" s="154">
        <v>8</v>
      </c>
      <c r="I393" s="155"/>
      <c r="J393" s="156">
        <f>ROUND(I393*H393,2)</f>
        <v>0</v>
      </c>
      <c r="K393" s="152" t="s">
        <v>236</v>
      </c>
      <c r="L393" s="32"/>
      <c r="M393" s="157" t="s">
        <v>1</v>
      </c>
      <c r="N393" s="158" t="s">
        <v>47</v>
      </c>
      <c r="O393" s="55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AR393" s="161" t="s">
        <v>90</v>
      </c>
      <c r="AT393" s="161" t="s">
        <v>169</v>
      </c>
      <c r="AU393" s="161" t="s">
        <v>93</v>
      </c>
      <c r="AY393" s="16" t="s">
        <v>165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6" t="s">
        <v>90</v>
      </c>
      <c r="BK393" s="162">
        <f>ROUND(I393*H393,2)</f>
        <v>0</v>
      </c>
      <c r="BL393" s="16" t="s">
        <v>90</v>
      </c>
      <c r="BM393" s="161" t="s">
        <v>478</v>
      </c>
    </row>
    <row r="394" spans="2:65" s="13" customFormat="1" ht="10.199999999999999">
      <c r="B394" s="171"/>
      <c r="D394" s="164" t="s">
        <v>174</v>
      </c>
      <c r="E394" s="172" t="s">
        <v>1</v>
      </c>
      <c r="F394" s="173" t="s">
        <v>479</v>
      </c>
      <c r="H394" s="174">
        <v>2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174</v>
      </c>
      <c r="AU394" s="172" t="s">
        <v>93</v>
      </c>
      <c r="AV394" s="13" t="s">
        <v>93</v>
      </c>
      <c r="AW394" s="13" t="s">
        <v>38</v>
      </c>
      <c r="AX394" s="13" t="s">
        <v>82</v>
      </c>
      <c r="AY394" s="172" t="s">
        <v>165</v>
      </c>
    </row>
    <row r="395" spans="2:65" s="13" customFormat="1" ht="10.199999999999999">
      <c r="B395" s="171"/>
      <c r="D395" s="164" t="s">
        <v>174</v>
      </c>
      <c r="E395" s="172" t="s">
        <v>1</v>
      </c>
      <c r="F395" s="173" t="s">
        <v>480</v>
      </c>
      <c r="H395" s="174">
        <v>2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174</v>
      </c>
      <c r="AU395" s="172" t="s">
        <v>93</v>
      </c>
      <c r="AV395" s="13" t="s">
        <v>93</v>
      </c>
      <c r="AW395" s="13" t="s">
        <v>38</v>
      </c>
      <c r="AX395" s="13" t="s">
        <v>82</v>
      </c>
      <c r="AY395" s="172" t="s">
        <v>165</v>
      </c>
    </row>
    <row r="396" spans="2:65" s="13" customFormat="1" ht="10.199999999999999">
      <c r="B396" s="171"/>
      <c r="D396" s="164" t="s">
        <v>174</v>
      </c>
      <c r="E396" s="172" t="s">
        <v>1</v>
      </c>
      <c r="F396" s="173" t="s">
        <v>481</v>
      </c>
      <c r="H396" s="174">
        <v>2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174</v>
      </c>
      <c r="AU396" s="172" t="s">
        <v>93</v>
      </c>
      <c r="AV396" s="13" t="s">
        <v>93</v>
      </c>
      <c r="AW396" s="13" t="s">
        <v>38</v>
      </c>
      <c r="AX396" s="13" t="s">
        <v>82</v>
      </c>
      <c r="AY396" s="172" t="s">
        <v>165</v>
      </c>
    </row>
    <row r="397" spans="2:65" s="13" customFormat="1" ht="10.199999999999999">
      <c r="B397" s="171"/>
      <c r="D397" s="164" t="s">
        <v>174</v>
      </c>
      <c r="E397" s="172" t="s">
        <v>1</v>
      </c>
      <c r="F397" s="173" t="s">
        <v>482</v>
      </c>
      <c r="H397" s="174">
        <v>2</v>
      </c>
      <c r="I397" s="175"/>
      <c r="L397" s="171"/>
      <c r="M397" s="176"/>
      <c r="N397" s="177"/>
      <c r="O397" s="177"/>
      <c r="P397" s="177"/>
      <c r="Q397" s="177"/>
      <c r="R397" s="177"/>
      <c r="S397" s="177"/>
      <c r="T397" s="178"/>
      <c r="AT397" s="172" t="s">
        <v>174</v>
      </c>
      <c r="AU397" s="172" t="s">
        <v>93</v>
      </c>
      <c r="AV397" s="13" t="s">
        <v>93</v>
      </c>
      <c r="AW397" s="13" t="s">
        <v>38</v>
      </c>
      <c r="AX397" s="13" t="s">
        <v>82</v>
      </c>
      <c r="AY397" s="172" t="s">
        <v>165</v>
      </c>
    </row>
    <row r="398" spans="2:65" s="14" customFormat="1" ht="10.199999999999999">
      <c r="B398" s="179"/>
      <c r="D398" s="164" t="s">
        <v>174</v>
      </c>
      <c r="E398" s="180" t="s">
        <v>1</v>
      </c>
      <c r="F398" s="181" t="s">
        <v>178</v>
      </c>
      <c r="H398" s="182">
        <v>8</v>
      </c>
      <c r="I398" s="183"/>
      <c r="L398" s="179"/>
      <c r="M398" s="184"/>
      <c r="N398" s="185"/>
      <c r="O398" s="185"/>
      <c r="P398" s="185"/>
      <c r="Q398" s="185"/>
      <c r="R398" s="185"/>
      <c r="S398" s="185"/>
      <c r="T398" s="186"/>
      <c r="AT398" s="180" t="s">
        <v>174</v>
      </c>
      <c r="AU398" s="180" t="s">
        <v>93</v>
      </c>
      <c r="AV398" s="14" t="s">
        <v>179</v>
      </c>
      <c r="AW398" s="14" t="s">
        <v>38</v>
      </c>
      <c r="AX398" s="14" t="s">
        <v>90</v>
      </c>
      <c r="AY398" s="180" t="s">
        <v>165</v>
      </c>
    </row>
    <row r="399" spans="2:65" s="1" customFormat="1" ht="16.5" customHeight="1">
      <c r="B399" s="149"/>
      <c r="C399" s="187" t="s">
        <v>483</v>
      </c>
      <c r="D399" s="187" t="s">
        <v>251</v>
      </c>
      <c r="E399" s="188" t="s">
        <v>484</v>
      </c>
      <c r="F399" s="189" t="s">
        <v>485</v>
      </c>
      <c r="G399" s="190" t="s">
        <v>103</v>
      </c>
      <c r="H399" s="191">
        <v>44</v>
      </c>
      <c r="I399" s="192"/>
      <c r="J399" s="193">
        <f>ROUND(I399*H399,2)</f>
        <v>0</v>
      </c>
      <c r="K399" s="189" t="s">
        <v>1</v>
      </c>
      <c r="L399" s="194"/>
      <c r="M399" s="195" t="s">
        <v>1</v>
      </c>
      <c r="N399" s="196" t="s">
        <v>47</v>
      </c>
      <c r="O399" s="55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AR399" s="161" t="s">
        <v>202</v>
      </c>
      <c r="AT399" s="161" t="s">
        <v>251</v>
      </c>
      <c r="AU399" s="161" t="s">
        <v>93</v>
      </c>
      <c r="AY399" s="16" t="s">
        <v>165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6" t="s">
        <v>90</v>
      </c>
      <c r="BK399" s="162">
        <f>ROUND(I399*H399,2)</f>
        <v>0</v>
      </c>
      <c r="BL399" s="16" t="s">
        <v>172</v>
      </c>
      <c r="BM399" s="161" t="s">
        <v>486</v>
      </c>
    </row>
    <row r="400" spans="2:65" s="13" customFormat="1" ht="10.199999999999999">
      <c r="B400" s="171"/>
      <c r="D400" s="164" t="s">
        <v>174</v>
      </c>
      <c r="E400" s="172" t="s">
        <v>1</v>
      </c>
      <c r="F400" s="173" t="s">
        <v>94</v>
      </c>
      <c r="H400" s="174">
        <v>40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174</v>
      </c>
      <c r="AU400" s="172" t="s">
        <v>93</v>
      </c>
      <c r="AV400" s="13" t="s">
        <v>93</v>
      </c>
      <c r="AW400" s="13" t="s">
        <v>38</v>
      </c>
      <c r="AX400" s="13" t="s">
        <v>82</v>
      </c>
      <c r="AY400" s="172" t="s">
        <v>165</v>
      </c>
    </row>
    <row r="401" spans="2:65" s="14" customFormat="1" ht="10.199999999999999">
      <c r="B401" s="179"/>
      <c r="D401" s="164" t="s">
        <v>174</v>
      </c>
      <c r="E401" s="180" t="s">
        <v>1</v>
      </c>
      <c r="F401" s="181" t="s">
        <v>178</v>
      </c>
      <c r="H401" s="182">
        <v>40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174</v>
      </c>
      <c r="AU401" s="180" t="s">
        <v>93</v>
      </c>
      <c r="AV401" s="14" t="s">
        <v>179</v>
      </c>
      <c r="AW401" s="14" t="s">
        <v>38</v>
      </c>
      <c r="AX401" s="14" t="s">
        <v>82</v>
      </c>
      <c r="AY401" s="180" t="s">
        <v>165</v>
      </c>
    </row>
    <row r="402" spans="2:65" s="12" customFormat="1" ht="10.199999999999999">
      <c r="B402" s="163"/>
      <c r="D402" s="164" t="s">
        <v>174</v>
      </c>
      <c r="E402" s="165" t="s">
        <v>1</v>
      </c>
      <c r="F402" s="166" t="s">
        <v>487</v>
      </c>
      <c r="H402" s="165" t="s">
        <v>1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174</v>
      </c>
      <c r="AU402" s="165" t="s">
        <v>93</v>
      </c>
      <c r="AV402" s="12" t="s">
        <v>90</v>
      </c>
      <c r="AW402" s="12" t="s">
        <v>38</v>
      </c>
      <c r="AX402" s="12" t="s">
        <v>82</v>
      </c>
      <c r="AY402" s="165" t="s">
        <v>165</v>
      </c>
    </row>
    <row r="403" spans="2:65" s="13" customFormat="1" ht="10.199999999999999">
      <c r="B403" s="171"/>
      <c r="D403" s="164" t="s">
        <v>174</v>
      </c>
      <c r="E403" s="172" t="s">
        <v>1</v>
      </c>
      <c r="F403" s="173" t="s">
        <v>488</v>
      </c>
      <c r="H403" s="174">
        <v>44</v>
      </c>
      <c r="I403" s="175"/>
      <c r="L403" s="171"/>
      <c r="M403" s="176"/>
      <c r="N403" s="177"/>
      <c r="O403" s="177"/>
      <c r="P403" s="177"/>
      <c r="Q403" s="177"/>
      <c r="R403" s="177"/>
      <c r="S403" s="177"/>
      <c r="T403" s="178"/>
      <c r="AT403" s="172" t="s">
        <v>174</v>
      </c>
      <c r="AU403" s="172" t="s">
        <v>93</v>
      </c>
      <c r="AV403" s="13" t="s">
        <v>93</v>
      </c>
      <c r="AW403" s="13" t="s">
        <v>38</v>
      </c>
      <c r="AX403" s="13" t="s">
        <v>82</v>
      </c>
      <c r="AY403" s="172" t="s">
        <v>165</v>
      </c>
    </row>
    <row r="404" spans="2:65" s="14" customFormat="1" ht="10.199999999999999">
      <c r="B404" s="179"/>
      <c r="D404" s="164" t="s">
        <v>174</v>
      </c>
      <c r="E404" s="180" t="s">
        <v>1</v>
      </c>
      <c r="F404" s="181" t="s">
        <v>178</v>
      </c>
      <c r="H404" s="182">
        <v>44</v>
      </c>
      <c r="I404" s="183"/>
      <c r="L404" s="179"/>
      <c r="M404" s="184"/>
      <c r="N404" s="185"/>
      <c r="O404" s="185"/>
      <c r="P404" s="185"/>
      <c r="Q404" s="185"/>
      <c r="R404" s="185"/>
      <c r="S404" s="185"/>
      <c r="T404" s="186"/>
      <c r="AT404" s="180" t="s">
        <v>174</v>
      </c>
      <c r="AU404" s="180" t="s">
        <v>93</v>
      </c>
      <c r="AV404" s="14" t="s">
        <v>179</v>
      </c>
      <c r="AW404" s="14" t="s">
        <v>38</v>
      </c>
      <c r="AX404" s="14" t="s">
        <v>90</v>
      </c>
      <c r="AY404" s="180" t="s">
        <v>165</v>
      </c>
    </row>
    <row r="405" spans="2:65" s="1" customFormat="1" ht="16.5" customHeight="1">
      <c r="B405" s="149"/>
      <c r="C405" s="187" t="s">
        <v>489</v>
      </c>
      <c r="D405" s="187" t="s">
        <v>251</v>
      </c>
      <c r="E405" s="188" t="s">
        <v>490</v>
      </c>
      <c r="F405" s="189" t="s">
        <v>491</v>
      </c>
      <c r="G405" s="190" t="s">
        <v>103</v>
      </c>
      <c r="H405" s="191">
        <v>11</v>
      </c>
      <c r="I405" s="192"/>
      <c r="J405" s="193">
        <f>ROUND(I405*H405,2)</f>
        <v>0</v>
      </c>
      <c r="K405" s="189" t="s">
        <v>1</v>
      </c>
      <c r="L405" s="194"/>
      <c r="M405" s="195" t="s">
        <v>1</v>
      </c>
      <c r="N405" s="196" t="s">
        <v>47</v>
      </c>
      <c r="O405" s="55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AR405" s="161" t="s">
        <v>202</v>
      </c>
      <c r="AT405" s="161" t="s">
        <v>251</v>
      </c>
      <c r="AU405" s="161" t="s">
        <v>93</v>
      </c>
      <c r="AY405" s="16" t="s">
        <v>165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6" t="s">
        <v>90</v>
      </c>
      <c r="BK405" s="162">
        <f>ROUND(I405*H405,2)</f>
        <v>0</v>
      </c>
      <c r="BL405" s="16" t="s">
        <v>172</v>
      </c>
      <c r="BM405" s="161" t="s">
        <v>492</v>
      </c>
    </row>
    <row r="406" spans="2:65" s="13" customFormat="1" ht="10.199999999999999">
      <c r="B406" s="171"/>
      <c r="D406" s="164" t="s">
        <v>174</v>
      </c>
      <c r="E406" s="172" t="s">
        <v>1</v>
      </c>
      <c r="F406" s="173" t="s">
        <v>97</v>
      </c>
      <c r="H406" s="174">
        <v>10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174</v>
      </c>
      <c r="AU406" s="172" t="s">
        <v>93</v>
      </c>
      <c r="AV406" s="13" t="s">
        <v>93</v>
      </c>
      <c r="AW406" s="13" t="s">
        <v>38</v>
      </c>
      <c r="AX406" s="13" t="s">
        <v>82</v>
      </c>
      <c r="AY406" s="172" t="s">
        <v>165</v>
      </c>
    </row>
    <row r="407" spans="2:65" s="14" customFormat="1" ht="10.199999999999999">
      <c r="B407" s="179"/>
      <c r="D407" s="164" t="s">
        <v>174</v>
      </c>
      <c r="E407" s="180" t="s">
        <v>1</v>
      </c>
      <c r="F407" s="181" t="s">
        <v>178</v>
      </c>
      <c r="H407" s="182">
        <v>10</v>
      </c>
      <c r="I407" s="183"/>
      <c r="L407" s="179"/>
      <c r="M407" s="184"/>
      <c r="N407" s="185"/>
      <c r="O407" s="185"/>
      <c r="P407" s="185"/>
      <c r="Q407" s="185"/>
      <c r="R407" s="185"/>
      <c r="S407" s="185"/>
      <c r="T407" s="186"/>
      <c r="AT407" s="180" t="s">
        <v>174</v>
      </c>
      <c r="AU407" s="180" t="s">
        <v>93</v>
      </c>
      <c r="AV407" s="14" t="s">
        <v>179</v>
      </c>
      <c r="AW407" s="14" t="s">
        <v>38</v>
      </c>
      <c r="AX407" s="14" t="s">
        <v>82</v>
      </c>
      <c r="AY407" s="180" t="s">
        <v>165</v>
      </c>
    </row>
    <row r="408" spans="2:65" s="12" customFormat="1" ht="10.199999999999999">
      <c r="B408" s="163"/>
      <c r="D408" s="164" t="s">
        <v>174</v>
      </c>
      <c r="E408" s="165" t="s">
        <v>1</v>
      </c>
      <c r="F408" s="166" t="s">
        <v>487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174</v>
      </c>
      <c r="AU408" s="165" t="s">
        <v>93</v>
      </c>
      <c r="AV408" s="12" t="s">
        <v>90</v>
      </c>
      <c r="AW408" s="12" t="s">
        <v>38</v>
      </c>
      <c r="AX408" s="12" t="s">
        <v>82</v>
      </c>
      <c r="AY408" s="165" t="s">
        <v>165</v>
      </c>
    </row>
    <row r="409" spans="2:65" s="13" customFormat="1" ht="10.199999999999999">
      <c r="B409" s="171"/>
      <c r="D409" s="164" t="s">
        <v>174</v>
      </c>
      <c r="E409" s="172" t="s">
        <v>1</v>
      </c>
      <c r="F409" s="173" t="s">
        <v>493</v>
      </c>
      <c r="H409" s="174">
        <v>11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174</v>
      </c>
      <c r="AU409" s="172" t="s">
        <v>93</v>
      </c>
      <c r="AV409" s="13" t="s">
        <v>93</v>
      </c>
      <c r="AW409" s="13" t="s">
        <v>38</v>
      </c>
      <c r="AX409" s="13" t="s">
        <v>82</v>
      </c>
      <c r="AY409" s="172" t="s">
        <v>165</v>
      </c>
    </row>
    <row r="410" spans="2:65" s="14" customFormat="1" ht="10.199999999999999">
      <c r="B410" s="179"/>
      <c r="D410" s="164" t="s">
        <v>174</v>
      </c>
      <c r="E410" s="180" t="s">
        <v>1</v>
      </c>
      <c r="F410" s="181" t="s">
        <v>178</v>
      </c>
      <c r="H410" s="182">
        <v>11</v>
      </c>
      <c r="I410" s="183"/>
      <c r="L410" s="179"/>
      <c r="M410" s="184"/>
      <c r="N410" s="185"/>
      <c r="O410" s="185"/>
      <c r="P410" s="185"/>
      <c r="Q410" s="185"/>
      <c r="R410" s="185"/>
      <c r="S410" s="185"/>
      <c r="T410" s="186"/>
      <c r="AT410" s="180" t="s">
        <v>174</v>
      </c>
      <c r="AU410" s="180" t="s">
        <v>93</v>
      </c>
      <c r="AV410" s="14" t="s">
        <v>179</v>
      </c>
      <c r="AW410" s="14" t="s">
        <v>38</v>
      </c>
      <c r="AX410" s="14" t="s">
        <v>90</v>
      </c>
      <c r="AY410" s="180" t="s">
        <v>165</v>
      </c>
    </row>
    <row r="411" spans="2:65" s="1" customFormat="1" ht="24" customHeight="1">
      <c r="B411" s="149"/>
      <c r="C411" s="150" t="s">
        <v>494</v>
      </c>
      <c r="D411" s="150" t="s">
        <v>169</v>
      </c>
      <c r="E411" s="151" t="s">
        <v>495</v>
      </c>
      <c r="F411" s="152" t="s">
        <v>496</v>
      </c>
      <c r="G411" s="153" t="s">
        <v>183</v>
      </c>
      <c r="H411" s="154">
        <v>12</v>
      </c>
      <c r="I411" s="155"/>
      <c r="J411" s="156">
        <f>ROUND(I411*H411,2)</f>
        <v>0</v>
      </c>
      <c r="K411" s="152" t="s">
        <v>1</v>
      </c>
      <c r="L411" s="32"/>
      <c r="M411" s="157" t="s">
        <v>1</v>
      </c>
      <c r="N411" s="158" t="s">
        <v>47</v>
      </c>
      <c r="O411" s="55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AR411" s="161" t="s">
        <v>172</v>
      </c>
      <c r="AT411" s="161" t="s">
        <v>169</v>
      </c>
      <c r="AU411" s="161" t="s">
        <v>93</v>
      </c>
      <c r="AY411" s="16" t="s">
        <v>165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6" t="s">
        <v>90</v>
      </c>
      <c r="BK411" s="162">
        <f>ROUND(I411*H411,2)</f>
        <v>0</v>
      </c>
      <c r="BL411" s="16" t="s">
        <v>172</v>
      </c>
      <c r="BM411" s="161" t="s">
        <v>497</v>
      </c>
    </row>
    <row r="412" spans="2:65" s="12" customFormat="1" ht="10.199999999999999">
      <c r="B412" s="163"/>
      <c r="D412" s="164" t="s">
        <v>174</v>
      </c>
      <c r="E412" s="165" t="s">
        <v>1</v>
      </c>
      <c r="F412" s="166" t="s">
        <v>186</v>
      </c>
      <c r="H412" s="165" t="s">
        <v>1</v>
      </c>
      <c r="I412" s="167"/>
      <c r="L412" s="163"/>
      <c r="M412" s="168"/>
      <c r="N412" s="169"/>
      <c r="O412" s="169"/>
      <c r="P412" s="169"/>
      <c r="Q412" s="169"/>
      <c r="R412" s="169"/>
      <c r="S412" s="169"/>
      <c r="T412" s="170"/>
      <c r="AT412" s="165" t="s">
        <v>174</v>
      </c>
      <c r="AU412" s="165" t="s">
        <v>93</v>
      </c>
      <c r="AV412" s="12" t="s">
        <v>90</v>
      </c>
      <c r="AW412" s="12" t="s">
        <v>38</v>
      </c>
      <c r="AX412" s="12" t="s">
        <v>82</v>
      </c>
      <c r="AY412" s="165" t="s">
        <v>165</v>
      </c>
    </row>
    <row r="413" spans="2:65" s="12" customFormat="1" ht="10.199999999999999">
      <c r="B413" s="163"/>
      <c r="D413" s="164" t="s">
        <v>174</v>
      </c>
      <c r="E413" s="165" t="s">
        <v>1</v>
      </c>
      <c r="F413" s="166" t="s">
        <v>402</v>
      </c>
      <c r="H413" s="165" t="s">
        <v>1</v>
      </c>
      <c r="I413" s="167"/>
      <c r="L413" s="163"/>
      <c r="M413" s="168"/>
      <c r="N413" s="169"/>
      <c r="O413" s="169"/>
      <c r="P413" s="169"/>
      <c r="Q413" s="169"/>
      <c r="R413" s="169"/>
      <c r="S413" s="169"/>
      <c r="T413" s="170"/>
      <c r="AT413" s="165" t="s">
        <v>174</v>
      </c>
      <c r="AU413" s="165" t="s">
        <v>93</v>
      </c>
      <c r="AV413" s="12" t="s">
        <v>90</v>
      </c>
      <c r="AW413" s="12" t="s">
        <v>38</v>
      </c>
      <c r="AX413" s="12" t="s">
        <v>82</v>
      </c>
      <c r="AY413" s="165" t="s">
        <v>165</v>
      </c>
    </row>
    <row r="414" spans="2:65" s="13" customFormat="1" ht="10.199999999999999">
      <c r="B414" s="171"/>
      <c r="D414" s="164" t="s">
        <v>174</v>
      </c>
      <c r="E414" s="172" t="s">
        <v>1</v>
      </c>
      <c r="F414" s="173" t="s">
        <v>498</v>
      </c>
      <c r="H414" s="174">
        <v>2</v>
      </c>
      <c r="I414" s="175"/>
      <c r="L414" s="171"/>
      <c r="M414" s="176"/>
      <c r="N414" s="177"/>
      <c r="O414" s="177"/>
      <c r="P414" s="177"/>
      <c r="Q414" s="177"/>
      <c r="R414" s="177"/>
      <c r="S414" s="177"/>
      <c r="T414" s="178"/>
      <c r="AT414" s="172" t="s">
        <v>174</v>
      </c>
      <c r="AU414" s="172" t="s">
        <v>93</v>
      </c>
      <c r="AV414" s="13" t="s">
        <v>93</v>
      </c>
      <c r="AW414" s="13" t="s">
        <v>38</v>
      </c>
      <c r="AX414" s="13" t="s">
        <v>82</v>
      </c>
      <c r="AY414" s="172" t="s">
        <v>165</v>
      </c>
    </row>
    <row r="415" spans="2:65" s="12" customFormat="1" ht="10.199999999999999">
      <c r="B415" s="163"/>
      <c r="D415" s="164" t="s">
        <v>174</v>
      </c>
      <c r="E415" s="165" t="s">
        <v>1</v>
      </c>
      <c r="F415" s="166" t="s">
        <v>404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174</v>
      </c>
      <c r="AU415" s="165" t="s">
        <v>93</v>
      </c>
      <c r="AV415" s="12" t="s">
        <v>90</v>
      </c>
      <c r="AW415" s="12" t="s">
        <v>38</v>
      </c>
      <c r="AX415" s="12" t="s">
        <v>82</v>
      </c>
      <c r="AY415" s="165" t="s">
        <v>165</v>
      </c>
    </row>
    <row r="416" spans="2:65" s="13" customFormat="1" ht="10.199999999999999">
      <c r="B416" s="171"/>
      <c r="D416" s="164" t="s">
        <v>174</v>
      </c>
      <c r="E416" s="172" t="s">
        <v>1</v>
      </c>
      <c r="F416" s="173" t="s">
        <v>498</v>
      </c>
      <c r="H416" s="174">
        <v>2</v>
      </c>
      <c r="I416" s="175"/>
      <c r="L416" s="171"/>
      <c r="M416" s="176"/>
      <c r="N416" s="177"/>
      <c r="O416" s="177"/>
      <c r="P416" s="177"/>
      <c r="Q416" s="177"/>
      <c r="R416" s="177"/>
      <c r="S416" s="177"/>
      <c r="T416" s="178"/>
      <c r="AT416" s="172" t="s">
        <v>174</v>
      </c>
      <c r="AU416" s="172" t="s">
        <v>93</v>
      </c>
      <c r="AV416" s="13" t="s">
        <v>93</v>
      </c>
      <c r="AW416" s="13" t="s">
        <v>38</v>
      </c>
      <c r="AX416" s="13" t="s">
        <v>82</v>
      </c>
      <c r="AY416" s="172" t="s">
        <v>165</v>
      </c>
    </row>
    <row r="417" spans="2:65" s="12" customFormat="1" ht="10.199999999999999">
      <c r="B417" s="163"/>
      <c r="D417" s="164" t="s">
        <v>174</v>
      </c>
      <c r="E417" s="165" t="s">
        <v>1</v>
      </c>
      <c r="F417" s="166" t="s">
        <v>405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174</v>
      </c>
      <c r="AU417" s="165" t="s">
        <v>93</v>
      </c>
      <c r="AV417" s="12" t="s">
        <v>90</v>
      </c>
      <c r="AW417" s="12" t="s">
        <v>38</v>
      </c>
      <c r="AX417" s="12" t="s">
        <v>82</v>
      </c>
      <c r="AY417" s="165" t="s">
        <v>165</v>
      </c>
    </row>
    <row r="418" spans="2:65" s="13" customFormat="1" ht="10.199999999999999">
      <c r="B418" s="171"/>
      <c r="D418" s="164" t="s">
        <v>174</v>
      </c>
      <c r="E418" s="172" t="s">
        <v>1</v>
      </c>
      <c r="F418" s="173" t="s">
        <v>498</v>
      </c>
      <c r="H418" s="174">
        <v>2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174</v>
      </c>
      <c r="AU418" s="172" t="s">
        <v>93</v>
      </c>
      <c r="AV418" s="13" t="s">
        <v>93</v>
      </c>
      <c r="AW418" s="13" t="s">
        <v>38</v>
      </c>
      <c r="AX418" s="13" t="s">
        <v>82</v>
      </c>
      <c r="AY418" s="172" t="s">
        <v>165</v>
      </c>
    </row>
    <row r="419" spans="2:65" s="12" customFormat="1" ht="10.199999999999999">
      <c r="B419" s="163"/>
      <c r="D419" s="164" t="s">
        <v>174</v>
      </c>
      <c r="E419" s="165" t="s">
        <v>1</v>
      </c>
      <c r="F419" s="166" t="s">
        <v>187</v>
      </c>
      <c r="H419" s="165" t="s">
        <v>1</v>
      </c>
      <c r="I419" s="167"/>
      <c r="L419" s="163"/>
      <c r="M419" s="168"/>
      <c r="N419" s="169"/>
      <c r="O419" s="169"/>
      <c r="P419" s="169"/>
      <c r="Q419" s="169"/>
      <c r="R419" s="169"/>
      <c r="S419" s="169"/>
      <c r="T419" s="170"/>
      <c r="AT419" s="165" t="s">
        <v>174</v>
      </c>
      <c r="AU419" s="165" t="s">
        <v>93</v>
      </c>
      <c r="AV419" s="12" t="s">
        <v>90</v>
      </c>
      <c r="AW419" s="12" t="s">
        <v>38</v>
      </c>
      <c r="AX419" s="12" t="s">
        <v>82</v>
      </c>
      <c r="AY419" s="165" t="s">
        <v>165</v>
      </c>
    </row>
    <row r="420" spans="2:65" s="12" customFormat="1" ht="10.199999999999999">
      <c r="B420" s="163"/>
      <c r="D420" s="164" t="s">
        <v>174</v>
      </c>
      <c r="E420" s="165" t="s">
        <v>1</v>
      </c>
      <c r="F420" s="166" t="s">
        <v>402</v>
      </c>
      <c r="H420" s="165" t="s">
        <v>1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174</v>
      </c>
      <c r="AU420" s="165" t="s">
        <v>93</v>
      </c>
      <c r="AV420" s="12" t="s">
        <v>90</v>
      </c>
      <c r="AW420" s="12" t="s">
        <v>38</v>
      </c>
      <c r="AX420" s="12" t="s">
        <v>82</v>
      </c>
      <c r="AY420" s="165" t="s">
        <v>165</v>
      </c>
    </row>
    <row r="421" spans="2:65" s="13" customFormat="1" ht="10.199999999999999">
      <c r="B421" s="171"/>
      <c r="D421" s="164" t="s">
        <v>174</v>
      </c>
      <c r="E421" s="172" t="s">
        <v>1</v>
      </c>
      <c r="F421" s="173" t="s">
        <v>498</v>
      </c>
      <c r="H421" s="174">
        <v>2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174</v>
      </c>
      <c r="AU421" s="172" t="s">
        <v>93</v>
      </c>
      <c r="AV421" s="13" t="s">
        <v>93</v>
      </c>
      <c r="AW421" s="13" t="s">
        <v>38</v>
      </c>
      <c r="AX421" s="13" t="s">
        <v>82</v>
      </c>
      <c r="AY421" s="172" t="s">
        <v>165</v>
      </c>
    </row>
    <row r="422" spans="2:65" s="12" customFormat="1" ht="10.199999999999999">
      <c r="B422" s="163"/>
      <c r="D422" s="164" t="s">
        <v>174</v>
      </c>
      <c r="E422" s="165" t="s">
        <v>1</v>
      </c>
      <c r="F422" s="166" t="s">
        <v>404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174</v>
      </c>
      <c r="AU422" s="165" t="s">
        <v>93</v>
      </c>
      <c r="AV422" s="12" t="s">
        <v>90</v>
      </c>
      <c r="AW422" s="12" t="s">
        <v>38</v>
      </c>
      <c r="AX422" s="12" t="s">
        <v>82</v>
      </c>
      <c r="AY422" s="165" t="s">
        <v>165</v>
      </c>
    </row>
    <row r="423" spans="2:65" s="13" customFormat="1" ht="10.199999999999999">
      <c r="B423" s="171"/>
      <c r="D423" s="164" t="s">
        <v>174</v>
      </c>
      <c r="E423" s="172" t="s">
        <v>1</v>
      </c>
      <c r="F423" s="173" t="s">
        <v>498</v>
      </c>
      <c r="H423" s="174">
        <v>2</v>
      </c>
      <c r="I423" s="175"/>
      <c r="L423" s="171"/>
      <c r="M423" s="176"/>
      <c r="N423" s="177"/>
      <c r="O423" s="177"/>
      <c r="P423" s="177"/>
      <c r="Q423" s="177"/>
      <c r="R423" s="177"/>
      <c r="S423" s="177"/>
      <c r="T423" s="178"/>
      <c r="AT423" s="172" t="s">
        <v>174</v>
      </c>
      <c r="AU423" s="172" t="s">
        <v>93</v>
      </c>
      <c r="AV423" s="13" t="s">
        <v>93</v>
      </c>
      <c r="AW423" s="13" t="s">
        <v>38</v>
      </c>
      <c r="AX423" s="13" t="s">
        <v>82</v>
      </c>
      <c r="AY423" s="172" t="s">
        <v>165</v>
      </c>
    </row>
    <row r="424" spans="2:65" s="12" customFormat="1" ht="10.199999999999999">
      <c r="B424" s="163"/>
      <c r="D424" s="164" t="s">
        <v>174</v>
      </c>
      <c r="E424" s="165" t="s">
        <v>1</v>
      </c>
      <c r="F424" s="166" t="s">
        <v>405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174</v>
      </c>
      <c r="AU424" s="165" t="s">
        <v>93</v>
      </c>
      <c r="AV424" s="12" t="s">
        <v>90</v>
      </c>
      <c r="AW424" s="12" t="s">
        <v>38</v>
      </c>
      <c r="AX424" s="12" t="s">
        <v>82</v>
      </c>
      <c r="AY424" s="165" t="s">
        <v>165</v>
      </c>
    </row>
    <row r="425" spans="2:65" s="13" customFormat="1" ht="10.199999999999999">
      <c r="B425" s="171"/>
      <c r="D425" s="164" t="s">
        <v>174</v>
      </c>
      <c r="E425" s="172" t="s">
        <v>1</v>
      </c>
      <c r="F425" s="173" t="s">
        <v>498</v>
      </c>
      <c r="H425" s="174">
        <v>2</v>
      </c>
      <c r="I425" s="175"/>
      <c r="L425" s="171"/>
      <c r="M425" s="176"/>
      <c r="N425" s="177"/>
      <c r="O425" s="177"/>
      <c r="P425" s="177"/>
      <c r="Q425" s="177"/>
      <c r="R425" s="177"/>
      <c r="S425" s="177"/>
      <c r="T425" s="178"/>
      <c r="AT425" s="172" t="s">
        <v>174</v>
      </c>
      <c r="AU425" s="172" t="s">
        <v>93</v>
      </c>
      <c r="AV425" s="13" t="s">
        <v>93</v>
      </c>
      <c r="AW425" s="13" t="s">
        <v>38</v>
      </c>
      <c r="AX425" s="13" t="s">
        <v>82</v>
      </c>
      <c r="AY425" s="172" t="s">
        <v>165</v>
      </c>
    </row>
    <row r="426" spans="2:65" s="14" customFormat="1" ht="10.199999999999999">
      <c r="B426" s="179"/>
      <c r="D426" s="164" t="s">
        <v>174</v>
      </c>
      <c r="E426" s="180" t="s">
        <v>1</v>
      </c>
      <c r="F426" s="181" t="s">
        <v>178</v>
      </c>
      <c r="H426" s="182">
        <v>12</v>
      </c>
      <c r="I426" s="183"/>
      <c r="L426" s="179"/>
      <c r="M426" s="184"/>
      <c r="N426" s="185"/>
      <c r="O426" s="185"/>
      <c r="P426" s="185"/>
      <c r="Q426" s="185"/>
      <c r="R426" s="185"/>
      <c r="S426" s="185"/>
      <c r="T426" s="186"/>
      <c r="AT426" s="180" t="s">
        <v>174</v>
      </c>
      <c r="AU426" s="180" t="s">
        <v>93</v>
      </c>
      <c r="AV426" s="14" t="s">
        <v>179</v>
      </c>
      <c r="AW426" s="14" t="s">
        <v>38</v>
      </c>
      <c r="AX426" s="14" t="s">
        <v>90</v>
      </c>
      <c r="AY426" s="180" t="s">
        <v>165</v>
      </c>
    </row>
    <row r="427" spans="2:65" s="1" customFormat="1" ht="24" customHeight="1">
      <c r="B427" s="149"/>
      <c r="C427" s="150" t="s">
        <v>499</v>
      </c>
      <c r="D427" s="150" t="s">
        <v>169</v>
      </c>
      <c r="E427" s="151" t="s">
        <v>500</v>
      </c>
      <c r="F427" s="152" t="s">
        <v>501</v>
      </c>
      <c r="G427" s="153" t="s">
        <v>183</v>
      </c>
      <c r="H427" s="154">
        <v>4</v>
      </c>
      <c r="I427" s="155"/>
      <c r="J427" s="156">
        <f>ROUND(I427*H427,2)</f>
        <v>0</v>
      </c>
      <c r="K427" s="152" t="s">
        <v>1</v>
      </c>
      <c r="L427" s="32"/>
      <c r="M427" s="157" t="s">
        <v>1</v>
      </c>
      <c r="N427" s="158" t="s">
        <v>47</v>
      </c>
      <c r="O427" s="55"/>
      <c r="P427" s="159">
        <f>O427*H427</f>
        <v>0</v>
      </c>
      <c r="Q427" s="159">
        <v>0</v>
      </c>
      <c r="R427" s="159">
        <f>Q427*H427</f>
        <v>0</v>
      </c>
      <c r="S427" s="159">
        <v>0</v>
      </c>
      <c r="T427" s="160">
        <f>S427*H427</f>
        <v>0</v>
      </c>
      <c r="AR427" s="161" t="s">
        <v>172</v>
      </c>
      <c r="AT427" s="161" t="s">
        <v>169</v>
      </c>
      <c r="AU427" s="161" t="s">
        <v>93</v>
      </c>
      <c r="AY427" s="16" t="s">
        <v>165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6" t="s">
        <v>90</v>
      </c>
      <c r="BK427" s="162">
        <f>ROUND(I427*H427,2)</f>
        <v>0</v>
      </c>
      <c r="BL427" s="16" t="s">
        <v>172</v>
      </c>
      <c r="BM427" s="161" t="s">
        <v>502</v>
      </c>
    </row>
    <row r="428" spans="2:65" s="12" customFormat="1" ht="10.199999999999999">
      <c r="B428" s="163"/>
      <c r="D428" s="164" t="s">
        <v>174</v>
      </c>
      <c r="E428" s="165" t="s">
        <v>1</v>
      </c>
      <c r="F428" s="166" t="s">
        <v>186</v>
      </c>
      <c r="H428" s="165" t="s">
        <v>1</v>
      </c>
      <c r="I428" s="167"/>
      <c r="L428" s="163"/>
      <c r="M428" s="168"/>
      <c r="N428" s="169"/>
      <c r="O428" s="169"/>
      <c r="P428" s="169"/>
      <c r="Q428" s="169"/>
      <c r="R428" s="169"/>
      <c r="S428" s="169"/>
      <c r="T428" s="170"/>
      <c r="AT428" s="165" t="s">
        <v>174</v>
      </c>
      <c r="AU428" s="165" t="s">
        <v>93</v>
      </c>
      <c r="AV428" s="12" t="s">
        <v>90</v>
      </c>
      <c r="AW428" s="12" t="s">
        <v>38</v>
      </c>
      <c r="AX428" s="12" t="s">
        <v>82</v>
      </c>
      <c r="AY428" s="165" t="s">
        <v>165</v>
      </c>
    </row>
    <row r="429" spans="2:65" s="12" customFormat="1" ht="10.199999999999999">
      <c r="B429" s="163"/>
      <c r="D429" s="164" t="s">
        <v>174</v>
      </c>
      <c r="E429" s="165" t="s">
        <v>1</v>
      </c>
      <c r="F429" s="166" t="s">
        <v>406</v>
      </c>
      <c r="H429" s="165" t="s">
        <v>1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5" t="s">
        <v>174</v>
      </c>
      <c r="AU429" s="165" t="s">
        <v>93</v>
      </c>
      <c r="AV429" s="12" t="s">
        <v>90</v>
      </c>
      <c r="AW429" s="12" t="s">
        <v>38</v>
      </c>
      <c r="AX429" s="12" t="s">
        <v>82</v>
      </c>
      <c r="AY429" s="165" t="s">
        <v>165</v>
      </c>
    </row>
    <row r="430" spans="2:65" s="13" customFormat="1" ht="10.199999999999999">
      <c r="B430" s="171"/>
      <c r="D430" s="164" t="s">
        <v>174</v>
      </c>
      <c r="E430" s="172" t="s">
        <v>1</v>
      </c>
      <c r="F430" s="173" t="s">
        <v>498</v>
      </c>
      <c r="H430" s="174">
        <v>2</v>
      </c>
      <c r="I430" s="175"/>
      <c r="L430" s="171"/>
      <c r="M430" s="176"/>
      <c r="N430" s="177"/>
      <c r="O430" s="177"/>
      <c r="P430" s="177"/>
      <c r="Q430" s="177"/>
      <c r="R430" s="177"/>
      <c r="S430" s="177"/>
      <c r="T430" s="178"/>
      <c r="AT430" s="172" t="s">
        <v>174</v>
      </c>
      <c r="AU430" s="172" t="s">
        <v>93</v>
      </c>
      <c r="AV430" s="13" t="s">
        <v>93</v>
      </c>
      <c r="AW430" s="13" t="s">
        <v>38</v>
      </c>
      <c r="AX430" s="13" t="s">
        <v>82</v>
      </c>
      <c r="AY430" s="172" t="s">
        <v>165</v>
      </c>
    </row>
    <row r="431" spans="2:65" s="12" customFormat="1" ht="10.199999999999999">
      <c r="B431" s="163"/>
      <c r="D431" s="164" t="s">
        <v>174</v>
      </c>
      <c r="E431" s="165" t="s">
        <v>1</v>
      </c>
      <c r="F431" s="166" t="s">
        <v>187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174</v>
      </c>
      <c r="AU431" s="165" t="s">
        <v>93</v>
      </c>
      <c r="AV431" s="12" t="s">
        <v>90</v>
      </c>
      <c r="AW431" s="12" t="s">
        <v>38</v>
      </c>
      <c r="AX431" s="12" t="s">
        <v>82</v>
      </c>
      <c r="AY431" s="165" t="s">
        <v>165</v>
      </c>
    </row>
    <row r="432" spans="2:65" s="12" customFormat="1" ht="10.199999999999999">
      <c r="B432" s="163"/>
      <c r="D432" s="164" t="s">
        <v>174</v>
      </c>
      <c r="E432" s="165" t="s">
        <v>1</v>
      </c>
      <c r="F432" s="166" t="s">
        <v>406</v>
      </c>
      <c r="H432" s="165" t="s">
        <v>1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5" t="s">
        <v>174</v>
      </c>
      <c r="AU432" s="165" t="s">
        <v>93</v>
      </c>
      <c r="AV432" s="12" t="s">
        <v>90</v>
      </c>
      <c r="AW432" s="12" t="s">
        <v>38</v>
      </c>
      <c r="AX432" s="12" t="s">
        <v>82</v>
      </c>
      <c r="AY432" s="165" t="s">
        <v>165</v>
      </c>
    </row>
    <row r="433" spans="2:65" s="13" customFormat="1" ht="10.199999999999999">
      <c r="B433" s="171"/>
      <c r="D433" s="164" t="s">
        <v>174</v>
      </c>
      <c r="E433" s="172" t="s">
        <v>1</v>
      </c>
      <c r="F433" s="173" t="s">
        <v>498</v>
      </c>
      <c r="H433" s="174">
        <v>2</v>
      </c>
      <c r="I433" s="175"/>
      <c r="L433" s="171"/>
      <c r="M433" s="176"/>
      <c r="N433" s="177"/>
      <c r="O433" s="177"/>
      <c r="P433" s="177"/>
      <c r="Q433" s="177"/>
      <c r="R433" s="177"/>
      <c r="S433" s="177"/>
      <c r="T433" s="178"/>
      <c r="AT433" s="172" t="s">
        <v>174</v>
      </c>
      <c r="AU433" s="172" t="s">
        <v>93</v>
      </c>
      <c r="AV433" s="13" t="s">
        <v>93</v>
      </c>
      <c r="AW433" s="13" t="s">
        <v>38</v>
      </c>
      <c r="AX433" s="13" t="s">
        <v>82</v>
      </c>
      <c r="AY433" s="172" t="s">
        <v>165</v>
      </c>
    </row>
    <row r="434" spans="2:65" s="14" customFormat="1" ht="10.199999999999999">
      <c r="B434" s="179"/>
      <c r="D434" s="164" t="s">
        <v>174</v>
      </c>
      <c r="E434" s="180" t="s">
        <v>1</v>
      </c>
      <c r="F434" s="181" t="s">
        <v>178</v>
      </c>
      <c r="H434" s="182">
        <v>4</v>
      </c>
      <c r="I434" s="183"/>
      <c r="L434" s="179"/>
      <c r="M434" s="184"/>
      <c r="N434" s="185"/>
      <c r="O434" s="185"/>
      <c r="P434" s="185"/>
      <c r="Q434" s="185"/>
      <c r="R434" s="185"/>
      <c r="S434" s="185"/>
      <c r="T434" s="186"/>
      <c r="AT434" s="180" t="s">
        <v>174</v>
      </c>
      <c r="AU434" s="180" t="s">
        <v>93</v>
      </c>
      <c r="AV434" s="14" t="s">
        <v>179</v>
      </c>
      <c r="AW434" s="14" t="s">
        <v>38</v>
      </c>
      <c r="AX434" s="14" t="s">
        <v>90</v>
      </c>
      <c r="AY434" s="180" t="s">
        <v>165</v>
      </c>
    </row>
    <row r="435" spans="2:65" s="1" customFormat="1" ht="24" customHeight="1">
      <c r="B435" s="149"/>
      <c r="C435" s="150" t="s">
        <v>503</v>
      </c>
      <c r="D435" s="150" t="s">
        <v>169</v>
      </c>
      <c r="E435" s="151" t="s">
        <v>504</v>
      </c>
      <c r="F435" s="152" t="s">
        <v>505</v>
      </c>
      <c r="G435" s="153" t="s">
        <v>183</v>
      </c>
      <c r="H435" s="154">
        <v>4</v>
      </c>
      <c r="I435" s="155"/>
      <c r="J435" s="156">
        <f>ROUND(I435*H435,2)</f>
        <v>0</v>
      </c>
      <c r="K435" s="152" t="s">
        <v>1</v>
      </c>
      <c r="L435" s="32"/>
      <c r="M435" s="157" t="s">
        <v>1</v>
      </c>
      <c r="N435" s="158" t="s">
        <v>47</v>
      </c>
      <c r="O435" s="55"/>
      <c r="P435" s="159">
        <f>O435*H435</f>
        <v>0</v>
      </c>
      <c r="Q435" s="159">
        <v>0</v>
      </c>
      <c r="R435" s="159">
        <f>Q435*H435</f>
        <v>0</v>
      </c>
      <c r="S435" s="159">
        <v>0</v>
      </c>
      <c r="T435" s="160">
        <f>S435*H435</f>
        <v>0</v>
      </c>
      <c r="AR435" s="161" t="s">
        <v>172</v>
      </c>
      <c r="AT435" s="161" t="s">
        <v>169</v>
      </c>
      <c r="AU435" s="161" t="s">
        <v>93</v>
      </c>
      <c r="AY435" s="16" t="s">
        <v>165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6" t="s">
        <v>90</v>
      </c>
      <c r="BK435" s="162">
        <f>ROUND(I435*H435,2)</f>
        <v>0</v>
      </c>
      <c r="BL435" s="16" t="s">
        <v>172</v>
      </c>
      <c r="BM435" s="161" t="s">
        <v>506</v>
      </c>
    </row>
    <row r="436" spans="2:65" s="12" customFormat="1" ht="10.199999999999999">
      <c r="B436" s="163"/>
      <c r="D436" s="164" t="s">
        <v>174</v>
      </c>
      <c r="E436" s="165" t="s">
        <v>1</v>
      </c>
      <c r="F436" s="166" t="s">
        <v>507</v>
      </c>
      <c r="H436" s="165" t="s">
        <v>1</v>
      </c>
      <c r="I436" s="167"/>
      <c r="L436" s="163"/>
      <c r="M436" s="168"/>
      <c r="N436" s="169"/>
      <c r="O436" s="169"/>
      <c r="P436" s="169"/>
      <c r="Q436" s="169"/>
      <c r="R436" s="169"/>
      <c r="S436" s="169"/>
      <c r="T436" s="170"/>
      <c r="AT436" s="165" t="s">
        <v>174</v>
      </c>
      <c r="AU436" s="165" t="s">
        <v>93</v>
      </c>
      <c r="AV436" s="12" t="s">
        <v>90</v>
      </c>
      <c r="AW436" s="12" t="s">
        <v>38</v>
      </c>
      <c r="AX436" s="12" t="s">
        <v>82</v>
      </c>
      <c r="AY436" s="165" t="s">
        <v>165</v>
      </c>
    </row>
    <row r="437" spans="2:65" s="12" customFormat="1" ht="10.199999999999999">
      <c r="B437" s="163"/>
      <c r="D437" s="164" t="s">
        <v>174</v>
      </c>
      <c r="E437" s="165" t="s">
        <v>1</v>
      </c>
      <c r="F437" s="166" t="s">
        <v>341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174</v>
      </c>
      <c r="AU437" s="165" t="s">
        <v>93</v>
      </c>
      <c r="AV437" s="12" t="s">
        <v>90</v>
      </c>
      <c r="AW437" s="12" t="s">
        <v>38</v>
      </c>
      <c r="AX437" s="12" t="s">
        <v>82</v>
      </c>
      <c r="AY437" s="165" t="s">
        <v>165</v>
      </c>
    </row>
    <row r="438" spans="2:65" s="13" customFormat="1" ht="10.199999999999999">
      <c r="B438" s="171"/>
      <c r="D438" s="164" t="s">
        <v>174</v>
      </c>
      <c r="E438" s="172" t="s">
        <v>1</v>
      </c>
      <c r="F438" s="173" t="s">
        <v>179</v>
      </c>
      <c r="H438" s="174">
        <v>4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174</v>
      </c>
      <c r="AU438" s="172" t="s">
        <v>93</v>
      </c>
      <c r="AV438" s="13" t="s">
        <v>93</v>
      </c>
      <c r="AW438" s="13" t="s">
        <v>38</v>
      </c>
      <c r="AX438" s="13" t="s">
        <v>82</v>
      </c>
      <c r="AY438" s="172" t="s">
        <v>165</v>
      </c>
    </row>
    <row r="439" spans="2:65" s="14" customFormat="1" ht="10.199999999999999">
      <c r="B439" s="179"/>
      <c r="D439" s="164" t="s">
        <v>174</v>
      </c>
      <c r="E439" s="180" t="s">
        <v>1</v>
      </c>
      <c r="F439" s="181" t="s">
        <v>178</v>
      </c>
      <c r="H439" s="182">
        <v>4</v>
      </c>
      <c r="I439" s="183"/>
      <c r="L439" s="179"/>
      <c r="M439" s="184"/>
      <c r="N439" s="185"/>
      <c r="O439" s="185"/>
      <c r="P439" s="185"/>
      <c r="Q439" s="185"/>
      <c r="R439" s="185"/>
      <c r="S439" s="185"/>
      <c r="T439" s="186"/>
      <c r="AT439" s="180" t="s">
        <v>174</v>
      </c>
      <c r="AU439" s="180" t="s">
        <v>93</v>
      </c>
      <c r="AV439" s="14" t="s">
        <v>179</v>
      </c>
      <c r="AW439" s="14" t="s">
        <v>38</v>
      </c>
      <c r="AX439" s="14" t="s">
        <v>90</v>
      </c>
      <c r="AY439" s="180" t="s">
        <v>165</v>
      </c>
    </row>
    <row r="440" spans="2:65" s="1" customFormat="1" ht="24" customHeight="1">
      <c r="B440" s="149"/>
      <c r="C440" s="150" t="s">
        <v>508</v>
      </c>
      <c r="D440" s="150" t="s">
        <v>169</v>
      </c>
      <c r="E440" s="151" t="s">
        <v>509</v>
      </c>
      <c r="F440" s="152" t="s">
        <v>510</v>
      </c>
      <c r="G440" s="153" t="s">
        <v>183</v>
      </c>
      <c r="H440" s="154">
        <v>12</v>
      </c>
      <c r="I440" s="155"/>
      <c r="J440" s="156">
        <f>ROUND(I440*H440,2)</f>
        <v>0</v>
      </c>
      <c r="K440" s="152" t="s">
        <v>1</v>
      </c>
      <c r="L440" s="32"/>
      <c r="M440" s="157" t="s">
        <v>1</v>
      </c>
      <c r="N440" s="158" t="s">
        <v>47</v>
      </c>
      <c r="O440" s="55"/>
      <c r="P440" s="159">
        <f>O440*H440</f>
        <v>0</v>
      </c>
      <c r="Q440" s="159">
        <v>0</v>
      </c>
      <c r="R440" s="159">
        <f>Q440*H440</f>
        <v>0</v>
      </c>
      <c r="S440" s="159">
        <v>0</v>
      </c>
      <c r="T440" s="160">
        <f>S440*H440</f>
        <v>0</v>
      </c>
      <c r="AR440" s="161" t="s">
        <v>172</v>
      </c>
      <c r="AT440" s="161" t="s">
        <v>169</v>
      </c>
      <c r="AU440" s="161" t="s">
        <v>93</v>
      </c>
      <c r="AY440" s="16" t="s">
        <v>165</v>
      </c>
      <c r="BE440" s="162">
        <f>IF(N440="základní",J440,0)</f>
        <v>0</v>
      </c>
      <c r="BF440" s="162">
        <f>IF(N440="snížená",J440,0)</f>
        <v>0</v>
      </c>
      <c r="BG440" s="162">
        <f>IF(N440="zákl. přenesená",J440,0)</f>
        <v>0</v>
      </c>
      <c r="BH440" s="162">
        <f>IF(N440="sníž. přenesená",J440,0)</f>
        <v>0</v>
      </c>
      <c r="BI440" s="162">
        <f>IF(N440="nulová",J440,0)</f>
        <v>0</v>
      </c>
      <c r="BJ440" s="16" t="s">
        <v>90</v>
      </c>
      <c r="BK440" s="162">
        <f>ROUND(I440*H440,2)</f>
        <v>0</v>
      </c>
      <c r="BL440" s="16" t="s">
        <v>172</v>
      </c>
      <c r="BM440" s="161" t="s">
        <v>511</v>
      </c>
    </row>
    <row r="441" spans="2:65" s="12" customFormat="1" ht="10.199999999999999">
      <c r="B441" s="163"/>
      <c r="D441" s="164" t="s">
        <v>174</v>
      </c>
      <c r="E441" s="165" t="s">
        <v>1</v>
      </c>
      <c r="F441" s="166" t="s">
        <v>186</v>
      </c>
      <c r="H441" s="165" t="s">
        <v>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174</v>
      </c>
      <c r="AU441" s="165" t="s">
        <v>93</v>
      </c>
      <c r="AV441" s="12" t="s">
        <v>90</v>
      </c>
      <c r="AW441" s="12" t="s">
        <v>38</v>
      </c>
      <c r="AX441" s="12" t="s">
        <v>82</v>
      </c>
      <c r="AY441" s="165" t="s">
        <v>165</v>
      </c>
    </row>
    <row r="442" spans="2:65" s="12" customFormat="1" ht="10.199999999999999">
      <c r="B442" s="163"/>
      <c r="D442" s="164" t="s">
        <v>174</v>
      </c>
      <c r="E442" s="165" t="s">
        <v>1</v>
      </c>
      <c r="F442" s="166" t="s">
        <v>402</v>
      </c>
      <c r="H442" s="165" t="s">
        <v>1</v>
      </c>
      <c r="I442" s="167"/>
      <c r="L442" s="163"/>
      <c r="M442" s="168"/>
      <c r="N442" s="169"/>
      <c r="O442" s="169"/>
      <c r="P442" s="169"/>
      <c r="Q442" s="169"/>
      <c r="R442" s="169"/>
      <c r="S442" s="169"/>
      <c r="T442" s="170"/>
      <c r="AT442" s="165" t="s">
        <v>174</v>
      </c>
      <c r="AU442" s="165" t="s">
        <v>93</v>
      </c>
      <c r="AV442" s="12" t="s">
        <v>90</v>
      </c>
      <c r="AW442" s="12" t="s">
        <v>38</v>
      </c>
      <c r="AX442" s="12" t="s">
        <v>82</v>
      </c>
      <c r="AY442" s="165" t="s">
        <v>165</v>
      </c>
    </row>
    <row r="443" spans="2:65" s="13" customFormat="1" ht="10.199999999999999">
      <c r="B443" s="171"/>
      <c r="D443" s="164" t="s">
        <v>174</v>
      </c>
      <c r="E443" s="172" t="s">
        <v>1</v>
      </c>
      <c r="F443" s="173" t="s">
        <v>498</v>
      </c>
      <c r="H443" s="174">
        <v>2</v>
      </c>
      <c r="I443" s="175"/>
      <c r="L443" s="171"/>
      <c r="M443" s="176"/>
      <c r="N443" s="177"/>
      <c r="O443" s="177"/>
      <c r="P443" s="177"/>
      <c r="Q443" s="177"/>
      <c r="R443" s="177"/>
      <c r="S443" s="177"/>
      <c r="T443" s="178"/>
      <c r="AT443" s="172" t="s">
        <v>174</v>
      </c>
      <c r="AU443" s="172" t="s">
        <v>93</v>
      </c>
      <c r="AV443" s="13" t="s">
        <v>93</v>
      </c>
      <c r="AW443" s="13" t="s">
        <v>38</v>
      </c>
      <c r="AX443" s="13" t="s">
        <v>82</v>
      </c>
      <c r="AY443" s="172" t="s">
        <v>165</v>
      </c>
    </row>
    <row r="444" spans="2:65" s="12" customFormat="1" ht="10.199999999999999">
      <c r="B444" s="163"/>
      <c r="D444" s="164" t="s">
        <v>174</v>
      </c>
      <c r="E444" s="165" t="s">
        <v>1</v>
      </c>
      <c r="F444" s="166" t="s">
        <v>404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174</v>
      </c>
      <c r="AU444" s="165" t="s">
        <v>93</v>
      </c>
      <c r="AV444" s="12" t="s">
        <v>90</v>
      </c>
      <c r="AW444" s="12" t="s">
        <v>38</v>
      </c>
      <c r="AX444" s="12" t="s">
        <v>82</v>
      </c>
      <c r="AY444" s="165" t="s">
        <v>165</v>
      </c>
    </row>
    <row r="445" spans="2:65" s="13" customFormat="1" ht="10.199999999999999">
      <c r="B445" s="171"/>
      <c r="D445" s="164" t="s">
        <v>174</v>
      </c>
      <c r="E445" s="172" t="s">
        <v>1</v>
      </c>
      <c r="F445" s="173" t="s">
        <v>498</v>
      </c>
      <c r="H445" s="174">
        <v>2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174</v>
      </c>
      <c r="AU445" s="172" t="s">
        <v>93</v>
      </c>
      <c r="AV445" s="13" t="s">
        <v>93</v>
      </c>
      <c r="AW445" s="13" t="s">
        <v>38</v>
      </c>
      <c r="AX445" s="13" t="s">
        <v>82</v>
      </c>
      <c r="AY445" s="172" t="s">
        <v>165</v>
      </c>
    </row>
    <row r="446" spans="2:65" s="12" customFormat="1" ht="10.199999999999999">
      <c r="B446" s="163"/>
      <c r="D446" s="164" t="s">
        <v>174</v>
      </c>
      <c r="E446" s="165" t="s">
        <v>1</v>
      </c>
      <c r="F446" s="166" t="s">
        <v>405</v>
      </c>
      <c r="H446" s="165" t="s">
        <v>1</v>
      </c>
      <c r="I446" s="167"/>
      <c r="L446" s="163"/>
      <c r="M446" s="168"/>
      <c r="N446" s="169"/>
      <c r="O446" s="169"/>
      <c r="P446" s="169"/>
      <c r="Q446" s="169"/>
      <c r="R446" s="169"/>
      <c r="S446" s="169"/>
      <c r="T446" s="170"/>
      <c r="AT446" s="165" t="s">
        <v>174</v>
      </c>
      <c r="AU446" s="165" t="s">
        <v>93</v>
      </c>
      <c r="AV446" s="12" t="s">
        <v>90</v>
      </c>
      <c r="AW446" s="12" t="s">
        <v>38</v>
      </c>
      <c r="AX446" s="12" t="s">
        <v>82</v>
      </c>
      <c r="AY446" s="165" t="s">
        <v>165</v>
      </c>
    </row>
    <row r="447" spans="2:65" s="13" customFormat="1" ht="10.199999999999999">
      <c r="B447" s="171"/>
      <c r="D447" s="164" t="s">
        <v>174</v>
      </c>
      <c r="E447" s="172" t="s">
        <v>1</v>
      </c>
      <c r="F447" s="173" t="s">
        <v>498</v>
      </c>
      <c r="H447" s="174">
        <v>2</v>
      </c>
      <c r="I447" s="175"/>
      <c r="L447" s="171"/>
      <c r="M447" s="176"/>
      <c r="N447" s="177"/>
      <c r="O447" s="177"/>
      <c r="P447" s="177"/>
      <c r="Q447" s="177"/>
      <c r="R447" s="177"/>
      <c r="S447" s="177"/>
      <c r="T447" s="178"/>
      <c r="AT447" s="172" t="s">
        <v>174</v>
      </c>
      <c r="AU447" s="172" t="s">
        <v>93</v>
      </c>
      <c r="AV447" s="13" t="s">
        <v>93</v>
      </c>
      <c r="AW447" s="13" t="s">
        <v>38</v>
      </c>
      <c r="AX447" s="13" t="s">
        <v>82</v>
      </c>
      <c r="AY447" s="172" t="s">
        <v>165</v>
      </c>
    </row>
    <row r="448" spans="2:65" s="12" customFormat="1" ht="10.199999999999999">
      <c r="B448" s="163"/>
      <c r="D448" s="164" t="s">
        <v>174</v>
      </c>
      <c r="E448" s="165" t="s">
        <v>1</v>
      </c>
      <c r="F448" s="166" t="s">
        <v>187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174</v>
      </c>
      <c r="AU448" s="165" t="s">
        <v>93</v>
      </c>
      <c r="AV448" s="12" t="s">
        <v>90</v>
      </c>
      <c r="AW448" s="12" t="s">
        <v>38</v>
      </c>
      <c r="AX448" s="12" t="s">
        <v>82</v>
      </c>
      <c r="AY448" s="165" t="s">
        <v>165</v>
      </c>
    </row>
    <row r="449" spans="2:65" s="12" customFormat="1" ht="10.199999999999999">
      <c r="B449" s="163"/>
      <c r="D449" s="164" t="s">
        <v>174</v>
      </c>
      <c r="E449" s="165" t="s">
        <v>1</v>
      </c>
      <c r="F449" s="166" t="s">
        <v>402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174</v>
      </c>
      <c r="AU449" s="165" t="s">
        <v>93</v>
      </c>
      <c r="AV449" s="12" t="s">
        <v>90</v>
      </c>
      <c r="AW449" s="12" t="s">
        <v>38</v>
      </c>
      <c r="AX449" s="12" t="s">
        <v>82</v>
      </c>
      <c r="AY449" s="165" t="s">
        <v>165</v>
      </c>
    </row>
    <row r="450" spans="2:65" s="13" customFormat="1" ht="10.199999999999999">
      <c r="B450" s="171"/>
      <c r="D450" s="164" t="s">
        <v>174</v>
      </c>
      <c r="E450" s="172" t="s">
        <v>1</v>
      </c>
      <c r="F450" s="173" t="s">
        <v>498</v>
      </c>
      <c r="H450" s="174">
        <v>2</v>
      </c>
      <c r="I450" s="175"/>
      <c r="L450" s="171"/>
      <c r="M450" s="176"/>
      <c r="N450" s="177"/>
      <c r="O450" s="177"/>
      <c r="P450" s="177"/>
      <c r="Q450" s="177"/>
      <c r="R450" s="177"/>
      <c r="S450" s="177"/>
      <c r="T450" s="178"/>
      <c r="AT450" s="172" t="s">
        <v>174</v>
      </c>
      <c r="AU450" s="172" t="s">
        <v>93</v>
      </c>
      <c r="AV450" s="13" t="s">
        <v>93</v>
      </c>
      <c r="AW450" s="13" t="s">
        <v>38</v>
      </c>
      <c r="AX450" s="13" t="s">
        <v>82</v>
      </c>
      <c r="AY450" s="172" t="s">
        <v>165</v>
      </c>
    </row>
    <row r="451" spans="2:65" s="12" customFormat="1" ht="10.199999999999999">
      <c r="B451" s="163"/>
      <c r="D451" s="164" t="s">
        <v>174</v>
      </c>
      <c r="E451" s="165" t="s">
        <v>1</v>
      </c>
      <c r="F451" s="166" t="s">
        <v>404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174</v>
      </c>
      <c r="AU451" s="165" t="s">
        <v>93</v>
      </c>
      <c r="AV451" s="12" t="s">
        <v>90</v>
      </c>
      <c r="AW451" s="12" t="s">
        <v>38</v>
      </c>
      <c r="AX451" s="12" t="s">
        <v>82</v>
      </c>
      <c r="AY451" s="165" t="s">
        <v>165</v>
      </c>
    </row>
    <row r="452" spans="2:65" s="13" customFormat="1" ht="10.199999999999999">
      <c r="B452" s="171"/>
      <c r="D452" s="164" t="s">
        <v>174</v>
      </c>
      <c r="E452" s="172" t="s">
        <v>1</v>
      </c>
      <c r="F452" s="173" t="s">
        <v>498</v>
      </c>
      <c r="H452" s="174">
        <v>2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174</v>
      </c>
      <c r="AU452" s="172" t="s">
        <v>93</v>
      </c>
      <c r="AV452" s="13" t="s">
        <v>93</v>
      </c>
      <c r="AW452" s="13" t="s">
        <v>38</v>
      </c>
      <c r="AX452" s="13" t="s">
        <v>82</v>
      </c>
      <c r="AY452" s="172" t="s">
        <v>165</v>
      </c>
    </row>
    <row r="453" spans="2:65" s="12" customFormat="1" ht="10.199999999999999">
      <c r="B453" s="163"/>
      <c r="D453" s="164" t="s">
        <v>174</v>
      </c>
      <c r="E453" s="165" t="s">
        <v>1</v>
      </c>
      <c r="F453" s="166" t="s">
        <v>405</v>
      </c>
      <c r="H453" s="165" t="s">
        <v>1</v>
      </c>
      <c r="I453" s="167"/>
      <c r="L453" s="163"/>
      <c r="M453" s="168"/>
      <c r="N453" s="169"/>
      <c r="O453" s="169"/>
      <c r="P453" s="169"/>
      <c r="Q453" s="169"/>
      <c r="R453" s="169"/>
      <c r="S453" s="169"/>
      <c r="T453" s="170"/>
      <c r="AT453" s="165" t="s">
        <v>174</v>
      </c>
      <c r="AU453" s="165" t="s">
        <v>93</v>
      </c>
      <c r="AV453" s="12" t="s">
        <v>90</v>
      </c>
      <c r="AW453" s="12" t="s">
        <v>38</v>
      </c>
      <c r="AX453" s="12" t="s">
        <v>82</v>
      </c>
      <c r="AY453" s="165" t="s">
        <v>165</v>
      </c>
    </row>
    <row r="454" spans="2:65" s="13" customFormat="1" ht="10.199999999999999">
      <c r="B454" s="171"/>
      <c r="D454" s="164" t="s">
        <v>174</v>
      </c>
      <c r="E454" s="172" t="s">
        <v>1</v>
      </c>
      <c r="F454" s="173" t="s">
        <v>498</v>
      </c>
      <c r="H454" s="174">
        <v>2</v>
      </c>
      <c r="I454" s="175"/>
      <c r="L454" s="171"/>
      <c r="M454" s="176"/>
      <c r="N454" s="177"/>
      <c r="O454" s="177"/>
      <c r="P454" s="177"/>
      <c r="Q454" s="177"/>
      <c r="R454" s="177"/>
      <c r="S454" s="177"/>
      <c r="T454" s="178"/>
      <c r="AT454" s="172" t="s">
        <v>174</v>
      </c>
      <c r="AU454" s="172" t="s">
        <v>93</v>
      </c>
      <c r="AV454" s="13" t="s">
        <v>93</v>
      </c>
      <c r="AW454" s="13" t="s">
        <v>38</v>
      </c>
      <c r="AX454" s="13" t="s">
        <v>82</v>
      </c>
      <c r="AY454" s="172" t="s">
        <v>165</v>
      </c>
    </row>
    <row r="455" spans="2:65" s="14" customFormat="1" ht="10.199999999999999">
      <c r="B455" s="179"/>
      <c r="D455" s="164" t="s">
        <v>174</v>
      </c>
      <c r="E455" s="180" t="s">
        <v>1</v>
      </c>
      <c r="F455" s="181" t="s">
        <v>178</v>
      </c>
      <c r="H455" s="182">
        <v>12</v>
      </c>
      <c r="I455" s="183"/>
      <c r="L455" s="179"/>
      <c r="M455" s="184"/>
      <c r="N455" s="185"/>
      <c r="O455" s="185"/>
      <c r="P455" s="185"/>
      <c r="Q455" s="185"/>
      <c r="R455" s="185"/>
      <c r="S455" s="185"/>
      <c r="T455" s="186"/>
      <c r="AT455" s="180" t="s">
        <v>174</v>
      </c>
      <c r="AU455" s="180" t="s">
        <v>93</v>
      </c>
      <c r="AV455" s="14" t="s">
        <v>179</v>
      </c>
      <c r="AW455" s="14" t="s">
        <v>38</v>
      </c>
      <c r="AX455" s="14" t="s">
        <v>90</v>
      </c>
      <c r="AY455" s="180" t="s">
        <v>165</v>
      </c>
    </row>
    <row r="456" spans="2:65" s="1" customFormat="1" ht="24" customHeight="1">
      <c r="B456" s="149"/>
      <c r="C456" s="150" t="s">
        <v>313</v>
      </c>
      <c r="D456" s="150" t="s">
        <v>169</v>
      </c>
      <c r="E456" s="151" t="s">
        <v>512</v>
      </c>
      <c r="F456" s="152" t="s">
        <v>513</v>
      </c>
      <c r="G456" s="153" t="s">
        <v>183</v>
      </c>
      <c r="H456" s="154">
        <v>4</v>
      </c>
      <c r="I456" s="155"/>
      <c r="J456" s="156">
        <f>ROUND(I456*H456,2)</f>
        <v>0</v>
      </c>
      <c r="K456" s="152" t="s">
        <v>1</v>
      </c>
      <c r="L456" s="32"/>
      <c r="M456" s="157" t="s">
        <v>1</v>
      </c>
      <c r="N456" s="158" t="s">
        <v>47</v>
      </c>
      <c r="O456" s="55"/>
      <c r="P456" s="159">
        <f>O456*H456</f>
        <v>0</v>
      </c>
      <c r="Q456" s="159">
        <v>0</v>
      </c>
      <c r="R456" s="159">
        <f>Q456*H456</f>
        <v>0</v>
      </c>
      <c r="S456" s="159">
        <v>0</v>
      </c>
      <c r="T456" s="160">
        <f>S456*H456</f>
        <v>0</v>
      </c>
      <c r="AR456" s="161" t="s">
        <v>172</v>
      </c>
      <c r="AT456" s="161" t="s">
        <v>169</v>
      </c>
      <c r="AU456" s="161" t="s">
        <v>93</v>
      </c>
      <c r="AY456" s="16" t="s">
        <v>165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6" t="s">
        <v>90</v>
      </c>
      <c r="BK456" s="162">
        <f>ROUND(I456*H456,2)</f>
        <v>0</v>
      </c>
      <c r="BL456" s="16" t="s">
        <v>172</v>
      </c>
      <c r="BM456" s="161" t="s">
        <v>514</v>
      </c>
    </row>
    <row r="457" spans="2:65" s="12" customFormat="1" ht="10.199999999999999">
      <c r="B457" s="163"/>
      <c r="D457" s="164" t="s">
        <v>174</v>
      </c>
      <c r="E457" s="165" t="s">
        <v>1</v>
      </c>
      <c r="F457" s="166" t="s">
        <v>186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174</v>
      </c>
      <c r="AU457" s="165" t="s">
        <v>93</v>
      </c>
      <c r="AV457" s="12" t="s">
        <v>90</v>
      </c>
      <c r="AW457" s="12" t="s">
        <v>38</v>
      </c>
      <c r="AX457" s="12" t="s">
        <v>82</v>
      </c>
      <c r="AY457" s="165" t="s">
        <v>165</v>
      </c>
    </row>
    <row r="458" spans="2:65" s="12" customFormat="1" ht="10.199999999999999">
      <c r="B458" s="163"/>
      <c r="D458" s="164" t="s">
        <v>174</v>
      </c>
      <c r="E458" s="165" t="s">
        <v>1</v>
      </c>
      <c r="F458" s="166" t="s">
        <v>406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174</v>
      </c>
      <c r="AU458" s="165" t="s">
        <v>93</v>
      </c>
      <c r="AV458" s="12" t="s">
        <v>90</v>
      </c>
      <c r="AW458" s="12" t="s">
        <v>38</v>
      </c>
      <c r="AX458" s="12" t="s">
        <v>82</v>
      </c>
      <c r="AY458" s="165" t="s">
        <v>165</v>
      </c>
    </row>
    <row r="459" spans="2:65" s="13" customFormat="1" ht="10.199999999999999">
      <c r="B459" s="171"/>
      <c r="D459" s="164" t="s">
        <v>174</v>
      </c>
      <c r="E459" s="172" t="s">
        <v>1</v>
      </c>
      <c r="F459" s="173" t="s">
        <v>498</v>
      </c>
      <c r="H459" s="174">
        <v>2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174</v>
      </c>
      <c r="AU459" s="172" t="s">
        <v>93</v>
      </c>
      <c r="AV459" s="13" t="s">
        <v>93</v>
      </c>
      <c r="AW459" s="13" t="s">
        <v>38</v>
      </c>
      <c r="AX459" s="13" t="s">
        <v>82</v>
      </c>
      <c r="AY459" s="172" t="s">
        <v>165</v>
      </c>
    </row>
    <row r="460" spans="2:65" s="12" customFormat="1" ht="10.199999999999999">
      <c r="B460" s="163"/>
      <c r="D460" s="164" t="s">
        <v>174</v>
      </c>
      <c r="E460" s="165" t="s">
        <v>1</v>
      </c>
      <c r="F460" s="166" t="s">
        <v>187</v>
      </c>
      <c r="H460" s="165" t="s">
        <v>1</v>
      </c>
      <c r="I460" s="167"/>
      <c r="L460" s="163"/>
      <c r="M460" s="168"/>
      <c r="N460" s="169"/>
      <c r="O460" s="169"/>
      <c r="P460" s="169"/>
      <c r="Q460" s="169"/>
      <c r="R460" s="169"/>
      <c r="S460" s="169"/>
      <c r="T460" s="170"/>
      <c r="AT460" s="165" t="s">
        <v>174</v>
      </c>
      <c r="AU460" s="165" t="s">
        <v>93</v>
      </c>
      <c r="AV460" s="12" t="s">
        <v>90</v>
      </c>
      <c r="AW460" s="12" t="s">
        <v>38</v>
      </c>
      <c r="AX460" s="12" t="s">
        <v>82</v>
      </c>
      <c r="AY460" s="165" t="s">
        <v>165</v>
      </c>
    </row>
    <row r="461" spans="2:65" s="12" customFormat="1" ht="10.199999999999999">
      <c r="B461" s="163"/>
      <c r="D461" s="164" t="s">
        <v>174</v>
      </c>
      <c r="E461" s="165" t="s">
        <v>1</v>
      </c>
      <c r="F461" s="166" t="s">
        <v>406</v>
      </c>
      <c r="H461" s="165" t="s">
        <v>1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174</v>
      </c>
      <c r="AU461" s="165" t="s">
        <v>93</v>
      </c>
      <c r="AV461" s="12" t="s">
        <v>90</v>
      </c>
      <c r="AW461" s="12" t="s">
        <v>38</v>
      </c>
      <c r="AX461" s="12" t="s">
        <v>82</v>
      </c>
      <c r="AY461" s="165" t="s">
        <v>165</v>
      </c>
    </row>
    <row r="462" spans="2:65" s="13" customFormat="1" ht="10.199999999999999">
      <c r="B462" s="171"/>
      <c r="D462" s="164" t="s">
        <v>174</v>
      </c>
      <c r="E462" s="172" t="s">
        <v>1</v>
      </c>
      <c r="F462" s="173" t="s">
        <v>498</v>
      </c>
      <c r="H462" s="174">
        <v>2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174</v>
      </c>
      <c r="AU462" s="172" t="s">
        <v>93</v>
      </c>
      <c r="AV462" s="13" t="s">
        <v>93</v>
      </c>
      <c r="AW462" s="13" t="s">
        <v>38</v>
      </c>
      <c r="AX462" s="13" t="s">
        <v>82</v>
      </c>
      <c r="AY462" s="172" t="s">
        <v>165</v>
      </c>
    </row>
    <row r="463" spans="2:65" s="14" customFormat="1" ht="10.199999999999999">
      <c r="B463" s="179"/>
      <c r="D463" s="164" t="s">
        <v>174</v>
      </c>
      <c r="E463" s="180" t="s">
        <v>1</v>
      </c>
      <c r="F463" s="181" t="s">
        <v>178</v>
      </c>
      <c r="H463" s="182">
        <v>4</v>
      </c>
      <c r="I463" s="183"/>
      <c r="L463" s="179"/>
      <c r="M463" s="184"/>
      <c r="N463" s="185"/>
      <c r="O463" s="185"/>
      <c r="P463" s="185"/>
      <c r="Q463" s="185"/>
      <c r="R463" s="185"/>
      <c r="S463" s="185"/>
      <c r="T463" s="186"/>
      <c r="AT463" s="180" t="s">
        <v>174</v>
      </c>
      <c r="AU463" s="180" t="s">
        <v>93</v>
      </c>
      <c r="AV463" s="14" t="s">
        <v>179</v>
      </c>
      <c r="AW463" s="14" t="s">
        <v>38</v>
      </c>
      <c r="AX463" s="14" t="s">
        <v>90</v>
      </c>
      <c r="AY463" s="180" t="s">
        <v>165</v>
      </c>
    </row>
    <row r="464" spans="2:65" s="1" customFormat="1" ht="24" customHeight="1">
      <c r="B464" s="149"/>
      <c r="C464" s="150" t="s">
        <v>515</v>
      </c>
      <c r="D464" s="150" t="s">
        <v>169</v>
      </c>
      <c r="E464" s="151" t="s">
        <v>516</v>
      </c>
      <c r="F464" s="152" t="s">
        <v>517</v>
      </c>
      <c r="G464" s="153" t="s">
        <v>183</v>
      </c>
      <c r="H464" s="154">
        <v>4</v>
      </c>
      <c r="I464" s="155"/>
      <c r="J464" s="156">
        <f>ROUND(I464*H464,2)</f>
        <v>0</v>
      </c>
      <c r="K464" s="152" t="s">
        <v>1</v>
      </c>
      <c r="L464" s="32"/>
      <c r="M464" s="157" t="s">
        <v>1</v>
      </c>
      <c r="N464" s="158" t="s">
        <v>47</v>
      </c>
      <c r="O464" s="55"/>
      <c r="P464" s="159">
        <f>O464*H464</f>
        <v>0</v>
      </c>
      <c r="Q464" s="159">
        <v>0</v>
      </c>
      <c r="R464" s="159">
        <f>Q464*H464</f>
        <v>0</v>
      </c>
      <c r="S464" s="159">
        <v>0</v>
      </c>
      <c r="T464" s="160">
        <f>S464*H464</f>
        <v>0</v>
      </c>
      <c r="AR464" s="161" t="s">
        <v>172</v>
      </c>
      <c r="AT464" s="161" t="s">
        <v>169</v>
      </c>
      <c r="AU464" s="161" t="s">
        <v>93</v>
      </c>
      <c r="AY464" s="16" t="s">
        <v>165</v>
      </c>
      <c r="BE464" s="162">
        <f>IF(N464="základní",J464,0)</f>
        <v>0</v>
      </c>
      <c r="BF464" s="162">
        <f>IF(N464="snížená",J464,0)</f>
        <v>0</v>
      </c>
      <c r="BG464" s="162">
        <f>IF(N464="zákl. přenesená",J464,0)</f>
        <v>0</v>
      </c>
      <c r="BH464" s="162">
        <f>IF(N464="sníž. přenesená",J464,0)</f>
        <v>0</v>
      </c>
      <c r="BI464" s="162">
        <f>IF(N464="nulová",J464,0)</f>
        <v>0</v>
      </c>
      <c r="BJ464" s="16" t="s">
        <v>90</v>
      </c>
      <c r="BK464" s="162">
        <f>ROUND(I464*H464,2)</f>
        <v>0</v>
      </c>
      <c r="BL464" s="16" t="s">
        <v>172</v>
      </c>
      <c r="BM464" s="161" t="s">
        <v>518</v>
      </c>
    </row>
    <row r="465" spans="2:65" s="12" customFormat="1" ht="10.199999999999999">
      <c r="B465" s="163"/>
      <c r="D465" s="164" t="s">
        <v>174</v>
      </c>
      <c r="E465" s="165" t="s">
        <v>1</v>
      </c>
      <c r="F465" s="166" t="s">
        <v>507</v>
      </c>
      <c r="H465" s="165" t="s">
        <v>1</v>
      </c>
      <c r="I465" s="167"/>
      <c r="L465" s="163"/>
      <c r="M465" s="168"/>
      <c r="N465" s="169"/>
      <c r="O465" s="169"/>
      <c r="P465" s="169"/>
      <c r="Q465" s="169"/>
      <c r="R465" s="169"/>
      <c r="S465" s="169"/>
      <c r="T465" s="170"/>
      <c r="AT465" s="165" t="s">
        <v>174</v>
      </c>
      <c r="AU465" s="165" t="s">
        <v>93</v>
      </c>
      <c r="AV465" s="12" t="s">
        <v>90</v>
      </c>
      <c r="AW465" s="12" t="s">
        <v>38</v>
      </c>
      <c r="AX465" s="12" t="s">
        <v>82</v>
      </c>
      <c r="AY465" s="165" t="s">
        <v>165</v>
      </c>
    </row>
    <row r="466" spans="2:65" s="12" customFormat="1" ht="10.199999999999999">
      <c r="B466" s="163"/>
      <c r="D466" s="164" t="s">
        <v>174</v>
      </c>
      <c r="E466" s="165" t="s">
        <v>1</v>
      </c>
      <c r="F466" s="166" t="s">
        <v>341</v>
      </c>
      <c r="H466" s="165" t="s">
        <v>1</v>
      </c>
      <c r="I466" s="167"/>
      <c r="L466" s="163"/>
      <c r="M466" s="168"/>
      <c r="N466" s="169"/>
      <c r="O466" s="169"/>
      <c r="P466" s="169"/>
      <c r="Q466" s="169"/>
      <c r="R466" s="169"/>
      <c r="S466" s="169"/>
      <c r="T466" s="170"/>
      <c r="AT466" s="165" t="s">
        <v>174</v>
      </c>
      <c r="AU466" s="165" t="s">
        <v>93</v>
      </c>
      <c r="AV466" s="12" t="s">
        <v>90</v>
      </c>
      <c r="AW466" s="12" t="s">
        <v>38</v>
      </c>
      <c r="AX466" s="12" t="s">
        <v>82</v>
      </c>
      <c r="AY466" s="165" t="s">
        <v>165</v>
      </c>
    </row>
    <row r="467" spans="2:65" s="13" customFormat="1" ht="10.199999999999999">
      <c r="B467" s="171"/>
      <c r="D467" s="164" t="s">
        <v>174</v>
      </c>
      <c r="E467" s="172" t="s">
        <v>1</v>
      </c>
      <c r="F467" s="173" t="s">
        <v>179</v>
      </c>
      <c r="H467" s="174">
        <v>4</v>
      </c>
      <c r="I467" s="175"/>
      <c r="L467" s="171"/>
      <c r="M467" s="176"/>
      <c r="N467" s="177"/>
      <c r="O467" s="177"/>
      <c r="P467" s="177"/>
      <c r="Q467" s="177"/>
      <c r="R467" s="177"/>
      <c r="S467" s="177"/>
      <c r="T467" s="178"/>
      <c r="AT467" s="172" t="s">
        <v>174</v>
      </c>
      <c r="AU467" s="172" t="s">
        <v>93</v>
      </c>
      <c r="AV467" s="13" t="s">
        <v>93</v>
      </c>
      <c r="AW467" s="13" t="s">
        <v>38</v>
      </c>
      <c r="AX467" s="13" t="s">
        <v>82</v>
      </c>
      <c r="AY467" s="172" t="s">
        <v>165</v>
      </c>
    </row>
    <row r="468" spans="2:65" s="14" customFormat="1" ht="10.199999999999999">
      <c r="B468" s="179"/>
      <c r="D468" s="164" t="s">
        <v>174</v>
      </c>
      <c r="E468" s="180" t="s">
        <v>1</v>
      </c>
      <c r="F468" s="181" t="s">
        <v>178</v>
      </c>
      <c r="H468" s="182">
        <v>4</v>
      </c>
      <c r="I468" s="183"/>
      <c r="L468" s="179"/>
      <c r="M468" s="184"/>
      <c r="N468" s="185"/>
      <c r="O468" s="185"/>
      <c r="P468" s="185"/>
      <c r="Q468" s="185"/>
      <c r="R468" s="185"/>
      <c r="S468" s="185"/>
      <c r="T468" s="186"/>
      <c r="AT468" s="180" t="s">
        <v>174</v>
      </c>
      <c r="AU468" s="180" t="s">
        <v>93</v>
      </c>
      <c r="AV468" s="14" t="s">
        <v>179</v>
      </c>
      <c r="AW468" s="14" t="s">
        <v>38</v>
      </c>
      <c r="AX468" s="14" t="s">
        <v>90</v>
      </c>
      <c r="AY468" s="180" t="s">
        <v>165</v>
      </c>
    </row>
    <row r="469" spans="2:65" s="1" customFormat="1" ht="24" customHeight="1">
      <c r="B469" s="149"/>
      <c r="C469" s="150" t="s">
        <v>172</v>
      </c>
      <c r="D469" s="150" t="s">
        <v>169</v>
      </c>
      <c r="E469" s="151" t="s">
        <v>519</v>
      </c>
      <c r="F469" s="152" t="s">
        <v>520</v>
      </c>
      <c r="G469" s="153" t="s">
        <v>183</v>
      </c>
      <c r="H469" s="154">
        <v>6</v>
      </c>
      <c r="I469" s="155"/>
      <c r="J469" s="156">
        <f>ROUND(I469*H469,2)</f>
        <v>0</v>
      </c>
      <c r="K469" s="152" t="s">
        <v>1</v>
      </c>
      <c r="L469" s="32"/>
      <c r="M469" s="157" t="s">
        <v>1</v>
      </c>
      <c r="N469" s="158" t="s">
        <v>47</v>
      </c>
      <c r="O469" s="55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AR469" s="161" t="s">
        <v>172</v>
      </c>
      <c r="AT469" s="161" t="s">
        <v>169</v>
      </c>
      <c r="AU469" s="161" t="s">
        <v>93</v>
      </c>
      <c r="AY469" s="16" t="s">
        <v>165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6" t="s">
        <v>90</v>
      </c>
      <c r="BK469" s="162">
        <f>ROUND(I469*H469,2)</f>
        <v>0</v>
      </c>
      <c r="BL469" s="16" t="s">
        <v>172</v>
      </c>
      <c r="BM469" s="161" t="s">
        <v>521</v>
      </c>
    </row>
    <row r="470" spans="2:65" s="12" customFormat="1" ht="10.199999999999999">
      <c r="B470" s="163"/>
      <c r="D470" s="164" t="s">
        <v>174</v>
      </c>
      <c r="E470" s="165" t="s">
        <v>1</v>
      </c>
      <c r="F470" s="166" t="s">
        <v>341</v>
      </c>
      <c r="H470" s="165" t="s">
        <v>1</v>
      </c>
      <c r="I470" s="167"/>
      <c r="L470" s="163"/>
      <c r="M470" s="168"/>
      <c r="N470" s="169"/>
      <c r="O470" s="169"/>
      <c r="P470" s="169"/>
      <c r="Q470" s="169"/>
      <c r="R470" s="169"/>
      <c r="S470" s="169"/>
      <c r="T470" s="170"/>
      <c r="AT470" s="165" t="s">
        <v>174</v>
      </c>
      <c r="AU470" s="165" t="s">
        <v>93</v>
      </c>
      <c r="AV470" s="12" t="s">
        <v>90</v>
      </c>
      <c r="AW470" s="12" t="s">
        <v>38</v>
      </c>
      <c r="AX470" s="12" t="s">
        <v>82</v>
      </c>
      <c r="AY470" s="165" t="s">
        <v>165</v>
      </c>
    </row>
    <row r="471" spans="2:65" s="13" customFormat="1" ht="10.199999999999999">
      <c r="B471" s="171"/>
      <c r="D471" s="164" t="s">
        <v>174</v>
      </c>
      <c r="E471" s="172" t="s">
        <v>1</v>
      </c>
      <c r="F471" s="173" t="s">
        <v>522</v>
      </c>
      <c r="H471" s="174">
        <v>6</v>
      </c>
      <c r="I471" s="175"/>
      <c r="L471" s="171"/>
      <c r="M471" s="176"/>
      <c r="N471" s="177"/>
      <c r="O471" s="177"/>
      <c r="P471" s="177"/>
      <c r="Q471" s="177"/>
      <c r="R471" s="177"/>
      <c r="S471" s="177"/>
      <c r="T471" s="178"/>
      <c r="AT471" s="172" t="s">
        <v>174</v>
      </c>
      <c r="AU471" s="172" t="s">
        <v>93</v>
      </c>
      <c r="AV471" s="13" t="s">
        <v>93</v>
      </c>
      <c r="AW471" s="13" t="s">
        <v>38</v>
      </c>
      <c r="AX471" s="13" t="s">
        <v>82</v>
      </c>
      <c r="AY471" s="172" t="s">
        <v>165</v>
      </c>
    </row>
    <row r="472" spans="2:65" s="14" customFormat="1" ht="10.199999999999999">
      <c r="B472" s="179"/>
      <c r="D472" s="164" t="s">
        <v>174</v>
      </c>
      <c r="E472" s="180" t="s">
        <v>1</v>
      </c>
      <c r="F472" s="181" t="s">
        <v>178</v>
      </c>
      <c r="H472" s="182">
        <v>6</v>
      </c>
      <c r="I472" s="183"/>
      <c r="L472" s="179"/>
      <c r="M472" s="184"/>
      <c r="N472" s="185"/>
      <c r="O472" s="185"/>
      <c r="P472" s="185"/>
      <c r="Q472" s="185"/>
      <c r="R472" s="185"/>
      <c r="S472" s="185"/>
      <c r="T472" s="186"/>
      <c r="AT472" s="180" t="s">
        <v>174</v>
      </c>
      <c r="AU472" s="180" t="s">
        <v>93</v>
      </c>
      <c r="AV472" s="14" t="s">
        <v>179</v>
      </c>
      <c r="AW472" s="14" t="s">
        <v>38</v>
      </c>
      <c r="AX472" s="14" t="s">
        <v>90</v>
      </c>
      <c r="AY472" s="180" t="s">
        <v>165</v>
      </c>
    </row>
    <row r="473" spans="2:65" s="1" customFormat="1" ht="24" customHeight="1">
      <c r="B473" s="149"/>
      <c r="C473" s="150" t="s">
        <v>523</v>
      </c>
      <c r="D473" s="150" t="s">
        <v>169</v>
      </c>
      <c r="E473" s="151" t="s">
        <v>524</v>
      </c>
      <c r="F473" s="152" t="s">
        <v>525</v>
      </c>
      <c r="G473" s="153" t="s">
        <v>183</v>
      </c>
      <c r="H473" s="154">
        <v>2</v>
      </c>
      <c r="I473" s="155"/>
      <c r="J473" s="156">
        <f>ROUND(I473*H473,2)</f>
        <v>0</v>
      </c>
      <c r="K473" s="152" t="s">
        <v>1</v>
      </c>
      <c r="L473" s="32"/>
      <c r="M473" s="157" t="s">
        <v>1</v>
      </c>
      <c r="N473" s="158" t="s">
        <v>47</v>
      </c>
      <c r="O473" s="55"/>
      <c r="P473" s="159">
        <f>O473*H473</f>
        <v>0</v>
      </c>
      <c r="Q473" s="159">
        <v>0</v>
      </c>
      <c r="R473" s="159">
        <f>Q473*H473</f>
        <v>0</v>
      </c>
      <c r="S473" s="159">
        <v>0</v>
      </c>
      <c r="T473" s="160">
        <f>S473*H473</f>
        <v>0</v>
      </c>
      <c r="AR473" s="161" t="s">
        <v>172</v>
      </c>
      <c r="AT473" s="161" t="s">
        <v>169</v>
      </c>
      <c r="AU473" s="161" t="s">
        <v>93</v>
      </c>
      <c r="AY473" s="16" t="s">
        <v>165</v>
      </c>
      <c r="BE473" s="162">
        <f>IF(N473="základní",J473,0)</f>
        <v>0</v>
      </c>
      <c r="BF473" s="162">
        <f>IF(N473="snížená",J473,0)</f>
        <v>0</v>
      </c>
      <c r="BG473" s="162">
        <f>IF(N473="zákl. přenesená",J473,0)</f>
        <v>0</v>
      </c>
      <c r="BH473" s="162">
        <f>IF(N473="sníž. přenesená",J473,0)</f>
        <v>0</v>
      </c>
      <c r="BI473" s="162">
        <f>IF(N473="nulová",J473,0)</f>
        <v>0</v>
      </c>
      <c r="BJ473" s="16" t="s">
        <v>90</v>
      </c>
      <c r="BK473" s="162">
        <f>ROUND(I473*H473,2)</f>
        <v>0</v>
      </c>
      <c r="BL473" s="16" t="s">
        <v>172</v>
      </c>
      <c r="BM473" s="161" t="s">
        <v>526</v>
      </c>
    </row>
    <row r="474" spans="2:65" s="12" customFormat="1" ht="10.199999999999999">
      <c r="B474" s="163"/>
      <c r="D474" s="164" t="s">
        <v>174</v>
      </c>
      <c r="E474" s="165" t="s">
        <v>1</v>
      </c>
      <c r="F474" s="166" t="s">
        <v>341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174</v>
      </c>
      <c r="AU474" s="165" t="s">
        <v>93</v>
      </c>
      <c r="AV474" s="12" t="s">
        <v>90</v>
      </c>
      <c r="AW474" s="12" t="s">
        <v>38</v>
      </c>
      <c r="AX474" s="12" t="s">
        <v>82</v>
      </c>
      <c r="AY474" s="165" t="s">
        <v>165</v>
      </c>
    </row>
    <row r="475" spans="2:65" s="13" customFormat="1" ht="10.199999999999999">
      <c r="B475" s="171"/>
      <c r="D475" s="164" t="s">
        <v>174</v>
      </c>
      <c r="E475" s="172" t="s">
        <v>1</v>
      </c>
      <c r="F475" s="173" t="s">
        <v>93</v>
      </c>
      <c r="H475" s="174">
        <v>2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174</v>
      </c>
      <c r="AU475" s="172" t="s">
        <v>93</v>
      </c>
      <c r="AV475" s="13" t="s">
        <v>93</v>
      </c>
      <c r="AW475" s="13" t="s">
        <v>38</v>
      </c>
      <c r="AX475" s="13" t="s">
        <v>82</v>
      </c>
      <c r="AY475" s="172" t="s">
        <v>165</v>
      </c>
    </row>
    <row r="476" spans="2:65" s="14" customFormat="1" ht="10.199999999999999">
      <c r="B476" s="179"/>
      <c r="D476" s="164" t="s">
        <v>174</v>
      </c>
      <c r="E476" s="180" t="s">
        <v>1</v>
      </c>
      <c r="F476" s="181" t="s">
        <v>178</v>
      </c>
      <c r="H476" s="182">
        <v>2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174</v>
      </c>
      <c r="AU476" s="180" t="s">
        <v>93</v>
      </c>
      <c r="AV476" s="14" t="s">
        <v>179</v>
      </c>
      <c r="AW476" s="14" t="s">
        <v>38</v>
      </c>
      <c r="AX476" s="14" t="s">
        <v>90</v>
      </c>
      <c r="AY476" s="180" t="s">
        <v>165</v>
      </c>
    </row>
    <row r="477" spans="2:65" s="1" customFormat="1" ht="16.5" customHeight="1">
      <c r="B477" s="149"/>
      <c r="C477" s="187" t="s">
        <v>527</v>
      </c>
      <c r="D477" s="187" t="s">
        <v>251</v>
      </c>
      <c r="E477" s="188" t="s">
        <v>528</v>
      </c>
      <c r="F477" s="189" t="s">
        <v>529</v>
      </c>
      <c r="G477" s="190" t="s">
        <v>183</v>
      </c>
      <c r="H477" s="191">
        <v>2</v>
      </c>
      <c r="I477" s="192"/>
      <c r="J477" s="193">
        <f>ROUND(I477*H477,2)</f>
        <v>0</v>
      </c>
      <c r="K477" s="189" t="s">
        <v>1</v>
      </c>
      <c r="L477" s="194"/>
      <c r="M477" s="195" t="s">
        <v>1</v>
      </c>
      <c r="N477" s="196" t="s">
        <v>47</v>
      </c>
      <c r="O477" s="55"/>
      <c r="P477" s="159">
        <f>O477*H477</f>
        <v>0</v>
      </c>
      <c r="Q477" s="159">
        <v>3.7000000000000002E-3</v>
      </c>
      <c r="R477" s="159">
        <f>Q477*H477</f>
        <v>7.4000000000000003E-3</v>
      </c>
      <c r="S477" s="159">
        <v>0</v>
      </c>
      <c r="T477" s="160">
        <f>S477*H477</f>
        <v>0</v>
      </c>
      <c r="AR477" s="161" t="s">
        <v>202</v>
      </c>
      <c r="AT477" s="161" t="s">
        <v>251</v>
      </c>
      <c r="AU477" s="161" t="s">
        <v>93</v>
      </c>
      <c r="AY477" s="16" t="s">
        <v>165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90</v>
      </c>
      <c r="BK477" s="162">
        <f>ROUND(I477*H477,2)</f>
        <v>0</v>
      </c>
      <c r="BL477" s="16" t="s">
        <v>172</v>
      </c>
      <c r="BM477" s="161" t="s">
        <v>530</v>
      </c>
    </row>
    <row r="478" spans="2:65" s="12" customFormat="1" ht="10.199999999999999">
      <c r="B478" s="163"/>
      <c r="D478" s="164" t="s">
        <v>174</v>
      </c>
      <c r="E478" s="165" t="s">
        <v>1</v>
      </c>
      <c r="F478" s="166" t="s">
        <v>341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174</v>
      </c>
      <c r="AU478" s="165" t="s">
        <v>93</v>
      </c>
      <c r="AV478" s="12" t="s">
        <v>90</v>
      </c>
      <c r="AW478" s="12" t="s">
        <v>38</v>
      </c>
      <c r="AX478" s="12" t="s">
        <v>82</v>
      </c>
      <c r="AY478" s="165" t="s">
        <v>165</v>
      </c>
    </row>
    <row r="479" spans="2:65" s="13" customFormat="1" ht="10.199999999999999">
      <c r="B479" s="171"/>
      <c r="D479" s="164" t="s">
        <v>174</v>
      </c>
      <c r="E479" s="172" t="s">
        <v>1</v>
      </c>
      <c r="F479" s="173" t="s">
        <v>93</v>
      </c>
      <c r="H479" s="174">
        <v>2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174</v>
      </c>
      <c r="AU479" s="172" t="s">
        <v>93</v>
      </c>
      <c r="AV479" s="13" t="s">
        <v>93</v>
      </c>
      <c r="AW479" s="13" t="s">
        <v>38</v>
      </c>
      <c r="AX479" s="13" t="s">
        <v>82</v>
      </c>
      <c r="AY479" s="172" t="s">
        <v>165</v>
      </c>
    </row>
    <row r="480" spans="2:65" s="14" customFormat="1" ht="10.199999999999999">
      <c r="B480" s="179"/>
      <c r="D480" s="164" t="s">
        <v>174</v>
      </c>
      <c r="E480" s="180" t="s">
        <v>1</v>
      </c>
      <c r="F480" s="181" t="s">
        <v>178</v>
      </c>
      <c r="H480" s="182">
        <v>2</v>
      </c>
      <c r="I480" s="183"/>
      <c r="L480" s="179"/>
      <c r="M480" s="184"/>
      <c r="N480" s="185"/>
      <c r="O480" s="185"/>
      <c r="P480" s="185"/>
      <c r="Q480" s="185"/>
      <c r="R480" s="185"/>
      <c r="S480" s="185"/>
      <c r="T480" s="186"/>
      <c r="AT480" s="180" t="s">
        <v>174</v>
      </c>
      <c r="AU480" s="180" t="s">
        <v>93</v>
      </c>
      <c r="AV480" s="14" t="s">
        <v>179</v>
      </c>
      <c r="AW480" s="14" t="s">
        <v>38</v>
      </c>
      <c r="AX480" s="14" t="s">
        <v>90</v>
      </c>
      <c r="AY480" s="180" t="s">
        <v>165</v>
      </c>
    </row>
    <row r="481" spans="2:65" s="1" customFormat="1" ht="24" customHeight="1">
      <c r="B481" s="149"/>
      <c r="C481" s="150" t="s">
        <v>531</v>
      </c>
      <c r="D481" s="150" t="s">
        <v>169</v>
      </c>
      <c r="E481" s="151" t="s">
        <v>532</v>
      </c>
      <c r="F481" s="152" t="s">
        <v>533</v>
      </c>
      <c r="G481" s="153" t="s">
        <v>183</v>
      </c>
      <c r="H481" s="154">
        <v>2</v>
      </c>
      <c r="I481" s="155"/>
      <c r="J481" s="156">
        <f>ROUND(I481*H481,2)</f>
        <v>0</v>
      </c>
      <c r="K481" s="152" t="s">
        <v>1</v>
      </c>
      <c r="L481" s="32"/>
      <c r="M481" s="157" t="s">
        <v>1</v>
      </c>
      <c r="N481" s="158" t="s">
        <v>47</v>
      </c>
      <c r="O481" s="55"/>
      <c r="P481" s="159">
        <f>O481*H481</f>
        <v>0</v>
      </c>
      <c r="Q481" s="159">
        <v>0</v>
      </c>
      <c r="R481" s="159">
        <f>Q481*H481</f>
        <v>0</v>
      </c>
      <c r="S481" s="159">
        <v>0</v>
      </c>
      <c r="T481" s="160">
        <f>S481*H481</f>
        <v>0</v>
      </c>
      <c r="AR481" s="161" t="s">
        <v>172</v>
      </c>
      <c r="AT481" s="161" t="s">
        <v>169</v>
      </c>
      <c r="AU481" s="161" t="s">
        <v>93</v>
      </c>
      <c r="AY481" s="16" t="s">
        <v>165</v>
      </c>
      <c r="BE481" s="162">
        <f>IF(N481="základní",J481,0)</f>
        <v>0</v>
      </c>
      <c r="BF481" s="162">
        <f>IF(N481="snížená",J481,0)</f>
        <v>0</v>
      </c>
      <c r="BG481" s="162">
        <f>IF(N481="zákl. přenesená",J481,0)</f>
        <v>0</v>
      </c>
      <c r="BH481" s="162">
        <f>IF(N481="sníž. přenesená",J481,0)</f>
        <v>0</v>
      </c>
      <c r="BI481" s="162">
        <f>IF(N481="nulová",J481,0)</f>
        <v>0</v>
      </c>
      <c r="BJ481" s="16" t="s">
        <v>90</v>
      </c>
      <c r="BK481" s="162">
        <f>ROUND(I481*H481,2)</f>
        <v>0</v>
      </c>
      <c r="BL481" s="16" t="s">
        <v>172</v>
      </c>
      <c r="BM481" s="161" t="s">
        <v>534</v>
      </c>
    </row>
    <row r="482" spans="2:65" s="12" customFormat="1" ht="10.199999999999999">
      <c r="B482" s="163"/>
      <c r="D482" s="164" t="s">
        <v>174</v>
      </c>
      <c r="E482" s="165" t="s">
        <v>1</v>
      </c>
      <c r="F482" s="166" t="s">
        <v>341</v>
      </c>
      <c r="H482" s="165" t="s">
        <v>1</v>
      </c>
      <c r="I482" s="167"/>
      <c r="L482" s="163"/>
      <c r="M482" s="168"/>
      <c r="N482" s="169"/>
      <c r="O482" s="169"/>
      <c r="P482" s="169"/>
      <c r="Q482" s="169"/>
      <c r="R482" s="169"/>
      <c r="S482" s="169"/>
      <c r="T482" s="170"/>
      <c r="AT482" s="165" t="s">
        <v>174</v>
      </c>
      <c r="AU482" s="165" t="s">
        <v>93</v>
      </c>
      <c r="AV482" s="12" t="s">
        <v>90</v>
      </c>
      <c r="AW482" s="12" t="s">
        <v>38</v>
      </c>
      <c r="AX482" s="12" t="s">
        <v>82</v>
      </c>
      <c r="AY482" s="165" t="s">
        <v>165</v>
      </c>
    </row>
    <row r="483" spans="2:65" s="13" customFormat="1" ht="10.199999999999999">
      <c r="B483" s="171"/>
      <c r="D483" s="164" t="s">
        <v>174</v>
      </c>
      <c r="E483" s="172" t="s">
        <v>1</v>
      </c>
      <c r="F483" s="173" t="s">
        <v>93</v>
      </c>
      <c r="H483" s="174">
        <v>2</v>
      </c>
      <c r="I483" s="175"/>
      <c r="L483" s="171"/>
      <c r="M483" s="176"/>
      <c r="N483" s="177"/>
      <c r="O483" s="177"/>
      <c r="P483" s="177"/>
      <c r="Q483" s="177"/>
      <c r="R483" s="177"/>
      <c r="S483" s="177"/>
      <c r="T483" s="178"/>
      <c r="AT483" s="172" t="s">
        <v>174</v>
      </c>
      <c r="AU483" s="172" t="s">
        <v>93</v>
      </c>
      <c r="AV483" s="13" t="s">
        <v>93</v>
      </c>
      <c r="AW483" s="13" t="s">
        <v>38</v>
      </c>
      <c r="AX483" s="13" t="s">
        <v>82</v>
      </c>
      <c r="AY483" s="172" t="s">
        <v>165</v>
      </c>
    </row>
    <row r="484" spans="2:65" s="14" customFormat="1" ht="10.199999999999999">
      <c r="B484" s="179"/>
      <c r="D484" s="164" t="s">
        <v>174</v>
      </c>
      <c r="E484" s="180" t="s">
        <v>1</v>
      </c>
      <c r="F484" s="181" t="s">
        <v>178</v>
      </c>
      <c r="H484" s="182">
        <v>2</v>
      </c>
      <c r="I484" s="183"/>
      <c r="L484" s="179"/>
      <c r="M484" s="184"/>
      <c r="N484" s="185"/>
      <c r="O484" s="185"/>
      <c r="P484" s="185"/>
      <c r="Q484" s="185"/>
      <c r="R484" s="185"/>
      <c r="S484" s="185"/>
      <c r="T484" s="186"/>
      <c r="AT484" s="180" t="s">
        <v>174</v>
      </c>
      <c r="AU484" s="180" t="s">
        <v>93</v>
      </c>
      <c r="AV484" s="14" t="s">
        <v>179</v>
      </c>
      <c r="AW484" s="14" t="s">
        <v>38</v>
      </c>
      <c r="AX484" s="14" t="s">
        <v>90</v>
      </c>
      <c r="AY484" s="180" t="s">
        <v>165</v>
      </c>
    </row>
    <row r="485" spans="2:65" s="1" customFormat="1" ht="16.5" customHeight="1">
      <c r="B485" s="149"/>
      <c r="C485" s="187" t="s">
        <v>340</v>
      </c>
      <c r="D485" s="187" t="s">
        <v>251</v>
      </c>
      <c r="E485" s="188" t="s">
        <v>528</v>
      </c>
      <c r="F485" s="189" t="s">
        <v>529</v>
      </c>
      <c r="G485" s="190" t="s">
        <v>183</v>
      </c>
      <c r="H485" s="191">
        <v>2</v>
      </c>
      <c r="I485" s="192"/>
      <c r="J485" s="193">
        <f>ROUND(I485*H485,2)</f>
        <v>0</v>
      </c>
      <c r="K485" s="189" t="s">
        <v>1</v>
      </c>
      <c r="L485" s="194"/>
      <c r="M485" s="195" t="s">
        <v>1</v>
      </c>
      <c r="N485" s="196" t="s">
        <v>47</v>
      </c>
      <c r="O485" s="55"/>
      <c r="P485" s="159">
        <f>O485*H485</f>
        <v>0</v>
      </c>
      <c r="Q485" s="159">
        <v>0</v>
      </c>
      <c r="R485" s="159">
        <f>Q485*H485</f>
        <v>0</v>
      </c>
      <c r="S485" s="159">
        <v>0</v>
      </c>
      <c r="T485" s="160">
        <f>S485*H485</f>
        <v>0</v>
      </c>
      <c r="AR485" s="161" t="s">
        <v>202</v>
      </c>
      <c r="AT485" s="161" t="s">
        <v>251</v>
      </c>
      <c r="AU485" s="161" t="s">
        <v>93</v>
      </c>
      <c r="AY485" s="16" t="s">
        <v>165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6" t="s">
        <v>90</v>
      </c>
      <c r="BK485" s="162">
        <f>ROUND(I485*H485,2)</f>
        <v>0</v>
      </c>
      <c r="BL485" s="16" t="s">
        <v>172</v>
      </c>
      <c r="BM485" s="161" t="s">
        <v>535</v>
      </c>
    </row>
    <row r="486" spans="2:65" s="12" customFormat="1" ht="10.199999999999999">
      <c r="B486" s="163"/>
      <c r="D486" s="164" t="s">
        <v>174</v>
      </c>
      <c r="E486" s="165" t="s">
        <v>1</v>
      </c>
      <c r="F486" s="166" t="s">
        <v>341</v>
      </c>
      <c r="H486" s="165" t="s">
        <v>1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5" t="s">
        <v>174</v>
      </c>
      <c r="AU486" s="165" t="s">
        <v>93</v>
      </c>
      <c r="AV486" s="12" t="s">
        <v>90</v>
      </c>
      <c r="AW486" s="12" t="s">
        <v>38</v>
      </c>
      <c r="AX486" s="12" t="s">
        <v>82</v>
      </c>
      <c r="AY486" s="165" t="s">
        <v>165</v>
      </c>
    </row>
    <row r="487" spans="2:65" s="13" customFormat="1" ht="10.199999999999999">
      <c r="B487" s="171"/>
      <c r="D487" s="164" t="s">
        <v>174</v>
      </c>
      <c r="E487" s="172" t="s">
        <v>1</v>
      </c>
      <c r="F487" s="173" t="s">
        <v>93</v>
      </c>
      <c r="H487" s="174">
        <v>2</v>
      </c>
      <c r="I487" s="175"/>
      <c r="L487" s="171"/>
      <c r="M487" s="176"/>
      <c r="N487" s="177"/>
      <c r="O487" s="177"/>
      <c r="P487" s="177"/>
      <c r="Q487" s="177"/>
      <c r="R487" s="177"/>
      <c r="S487" s="177"/>
      <c r="T487" s="178"/>
      <c r="AT487" s="172" t="s">
        <v>174</v>
      </c>
      <c r="AU487" s="172" t="s">
        <v>93</v>
      </c>
      <c r="AV487" s="13" t="s">
        <v>93</v>
      </c>
      <c r="AW487" s="13" t="s">
        <v>38</v>
      </c>
      <c r="AX487" s="13" t="s">
        <v>82</v>
      </c>
      <c r="AY487" s="172" t="s">
        <v>165</v>
      </c>
    </row>
    <row r="488" spans="2:65" s="14" customFormat="1" ht="10.199999999999999">
      <c r="B488" s="179"/>
      <c r="D488" s="164" t="s">
        <v>174</v>
      </c>
      <c r="E488" s="180" t="s">
        <v>1</v>
      </c>
      <c r="F488" s="181" t="s">
        <v>178</v>
      </c>
      <c r="H488" s="182">
        <v>2</v>
      </c>
      <c r="I488" s="183"/>
      <c r="L488" s="179"/>
      <c r="M488" s="184"/>
      <c r="N488" s="185"/>
      <c r="O488" s="185"/>
      <c r="P488" s="185"/>
      <c r="Q488" s="185"/>
      <c r="R488" s="185"/>
      <c r="S488" s="185"/>
      <c r="T488" s="186"/>
      <c r="AT488" s="180" t="s">
        <v>174</v>
      </c>
      <c r="AU488" s="180" t="s">
        <v>93</v>
      </c>
      <c r="AV488" s="14" t="s">
        <v>179</v>
      </c>
      <c r="AW488" s="14" t="s">
        <v>38</v>
      </c>
      <c r="AX488" s="14" t="s">
        <v>90</v>
      </c>
      <c r="AY488" s="180" t="s">
        <v>165</v>
      </c>
    </row>
    <row r="489" spans="2:65" s="1" customFormat="1" ht="16.5" customHeight="1">
      <c r="B489" s="149"/>
      <c r="C489" s="150" t="s">
        <v>536</v>
      </c>
      <c r="D489" s="150" t="s">
        <v>169</v>
      </c>
      <c r="E489" s="151" t="s">
        <v>537</v>
      </c>
      <c r="F489" s="152" t="s">
        <v>538</v>
      </c>
      <c r="G489" s="153" t="s">
        <v>183</v>
      </c>
      <c r="H489" s="154">
        <v>6</v>
      </c>
      <c r="I489" s="155"/>
      <c r="J489" s="156">
        <f>ROUND(I489*H489,2)</f>
        <v>0</v>
      </c>
      <c r="K489" s="152" t="s">
        <v>1</v>
      </c>
      <c r="L489" s="32"/>
      <c r="M489" s="157" t="s">
        <v>1</v>
      </c>
      <c r="N489" s="158" t="s">
        <v>47</v>
      </c>
      <c r="O489" s="55"/>
      <c r="P489" s="159">
        <f>O489*H489</f>
        <v>0</v>
      </c>
      <c r="Q489" s="159">
        <v>0</v>
      </c>
      <c r="R489" s="159">
        <f>Q489*H489</f>
        <v>0</v>
      </c>
      <c r="S489" s="159">
        <v>0</v>
      </c>
      <c r="T489" s="160">
        <f>S489*H489</f>
        <v>0</v>
      </c>
      <c r="AR489" s="161" t="s">
        <v>172</v>
      </c>
      <c r="AT489" s="161" t="s">
        <v>169</v>
      </c>
      <c r="AU489" s="161" t="s">
        <v>93</v>
      </c>
      <c r="AY489" s="16" t="s">
        <v>165</v>
      </c>
      <c r="BE489" s="162">
        <f>IF(N489="základní",J489,0)</f>
        <v>0</v>
      </c>
      <c r="BF489" s="162">
        <f>IF(N489="snížená",J489,0)</f>
        <v>0</v>
      </c>
      <c r="BG489" s="162">
        <f>IF(N489="zákl. přenesená",J489,0)</f>
        <v>0</v>
      </c>
      <c r="BH489" s="162">
        <f>IF(N489="sníž. přenesená",J489,0)</f>
        <v>0</v>
      </c>
      <c r="BI489" s="162">
        <f>IF(N489="nulová",J489,0)</f>
        <v>0</v>
      </c>
      <c r="BJ489" s="16" t="s">
        <v>90</v>
      </c>
      <c r="BK489" s="162">
        <f>ROUND(I489*H489,2)</f>
        <v>0</v>
      </c>
      <c r="BL489" s="16" t="s">
        <v>172</v>
      </c>
      <c r="BM489" s="161" t="s">
        <v>539</v>
      </c>
    </row>
    <row r="490" spans="2:65" s="12" customFormat="1" ht="10.199999999999999">
      <c r="B490" s="163"/>
      <c r="D490" s="164" t="s">
        <v>174</v>
      </c>
      <c r="E490" s="165" t="s">
        <v>1</v>
      </c>
      <c r="F490" s="166" t="s">
        <v>264</v>
      </c>
      <c r="H490" s="165" t="s">
        <v>1</v>
      </c>
      <c r="I490" s="167"/>
      <c r="L490" s="163"/>
      <c r="M490" s="168"/>
      <c r="N490" s="169"/>
      <c r="O490" s="169"/>
      <c r="P490" s="169"/>
      <c r="Q490" s="169"/>
      <c r="R490" s="169"/>
      <c r="S490" s="169"/>
      <c r="T490" s="170"/>
      <c r="AT490" s="165" t="s">
        <v>174</v>
      </c>
      <c r="AU490" s="165" t="s">
        <v>93</v>
      </c>
      <c r="AV490" s="12" t="s">
        <v>90</v>
      </c>
      <c r="AW490" s="12" t="s">
        <v>38</v>
      </c>
      <c r="AX490" s="12" t="s">
        <v>82</v>
      </c>
      <c r="AY490" s="165" t="s">
        <v>165</v>
      </c>
    </row>
    <row r="491" spans="2:65" s="12" customFormat="1" ht="10.199999999999999">
      <c r="B491" s="163"/>
      <c r="D491" s="164" t="s">
        <v>174</v>
      </c>
      <c r="E491" s="165" t="s">
        <v>1</v>
      </c>
      <c r="F491" s="166" t="s">
        <v>341</v>
      </c>
      <c r="H491" s="165" t="s">
        <v>1</v>
      </c>
      <c r="I491" s="167"/>
      <c r="L491" s="163"/>
      <c r="M491" s="168"/>
      <c r="N491" s="169"/>
      <c r="O491" s="169"/>
      <c r="P491" s="169"/>
      <c r="Q491" s="169"/>
      <c r="R491" s="169"/>
      <c r="S491" s="169"/>
      <c r="T491" s="170"/>
      <c r="AT491" s="165" t="s">
        <v>174</v>
      </c>
      <c r="AU491" s="165" t="s">
        <v>93</v>
      </c>
      <c r="AV491" s="12" t="s">
        <v>90</v>
      </c>
      <c r="AW491" s="12" t="s">
        <v>38</v>
      </c>
      <c r="AX491" s="12" t="s">
        <v>82</v>
      </c>
      <c r="AY491" s="165" t="s">
        <v>165</v>
      </c>
    </row>
    <row r="492" spans="2:65" s="13" customFormat="1" ht="10.199999999999999">
      <c r="B492" s="171"/>
      <c r="D492" s="164" t="s">
        <v>174</v>
      </c>
      <c r="E492" s="172" t="s">
        <v>1</v>
      </c>
      <c r="F492" s="173" t="s">
        <v>540</v>
      </c>
      <c r="H492" s="174">
        <v>6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174</v>
      </c>
      <c r="AU492" s="172" t="s">
        <v>93</v>
      </c>
      <c r="AV492" s="13" t="s">
        <v>93</v>
      </c>
      <c r="AW492" s="13" t="s">
        <v>38</v>
      </c>
      <c r="AX492" s="13" t="s">
        <v>82</v>
      </c>
      <c r="AY492" s="172" t="s">
        <v>165</v>
      </c>
    </row>
    <row r="493" spans="2:65" s="14" customFormat="1" ht="10.199999999999999">
      <c r="B493" s="179"/>
      <c r="D493" s="164" t="s">
        <v>174</v>
      </c>
      <c r="E493" s="180" t="s">
        <v>1</v>
      </c>
      <c r="F493" s="181" t="s">
        <v>178</v>
      </c>
      <c r="H493" s="182">
        <v>6</v>
      </c>
      <c r="I493" s="183"/>
      <c r="L493" s="179"/>
      <c r="M493" s="184"/>
      <c r="N493" s="185"/>
      <c r="O493" s="185"/>
      <c r="P493" s="185"/>
      <c r="Q493" s="185"/>
      <c r="R493" s="185"/>
      <c r="S493" s="185"/>
      <c r="T493" s="186"/>
      <c r="AT493" s="180" t="s">
        <v>174</v>
      </c>
      <c r="AU493" s="180" t="s">
        <v>93</v>
      </c>
      <c r="AV493" s="14" t="s">
        <v>179</v>
      </c>
      <c r="AW493" s="14" t="s">
        <v>38</v>
      </c>
      <c r="AX493" s="14" t="s">
        <v>90</v>
      </c>
      <c r="AY493" s="180" t="s">
        <v>165</v>
      </c>
    </row>
    <row r="494" spans="2:65" s="1" customFormat="1" ht="16.5" customHeight="1">
      <c r="B494" s="149"/>
      <c r="C494" s="187" t="s">
        <v>345</v>
      </c>
      <c r="D494" s="187" t="s">
        <v>251</v>
      </c>
      <c r="E494" s="188" t="s">
        <v>541</v>
      </c>
      <c r="F494" s="189" t="s">
        <v>542</v>
      </c>
      <c r="G494" s="190" t="s">
        <v>183</v>
      </c>
      <c r="H494" s="191">
        <v>6</v>
      </c>
      <c r="I494" s="192"/>
      <c r="J494" s="193">
        <f>ROUND(I494*H494,2)</f>
        <v>0</v>
      </c>
      <c r="K494" s="189" t="s">
        <v>1</v>
      </c>
      <c r="L494" s="194"/>
      <c r="M494" s="195" t="s">
        <v>1</v>
      </c>
      <c r="N494" s="196" t="s">
        <v>47</v>
      </c>
      <c r="O494" s="55"/>
      <c r="P494" s="159">
        <f>O494*H494</f>
        <v>0</v>
      </c>
      <c r="Q494" s="159">
        <v>0</v>
      </c>
      <c r="R494" s="159">
        <f>Q494*H494</f>
        <v>0</v>
      </c>
      <c r="S494" s="159">
        <v>0</v>
      </c>
      <c r="T494" s="160">
        <f>S494*H494</f>
        <v>0</v>
      </c>
      <c r="AR494" s="161" t="s">
        <v>202</v>
      </c>
      <c r="AT494" s="161" t="s">
        <v>251</v>
      </c>
      <c r="AU494" s="161" t="s">
        <v>93</v>
      </c>
      <c r="AY494" s="16" t="s">
        <v>165</v>
      </c>
      <c r="BE494" s="162">
        <f>IF(N494="základní",J494,0)</f>
        <v>0</v>
      </c>
      <c r="BF494" s="162">
        <f>IF(N494="snížená",J494,0)</f>
        <v>0</v>
      </c>
      <c r="BG494" s="162">
        <f>IF(N494="zákl. přenesená",J494,0)</f>
        <v>0</v>
      </c>
      <c r="BH494" s="162">
        <f>IF(N494="sníž. přenesená",J494,0)</f>
        <v>0</v>
      </c>
      <c r="BI494" s="162">
        <f>IF(N494="nulová",J494,0)</f>
        <v>0</v>
      </c>
      <c r="BJ494" s="16" t="s">
        <v>90</v>
      </c>
      <c r="BK494" s="162">
        <f>ROUND(I494*H494,2)</f>
        <v>0</v>
      </c>
      <c r="BL494" s="16" t="s">
        <v>172</v>
      </c>
      <c r="BM494" s="161" t="s">
        <v>543</v>
      </c>
    </row>
    <row r="495" spans="2:65" s="12" customFormat="1" ht="10.199999999999999">
      <c r="B495" s="163"/>
      <c r="D495" s="164" t="s">
        <v>174</v>
      </c>
      <c r="E495" s="165" t="s">
        <v>1</v>
      </c>
      <c r="F495" s="166" t="s">
        <v>264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174</v>
      </c>
      <c r="AU495" s="165" t="s">
        <v>93</v>
      </c>
      <c r="AV495" s="12" t="s">
        <v>90</v>
      </c>
      <c r="AW495" s="12" t="s">
        <v>38</v>
      </c>
      <c r="AX495" s="12" t="s">
        <v>82</v>
      </c>
      <c r="AY495" s="165" t="s">
        <v>165</v>
      </c>
    </row>
    <row r="496" spans="2:65" s="12" customFormat="1" ht="10.199999999999999">
      <c r="B496" s="163"/>
      <c r="D496" s="164" t="s">
        <v>174</v>
      </c>
      <c r="E496" s="165" t="s">
        <v>1</v>
      </c>
      <c r="F496" s="166" t="s">
        <v>341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174</v>
      </c>
      <c r="AU496" s="165" t="s">
        <v>93</v>
      </c>
      <c r="AV496" s="12" t="s">
        <v>90</v>
      </c>
      <c r="AW496" s="12" t="s">
        <v>38</v>
      </c>
      <c r="AX496" s="12" t="s">
        <v>82</v>
      </c>
      <c r="AY496" s="165" t="s">
        <v>165</v>
      </c>
    </row>
    <row r="497" spans="2:65" s="13" customFormat="1" ht="10.199999999999999">
      <c r="B497" s="171"/>
      <c r="D497" s="164" t="s">
        <v>174</v>
      </c>
      <c r="E497" s="172" t="s">
        <v>1</v>
      </c>
      <c r="F497" s="173" t="s">
        <v>540</v>
      </c>
      <c r="H497" s="174">
        <v>6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174</v>
      </c>
      <c r="AU497" s="172" t="s">
        <v>93</v>
      </c>
      <c r="AV497" s="13" t="s">
        <v>93</v>
      </c>
      <c r="AW497" s="13" t="s">
        <v>38</v>
      </c>
      <c r="AX497" s="13" t="s">
        <v>82</v>
      </c>
      <c r="AY497" s="172" t="s">
        <v>165</v>
      </c>
    </row>
    <row r="498" spans="2:65" s="14" customFormat="1" ht="10.199999999999999">
      <c r="B498" s="179"/>
      <c r="D498" s="164" t="s">
        <v>174</v>
      </c>
      <c r="E498" s="180" t="s">
        <v>1</v>
      </c>
      <c r="F498" s="181" t="s">
        <v>178</v>
      </c>
      <c r="H498" s="182">
        <v>6</v>
      </c>
      <c r="I498" s="183"/>
      <c r="L498" s="179"/>
      <c r="M498" s="184"/>
      <c r="N498" s="185"/>
      <c r="O498" s="185"/>
      <c r="P498" s="185"/>
      <c r="Q498" s="185"/>
      <c r="R498" s="185"/>
      <c r="S498" s="185"/>
      <c r="T498" s="186"/>
      <c r="AT498" s="180" t="s">
        <v>174</v>
      </c>
      <c r="AU498" s="180" t="s">
        <v>93</v>
      </c>
      <c r="AV498" s="14" t="s">
        <v>179</v>
      </c>
      <c r="AW498" s="14" t="s">
        <v>38</v>
      </c>
      <c r="AX498" s="14" t="s">
        <v>90</v>
      </c>
      <c r="AY498" s="180" t="s">
        <v>165</v>
      </c>
    </row>
    <row r="499" spans="2:65" s="11" customFormat="1" ht="22.8" customHeight="1">
      <c r="B499" s="136"/>
      <c r="D499" s="137" t="s">
        <v>81</v>
      </c>
      <c r="E499" s="147" t="s">
        <v>544</v>
      </c>
      <c r="F499" s="147" t="s">
        <v>545</v>
      </c>
      <c r="I499" s="139"/>
      <c r="J499" s="148">
        <f>BK499</f>
        <v>0</v>
      </c>
      <c r="L499" s="136"/>
      <c r="M499" s="141"/>
      <c r="N499" s="142"/>
      <c r="O499" s="142"/>
      <c r="P499" s="143">
        <f>SUM(P500:P692)</f>
        <v>0</v>
      </c>
      <c r="Q499" s="142"/>
      <c r="R499" s="143">
        <f>SUM(R500:R692)</f>
        <v>4.40212</v>
      </c>
      <c r="S499" s="142"/>
      <c r="T499" s="144">
        <f>SUM(T500:T692)</f>
        <v>0</v>
      </c>
      <c r="AR499" s="137" t="s">
        <v>168</v>
      </c>
      <c r="AT499" s="145" t="s">
        <v>81</v>
      </c>
      <c r="AU499" s="145" t="s">
        <v>90</v>
      </c>
      <c r="AY499" s="137" t="s">
        <v>165</v>
      </c>
      <c r="BK499" s="146">
        <f>SUM(BK500:BK692)</f>
        <v>0</v>
      </c>
    </row>
    <row r="500" spans="2:65" s="1" customFormat="1" ht="16.5" customHeight="1">
      <c r="B500" s="149"/>
      <c r="C500" s="150" t="s">
        <v>546</v>
      </c>
      <c r="D500" s="150" t="s">
        <v>169</v>
      </c>
      <c r="E500" s="151" t="s">
        <v>547</v>
      </c>
      <c r="F500" s="152" t="s">
        <v>548</v>
      </c>
      <c r="G500" s="153" t="s">
        <v>183</v>
      </c>
      <c r="H500" s="154">
        <v>2</v>
      </c>
      <c r="I500" s="155"/>
      <c r="J500" s="156">
        <f>ROUND(I500*H500,2)</f>
        <v>0</v>
      </c>
      <c r="K500" s="152" t="s">
        <v>1</v>
      </c>
      <c r="L500" s="32"/>
      <c r="M500" s="157" t="s">
        <v>1</v>
      </c>
      <c r="N500" s="158" t="s">
        <v>47</v>
      </c>
      <c r="O500" s="55"/>
      <c r="P500" s="159">
        <f>O500*H500</f>
        <v>0</v>
      </c>
      <c r="Q500" s="159">
        <v>2.2001499999999998</v>
      </c>
      <c r="R500" s="159">
        <f>Q500*H500</f>
        <v>4.4002999999999997</v>
      </c>
      <c r="S500" s="159">
        <v>0</v>
      </c>
      <c r="T500" s="160">
        <f>S500*H500</f>
        <v>0</v>
      </c>
      <c r="AR500" s="161" t="s">
        <v>172</v>
      </c>
      <c r="AT500" s="161" t="s">
        <v>169</v>
      </c>
      <c r="AU500" s="161" t="s">
        <v>93</v>
      </c>
      <c r="AY500" s="16" t="s">
        <v>165</v>
      </c>
      <c r="BE500" s="162">
        <f>IF(N500="základní",J500,0)</f>
        <v>0</v>
      </c>
      <c r="BF500" s="162">
        <f>IF(N500="snížená",J500,0)</f>
        <v>0</v>
      </c>
      <c r="BG500" s="162">
        <f>IF(N500="zákl. přenesená",J500,0)</f>
        <v>0</v>
      </c>
      <c r="BH500" s="162">
        <f>IF(N500="sníž. přenesená",J500,0)</f>
        <v>0</v>
      </c>
      <c r="BI500" s="162">
        <f>IF(N500="nulová",J500,0)</f>
        <v>0</v>
      </c>
      <c r="BJ500" s="16" t="s">
        <v>90</v>
      </c>
      <c r="BK500" s="162">
        <f>ROUND(I500*H500,2)</f>
        <v>0</v>
      </c>
      <c r="BL500" s="16" t="s">
        <v>172</v>
      </c>
      <c r="BM500" s="161" t="s">
        <v>549</v>
      </c>
    </row>
    <row r="501" spans="2:65" s="12" customFormat="1" ht="10.199999999999999">
      <c r="B501" s="163"/>
      <c r="D501" s="164" t="s">
        <v>174</v>
      </c>
      <c r="E501" s="165" t="s">
        <v>1</v>
      </c>
      <c r="F501" s="166" t="s">
        <v>186</v>
      </c>
      <c r="H501" s="165" t="s">
        <v>1</v>
      </c>
      <c r="I501" s="167"/>
      <c r="L501" s="163"/>
      <c r="M501" s="168"/>
      <c r="N501" s="169"/>
      <c r="O501" s="169"/>
      <c r="P501" s="169"/>
      <c r="Q501" s="169"/>
      <c r="R501" s="169"/>
      <c r="S501" s="169"/>
      <c r="T501" s="170"/>
      <c r="AT501" s="165" t="s">
        <v>174</v>
      </c>
      <c r="AU501" s="165" t="s">
        <v>93</v>
      </c>
      <c r="AV501" s="12" t="s">
        <v>90</v>
      </c>
      <c r="AW501" s="12" t="s">
        <v>38</v>
      </c>
      <c r="AX501" s="12" t="s">
        <v>82</v>
      </c>
      <c r="AY501" s="165" t="s">
        <v>165</v>
      </c>
    </row>
    <row r="502" spans="2:65" s="13" customFormat="1" ht="10.199999999999999">
      <c r="B502" s="171"/>
      <c r="D502" s="164" t="s">
        <v>174</v>
      </c>
      <c r="E502" s="172" t="s">
        <v>1</v>
      </c>
      <c r="F502" s="173" t="s">
        <v>90</v>
      </c>
      <c r="H502" s="174">
        <v>1</v>
      </c>
      <c r="I502" s="175"/>
      <c r="L502" s="171"/>
      <c r="M502" s="176"/>
      <c r="N502" s="177"/>
      <c r="O502" s="177"/>
      <c r="P502" s="177"/>
      <c r="Q502" s="177"/>
      <c r="R502" s="177"/>
      <c r="S502" s="177"/>
      <c r="T502" s="178"/>
      <c r="AT502" s="172" t="s">
        <v>174</v>
      </c>
      <c r="AU502" s="172" t="s">
        <v>93</v>
      </c>
      <c r="AV502" s="13" t="s">
        <v>93</v>
      </c>
      <c r="AW502" s="13" t="s">
        <v>38</v>
      </c>
      <c r="AX502" s="13" t="s">
        <v>82</v>
      </c>
      <c r="AY502" s="172" t="s">
        <v>165</v>
      </c>
    </row>
    <row r="503" spans="2:65" s="12" customFormat="1" ht="10.199999999999999">
      <c r="B503" s="163"/>
      <c r="D503" s="164" t="s">
        <v>174</v>
      </c>
      <c r="E503" s="165" t="s">
        <v>1</v>
      </c>
      <c r="F503" s="166" t="s">
        <v>187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174</v>
      </c>
      <c r="AU503" s="165" t="s">
        <v>93</v>
      </c>
      <c r="AV503" s="12" t="s">
        <v>90</v>
      </c>
      <c r="AW503" s="12" t="s">
        <v>38</v>
      </c>
      <c r="AX503" s="12" t="s">
        <v>82</v>
      </c>
      <c r="AY503" s="165" t="s">
        <v>165</v>
      </c>
    </row>
    <row r="504" spans="2:65" s="13" customFormat="1" ht="10.199999999999999">
      <c r="B504" s="171"/>
      <c r="D504" s="164" t="s">
        <v>174</v>
      </c>
      <c r="E504" s="172" t="s">
        <v>1</v>
      </c>
      <c r="F504" s="173" t="s">
        <v>90</v>
      </c>
      <c r="H504" s="174">
        <v>1</v>
      </c>
      <c r="I504" s="175"/>
      <c r="L504" s="171"/>
      <c r="M504" s="176"/>
      <c r="N504" s="177"/>
      <c r="O504" s="177"/>
      <c r="P504" s="177"/>
      <c r="Q504" s="177"/>
      <c r="R504" s="177"/>
      <c r="S504" s="177"/>
      <c r="T504" s="178"/>
      <c r="AT504" s="172" t="s">
        <v>174</v>
      </c>
      <c r="AU504" s="172" t="s">
        <v>93</v>
      </c>
      <c r="AV504" s="13" t="s">
        <v>93</v>
      </c>
      <c r="AW504" s="13" t="s">
        <v>38</v>
      </c>
      <c r="AX504" s="13" t="s">
        <v>82</v>
      </c>
      <c r="AY504" s="172" t="s">
        <v>165</v>
      </c>
    </row>
    <row r="505" spans="2:65" s="14" customFormat="1" ht="10.199999999999999">
      <c r="B505" s="179"/>
      <c r="D505" s="164" t="s">
        <v>174</v>
      </c>
      <c r="E505" s="180" t="s">
        <v>1</v>
      </c>
      <c r="F505" s="181" t="s">
        <v>178</v>
      </c>
      <c r="H505" s="182">
        <v>2</v>
      </c>
      <c r="I505" s="183"/>
      <c r="L505" s="179"/>
      <c r="M505" s="184"/>
      <c r="N505" s="185"/>
      <c r="O505" s="185"/>
      <c r="P505" s="185"/>
      <c r="Q505" s="185"/>
      <c r="R505" s="185"/>
      <c r="S505" s="185"/>
      <c r="T505" s="186"/>
      <c r="AT505" s="180" t="s">
        <v>174</v>
      </c>
      <c r="AU505" s="180" t="s">
        <v>93</v>
      </c>
      <c r="AV505" s="14" t="s">
        <v>179</v>
      </c>
      <c r="AW505" s="14" t="s">
        <v>38</v>
      </c>
      <c r="AX505" s="14" t="s">
        <v>90</v>
      </c>
      <c r="AY505" s="180" t="s">
        <v>165</v>
      </c>
    </row>
    <row r="506" spans="2:65" s="1" customFormat="1" ht="16.5" customHeight="1">
      <c r="B506" s="149"/>
      <c r="C506" s="150" t="s">
        <v>550</v>
      </c>
      <c r="D506" s="150" t="s">
        <v>169</v>
      </c>
      <c r="E506" s="151" t="s">
        <v>551</v>
      </c>
      <c r="F506" s="152" t="s">
        <v>552</v>
      </c>
      <c r="G506" s="153" t="s">
        <v>183</v>
      </c>
      <c r="H506" s="154">
        <v>2</v>
      </c>
      <c r="I506" s="155"/>
      <c r="J506" s="156">
        <f>ROUND(I506*H506,2)</f>
        <v>0</v>
      </c>
      <c r="K506" s="152" t="s">
        <v>1</v>
      </c>
      <c r="L506" s="32"/>
      <c r="M506" s="157" t="s">
        <v>1</v>
      </c>
      <c r="N506" s="158" t="s">
        <v>47</v>
      </c>
      <c r="O506" s="55"/>
      <c r="P506" s="159">
        <f>O506*H506</f>
        <v>0</v>
      </c>
      <c r="Q506" s="159">
        <v>0</v>
      </c>
      <c r="R506" s="159">
        <f>Q506*H506</f>
        <v>0</v>
      </c>
      <c r="S506" s="159">
        <v>0</v>
      </c>
      <c r="T506" s="160">
        <f>S506*H506</f>
        <v>0</v>
      </c>
      <c r="AR506" s="161" t="s">
        <v>172</v>
      </c>
      <c r="AT506" s="161" t="s">
        <v>169</v>
      </c>
      <c r="AU506" s="161" t="s">
        <v>93</v>
      </c>
      <c r="AY506" s="16" t="s">
        <v>165</v>
      </c>
      <c r="BE506" s="162">
        <f>IF(N506="základní",J506,0)</f>
        <v>0</v>
      </c>
      <c r="BF506" s="162">
        <f>IF(N506="snížená",J506,0)</f>
        <v>0</v>
      </c>
      <c r="BG506" s="162">
        <f>IF(N506="zákl. přenesená",J506,0)</f>
        <v>0</v>
      </c>
      <c r="BH506" s="162">
        <f>IF(N506="sníž. přenesená",J506,0)</f>
        <v>0</v>
      </c>
      <c r="BI506" s="162">
        <f>IF(N506="nulová",J506,0)</f>
        <v>0</v>
      </c>
      <c r="BJ506" s="16" t="s">
        <v>90</v>
      </c>
      <c r="BK506" s="162">
        <f>ROUND(I506*H506,2)</f>
        <v>0</v>
      </c>
      <c r="BL506" s="16" t="s">
        <v>172</v>
      </c>
      <c r="BM506" s="161" t="s">
        <v>553</v>
      </c>
    </row>
    <row r="507" spans="2:65" s="12" customFormat="1" ht="10.199999999999999">
      <c r="B507" s="163"/>
      <c r="D507" s="164" t="s">
        <v>174</v>
      </c>
      <c r="E507" s="165" t="s">
        <v>1</v>
      </c>
      <c r="F507" s="166" t="s">
        <v>186</v>
      </c>
      <c r="H507" s="165" t="s">
        <v>1</v>
      </c>
      <c r="I507" s="167"/>
      <c r="L507" s="163"/>
      <c r="M507" s="168"/>
      <c r="N507" s="169"/>
      <c r="O507" s="169"/>
      <c r="P507" s="169"/>
      <c r="Q507" s="169"/>
      <c r="R507" s="169"/>
      <c r="S507" s="169"/>
      <c r="T507" s="170"/>
      <c r="AT507" s="165" t="s">
        <v>174</v>
      </c>
      <c r="AU507" s="165" t="s">
        <v>93</v>
      </c>
      <c r="AV507" s="12" t="s">
        <v>90</v>
      </c>
      <c r="AW507" s="12" t="s">
        <v>38</v>
      </c>
      <c r="AX507" s="12" t="s">
        <v>82</v>
      </c>
      <c r="AY507" s="165" t="s">
        <v>165</v>
      </c>
    </row>
    <row r="508" spans="2:65" s="13" customFormat="1" ht="10.199999999999999">
      <c r="B508" s="171"/>
      <c r="D508" s="164" t="s">
        <v>174</v>
      </c>
      <c r="E508" s="172" t="s">
        <v>1</v>
      </c>
      <c r="F508" s="173" t="s">
        <v>90</v>
      </c>
      <c r="H508" s="174">
        <v>1</v>
      </c>
      <c r="I508" s="175"/>
      <c r="L508" s="171"/>
      <c r="M508" s="176"/>
      <c r="N508" s="177"/>
      <c r="O508" s="177"/>
      <c r="P508" s="177"/>
      <c r="Q508" s="177"/>
      <c r="R508" s="177"/>
      <c r="S508" s="177"/>
      <c r="T508" s="178"/>
      <c r="AT508" s="172" t="s">
        <v>174</v>
      </c>
      <c r="AU508" s="172" t="s">
        <v>93</v>
      </c>
      <c r="AV508" s="13" t="s">
        <v>93</v>
      </c>
      <c r="AW508" s="13" t="s">
        <v>38</v>
      </c>
      <c r="AX508" s="13" t="s">
        <v>82</v>
      </c>
      <c r="AY508" s="172" t="s">
        <v>165</v>
      </c>
    </row>
    <row r="509" spans="2:65" s="12" customFormat="1" ht="10.199999999999999">
      <c r="B509" s="163"/>
      <c r="D509" s="164" t="s">
        <v>174</v>
      </c>
      <c r="E509" s="165" t="s">
        <v>1</v>
      </c>
      <c r="F509" s="166" t="s">
        <v>187</v>
      </c>
      <c r="H509" s="165" t="s">
        <v>1</v>
      </c>
      <c r="I509" s="167"/>
      <c r="L509" s="163"/>
      <c r="M509" s="168"/>
      <c r="N509" s="169"/>
      <c r="O509" s="169"/>
      <c r="P509" s="169"/>
      <c r="Q509" s="169"/>
      <c r="R509" s="169"/>
      <c r="S509" s="169"/>
      <c r="T509" s="170"/>
      <c r="AT509" s="165" t="s">
        <v>174</v>
      </c>
      <c r="AU509" s="165" t="s">
        <v>93</v>
      </c>
      <c r="AV509" s="12" t="s">
        <v>90</v>
      </c>
      <c r="AW509" s="12" t="s">
        <v>38</v>
      </c>
      <c r="AX509" s="12" t="s">
        <v>82</v>
      </c>
      <c r="AY509" s="165" t="s">
        <v>165</v>
      </c>
    </row>
    <row r="510" spans="2:65" s="13" customFormat="1" ht="10.199999999999999">
      <c r="B510" s="171"/>
      <c r="D510" s="164" t="s">
        <v>174</v>
      </c>
      <c r="E510" s="172" t="s">
        <v>1</v>
      </c>
      <c r="F510" s="173" t="s">
        <v>90</v>
      </c>
      <c r="H510" s="174">
        <v>1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174</v>
      </c>
      <c r="AU510" s="172" t="s">
        <v>93</v>
      </c>
      <c r="AV510" s="13" t="s">
        <v>93</v>
      </c>
      <c r="AW510" s="13" t="s">
        <v>38</v>
      </c>
      <c r="AX510" s="13" t="s">
        <v>82</v>
      </c>
      <c r="AY510" s="172" t="s">
        <v>165</v>
      </c>
    </row>
    <row r="511" spans="2:65" s="14" customFormat="1" ht="10.199999999999999">
      <c r="B511" s="179"/>
      <c r="D511" s="164" t="s">
        <v>174</v>
      </c>
      <c r="E511" s="180" t="s">
        <v>1</v>
      </c>
      <c r="F511" s="181" t="s">
        <v>178</v>
      </c>
      <c r="H511" s="182">
        <v>2</v>
      </c>
      <c r="I511" s="183"/>
      <c r="L511" s="179"/>
      <c r="M511" s="184"/>
      <c r="N511" s="185"/>
      <c r="O511" s="185"/>
      <c r="P511" s="185"/>
      <c r="Q511" s="185"/>
      <c r="R511" s="185"/>
      <c r="S511" s="185"/>
      <c r="T511" s="186"/>
      <c r="AT511" s="180" t="s">
        <v>174</v>
      </c>
      <c r="AU511" s="180" t="s">
        <v>93</v>
      </c>
      <c r="AV511" s="14" t="s">
        <v>179</v>
      </c>
      <c r="AW511" s="14" t="s">
        <v>38</v>
      </c>
      <c r="AX511" s="14" t="s">
        <v>90</v>
      </c>
      <c r="AY511" s="180" t="s">
        <v>165</v>
      </c>
    </row>
    <row r="512" spans="2:65" s="1" customFormat="1" ht="16.5" customHeight="1">
      <c r="B512" s="149"/>
      <c r="C512" s="187" t="s">
        <v>554</v>
      </c>
      <c r="D512" s="187" t="s">
        <v>251</v>
      </c>
      <c r="E512" s="188" t="s">
        <v>555</v>
      </c>
      <c r="F512" s="189" t="s">
        <v>556</v>
      </c>
      <c r="G512" s="190" t="s">
        <v>183</v>
      </c>
      <c r="H512" s="191">
        <v>2</v>
      </c>
      <c r="I512" s="192"/>
      <c r="J512" s="193">
        <f>ROUND(I512*H512,2)</f>
        <v>0</v>
      </c>
      <c r="K512" s="189" t="s">
        <v>1</v>
      </c>
      <c r="L512" s="194"/>
      <c r="M512" s="195" t="s">
        <v>1</v>
      </c>
      <c r="N512" s="196" t="s">
        <v>47</v>
      </c>
      <c r="O512" s="55"/>
      <c r="P512" s="159">
        <f>O512*H512</f>
        <v>0</v>
      </c>
      <c r="Q512" s="159">
        <v>0</v>
      </c>
      <c r="R512" s="159">
        <f>Q512*H512</f>
        <v>0</v>
      </c>
      <c r="S512" s="159">
        <v>0</v>
      </c>
      <c r="T512" s="160">
        <f>S512*H512</f>
        <v>0</v>
      </c>
      <c r="AR512" s="161" t="s">
        <v>202</v>
      </c>
      <c r="AT512" s="161" t="s">
        <v>251</v>
      </c>
      <c r="AU512" s="161" t="s">
        <v>93</v>
      </c>
      <c r="AY512" s="16" t="s">
        <v>165</v>
      </c>
      <c r="BE512" s="162">
        <f>IF(N512="základní",J512,0)</f>
        <v>0</v>
      </c>
      <c r="BF512" s="162">
        <f>IF(N512="snížená",J512,0)</f>
        <v>0</v>
      </c>
      <c r="BG512" s="162">
        <f>IF(N512="zákl. přenesená",J512,0)</f>
        <v>0</v>
      </c>
      <c r="BH512" s="162">
        <f>IF(N512="sníž. přenesená",J512,0)</f>
        <v>0</v>
      </c>
      <c r="BI512" s="162">
        <f>IF(N512="nulová",J512,0)</f>
        <v>0</v>
      </c>
      <c r="BJ512" s="16" t="s">
        <v>90</v>
      </c>
      <c r="BK512" s="162">
        <f>ROUND(I512*H512,2)</f>
        <v>0</v>
      </c>
      <c r="BL512" s="16" t="s">
        <v>172</v>
      </c>
      <c r="BM512" s="161" t="s">
        <v>557</v>
      </c>
    </row>
    <row r="513" spans="2:65" s="12" customFormat="1" ht="10.199999999999999">
      <c r="B513" s="163"/>
      <c r="D513" s="164" t="s">
        <v>174</v>
      </c>
      <c r="E513" s="165" t="s">
        <v>1</v>
      </c>
      <c r="F513" s="166" t="s">
        <v>186</v>
      </c>
      <c r="H513" s="165" t="s">
        <v>1</v>
      </c>
      <c r="I513" s="167"/>
      <c r="L513" s="163"/>
      <c r="M513" s="168"/>
      <c r="N513" s="169"/>
      <c r="O513" s="169"/>
      <c r="P513" s="169"/>
      <c r="Q513" s="169"/>
      <c r="R513" s="169"/>
      <c r="S513" s="169"/>
      <c r="T513" s="170"/>
      <c r="AT513" s="165" t="s">
        <v>174</v>
      </c>
      <c r="AU513" s="165" t="s">
        <v>93</v>
      </c>
      <c r="AV513" s="12" t="s">
        <v>90</v>
      </c>
      <c r="AW513" s="12" t="s">
        <v>38</v>
      </c>
      <c r="AX513" s="12" t="s">
        <v>82</v>
      </c>
      <c r="AY513" s="165" t="s">
        <v>165</v>
      </c>
    </row>
    <row r="514" spans="2:65" s="13" customFormat="1" ht="10.199999999999999">
      <c r="B514" s="171"/>
      <c r="D514" s="164" t="s">
        <v>174</v>
      </c>
      <c r="E514" s="172" t="s">
        <v>1</v>
      </c>
      <c r="F514" s="173" t="s">
        <v>90</v>
      </c>
      <c r="H514" s="174">
        <v>1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174</v>
      </c>
      <c r="AU514" s="172" t="s">
        <v>93</v>
      </c>
      <c r="AV514" s="13" t="s">
        <v>93</v>
      </c>
      <c r="AW514" s="13" t="s">
        <v>38</v>
      </c>
      <c r="AX514" s="13" t="s">
        <v>82</v>
      </c>
      <c r="AY514" s="172" t="s">
        <v>165</v>
      </c>
    </row>
    <row r="515" spans="2:65" s="12" customFormat="1" ht="10.199999999999999">
      <c r="B515" s="163"/>
      <c r="D515" s="164" t="s">
        <v>174</v>
      </c>
      <c r="E515" s="165" t="s">
        <v>1</v>
      </c>
      <c r="F515" s="166" t="s">
        <v>187</v>
      </c>
      <c r="H515" s="165" t="s">
        <v>1</v>
      </c>
      <c r="I515" s="167"/>
      <c r="L515" s="163"/>
      <c r="M515" s="168"/>
      <c r="N515" s="169"/>
      <c r="O515" s="169"/>
      <c r="P515" s="169"/>
      <c r="Q515" s="169"/>
      <c r="R515" s="169"/>
      <c r="S515" s="169"/>
      <c r="T515" s="170"/>
      <c r="AT515" s="165" t="s">
        <v>174</v>
      </c>
      <c r="AU515" s="165" t="s">
        <v>93</v>
      </c>
      <c r="AV515" s="12" t="s">
        <v>90</v>
      </c>
      <c r="AW515" s="12" t="s">
        <v>38</v>
      </c>
      <c r="AX515" s="12" t="s">
        <v>82</v>
      </c>
      <c r="AY515" s="165" t="s">
        <v>165</v>
      </c>
    </row>
    <row r="516" spans="2:65" s="13" customFormat="1" ht="10.199999999999999">
      <c r="B516" s="171"/>
      <c r="D516" s="164" t="s">
        <v>174</v>
      </c>
      <c r="E516" s="172" t="s">
        <v>1</v>
      </c>
      <c r="F516" s="173" t="s">
        <v>90</v>
      </c>
      <c r="H516" s="174">
        <v>1</v>
      </c>
      <c r="I516" s="175"/>
      <c r="L516" s="171"/>
      <c r="M516" s="176"/>
      <c r="N516" s="177"/>
      <c r="O516" s="177"/>
      <c r="P516" s="177"/>
      <c r="Q516" s="177"/>
      <c r="R516" s="177"/>
      <c r="S516" s="177"/>
      <c r="T516" s="178"/>
      <c r="AT516" s="172" t="s">
        <v>174</v>
      </c>
      <c r="AU516" s="172" t="s">
        <v>93</v>
      </c>
      <c r="AV516" s="13" t="s">
        <v>93</v>
      </c>
      <c r="AW516" s="13" t="s">
        <v>38</v>
      </c>
      <c r="AX516" s="13" t="s">
        <v>82</v>
      </c>
      <c r="AY516" s="172" t="s">
        <v>165</v>
      </c>
    </row>
    <row r="517" spans="2:65" s="14" customFormat="1" ht="10.199999999999999">
      <c r="B517" s="179"/>
      <c r="D517" s="164" t="s">
        <v>174</v>
      </c>
      <c r="E517" s="180" t="s">
        <v>1</v>
      </c>
      <c r="F517" s="181" t="s">
        <v>178</v>
      </c>
      <c r="H517" s="182">
        <v>2</v>
      </c>
      <c r="I517" s="183"/>
      <c r="L517" s="179"/>
      <c r="M517" s="184"/>
      <c r="N517" s="185"/>
      <c r="O517" s="185"/>
      <c r="P517" s="185"/>
      <c r="Q517" s="185"/>
      <c r="R517" s="185"/>
      <c r="S517" s="185"/>
      <c r="T517" s="186"/>
      <c r="AT517" s="180" t="s">
        <v>174</v>
      </c>
      <c r="AU517" s="180" t="s">
        <v>93</v>
      </c>
      <c r="AV517" s="14" t="s">
        <v>179</v>
      </c>
      <c r="AW517" s="14" t="s">
        <v>38</v>
      </c>
      <c r="AX517" s="14" t="s">
        <v>90</v>
      </c>
      <c r="AY517" s="180" t="s">
        <v>165</v>
      </c>
    </row>
    <row r="518" spans="2:65" s="1" customFormat="1" ht="16.5" customHeight="1">
      <c r="B518" s="149"/>
      <c r="C518" s="150" t="s">
        <v>558</v>
      </c>
      <c r="D518" s="150" t="s">
        <v>169</v>
      </c>
      <c r="E518" s="151" t="s">
        <v>559</v>
      </c>
      <c r="F518" s="152" t="s">
        <v>560</v>
      </c>
      <c r="G518" s="153" t="s">
        <v>183</v>
      </c>
      <c r="H518" s="154">
        <v>4</v>
      </c>
      <c r="I518" s="155"/>
      <c r="J518" s="156">
        <f>ROUND(I518*H518,2)</f>
        <v>0</v>
      </c>
      <c r="K518" s="152" t="s">
        <v>1</v>
      </c>
      <c r="L518" s="32"/>
      <c r="M518" s="157" t="s">
        <v>1</v>
      </c>
      <c r="N518" s="158" t="s">
        <v>47</v>
      </c>
      <c r="O518" s="55"/>
      <c r="P518" s="159">
        <f>O518*H518</f>
        <v>0</v>
      </c>
      <c r="Q518" s="159">
        <v>0</v>
      </c>
      <c r="R518" s="159">
        <f>Q518*H518</f>
        <v>0</v>
      </c>
      <c r="S518" s="159">
        <v>0</v>
      </c>
      <c r="T518" s="160">
        <f>S518*H518</f>
        <v>0</v>
      </c>
      <c r="AR518" s="161" t="s">
        <v>172</v>
      </c>
      <c r="AT518" s="161" t="s">
        <v>169</v>
      </c>
      <c r="AU518" s="161" t="s">
        <v>93</v>
      </c>
      <c r="AY518" s="16" t="s">
        <v>165</v>
      </c>
      <c r="BE518" s="162">
        <f>IF(N518="základní",J518,0)</f>
        <v>0</v>
      </c>
      <c r="BF518" s="162">
        <f>IF(N518="snížená",J518,0)</f>
        <v>0</v>
      </c>
      <c r="BG518" s="162">
        <f>IF(N518="zákl. přenesená",J518,0)</f>
        <v>0</v>
      </c>
      <c r="BH518" s="162">
        <f>IF(N518="sníž. přenesená",J518,0)</f>
        <v>0</v>
      </c>
      <c r="BI518" s="162">
        <f>IF(N518="nulová",J518,0)</f>
        <v>0</v>
      </c>
      <c r="BJ518" s="16" t="s">
        <v>90</v>
      </c>
      <c r="BK518" s="162">
        <f>ROUND(I518*H518,2)</f>
        <v>0</v>
      </c>
      <c r="BL518" s="16" t="s">
        <v>172</v>
      </c>
      <c r="BM518" s="161" t="s">
        <v>561</v>
      </c>
    </row>
    <row r="519" spans="2:65" s="12" customFormat="1" ht="10.199999999999999">
      <c r="B519" s="163"/>
      <c r="D519" s="164" t="s">
        <v>174</v>
      </c>
      <c r="E519" s="165" t="s">
        <v>1</v>
      </c>
      <c r="F519" s="166" t="s">
        <v>562</v>
      </c>
      <c r="H519" s="165" t="s">
        <v>1</v>
      </c>
      <c r="I519" s="167"/>
      <c r="L519" s="163"/>
      <c r="M519" s="168"/>
      <c r="N519" s="169"/>
      <c r="O519" s="169"/>
      <c r="P519" s="169"/>
      <c r="Q519" s="169"/>
      <c r="R519" s="169"/>
      <c r="S519" s="169"/>
      <c r="T519" s="170"/>
      <c r="AT519" s="165" t="s">
        <v>174</v>
      </c>
      <c r="AU519" s="165" t="s">
        <v>93</v>
      </c>
      <c r="AV519" s="12" t="s">
        <v>90</v>
      </c>
      <c r="AW519" s="12" t="s">
        <v>38</v>
      </c>
      <c r="AX519" s="12" t="s">
        <v>82</v>
      </c>
      <c r="AY519" s="165" t="s">
        <v>165</v>
      </c>
    </row>
    <row r="520" spans="2:65" s="12" customFormat="1" ht="10.199999999999999">
      <c r="B520" s="163"/>
      <c r="D520" s="164" t="s">
        <v>174</v>
      </c>
      <c r="E520" s="165" t="s">
        <v>1</v>
      </c>
      <c r="F520" s="166" t="s">
        <v>186</v>
      </c>
      <c r="H520" s="165" t="s">
        <v>1</v>
      </c>
      <c r="I520" s="167"/>
      <c r="L520" s="163"/>
      <c r="M520" s="168"/>
      <c r="N520" s="169"/>
      <c r="O520" s="169"/>
      <c r="P520" s="169"/>
      <c r="Q520" s="169"/>
      <c r="R520" s="169"/>
      <c r="S520" s="169"/>
      <c r="T520" s="170"/>
      <c r="AT520" s="165" t="s">
        <v>174</v>
      </c>
      <c r="AU520" s="165" t="s">
        <v>93</v>
      </c>
      <c r="AV520" s="12" t="s">
        <v>90</v>
      </c>
      <c r="AW520" s="12" t="s">
        <v>38</v>
      </c>
      <c r="AX520" s="12" t="s">
        <v>82</v>
      </c>
      <c r="AY520" s="165" t="s">
        <v>165</v>
      </c>
    </row>
    <row r="521" spans="2:65" s="13" customFormat="1" ht="10.199999999999999">
      <c r="B521" s="171"/>
      <c r="D521" s="164" t="s">
        <v>174</v>
      </c>
      <c r="E521" s="172" t="s">
        <v>1</v>
      </c>
      <c r="F521" s="173" t="s">
        <v>563</v>
      </c>
      <c r="H521" s="174">
        <v>2</v>
      </c>
      <c r="I521" s="175"/>
      <c r="L521" s="171"/>
      <c r="M521" s="176"/>
      <c r="N521" s="177"/>
      <c r="O521" s="177"/>
      <c r="P521" s="177"/>
      <c r="Q521" s="177"/>
      <c r="R521" s="177"/>
      <c r="S521" s="177"/>
      <c r="T521" s="178"/>
      <c r="AT521" s="172" t="s">
        <v>174</v>
      </c>
      <c r="AU521" s="172" t="s">
        <v>93</v>
      </c>
      <c r="AV521" s="13" t="s">
        <v>93</v>
      </c>
      <c r="AW521" s="13" t="s">
        <v>38</v>
      </c>
      <c r="AX521" s="13" t="s">
        <v>82</v>
      </c>
      <c r="AY521" s="172" t="s">
        <v>165</v>
      </c>
    </row>
    <row r="522" spans="2:65" s="12" customFormat="1" ht="10.199999999999999">
      <c r="B522" s="163"/>
      <c r="D522" s="164" t="s">
        <v>174</v>
      </c>
      <c r="E522" s="165" t="s">
        <v>1</v>
      </c>
      <c r="F522" s="166" t="s">
        <v>187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174</v>
      </c>
      <c r="AU522" s="165" t="s">
        <v>93</v>
      </c>
      <c r="AV522" s="12" t="s">
        <v>90</v>
      </c>
      <c r="AW522" s="12" t="s">
        <v>38</v>
      </c>
      <c r="AX522" s="12" t="s">
        <v>82</v>
      </c>
      <c r="AY522" s="165" t="s">
        <v>165</v>
      </c>
    </row>
    <row r="523" spans="2:65" s="13" customFormat="1" ht="10.199999999999999">
      <c r="B523" s="171"/>
      <c r="D523" s="164" t="s">
        <v>174</v>
      </c>
      <c r="E523" s="172" t="s">
        <v>1</v>
      </c>
      <c r="F523" s="173" t="s">
        <v>563</v>
      </c>
      <c r="H523" s="174">
        <v>2</v>
      </c>
      <c r="I523" s="175"/>
      <c r="L523" s="171"/>
      <c r="M523" s="176"/>
      <c r="N523" s="177"/>
      <c r="O523" s="177"/>
      <c r="P523" s="177"/>
      <c r="Q523" s="177"/>
      <c r="R523" s="177"/>
      <c r="S523" s="177"/>
      <c r="T523" s="178"/>
      <c r="AT523" s="172" t="s">
        <v>174</v>
      </c>
      <c r="AU523" s="172" t="s">
        <v>93</v>
      </c>
      <c r="AV523" s="13" t="s">
        <v>93</v>
      </c>
      <c r="AW523" s="13" t="s">
        <v>38</v>
      </c>
      <c r="AX523" s="13" t="s">
        <v>82</v>
      </c>
      <c r="AY523" s="172" t="s">
        <v>165</v>
      </c>
    </row>
    <row r="524" spans="2:65" s="14" customFormat="1" ht="10.199999999999999">
      <c r="B524" s="179"/>
      <c r="D524" s="164" t="s">
        <v>174</v>
      </c>
      <c r="E524" s="180" t="s">
        <v>1</v>
      </c>
      <c r="F524" s="181" t="s">
        <v>178</v>
      </c>
      <c r="H524" s="182">
        <v>4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174</v>
      </c>
      <c r="AU524" s="180" t="s">
        <v>93</v>
      </c>
      <c r="AV524" s="14" t="s">
        <v>179</v>
      </c>
      <c r="AW524" s="14" t="s">
        <v>38</v>
      </c>
      <c r="AX524" s="14" t="s">
        <v>90</v>
      </c>
      <c r="AY524" s="180" t="s">
        <v>165</v>
      </c>
    </row>
    <row r="525" spans="2:65" s="1" customFormat="1" ht="16.5" customHeight="1">
      <c r="B525" s="149"/>
      <c r="C525" s="150" t="s">
        <v>564</v>
      </c>
      <c r="D525" s="150" t="s">
        <v>169</v>
      </c>
      <c r="E525" s="151" t="s">
        <v>565</v>
      </c>
      <c r="F525" s="152" t="s">
        <v>566</v>
      </c>
      <c r="G525" s="153" t="s">
        <v>183</v>
      </c>
      <c r="H525" s="154">
        <v>4</v>
      </c>
      <c r="I525" s="155"/>
      <c r="J525" s="156">
        <f>ROUND(I525*H525,2)</f>
        <v>0</v>
      </c>
      <c r="K525" s="152" t="s">
        <v>1</v>
      </c>
      <c r="L525" s="32"/>
      <c r="M525" s="157" t="s">
        <v>1</v>
      </c>
      <c r="N525" s="158" t="s">
        <v>47</v>
      </c>
      <c r="O525" s="55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AR525" s="161" t="s">
        <v>172</v>
      </c>
      <c r="AT525" s="161" t="s">
        <v>169</v>
      </c>
      <c r="AU525" s="161" t="s">
        <v>93</v>
      </c>
      <c r="AY525" s="16" t="s">
        <v>165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6" t="s">
        <v>90</v>
      </c>
      <c r="BK525" s="162">
        <f>ROUND(I525*H525,2)</f>
        <v>0</v>
      </c>
      <c r="BL525" s="16" t="s">
        <v>172</v>
      </c>
      <c r="BM525" s="161" t="s">
        <v>567</v>
      </c>
    </row>
    <row r="526" spans="2:65" s="12" customFormat="1" ht="10.199999999999999">
      <c r="B526" s="163"/>
      <c r="D526" s="164" t="s">
        <v>174</v>
      </c>
      <c r="E526" s="165" t="s">
        <v>1</v>
      </c>
      <c r="F526" s="166" t="s">
        <v>562</v>
      </c>
      <c r="H526" s="165" t="s">
        <v>1</v>
      </c>
      <c r="I526" s="167"/>
      <c r="L526" s="163"/>
      <c r="M526" s="168"/>
      <c r="N526" s="169"/>
      <c r="O526" s="169"/>
      <c r="P526" s="169"/>
      <c r="Q526" s="169"/>
      <c r="R526" s="169"/>
      <c r="S526" s="169"/>
      <c r="T526" s="170"/>
      <c r="AT526" s="165" t="s">
        <v>174</v>
      </c>
      <c r="AU526" s="165" t="s">
        <v>93</v>
      </c>
      <c r="AV526" s="12" t="s">
        <v>90</v>
      </c>
      <c r="AW526" s="12" t="s">
        <v>38</v>
      </c>
      <c r="AX526" s="12" t="s">
        <v>82</v>
      </c>
      <c r="AY526" s="165" t="s">
        <v>165</v>
      </c>
    </row>
    <row r="527" spans="2:65" s="12" customFormat="1" ht="10.199999999999999">
      <c r="B527" s="163"/>
      <c r="D527" s="164" t="s">
        <v>174</v>
      </c>
      <c r="E527" s="165" t="s">
        <v>1</v>
      </c>
      <c r="F527" s="166" t="s">
        <v>186</v>
      </c>
      <c r="H527" s="165" t="s">
        <v>1</v>
      </c>
      <c r="I527" s="167"/>
      <c r="L527" s="163"/>
      <c r="M527" s="168"/>
      <c r="N527" s="169"/>
      <c r="O527" s="169"/>
      <c r="P527" s="169"/>
      <c r="Q527" s="169"/>
      <c r="R527" s="169"/>
      <c r="S527" s="169"/>
      <c r="T527" s="170"/>
      <c r="AT527" s="165" t="s">
        <v>174</v>
      </c>
      <c r="AU527" s="165" t="s">
        <v>93</v>
      </c>
      <c r="AV527" s="12" t="s">
        <v>90</v>
      </c>
      <c r="AW527" s="12" t="s">
        <v>38</v>
      </c>
      <c r="AX527" s="12" t="s">
        <v>82</v>
      </c>
      <c r="AY527" s="165" t="s">
        <v>165</v>
      </c>
    </row>
    <row r="528" spans="2:65" s="13" customFormat="1" ht="10.199999999999999">
      <c r="B528" s="171"/>
      <c r="D528" s="164" t="s">
        <v>174</v>
      </c>
      <c r="E528" s="172" t="s">
        <v>1</v>
      </c>
      <c r="F528" s="173" t="s">
        <v>563</v>
      </c>
      <c r="H528" s="174">
        <v>2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174</v>
      </c>
      <c r="AU528" s="172" t="s">
        <v>93</v>
      </c>
      <c r="AV528" s="13" t="s">
        <v>93</v>
      </c>
      <c r="AW528" s="13" t="s">
        <v>38</v>
      </c>
      <c r="AX528" s="13" t="s">
        <v>82</v>
      </c>
      <c r="AY528" s="172" t="s">
        <v>165</v>
      </c>
    </row>
    <row r="529" spans="2:65" s="12" customFormat="1" ht="10.199999999999999">
      <c r="B529" s="163"/>
      <c r="D529" s="164" t="s">
        <v>174</v>
      </c>
      <c r="E529" s="165" t="s">
        <v>1</v>
      </c>
      <c r="F529" s="166" t="s">
        <v>187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174</v>
      </c>
      <c r="AU529" s="165" t="s">
        <v>93</v>
      </c>
      <c r="AV529" s="12" t="s">
        <v>90</v>
      </c>
      <c r="AW529" s="12" t="s">
        <v>38</v>
      </c>
      <c r="AX529" s="12" t="s">
        <v>82</v>
      </c>
      <c r="AY529" s="165" t="s">
        <v>165</v>
      </c>
    </row>
    <row r="530" spans="2:65" s="13" customFormat="1" ht="10.199999999999999">
      <c r="B530" s="171"/>
      <c r="D530" s="164" t="s">
        <v>174</v>
      </c>
      <c r="E530" s="172" t="s">
        <v>1</v>
      </c>
      <c r="F530" s="173" t="s">
        <v>563</v>
      </c>
      <c r="H530" s="174">
        <v>2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174</v>
      </c>
      <c r="AU530" s="172" t="s">
        <v>93</v>
      </c>
      <c r="AV530" s="13" t="s">
        <v>93</v>
      </c>
      <c r="AW530" s="13" t="s">
        <v>38</v>
      </c>
      <c r="AX530" s="13" t="s">
        <v>82</v>
      </c>
      <c r="AY530" s="172" t="s">
        <v>165</v>
      </c>
    </row>
    <row r="531" spans="2:65" s="14" customFormat="1" ht="10.199999999999999">
      <c r="B531" s="179"/>
      <c r="D531" s="164" t="s">
        <v>174</v>
      </c>
      <c r="E531" s="180" t="s">
        <v>1</v>
      </c>
      <c r="F531" s="181" t="s">
        <v>178</v>
      </c>
      <c r="H531" s="182">
        <v>4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174</v>
      </c>
      <c r="AU531" s="180" t="s">
        <v>93</v>
      </c>
      <c r="AV531" s="14" t="s">
        <v>179</v>
      </c>
      <c r="AW531" s="14" t="s">
        <v>38</v>
      </c>
      <c r="AX531" s="14" t="s">
        <v>90</v>
      </c>
      <c r="AY531" s="180" t="s">
        <v>165</v>
      </c>
    </row>
    <row r="532" spans="2:65" s="1" customFormat="1" ht="16.5" customHeight="1">
      <c r="B532" s="149"/>
      <c r="C532" s="187" t="s">
        <v>521</v>
      </c>
      <c r="D532" s="187" t="s">
        <v>251</v>
      </c>
      <c r="E532" s="188" t="s">
        <v>568</v>
      </c>
      <c r="F532" s="189" t="s">
        <v>569</v>
      </c>
      <c r="G532" s="190" t="s">
        <v>183</v>
      </c>
      <c r="H532" s="191">
        <v>4</v>
      </c>
      <c r="I532" s="192"/>
      <c r="J532" s="193">
        <f>ROUND(I532*H532,2)</f>
        <v>0</v>
      </c>
      <c r="K532" s="189" t="s">
        <v>1</v>
      </c>
      <c r="L532" s="194"/>
      <c r="M532" s="195" t="s">
        <v>1</v>
      </c>
      <c r="N532" s="196" t="s">
        <v>47</v>
      </c>
      <c r="O532" s="55"/>
      <c r="P532" s="159">
        <f>O532*H532</f>
        <v>0</v>
      </c>
      <c r="Q532" s="159">
        <v>0</v>
      </c>
      <c r="R532" s="159">
        <f>Q532*H532</f>
        <v>0</v>
      </c>
      <c r="S532" s="159">
        <v>0</v>
      </c>
      <c r="T532" s="160">
        <f>S532*H532</f>
        <v>0</v>
      </c>
      <c r="AR532" s="161" t="s">
        <v>202</v>
      </c>
      <c r="AT532" s="161" t="s">
        <v>251</v>
      </c>
      <c r="AU532" s="161" t="s">
        <v>93</v>
      </c>
      <c r="AY532" s="16" t="s">
        <v>165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90</v>
      </c>
      <c r="BK532" s="162">
        <f>ROUND(I532*H532,2)</f>
        <v>0</v>
      </c>
      <c r="BL532" s="16" t="s">
        <v>172</v>
      </c>
      <c r="BM532" s="161" t="s">
        <v>570</v>
      </c>
    </row>
    <row r="533" spans="2:65" s="12" customFormat="1" ht="10.199999999999999">
      <c r="B533" s="163"/>
      <c r="D533" s="164" t="s">
        <v>174</v>
      </c>
      <c r="E533" s="165" t="s">
        <v>1</v>
      </c>
      <c r="F533" s="166" t="s">
        <v>562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174</v>
      </c>
      <c r="AU533" s="165" t="s">
        <v>93</v>
      </c>
      <c r="AV533" s="12" t="s">
        <v>90</v>
      </c>
      <c r="AW533" s="12" t="s">
        <v>38</v>
      </c>
      <c r="AX533" s="12" t="s">
        <v>82</v>
      </c>
      <c r="AY533" s="165" t="s">
        <v>165</v>
      </c>
    </row>
    <row r="534" spans="2:65" s="12" customFormat="1" ht="10.199999999999999">
      <c r="B534" s="163"/>
      <c r="D534" s="164" t="s">
        <v>174</v>
      </c>
      <c r="E534" s="165" t="s">
        <v>1</v>
      </c>
      <c r="F534" s="166" t="s">
        <v>186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174</v>
      </c>
      <c r="AU534" s="165" t="s">
        <v>93</v>
      </c>
      <c r="AV534" s="12" t="s">
        <v>90</v>
      </c>
      <c r="AW534" s="12" t="s">
        <v>38</v>
      </c>
      <c r="AX534" s="12" t="s">
        <v>82</v>
      </c>
      <c r="AY534" s="165" t="s">
        <v>165</v>
      </c>
    </row>
    <row r="535" spans="2:65" s="13" customFormat="1" ht="10.199999999999999">
      <c r="B535" s="171"/>
      <c r="D535" s="164" t="s">
        <v>174</v>
      </c>
      <c r="E535" s="172" t="s">
        <v>1</v>
      </c>
      <c r="F535" s="173" t="s">
        <v>563</v>
      </c>
      <c r="H535" s="174">
        <v>2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174</v>
      </c>
      <c r="AU535" s="172" t="s">
        <v>93</v>
      </c>
      <c r="AV535" s="13" t="s">
        <v>93</v>
      </c>
      <c r="AW535" s="13" t="s">
        <v>38</v>
      </c>
      <c r="AX535" s="13" t="s">
        <v>82</v>
      </c>
      <c r="AY535" s="172" t="s">
        <v>165</v>
      </c>
    </row>
    <row r="536" spans="2:65" s="12" customFormat="1" ht="10.199999999999999">
      <c r="B536" s="163"/>
      <c r="D536" s="164" t="s">
        <v>174</v>
      </c>
      <c r="E536" s="165" t="s">
        <v>1</v>
      </c>
      <c r="F536" s="166" t="s">
        <v>187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174</v>
      </c>
      <c r="AU536" s="165" t="s">
        <v>93</v>
      </c>
      <c r="AV536" s="12" t="s">
        <v>90</v>
      </c>
      <c r="AW536" s="12" t="s">
        <v>38</v>
      </c>
      <c r="AX536" s="12" t="s">
        <v>82</v>
      </c>
      <c r="AY536" s="165" t="s">
        <v>165</v>
      </c>
    </row>
    <row r="537" spans="2:65" s="13" customFormat="1" ht="10.199999999999999">
      <c r="B537" s="171"/>
      <c r="D537" s="164" t="s">
        <v>174</v>
      </c>
      <c r="E537" s="172" t="s">
        <v>1</v>
      </c>
      <c r="F537" s="173" t="s">
        <v>563</v>
      </c>
      <c r="H537" s="174">
        <v>2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174</v>
      </c>
      <c r="AU537" s="172" t="s">
        <v>93</v>
      </c>
      <c r="AV537" s="13" t="s">
        <v>93</v>
      </c>
      <c r="AW537" s="13" t="s">
        <v>38</v>
      </c>
      <c r="AX537" s="13" t="s">
        <v>82</v>
      </c>
      <c r="AY537" s="172" t="s">
        <v>165</v>
      </c>
    </row>
    <row r="538" spans="2:65" s="14" customFormat="1" ht="10.199999999999999">
      <c r="B538" s="179"/>
      <c r="D538" s="164" t="s">
        <v>174</v>
      </c>
      <c r="E538" s="180" t="s">
        <v>1</v>
      </c>
      <c r="F538" s="181" t="s">
        <v>178</v>
      </c>
      <c r="H538" s="182">
        <v>4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174</v>
      </c>
      <c r="AU538" s="180" t="s">
        <v>93</v>
      </c>
      <c r="AV538" s="14" t="s">
        <v>179</v>
      </c>
      <c r="AW538" s="14" t="s">
        <v>38</v>
      </c>
      <c r="AX538" s="14" t="s">
        <v>90</v>
      </c>
      <c r="AY538" s="180" t="s">
        <v>165</v>
      </c>
    </row>
    <row r="539" spans="2:65" s="1" customFormat="1" ht="24" customHeight="1">
      <c r="B539" s="149"/>
      <c r="C539" s="150" t="s">
        <v>571</v>
      </c>
      <c r="D539" s="150" t="s">
        <v>169</v>
      </c>
      <c r="E539" s="151" t="s">
        <v>572</v>
      </c>
      <c r="F539" s="152" t="s">
        <v>573</v>
      </c>
      <c r="G539" s="153" t="s">
        <v>183</v>
      </c>
      <c r="H539" s="154">
        <v>2</v>
      </c>
      <c r="I539" s="155"/>
      <c r="J539" s="156">
        <f>ROUND(I539*H539,2)</f>
        <v>0</v>
      </c>
      <c r="K539" s="152" t="s">
        <v>1</v>
      </c>
      <c r="L539" s="32"/>
      <c r="M539" s="157" t="s">
        <v>1</v>
      </c>
      <c r="N539" s="158" t="s">
        <v>47</v>
      </c>
      <c r="O539" s="55"/>
      <c r="P539" s="159">
        <f>O539*H539</f>
        <v>0</v>
      </c>
      <c r="Q539" s="159">
        <v>0</v>
      </c>
      <c r="R539" s="159">
        <f>Q539*H539</f>
        <v>0</v>
      </c>
      <c r="S539" s="159">
        <v>0</v>
      </c>
      <c r="T539" s="160">
        <f>S539*H539</f>
        <v>0</v>
      </c>
      <c r="AR539" s="161" t="s">
        <v>172</v>
      </c>
      <c r="AT539" s="161" t="s">
        <v>169</v>
      </c>
      <c r="AU539" s="161" t="s">
        <v>93</v>
      </c>
      <c r="AY539" s="16" t="s">
        <v>165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90</v>
      </c>
      <c r="BK539" s="162">
        <f>ROUND(I539*H539,2)</f>
        <v>0</v>
      </c>
      <c r="BL539" s="16" t="s">
        <v>172</v>
      </c>
      <c r="BM539" s="161" t="s">
        <v>574</v>
      </c>
    </row>
    <row r="540" spans="2:65" s="12" customFormat="1" ht="10.199999999999999">
      <c r="B540" s="163"/>
      <c r="D540" s="164" t="s">
        <v>174</v>
      </c>
      <c r="E540" s="165" t="s">
        <v>1</v>
      </c>
      <c r="F540" s="166" t="s">
        <v>186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174</v>
      </c>
      <c r="AU540" s="165" t="s">
        <v>93</v>
      </c>
      <c r="AV540" s="12" t="s">
        <v>90</v>
      </c>
      <c r="AW540" s="12" t="s">
        <v>38</v>
      </c>
      <c r="AX540" s="12" t="s">
        <v>82</v>
      </c>
      <c r="AY540" s="165" t="s">
        <v>165</v>
      </c>
    </row>
    <row r="541" spans="2:65" s="13" customFormat="1" ht="10.199999999999999">
      <c r="B541" s="171"/>
      <c r="D541" s="164" t="s">
        <v>174</v>
      </c>
      <c r="E541" s="172" t="s">
        <v>1</v>
      </c>
      <c r="F541" s="173" t="s">
        <v>90</v>
      </c>
      <c r="H541" s="174">
        <v>1</v>
      </c>
      <c r="I541" s="175"/>
      <c r="L541" s="171"/>
      <c r="M541" s="176"/>
      <c r="N541" s="177"/>
      <c r="O541" s="177"/>
      <c r="P541" s="177"/>
      <c r="Q541" s="177"/>
      <c r="R541" s="177"/>
      <c r="S541" s="177"/>
      <c r="T541" s="178"/>
      <c r="AT541" s="172" t="s">
        <v>174</v>
      </c>
      <c r="AU541" s="172" t="s">
        <v>93</v>
      </c>
      <c r="AV541" s="13" t="s">
        <v>93</v>
      </c>
      <c r="AW541" s="13" t="s">
        <v>38</v>
      </c>
      <c r="AX541" s="13" t="s">
        <v>82</v>
      </c>
      <c r="AY541" s="172" t="s">
        <v>165</v>
      </c>
    </row>
    <row r="542" spans="2:65" s="12" customFormat="1" ht="10.199999999999999">
      <c r="B542" s="163"/>
      <c r="D542" s="164" t="s">
        <v>174</v>
      </c>
      <c r="E542" s="165" t="s">
        <v>1</v>
      </c>
      <c r="F542" s="166" t="s">
        <v>187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174</v>
      </c>
      <c r="AU542" s="165" t="s">
        <v>93</v>
      </c>
      <c r="AV542" s="12" t="s">
        <v>90</v>
      </c>
      <c r="AW542" s="12" t="s">
        <v>38</v>
      </c>
      <c r="AX542" s="12" t="s">
        <v>82</v>
      </c>
      <c r="AY542" s="165" t="s">
        <v>165</v>
      </c>
    </row>
    <row r="543" spans="2:65" s="13" customFormat="1" ht="10.199999999999999">
      <c r="B543" s="171"/>
      <c r="D543" s="164" t="s">
        <v>174</v>
      </c>
      <c r="E543" s="172" t="s">
        <v>1</v>
      </c>
      <c r="F543" s="173" t="s">
        <v>90</v>
      </c>
      <c r="H543" s="174">
        <v>1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174</v>
      </c>
      <c r="AU543" s="172" t="s">
        <v>93</v>
      </c>
      <c r="AV543" s="13" t="s">
        <v>93</v>
      </c>
      <c r="AW543" s="13" t="s">
        <v>38</v>
      </c>
      <c r="AX543" s="13" t="s">
        <v>82</v>
      </c>
      <c r="AY543" s="172" t="s">
        <v>165</v>
      </c>
    </row>
    <row r="544" spans="2:65" s="14" customFormat="1" ht="10.199999999999999">
      <c r="B544" s="179"/>
      <c r="D544" s="164" t="s">
        <v>174</v>
      </c>
      <c r="E544" s="180" t="s">
        <v>1</v>
      </c>
      <c r="F544" s="181" t="s">
        <v>178</v>
      </c>
      <c r="H544" s="182">
        <v>2</v>
      </c>
      <c r="I544" s="183"/>
      <c r="L544" s="179"/>
      <c r="M544" s="184"/>
      <c r="N544" s="185"/>
      <c r="O544" s="185"/>
      <c r="P544" s="185"/>
      <c r="Q544" s="185"/>
      <c r="R544" s="185"/>
      <c r="S544" s="185"/>
      <c r="T544" s="186"/>
      <c r="AT544" s="180" t="s">
        <v>174</v>
      </c>
      <c r="AU544" s="180" t="s">
        <v>93</v>
      </c>
      <c r="AV544" s="14" t="s">
        <v>179</v>
      </c>
      <c r="AW544" s="14" t="s">
        <v>38</v>
      </c>
      <c r="AX544" s="14" t="s">
        <v>90</v>
      </c>
      <c r="AY544" s="180" t="s">
        <v>165</v>
      </c>
    </row>
    <row r="545" spans="2:65" s="1" customFormat="1" ht="24" customHeight="1">
      <c r="B545" s="149"/>
      <c r="C545" s="187" t="s">
        <v>526</v>
      </c>
      <c r="D545" s="187" t="s">
        <v>251</v>
      </c>
      <c r="E545" s="188" t="s">
        <v>575</v>
      </c>
      <c r="F545" s="189" t="s">
        <v>576</v>
      </c>
      <c r="G545" s="190" t="s">
        <v>183</v>
      </c>
      <c r="H545" s="191">
        <v>2</v>
      </c>
      <c r="I545" s="192"/>
      <c r="J545" s="193">
        <f>ROUND(I545*H545,2)</f>
        <v>0</v>
      </c>
      <c r="K545" s="189" t="s">
        <v>1</v>
      </c>
      <c r="L545" s="194"/>
      <c r="M545" s="195" t="s">
        <v>1</v>
      </c>
      <c r="N545" s="196" t="s">
        <v>47</v>
      </c>
      <c r="O545" s="55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AR545" s="161" t="s">
        <v>202</v>
      </c>
      <c r="AT545" s="161" t="s">
        <v>251</v>
      </c>
      <c r="AU545" s="161" t="s">
        <v>93</v>
      </c>
      <c r="AY545" s="16" t="s">
        <v>165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6" t="s">
        <v>90</v>
      </c>
      <c r="BK545" s="162">
        <f>ROUND(I545*H545,2)</f>
        <v>0</v>
      </c>
      <c r="BL545" s="16" t="s">
        <v>172</v>
      </c>
      <c r="BM545" s="161" t="s">
        <v>577</v>
      </c>
    </row>
    <row r="546" spans="2:65" s="12" customFormat="1" ht="10.199999999999999">
      <c r="B546" s="163"/>
      <c r="D546" s="164" t="s">
        <v>174</v>
      </c>
      <c r="E546" s="165" t="s">
        <v>1</v>
      </c>
      <c r="F546" s="166" t="s">
        <v>186</v>
      </c>
      <c r="H546" s="165" t="s">
        <v>1</v>
      </c>
      <c r="I546" s="167"/>
      <c r="L546" s="163"/>
      <c r="M546" s="168"/>
      <c r="N546" s="169"/>
      <c r="O546" s="169"/>
      <c r="P546" s="169"/>
      <c r="Q546" s="169"/>
      <c r="R546" s="169"/>
      <c r="S546" s="169"/>
      <c r="T546" s="170"/>
      <c r="AT546" s="165" t="s">
        <v>174</v>
      </c>
      <c r="AU546" s="165" t="s">
        <v>93</v>
      </c>
      <c r="AV546" s="12" t="s">
        <v>90</v>
      </c>
      <c r="AW546" s="12" t="s">
        <v>38</v>
      </c>
      <c r="AX546" s="12" t="s">
        <v>82</v>
      </c>
      <c r="AY546" s="165" t="s">
        <v>165</v>
      </c>
    </row>
    <row r="547" spans="2:65" s="13" customFormat="1" ht="10.199999999999999">
      <c r="B547" s="171"/>
      <c r="D547" s="164" t="s">
        <v>174</v>
      </c>
      <c r="E547" s="172" t="s">
        <v>1</v>
      </c>
      <c r="F547" s="173" t="s">
        <v>90</v>
      </c>
      <c r="H547" s="174">
        <v>1</v>
      </c>
      <c r="I547" s="175"/>
      <c r="L547" s="171"/>
      <c r="M547" s="176"/>
      <c r="N547" s="177"/>
      <c r="O547" s="177"/>
      <c r="P547" s="177"/>
      <c r="Q547" s="177"/>
      <c r="R547" s="177"/>
      <c r="S547" s="177"/>
      <c r="T547" s="178"/>
      <c r="AT547" s="172" t="s">
        <v>174</v>
      </c>
      <c r="AU547" s="172" t="s">
        <v>93</v>
      </c>
      <c r="AV547" s="13" t="s">
        <v>93</v>
      </c>
      <c r="AW547" s="13" t="s">
        <v>38</v>
      </c>
      <c r="AX547" s="13" t="s">
        <v>82</v>
      </c>
      <c r="AY547" s="172" t="s">
        <v>165</v>
      </c>
    </row>
    <row r="548" spans="2:65" s="12" customFormat="1" ht="10.199999999999999">
      <c r="B548" s="163"/>
      <c r="D548" s="164" t="s">
        <v>174</v>
      </c>
      <c r="E548" s="165" t="s">
        <v>1</v>
      </c>
      <c r="F548" s="166" t="s">
        <v>187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174</v>
      </c>
      <c r="AU548" s="165" t="s">
        <v>93</v>
      </c>
      <c r="AV548" s="12" t="s">
        <v>90</v>
      </c>
      <c r="AW548" s="12" t="s">
        <v>38</v>
      </c>
      <c r="AX548" s="12" t="s">
        <v>82</v>
      </c>
      <c r="AY548" s="165" t="s">
        <v>165</v>
      </c>
    </row>
    <row r="549" spans="2:65" s="13" customFormat="1" ht="10.199999999999999">
      <c r="B549" s="171"/>
      <c r="D549" s="164" t="s">
        <v>174</v>
      </c>
      <c r="E549" s="172" t="s">
        <v>1</v>
      </c>
      <c r="F549" s="173" t="s">
        <v>90</v>
      </c>
      <c r="H549" s="174">
        <v>1</v>
      </c>
      <c r="I549" s="175"/>
      <c r="L549" s="171"/>
      <c r="M549" s="176"/>
      <c r="N549" s="177"/>
      <c r="O549" s="177"/>
      <c r="P549" s="177"/>
      <c r="Q549" s="177"/>
      <c r="R549" s="177"/>
      <c r="S549" s="177"/>
      <c r="T549" s="178"/>
      <c r="AT549" s="172" t="s">
        <v>174</v>
      </c>
      <c r="AU549" s="172" t="s">
        <v>93</v>
      </c>
      <c r="AV549" s="13" t="s">
        <v>93</v>
      </c>
      <c r="AW549" s="13" t="s">
        <v>38</v>
      </c>
      <c r="AX549" s="13" t="s">
        <v>82</v>
      </c>
      <c r="AY549" s="172" t="s">
        <v>165</v>
      </c>
    </row>
    <row r="550" spans="2:65" s="14" customFormat="1" ht="10.199999999999999">
      <c r="B550" s="179"/>
      <c r="D550" s="164" t="s">
        <v>174</v>
      </c>
      <c r="E550" s="180" t="s">
        <v>1</v>
      </c>
      <c r="F550" s="181" t="s">
        <v>178</v>
      </c>
      <c r="H550" s="182">
        <v>2</v>
      </c>
      <c r="I550" s="183"/>
      <c r="L550" s="179"/>
      <c r="M550" s="184"/>
      <c r="N550" s="185"/>
      <c r="O550" s="185"/>
      <c r="P550" s="185"/>
      <c r="Q550" s="185"/>
      <c r="R550" s="185"/>
      <c r="S550" s="185"/>
      <c r="T550" s="186"/>
      <c r="AT550" s="180" t="s">
        <v>174</v>
      </c>
      <c r="AU550" s="180" t="s">
        <v>93</v>
      </c>
      <c r="AV550" s="14" t="s">
        <v>179</v>
      </c>
      <c r="AW550" s="14" t="s">
        <v>38</v>
      </c>
      <c r="AX550" s="14" t="s">
        <v>90</v>
      </c>
      <c r="AY550" s="180" t="s">
        <v>165</v>
      </c>
    </row>
    <row r="551" spans="2:65" s="1" customFormat="1" ht="24" customHeight="1">
      <c r="B551" s="149"/>
      <c r="C551" s="150" t="s">
        <v>578</v>
      </c>
      <c r="D551" s="150" t="s">
        <v>169</v>
      </c>
      <c r="E551" s="151" t="s">
        <v>579</v>
      </c>
      <c r="F551" s="152" t="s">
        <v>580</v>
      </c>
      <c r="G551" s="153" t="s">
        <v>183</v>
      </c>
      <c r="H551" s="154">
        <v>2</v>
      </c>
      <c r="I551" s="155"/>
      <c r="J551" s="156">
        <f>ROUND(I551*H551,2)</f>
        <v>0</v>
      </c>
      <c r="K551" s="152" t="s">
        <v>1</v>
      </c>
      <c r="L551" s="32"/>
      <c r="M551" s="157" t="s">
        <v>1</v>
      </c>
      <c r="N551" s="158" t="s">
        <v>47</v>
      </c>
      <c r="O551" s="55"/>
      <c r="P551" s="159">
        <f>O551*H551</f>
        <v>0</v>
      </c>
      <c r="Q551" s="159">
        <v>0</v>
      </c>
      <c r="R551" s="159">
        <f>Q551*H551</f>
        <v>0</v>
      </c>
      <c r="S551" s="159">
        <v>0</v>
      </c>
      <c r="T551" s="160">
        <f>S551*H551</f>
        <v>0</v>
      </c>
      <c r="AR551" s="161" t="s">
        <v>172</v>
      </c>
      <c r="AT551" s="161" t="s">
        <v>169</v>
      </c>
      <c r="AU551" s="161" t="s">
        <v>93</v>
      </c>
      <c r="AY551" s="16" t="s">
        <v>165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6" t="s">
        <v>90</v>
      </c>
      <c r="BK551" s="162">
        <f>ROUND(I551*H551,2)</f>
        <v>0</v>
      </c>
      <c r="BL551" s="16" t="s">
        <v>172</v>
      </c>
      <c r="BM551" s="161" t="s">
        <v>581</v>
      </c>
    </row>
    <row r="552" spans="2:65" s="12" customFormat="1" ht="10.199999999999999">
      <c r="B552" s="163"/>
      <c r="D552" s="164" t="s">
        <v>174</v>
      </c>
      <c r="E552" s="165" t="s">
        <v>1</v>
      </c>
      <c r="F552" s="166" t="s">
        <v>186</v>
      </c>
      <c r="H552" s="165" t="s">
        <v>1</v>
      </c>
      <c r="I552" s="167"/>
      <c r="L552" s="163"/>
      <c r="M552" s="168"/>
      <c r="N552" s="169"/>
      <c r="O552" s="169"/>
      <c r="P552" s="169"/>
      <c r="Q552" s="169"/>
      <c r="R552" s="169"/>
      <c r="S552" s="169"/>
      <c r="T552" s="170"/>
      <c r="AT552" s="165" t="s">
        <v>174</v>
      </c>
      <c r="AU552" s="165" t="s">
        <v>93</v>
      </c>
      <c r="AV552" s="12" t="s">
        <v>90</v>
      </c>
      <c r="AW552" s="12" t="s">
        <v>38</v>
      </c>
      <c r="AX552" s="12" t="s">
        <v>82</v>
      </c>
      <c r="AY552" s="165" t="s">
        <v>165</v>
      </c>
    </row>
    <row r="553" spans="2:65" s="13" customFormat="1" ht="10.199999999999999">
      <c r="B553" s="171"/>
      <c r="D553" s="164" t="s">
        <v>174</v>
      </c>
      <c r="E553" s="172" t="s">
        <v>1</v>
      </c>
      <c r="F553" s="173" t="s">
        <v>90</v>
      </c>
      <c r="H553" s="174">
        <v>1</v>
      </c>
      <c r="I553" s="175"/>
      <c r="L553" s="171"/>
      <c r="M553" s="176"/>
      <c r="N553" s="177"/>
      <c r="O553" s="177"/>
      <c r="P553" s="177"/>
      <c r="Q553" s="177"/>
      <c r="R553" s="177"/>
      <c r="S553" s="177"/>
      <c r="T553" s="178"/>
      <c r="AT553" s="172" t="s">
        <v>174</v>
      </c>
      <c r="AU553" s="172" t="s">
        <v>93</v>
      </c>
      <c r="AV553" s="13" t="s">
        <v>93</v>
      </c>
      <c r="AW553" s="13" t="s">
        <v>38</v>
      </c>
      <c r="AX553" s="13" t="s">
        <v>82</v>
      </c>
      <c r="AY553" s="172" t="s">
        <v>165</v>
      </c>
    </row>
    <row r="554" spans="2:65" s="12" customFormat="1" ht="10.199999999999999">
      <c r="B554" s="163"/>
      <c r="D554" s="164" t="s">
        <v>174</v>
      </c>
      <c r="E554" s="165" t="s">
        <v>1</v>
      </c>
      <c r="F554" s="166" t="s">
        <v>187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174</v>
      </c>
      <c r="AU554" s="165" t="s">
        <v>93</v>
      </c>
      <c r="AV554" s="12" t="s">
        <v>90</v>
      </c>
      <c r="AW554" s="12" t="s">
        <v>38</v>
      </c>
      <c r="AX554" s="12" t="s">
        <v>82</v>
      </c>
      <c r="AY554" s="165" t="s">
        <v>165</v>
      </c>
    </row>
    <row r="555" spans="2:65" s="13" customFormat="1" ht="10.199999999999999">
      <c r="B555" s="171"/>
      <c r="D555" s="164" t="s">
        <v>174</v>
      </c>
      <c r="E555" s="172" t="s">
        <v>1</v>
      </c>
      <c r="F555" s="173" t="s">
        <v>90</v>
      </c>
      <c r="H555" s="174">
        <v>1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174</v>
      </c>
      <c r="AU555" s="172" t="s">
        <v>93</v>
      </c>
      <c r="AV555" s="13" t="s">
        <v>93</v>
      </c>
      <c r="AW555" s="13" t="s">
        <v>38</v>
      </c>
      <c r="AX555" s="13" t="s">
        <v>82</v>
      </c>
      <c r="AY555" s="172" t="s">
        <v>165</v>
      </c>
    </row>
    <row r="556" spans="2:65" s="14" customFormat="1" ht="10.199999999999999">
      <c r="B556" s="179"/>
      <c r="D556" s="164" t="s">
        <v>174</v>
      </c>
      <c r="E556" s="180" t="s">
        <v>1</v>
      </c>
      <c r="F556" s="181" t="s">
        <v>178</v>
      </c>
      <c r="H556" s="182">
        <v>2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174</v>
      </c>
      <c r="AU556" s="180" t="s">
        <v>93</v>
      </c>
      <c r="AV556" s="14" t="s">
        <v>179</v>
      </c>
      <c r="AW556" s="14" t="s">
        <v>38</v>
      </c>
      <c r="AX556" s="14" t="s">
        <v>90</v>
      </c>
      <c r="AY556" s="180" t="s">
        <v>165</v>
      </c>
    </row>
    <row r="557" spans="2:65" s="1" customFormat="1" ht="24" customHeight="1">
      <c r="B557" s="149"/>
      <c r="C557" s="150" t="s">
        <v>530</v>
      </c>
      <c r="D557" s="150" t="s">
        <v>169</v>
      </c>
      <c r="E557" s="151" t="s">
        <v>582</v>
      </c>
      <c r="F557" s="152" t="s">
        <v>583</v>
      </c>
      <c r="G557" s="153" t="s">
        <v>183</v>
      </c>
      <c r="H557" s="154">
        <v>2</v>
      </c>
      <c r="I557" s="155"/>
      <c r="J557" s="156">
        <f>ROUND(I557*H557,2)</f>
        <v>0</v>
      </c>
      <c r="K557" s="152" t="s">
        <v>1</v>
      </c>
      <c r="L557" s="32"/>
      <c r="M557" s="157" t="s">
        <v>1</v>
      </c>
      <c r="N557" s="158" t="s">
        <v>47</v>
      </c>
      <c r="O557" s="55"/>
      <c r="P557" s="159">
        <f>O557*H557</f>
        <v>0</v>
      </c>
      <c r="Q557" s="159">
        <v>0</v>
      </c>
      <c r="R557" s="159">
        <f>Q557*H557</f>
        <v>0</v>
      </c>
      <c r="S557" s="159">
        <v>0</v>
      </c>
      <c r="T557" s="160">
        <f>S557*H557</f>
        <v>0</v>
      </c>
      <c r="AR557" s="161" t="s">
        <v>172</v>
      </c>
      <c r="AT557" s="161" t="s">
        <v>169</v>
      </c>
      <c r="AU557" s="161" t="s">
        <v>93</v>
      </c>
      <c r="AY557" s="16" t="s">
        <v>165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90</v>
      </c>
      <c r="BK557" s="162">
        <f>ROUND(I557*H557,2)</f>
        <v>0</v>
      </c>
      <c r="BL557" s="16" t="s">
        <v>172</v>
      </c>
      <c r="BM557" s="161" t="s">
        <v>584</v>
      </c>
    </row>
    <row r="558" spans="2:65" s="12" customFormat="1" ht="10.199999999999999">
      <c r="B558" s="163"/>
      <c r="D558" s="164" t="s">
        <v>174</v>
      </c>
      <c r="E558" s="165" t="s">
        <v>1</v>
      </c>
      <c r="F558" s="166" t="s">
        <v>186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174</v>
      </c>
      <c r="AU558" s="165" t="s">
        <v>93</v>
      </c>
      <c r="AV558" s="12" t="s">
        <v>90</v>
      </c>
      <c r="AW558" s="12" t="s">
        <v>38</v>
      </c>
      <c r="AX558" s="12" t="s">
        <v>82</v>
      </c>
      <c r="AY558" s="165" t="s">
        <v>165</v>
      </c>
    </row>
    <row r="559" spans="2:65" s="13" customFormat="1" ht="10.199999999999999">
      <c r="B559" s="171"/>
      <c r="D559" s="164" t="s">
        <v>174</v>
      </c>
      <c r="E559" s="172" t="s">
        <v>1</v>
      </c>
      <c r="F559" s="173" t="s">
        <v>90</v>
      </c>
      <c r="H559" s="174">
        <v>1</v>
      </c>
      <c r="I559" s="175"/>
      <c r="L559" s="171"/>
      <c r="M559" s="176"/>
      <c r="N559" s="177"/>
      <c r="O559" s="177"/>
      <c r="P559" s="177"/>
      <c r="Q559" s="177"/>
      <c r="R559" s="177"/>
      <c r="S559" s="177"/>
      <c r="T559" s="178"/>
      <c r="AT559" s="172" t="s">
        <v>174</v>
      </c>
      <c r="AU559" s="172" t="s">
        <v>93</v>
      </c>
      <c r="AV559" s="13" t="s">
        <v>93</v>
      </c>
      <c r="AW559" s="13" t="s">
        <v>38</v>
      </c>
      <c r="AX559" s="13" t="s">
        <v>82</v>
      </c>
      <c r="AY559" s="172" t="s">
        <v>165</v>
      </c>
    </row>
    <row r="560" spans="2:65" s="12" customFormat="1" ht="10.199999999999999">
      <c r="B560" s="163"/>
      <c r="D560" s="164" t="s">
        <v>174</v>
      </c>
      <c r="E560" s="165" t="s">
        <v>1</v>
      </c>
      <c r="F560" s="166" t="s">
        <v>187</v>
      </c>
      <c r="H560" s="165" t="s">
        <v>1</v>
      </c>
      <c r="I560" s="167"/>
      <c r="L560" s="163"/>
      <c r="M560" s="168"/>
      <c r="N560" s="169"/>
      <c r="O560" s="169"/>
      <c r="P560" s="169"/>
      <c r="Q560" s="169"/>
      <c r="R560" s="169"/>
      <c r="S560" s="169"/>
      <c r="T560" s="170"/>
      <c r="AT560" s="165" t="s">
        <v>174</v>
      </c>
      <c r="AU560" s="165" t="s">
        <v>93</v>
      </c>
      <c r="AV560" s="12" t="s">
        <v>90</v>
      </c>
      <c r="AW560" s="12" t="s">
        <v>38</v>
      </c>
      <c r="AX560" s="12" t="s">
        <v>82</v>
      </c>
      <c r="AY560" s="165" t="s">
        <v>165</v>
      </c>
    </row>
    <row r="561" spans="2:65" s="13" customFormat="1" ht="10.199999999999999">
      <c r="B561" s="171"/>
      <c r="D561" s="164" t="s">
        <v>174</v>
      </c>
      <c r="E561" s="172" t="s">
        <v>1</v>
      </c>
      <c r="F561" s="173" t="s">
        <v>90</v>
      </c>
      <c r="H561" s="174">
        <v>1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174</v>
      </c>
      <c r="AU561" s="172" t="s">
        <v>93</v>
      </c>
      <c r="AV561" s="13" t="s">
        <v>93</v>
      </c>
      <c r="AW561" s="13" t="s">
        <v>38</v>
      </c>
      <c r="AX561" s="13" t="s">
        <v>82</v>
      </c>
      <c r="AY561" s="172" t="s">
        <v>165</v>
      </c>
    </row>
    <row r="562" spans="2:65" s="14" customFormat="1" ht="10.199999999999999">
      <c r="B562" s="179"/>
      <c r="D562" s="164" t="s">
        <v>174</v>
      </c>
      <c r="E562" s="180" t="s">
        <v>1</v>
      </c>
      <c r="F562" s="181" t="s">
        <v>178</v>
      </c>
      <c r="H562" s="182">
        <v>2</v>
      </c>
      <c r="I562" s="183"/>
      <c r="L562" s="179"/>
      <c r="M562" s="184"/>
      <c r="N562" s="185"/>
      <c r="O562" s="185"/>
      <c r="P562" s="185"/>
      <c r="Q562" s="185"/>
      <c r="R562" s="185"/>
      <c r="S562" s="185"/>
      <c r="T562" s="186"/>
      <c r="AT562" s="180" t="s">
        <v>174</v>
      </c>
      <c r="AU562" s="180" t="s">
        <v>93</v>
      </c>
      <c r="AV562" s="14" t="s">
        <v>179</v>
      </c>
      <c r="AW562" s="14" t="s">
        <v>38</v>
      </c>
      <c r="AX562" s="14" t="s">
        <v>90</v>
      </c>
      <c r="AY562" s="180" t="s">
        <v>165</v>
      </c>
    </row>
    <row r="563" spans="2:65" s="1" customFormat="1" ht="24" customHeight="1">
      <c r="B563" s="149"/>
      <c r="C563" s="187" t="s">
        <v>585</v>
      </c>
      <c r="D563" s="187" t="s">
        <v>251</v>
      </c>
      <c r="E563" s="188" t="s">
        <v>586</v>
      </c>
      <c r="F563" s="189" t="s">
        <v>587</v>
      </c>
      <c r="G563" s="190" t="s">
        <v>183</v>
      </c>
      <c r="H563" s="191">
        <v>4</v>
      </c>
      <c r="I563" s="192"/>
      <c r="J563" s="193">
        <f>ROUND(I563*H563,2)</f>
        <v>0</v>
      </c>
      <c r="K563" s="189" t="s">
        <v>1</v>
      </c>
      <c r="L563" s="194"/>
      <c r="M563" s="195" t="s">
        <v>1</v>
      </c>
      <c r="N563" s="196" t="s">
        <v>47</v>
      </c>
      <c r="O563" s="55"/>
      <c r="P563" s="159">
        <f>O563*H563</f>
        <v>0</v>
      </c>
      <c r="Q563" s="159">
        <v>0</v>
      </c>
      <c r="R563" s="159">
        <f>Q563*H563</f>
        <v>0</v>
      </c>
      <c r="S563" s="159">
        <v>0</v>
      </c>
      <c r="T563" s="160">
        <f>S563*H563</f>
        <v>0</v>
      </c>
      <c r="AR563" s="161" t="s">
        <v>202</v>
      </c>
      <c r="AT563" s="161" t="s">
        <v>251</v>
      </c>
      <c r="AU563" s="161" t="s">
        <v>93</v>
      </c>
      <c r="AY563" s="16" t="s">
        <v>165</v>
      </c>
      <c r="BE563" s="162">
        <f>IF(N563="základní",J563,0)</f>
        <v>0</v>
      </c>
      <c r="BF563" s="162">
        <f>IF(N563="snížená",J563,0)</f>
        <v>0</v>
      </c>
      <c r="BG563" s="162">
        <f>IF(N563="zákl. přenesená",J563,0)</f>
        <v>0</v>
      </c>
      <c r="BH563" s="162">
        <f>IF(N563="sníž. přenesená",J563,0)</f>
        <v>0</v>
      </c>
      <c r="BI563" s="162">
        <f>IF(N563="nulová",J563,0)</f>
        <v>0</v>
      </c>
      <c r="BJ563" s="16" t="s">
        <v>90</v>
      </c>
      <c r="BK563" s="162">
        <f>ROUND(I563*H563,2)</f>
        <v>0</v>
      </c>
      <c r="BL563" s="16" t="s">
        <v>172</v>
      </c>
      <c r="BM563" s="161" t="s">
        <v>588</v>
      </c>
    </row>
    <row r="564" spans="2:65" s="12" customFormat="1" ht="10.199999999999999">
      <c r="B564" s="163"/>
      <c r="D564" s="164" t="s">
        <v>174</v>
      </c>
      <c r="E564" s="165" t="s">
        <v>1</v>
      </c>
      <c r="F564" s="166" t="s">
        <v>186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174</v>
      </c>
      <c r="AU564" s="165" t="s">
        <v>93</v>
      </c>
      <c r="AV564" s="12" t="s">
        <v>90</v>
      </c>
      <c r="AW564" s="12" t="s">
        <v>38</v>
      </c>
      <c r="AX564" s="12" t="s">
        <v>82</v>
      </c>
      <c r="AY564" s="165" t="s">
        <v>165</v>
      </c>
    </row>
    <row r="565" spans="2:65" s="13" customFormat="1" ht="10.199999999999999">
      <c r="B565" s="171"/>
      <c r="D565" s="164" t="s">
        <v>174</v>
      </c>
      <c r="E565" s="172" t="s">
        <v>1</v>
      </c>
      <c r="F565" s="173" t="s">
        <v>563</v>
      </c>
      <c r="H565" s="174">
        <v>2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174</v>
      </c>
      <c r="AU565" s="172" t="s">
        <v>93</v>
      </c>
      <c r="AV565" s="13" t="s">
        <v>93</v>
      </c>
      <c r="AW565" s="13" t="s">
        <v>38</v>
      </c>
      <c r="AX565" s="13" t="s">
        <v>82</v>
      </c>
      <c r="AY565" s="172" t="s">
        <v>165</v>
      </c>
    </row>
    <row r="566" spans="2:65" s="12" customFormat="1" ht="10.199999999999999">
      <c r="B566" s="163"/>
      <c r="D566" s="164" t="s">
        <v>174</v>
      </c>
      <c r="E566" s="165" t="s">
        <v>1</v>
      </c>
      <c r="F566" s="166" t="s">
        <v>187</v>
      </c>
      <c r="H566" s="165" t="s">
        <v>1</v>
      </c>
      <c r="I566" s="167"/>
      <c r="L566" s="163"/>
      <c r="M566" s="168"/>
      <c r="N566" s="169"/>
      <c r="O566" s="169"/>
      <c r="P566" s="169"/>
      <c r="Q566" s="169"/>
      <c r="R566" s="169"/>
      <c r="S566" s="169"/>
      <c r="T566" s="170"/>
      <c r="AT566" s="165" t="s">
        <v>174</v>
      </c>
      <c r="AU566" s="165" t="s">
        <v>93</v>
      </c>
      <c r="AV566" s="12" t="s">
        <v>90</v>
      </c>
      <c r="AW566" s="12" t="s">
        <v>38</v>
      </c>
      <c r="AX566" s="12" t="s">
        <v>82</v>
      </c>
      <c r="AY566" s="165" t="s">
        <v>165</v>
      </c>
    </row>
    <row r="567" spans="2:65" s="13" customFormat="1" ht="10.199999999999999">
      <c r="B567" s="171"/>
      <c r="D567" s="164" t="s">
        <v>174</v>
      </c>
      <c r="E567" s="172" t="s">
        <v>1</v>
      </c>
      <c r="F567" s="173" t="s">
        <v>563</v>
      </c>
      <c r="H567" s="174">
        <v>2</v>
      </c>
      <c r="I567" s="175"/>
      <c r="L567" s="171"/>
      <c r="M567" s="176"/>
      <c r="N567" s="177"/>
      <c r="O567" s="177"/>
      <c r="P567" s="177"/>
      <c r="Q567" s="177"/>
      <c r="R567" s="177"/>
      <c r="S567" s="177"/>
      <c r="T567" s="178"/>
      <c r="AT567" s="172" t="s">
        <v>174</v>
      </c>
      <c r="AU567" s="172" t="s">
        <v>93</v>
      </c>
      <c r="AV567" s="13" t="s">
        <v>93</v>
      </c>
      <c r="AW567" s="13" t="s">
        <v>38</v>
      </c>
      <c r="AX567" s="13" t="s">
        <v>82</v>
      </c>
      <c r="AY567" s="172" t="s">
        <v>165</v>
      </c>
    </row>
    <row r="568" spans="2:65" s="14" customFormat="1" ht="10.199999999999999">
      <c r="B568" s="179"/>
      <c r="D568" s="164" t="s">
        <v>174</v>
      </c>
      <c r="E568" s="180" t="s">
        <v>1</v>
      </c>
      <c r="F568" s="181" t="s">
        <v>178</v>
      </c>
      <c r="H568" s="182">
        <v>4</v>
      </c>
      <c r="I568" s="183"/>
      <c r="L568" s="179"/>
      <c r="M568" s="184"/>
      <c r="N568" s="185"/>
      <c r="O568" s="185"/>
      <c r="P568" s="185"/>
      <c r="Q568" s="185"/>
      <c r="R568" s="185"/>
      <c r="S568" s="185"/>
      <c r="T568" s="186"/>
      <c r="AT568" s="180" t="s">
        <v>174</v>
      </c>
      <c r="AU568" s="180" t="s">
        <v>93</v>
      </c>
      <c r="AV568" s="14" t="s">
        <v>179</v>
      </c>
      <c r="AW568" s="14" t="s">
        <v>38</v>
      </c>
      <c r="AX568" s="14" t="s">
        <v>90</v>
      </c>
      <c r="AY568" s="180" t="s">
        <v>165</v>
      </c>
    </row>
    <row r="569" spans="2:65" s="1" customFormat="1" ht="16.5" customHeight="1">
      <c r="B569" s="149"/>
      <c r="C569" s="187" t="s">
        <v>534</v>
      </c>
      <c r="D569" s="187" t="s">
        <v>251</v>
      </c>
      <c r="E569" s="188" t="s">
        <v>589</v>
      </c>
      <c r="F569" s="189" t="s">
        <v>590</v>
      </c>
      <c r="G569" s="190" t="s">
        <v>183</v>
      </c>
      <c r="H569" s="191">
        <v>2</v>
      </c>
      <c r="I569" s="192"/>
      <c r="J569" s="193">
        <f>ROUND(I569*H569,2)</f>
        <v>0</v>
      </c>
      <c r="K569" s="189" t="s">
        <v>1</v>
      </c>
      <c r="L569" s="194"/>
      <c r="M569" s="195" t="s">
        <v>1</v>
      </c>
      <c r="N569" s="196" t="s">
        <v>47</v>
      </c>
      <c r="O569" s="55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AR569" s="161" t="s">
        <v>202</v>
      </c>
      <c r="AT569" s="161" t="s">
        <v>251</v>
      </c>
      <c r="AU569" s="161" t="s">
        <v>93</v>
      </c>
      <c r="AY569" s="16" t="s">
        <v>165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6" t="s">
        <v>90</v>
      </c>
      <c r="BK569" s="162">
        <f>ROUND(I569*H569,2)</f>
        <v>0</v>
      </c>
      <c r="BL569" s="16" t="s">
        <v>172</v>
      </c>
      <c r="BM569" s="161" t="s">
        <v>591</v>
      </c>
    </row>
    <row r="570" spans="2:65" s="12" customFormat="1" ht="10.199999999999999">
      <c r="B570" s="163"/>
      <c r="D570" s="164" t="s">
        <v>174</v>
      </c>
      <c r="E570" s="165" t="s">
        <v>1</v>
      </c>
      <c r="F570" s="166" t="s">
        <v>186</v>
      </c>
      <c r="H570" s="165" t="s">
        <v>1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5" t="s">
        <v>174</v>
      </c>
      <c r="AU570" s="165" t="s">
        <v>93</v>
      </c>
      <c r="AV570" s="12" t="s">
        <v>90</v>
      </c>
      <c r="AW570" s="12" t="s">
        <v>38</v>
      </c>
      <c r="AX570" s="12" t="s">
        <v>82</v>
      </c>
      <c r="AY570" s="165" t="s">
        <v>165</v>
      </c>
    </row>
    <row r="571" spans="2:65" s="13" customFormat="1" ht="10.199999999999999">
      <c r="B571" s="171"/>
      <c r="D571" s="164" t="s">
        <v>174</v>
      </c>
      <c r="E571" s="172" t="s">
        <v>1</v>
      </c>
      <c r="F571" s="173" t="s">
        <v>90</v>
      </c>
      <c r="H571" s="174">
        <v>1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174</v>
      </c>
      <c r="AU571" s="172" t="s">
        <v>93</v>
      </c>
      <c r="AV571" s="13" t="s">
        <v>93</v>
      </c>
      <c r="AW571" s="13" t="s">
        <v>38</v>
      </c>
      <c r="AX571" s="13" t="s">
        <v>82</v>
      </c>
      <c r="AY571" s="172" t="s">
        <v>165</v>
      </c>
    </row>
    <row r="572" spans="2:65" s="12" customFormat="1" ht="10.199999999999999">
      <c r="B572" s="163"/>
      <c r="D572" s="164" t="s">
        <v>174</v>
      </c>
      <c r="E572" s="165" t="s">
        <v>1</v>
      </c>
      <c r="F572" s="166" t="s">
        <v>187</v>
      </c>
      <c r="H572" s="165" t="s">
        <v>1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174</v>
      </c>
      <c r="AU572" s="165" t="s">
        <v>93</v>
      </c>
      <c r="AV572" s="12" t="s">
        <v>90</v>
      </c>
      <c r="AW572" s="12" t="s">
        <v>38</v>
      </c>
      <c r="AX572" s="12" t="s">
        <v>82</v>
      </c>
      <c r="AY572" s="165" t="s">
        <v>165</v>
      </c>
    </row>
    <row r="573" spans="2:65" s="13" customFormat="1" ht="10.199999999999999">
      <c r="B573" s="171"/>
      <c r="D573" s="164" t="s">
        <v>174</v>
      </c>
      <c r="E573" s="172" t="s">
        <v>1</v>
      </c>
      <c r="F573" s="173" t="s">
        <v>90</v>
      </c>
      <c r="H573" s="174">
        <v>1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174</v>
      </c>
      <c r="AU573" s="172" t="s">
        <v>93</v>
      </c>
      <c r="AV573" s="13" t="s">
        <v>93</v>
      </c>
      <c r="AW573" s="13" t="s">
        <v>38</v>
      </c>
      <c r="AX573" s="13" t="s">
        <v>82</v>
      </c>
      <c r="AY573" s="172" t="s">
        <v>165</v>
      </c>
    </row>
    <row r="574" spans="2:65" s="14" customFormat="1" ht="10.199999999999999">
      <c r="B574" s="179"/>
      <c r="D574" s="164" t="s">
        <v>174</v>
      </c>
      <c r="E574" s="180" t="s">
        <v>1</v>
      </c>
      <c r="F574" s="181" t="s">
        <v>178</v>
      </c>
      <c r="H574" s="182">
        <v>2</v>
      </c>
      <c r="I574" s="183"/>
      <c r="L574" s="179"/>
      <c r="M574" s="184"/>
      <c r="N574" s="185"/>
      <c r="O574" s="185"/>
      <c r="P574" s="185"/>
      <c r="Q574" s="185"/>
      <c r="R574" s="185"/>
      <c r="S574" s="185"/>
      <c r="T574" s="186"/>
      <c r="AT574" s="180" t="s">
        <v>174</v>
      </c>
      <c r="AU574" s="180" t="s">
        <v>93</v>
      </c>
      <c r="AV574" s="14" t="s">
        <v>179</v>
      </c>
      <c r="AW574" s="14" t="s">
        <v>38</v>
      </c>
      <c r="AX574" s="14" t="s">
        <v>90</v>
      </c>
      <c r="AY574" s="180" t="s">
        <v>165</v>
      </c>
    </row>
    <row r="575" spans="2:65" s="1" customFormat="1" ht="16.5" customHeight="1">
      <c r="B575" s="149"/>
      <c r="C575" s="187" t="s">
        <v>592</v>
      </c>
      <c r="D575" s="187" t="s">
        <v>251</v>
      </c>
      <c r="E575" s="188" t="s">
        <v>593</v>
      </c>
      <c r="F575" s="189" t="s">
        <v>594</v>
      </c>
      <c r="G575" s="190" t="s">
        <v>183</v>
      </c>
      <c r="H575" s="191">
        <v>12</v>
      </c>
      <c r="I575" s="192"/>
      <c r="J575" s="193">
        <f>ROUND(I575*H575,2)</f>
        <v>0</v>
      </c>
      <c r="K575" s="189" t="s">
        <v>1</v>
      </c>
      <c r="L575" s="194"/>
      <c r="M575" s="195" t="s">
        <v>1</v>
      </c>
      <c r="N575" s="196" t="s">
        <v>47</v>
      </c>
      <c r="O575" s="55"/>
      <c r="P575" s="159">
        <f>O575*H575</f>
        <v>0</v>
      </c>
      <c r="Q575" s="159">
        <v>0</v>
      </c>
      <c r="R575" s="159">
        <f>Q575*H575</f>
        <v>0</v>
      </c>
      <c r="S575" s="159">
        <v>0</v>
      </c>
      <c r="T575" s="160">
        <f>S575*H575</f>
        <v>0</v>
      </c>
      <c r="AR575" s="161" t="s">
        <v>202</v>
      </c>
      <c r="AT575" s="161" t="s">
        <v>251</v>
      </c>
      <c r="AU575" s="161" t="s">
        <v>93</v>
      </c>
      <c r="AY575" s="16" t="s">
        <v>165</v>
      </c>
      <c r="BE575" s="162">
        <f>IF(N575="základní",J575,0)</f>
        <v>0</v>
      </c>
      <c r="BF575" s="162">
        <f>IF(N575="snížená",J575,0)</f>
        <v>0</v>
      </c>
      <c r="BG575" s="162">
        <f>IF(N575="zákl. přenesená",J575,0)</f>
        <v>0</v>
      </c>
      <c r="BH575" s="162">
        <f>IF(N575="sníž. přenesená",J575,0)</f>
        <v>0</v>
      </c>
      <c r="BI575" s="162">
        <f>IF(N575="nulová",J575,0)</f>
        <v>0</v>
      </c>
      <c r="BJ575" s="16" t="s">
        <v>90</v>
      </c>
      <c r="BK575" s="162">
        <f>ROUND(I575*H575,2)</f>
        <v>0</v>
      </c>
      <c r="BL575" s="16" t="s">
        <v>172</v>
      </c>
      <c r="BM575" s="161" t="s">
        <v>595</v>
      </c>
    </row>
    <row r="576" spans="2:65" s="12" customFormat="1" ht="10.199999999999999">
      <c r="B576" s="163"/>
      <c r="D576" s="164" t="s">
        <v>174</v>
      </c>
      <c r="E576" s="165" t="s">
        <v>1</v>
      </c>
      <c r="F576" s="166" t="s">
        <v>186</v>
      </c>
      <c r="H576" s="165" t="s">
        <v>1</v>
      </c>
      <c r="I576" s="167"/>
      <c r="L576" s="163"/>
      <c r="M576" s="168"/>
      <c r="N576" s="169"/>
      <c r="O576" s="169"/>
      <c r="P576" s="169"/>
      <c r="Q576" s="169"/>
      <c r="R576" s="169"/>
      <c r="S576" s="169"/>
      <c r="T576" s="170"/>
      <c r="AT576" s="165" t="s">
        <v>174</v>
      </c>
      <c r="AU576" s="165" t="s">
        <v>93</v>
      </c>
      <c r="AV576" s="12" t="s">
        <v>90</v>
      </c>
      <c r="AW576" s="12" t="s">
        <v>38</v>
      </c>
      <c r="AX576" s="12" t="s">
        <v>82</v>
      </c>
      <c r="AY576" s="165" t="s">
        <v>165</v>
      </c>
    </row>
    <row r="577" spans="2:65" s="13" customFormat="1" ht="10.199999999999999">
      <c r="B577" s="171"/>
      <c r="D577" s="164" t="s">
        <v>174</v>
      </c>
      <c r="E577" s="172" t="s">
        <v>1</v>
      </c>
      <c r="F577" s="173" t="s">
        <v>540</v>
      </c>
      <c r="H577" s="174">
        <v>6</v>
      </c>
      <c r="I577" s="175"/>
      <c r="L577" s="171"/>
      <c r="M577" s="176"/>
      <c r="N577" s="177"/>
      <c r="O577" s="177"/>
      <c r="P577" s="177"/>
      <c r="Q577" s="177"/>
      <c r="R577" s="177"/>
      <c r="S577" s="177"/>
      <c r="T577" s="178"/>
      <c r="AT577" s="172" t="s">
        <v>174</v>
      </c>
      <c r="AU577" s="172" t="s">
        <v>93</v>
      </c>
      <c r="AV577" s="13" t="s">
        <v>93</v>
      </c>
      <c r="AW577" s="13" t="s">
        <v>38</v>
      </c>
      <c r="AX577" s="13" t="s">
        <v>82</v>
      </c>
      <c r="AY577" s="172" t="s">
        <v>165</v>
      </c>
    </row>
    <row r="578" spans="2:65" s="12" customFormat="1" ht="10.199999999999999">
      <c r="B578" s="163"/>
      <c r="D578" s="164" t="s">
        <v>174</v>
      </c>
      <c r="E578" s="165" t="s">
        <v>1</v>
      </c>
      <c r="F578" s="166" t="s">
        <v>187</v>
      </c>
      <c r="H578" s="165" t="s">
        <v>1</v>
      </c>
      <c r="I578" s="167"/>
      <c r="L578" s="163"/>
      <c r="M578" s="168"/>
      <c r="N578" s="169"/>
      <c r="O578" s="169"/>
      <c r="P578" s="169"/>
      <c r="Q578" s="169"/>
      <c r="R578" s="169"/>
      <c r="S578" s="169"/>
      <c r="T578" s="170"/>
      <c r="AT578" s="165" t="s">
        <v>174</v>
      </c>
      <c r="AU578" s="165" t="s">
        <v>93</v>
      </c>
      <c r="AV578" s="12" t="s">
        <v>90</v>
      </c>
      <c r="AW578" s="12" t="s">
        <v>38</v>
      </c>
      <c r="AX578" s="12" t="s">
        <v>82</v>
      </c>
      <c r="AY578" s="165" t="s">
        <v>165</v>
      </c>
    </row>
    <row r="579" spans="2:65" s="13" customFormat="1" ht="10.199999999999999">
      <c r="B579" s="171"/>
      <c r="D579" s="164" t="s">
        <v>174</v>
      </c>
      <c r="E579" s="172" t="s">
        <v>1</v>
      </c>
      <c r="F579" s="173" t="s">
        <v>540</v>
      </c>
      <c r="H579" s="174">
        <v>6</v>
      </c>
      <c r="I579" s="175"/>
      <c r="L579" s="171"/>
      <c r="M579" s="176"/>
      <c r="N579" s="177"/>
      <c r="O579" s="177"/>
      <c r="P579" s="177"/>
      <c r="Q579" s="177"/>
      <c r="R579" s="177"/>
      <c r="S579" s="177"/>
      <c r="T579" s="178"/>
      <c r="AT579" s="172" t="s">
        <v>174</v>
      </c>
      <c r="AU579" s="172" t="s">
        <v>93</v>
      </c>
      <c r="AV579" s="13" t="s">
        <v>93</v>
      </c>
      <c r="AW579" s="13" t="s">
        <v>38</v>
      </c>
      <c r="AX579" s="13" t="s">
        <v>82</v>
      </c>
      <c r="AY579" s="172" t="s">
        <v>165</v>
      </c>
    </row>
    <row r="580" spans="2:65" s="14" customFormat="1" ht="10.199999999999999">
      <c r="B580" s="179"/>
      <c r="D580" s="164" t="s">
        <v>174</v>
      </c>
      <c r="E580" s="180" t="s">
        <v>1</v>
      </c>
      <c r="F580" s="181" t="s">
        <v>178</v>
      </c>
      <c r="H580" s="182">
        <v>12</v>
      </c>
      <c r="I580" s="183"/>
      <c r="L580" s="179"/>
      <c r="M580" s="184"/>
      <c r="N580" s="185"/>
      <c r="O580" s="185"/>
      <c r="P580" s="185"/>
      <c r="Q580" s="185"/>
      <c r="R580" s="185"/>
      <c r="S580" s="185"/>
      <c r="T580" s="186"/>
      <c r="AT580" s="180" t="s">
        <v>174</v>
      </c>
      <c r="AU580" s="180" t="s">
        <v>93</v>
      </c>
      <c r="AV580" s="14" t="s">
        <v>179</v>
      </c>
      <c r="AW580" s="14" t="s">
        <v>38</v>
      </c>
      <c r="AX580" s="14" t="s">
        <v>90</v>
      </c>
      <c r="AY580" s="180" t="s">
        <v>165</v>
      </c>
    </row>
    <row r="581" spans="2:65" s="1" customFormat="1" ht="16.5" customHeight="1">
      <c r="B581" s="149"/>
      <c r="C581" s="187" t="s">
        <v>535</v>
      </c>
      <c r="D581" s="187" t="s">
        <v>251</v>
      </c>
      <c r="E581" s="188" t="s">
        <v>596</v>
      </c>
      <c r="F581" s="189" t="s">
        <v>597</v>
      </c>
      <c r="G581" s="190" t="s">
        <v>183</v>
      </c>
      <c r="H581" s="191">
        <v>6</v>
      </c>
      <c r="I581" s="192"/>
      <c r="J581" s="193">
        <f>ROUND(I581*H581,2)</f>
        <v>0</v>
      </c>
      <c r="K581" s="189" t="s">
        <v>1</v>
      </c>
      <c r="L581" s="194"/>
      <c r="M581" s="195" t="s">
        <v>1</v>
      </c>
      <c r="N581" s="196" t="s">
        <v>47</v>
      </c>
      <c r="O581" s="55"/>
      <c r="P581" s="159">
        <f>O581*H581</f>
        <v>0</v>
      </c>
      <c r="Q581" s="159">
        <v>0</v>
      </c>
      <c r="R581" s="159">
        <f>Q581*H581</f>
        <v>0</v>
      </c>
      <c r="S581" s="159">
        <v>0</v>
      </c>
      <c r="T581" s="160">
        <f>S581*H581</f>
        <v>0</v>
      </c>
      <c r="AR581" s="161" t="s">
        <v>202</v>
      </c>
      <c r="AT581" s="161" t="s">
        <v>251</v>
      </c>
      <c r="AU581" s="161" t="s">
        <v>93</v>
      </c>
      <c r="AY581" s="16" t="s">
        <v>165</v>
      </c>
      <c r="BE581" s="162">
        <f>IF(N581="základní",J581,0)</f>
        <v>0</v>
      </c>
      <c r="BF581" s="162">
        <f>IF(N581="snížená",J581,0)</f>
        <v>0</v>
      </c>
      <c r="BG581" s="162">
        <f>IF(N581="zákl. přenesená",J581,0)</f>
        <v>0</v>
      </c>
      <c r="BH581" s="162">
        <f>IF(N581="sníž. přenesená",J581,0)</f>
        <v>0</v>
      </c>
      <c r="BI581" s="162">
        <f>IF(N581="nulová",J581,0)</f>
        <v>0</v>
      </c>
      <c r="BJ581" s="16" t="s">
        <v>90</v>
      </c>
      <c r="BK581" s="162">
        <f>ROUND(I581*H581,2)</f>
        <v>0</v>
      </c>
      <c r="BL581" s="16" t="s">
        <v>172</v>
      </c>
      <c r="BM581" s="161" t="s">
        <v>598</v>
      </c>
    </row>
    <row r="582" spans="2:65" s="12" customFormat="1" ht="10.199999999999999">
      <c r="B582" s="163"/>
      <c r="D582" s="164" t="s">
        <v>174</v>
      </c>
      <c r="E582" s="165" t="s">
        <v>1</v>
      </c>
      <c r="F582" s="166" t="s">
        <v>186</v>
      </c>
      <c r="H582" s="165" t="s">
        <v>1</v>
      </c>
      <c r="I582" s="167"/>
      <c r="L582" s="163"/>
      <c r="M582" s="168"/>
      <c r="N582" s="169"/>
      <c r="O582" s="169"/>
      <c r="P582" s="169"/>
      <c r="Q582" s="169"/>
      <c r="R582" s="169"/>
      <c r="S582" s="169"/>
      <c r="T582" s="170"/>
      <c r="AT582" s="165" t="s">
        <v>174</v>
      </c>
      <c r="AU582" s="165" t="s">
        <v>93</v>
      </c>
      <c r="AV582" s="12" t="s">
        <v>90</v>
      </c>
      <c r="AW582" s="12" t="s">
        <v>38</v>
      </c>
      <c r="AX582" s="12" t="s">
        <v>82</v>
      </c>
      <c r="AY582" s="165" t="s">
        <v>165</v>
      </c>
    </row>
    <row r="583" spans="2:65" s="13" customFormat="1" ht="10.199999999999999">
      <c r="B583" s="171"/>
      <c r="D583" s="164" t="s">
        <v>174</v>
      </c>
      <c r="E583" s="172" t="s">
        <v>1</v>
      </c>
      <c r="F583" s="173" t="s">
        <v>599</v>
      </c>
      <c r="H583" s="174">
        <v>4</v>
      </c>
      <c r="I583" s="175"/>
      <c r="L583" s="171"/>
      <c r="M583" s="176"/>
      <c r="N583" s="177"/>
      <c r="O583" s="177"/>
      <c r="P583" s="177"/>
      <c r="Q583" s="177"/>
      <c r="R583" s="177"/>
      <c r="S583" s="177"/>
      <c r="T583" s="178"/>
      <c r="AT583" s="172" t="s">
        <v>174</v>
      </c>
      <c r="AU583" s="172" t="s">
        <v>93</v>
      </c>
      <c r="AV583" s="13" t="s">
        <v>93</v>
      </c>
      <c r="AW583" s="13" t="s">
        <v>38</v>
      </c>
      <c r="AX583" s="13" t="s">
        <v>82</v>
      </c>
      <c r="AY583" s="172" t="s">
        <v>165</v>
      </c>
    </row>
    <row r="584" spans="2:65" s="12" customFormat="1" ht="10.199999999999999">
      <c r="B584" s="163"/>
      <c r="D584" s="164" t="s">
        <v>174</v>
      </c>
      <c r="E584" s="165" t="s">
        <v>1</v>
      </c>
      <c r="F584" s="166" t="s">
        <v>187</v>
      </c>
      <c r="H584" s="165" t="s">
        <v>1</v>
      </c>
      <c r="I584" s="167"/>
      <c r="L584" s="163"/>
      <c r="M584" s="168"/>
      <c r="N584" s="169"/>
      <c r="O584" s="169"/>
      <c r="P584" s="169"/>
      <c r="Q584" s="169"/>
      <c r="R584" s="169"/>
      <c r="S584" s="169"/>
      <c r="T584" s="170"/>
      <c r="AT584" s="165" t="s">
        <v>174</v>
      </c>
      <c r="AU584" s="165" t="s">
        <v>93</v>
      </c>
      <c r="AV584" s="12" t="s">
        <v>90</v>
      </c>
      <c r="AW584" s="12" t="s">
        <v>38</v>
      </c>
      <c r="AX584" s="12" t="s">
        <v>82</v>
      </c>
      <c r="AY584" s="165" t="s">
        <v>165</v>
      </c>
    </row>
    <row r="585" spans="2:65" s="13" customFormat="1" ht="10.199999999999999">
      <c r="B585" s="171"/>
      <c r="D585" s="164" t="s">
        <v>174</v>
      </c>
      <c r="E585" s="172" t="s">
        <v>1</v>
      </c>
      <c r="F585" s="173" t="s">
        <v>563</v>
      </c>
      <c r="H585" s="174">
        <v>2</v>
      </c>
      <c r="I585" s="175"/>
      <c r="L585" s="171"/>
      <c r="M585" s="176"/>
      <c r="N585" s="177"/>
      <c r="O585" s="177"/>
      <c r="P585" s="177"/>
      <c r="Q585" s="177"/>
      <c r="R585" s="177"/>
      <c r="S585" s="177"/>
      <c r="T585" s="178"/>
      <c r="AT585" s="172" t="s">
        <v>174</v>
      </c>
      <c r="AU585" s="172" t="s">
        <v>93</v>
      </c>
      <c r="AV585" s="13" t="s">
        <v>93</v>
      </c>
      <c r="AW585" s="13" t="s">
        <v>38</v>
      </c>
      <c r="AX585" s="13" t="s">
        <v>82</v>
      </c>
      <c r="AY585" s="172" t="s">
        <v>165</v>
      </c>
    </row>
    <row r="586" spans="2:65" s="14" customFormat="1" ht="10.199999999999999">
      <c r="B586" s="179"/>
      <c r="D586" s="164" t="s">
        <v>174</v>
      </c>
      <c r="E586" s="180" t="s">
        <v>1</v>
      </c>
      <c r="F586" s="181" t="s">
        <v>178</v>
      </c>
      <c r="H586" s="182">
        <v>6</v>
      </c>
      <c r="I586" s="183"/>
      <c r="L586" s="179"/>
      <c r="M586" s="184"/>
      <c r="N586" s="185"/>
      <c r="O586" s="185"/>
      <c r="P586" s="185"/>
      <c r="Q586" s="185"/>
      <c r="R586" s="185"/>
      <c r="S586" s="185"/>
      <c r="T586" s="186"/>
      <c r="AT586" s="180" t="s">
        <v>174</v>
      </c>
      <c r="AU586" s="180" t="s">
        <v>93</v>
      </c>
      <c r="AV586" s="14" t="s">
        <v>179</v>
      </c>
      <c r="AW586" s="14" t="s">
        <v>38</v>
      </c>
      <c r="AX586" s="14" t="s">
        <v>90</v>
      </c>
      <c r="AY586" s="180" t="s">
        <v>165</v>
      </c>
    </row>
    <row r="587" spans="2:65" s="1" customFormat="1" ht="24" customHeight="1">
      <c r="B587" s="149"/>
      <c r="C587" s="150" t="s">
        <v>600</v>
      </c>
      <c r="D587" s="150" t="s">
        <v>169</v>
      </c>
      <c r="E587" s="151" t="s">
        <v>601</v>
      </c>
      <c r="F587" s="152" t="s">
        <v>602</v>
      </c>
      <c r="G587" s="153" t="s">
        <v>183</v>
      </c>
      <c r="H587" s="154">
        <v>2</v>
      </c>
      <c r="I587" s="155"/>
      <c r="J587" s="156">
        <f>ROUND(I587*H587,2)</f>
        <v>0</v>
      </c>
      <c r="K587" s="152" t="s">
        <v>1</v>
      </c>
      <c r="L587" s="32"/>
      <c r="M587" s="157" t="s">
        <v>1</v>
      </c>
      <c r="N587" s="158" t="s">
        <v>47</v>
      </c>
      <c r="O587" s="55"/>
      <c r="P587" s="159">
        <f>O587*H587</f>
        <v>0</v>
      </c>
      <c r="Q587" s="159">
        <v>0</v>
      </c>
      <c r="R587" s="159">
        <f>Q587*H587</f>
        <v>0</v>
      </c>
      <c r="S587" s="159">
        <v>0</v>
      </c>
      <c r="T587" s="160">
        <f>S587*H587</f>
        <v>0</v>
      </c>
      <c r="AR587" s="161" t="s">
        <v>172</v>
      </c>
      <c r="AT587" s="161" t="s">
        <v>169</v>
      </c>
      <c r="AU587" s="161" t="s">
        <v>93</v>
      </c>
      <c r="AY587" s="16" t="s">
        <v>165</v>
      </c>
      <c r="BE587" s="162">
        <f>IF(N587="základní",J587,0)</f>
        <v>0</v>
      </c>
      <c r="BF587" s="162">
        <f>IF(N587="snížená",J587,0)</f>
        <v>0</v>
      </c>
      <c r="BG587" s="162">
        <f>IF(N587="zákl. přenesená",J587,0)</f>
        <v>0</v>
      </c>
      <c r="BH587" s="162">
        <f>IF(N587="sníž. přenesená",J587,0)</f>
        <v>0</v>
      </c>
      <c r="BI587" s="162">
        <f>IF(N587="nulová",J587,0)</f>
        <v>0</v>
      </c>
      <c r="BJ587" s="16" t="s">
        <v>90</v>
      </c>
      <c r="BK587" s="162">
        <f>ROUND(I587*H587,2)</f>
        <v>0</v>
      </c>
      <c r="BL587" s="16" t="s">
        <v>172</v>
      </c>
      <c r="BM587" s="161" t="s">
        <v>603</v>
      </c>
    </row>
    <row r="588" spans="2:65" s="12" customFormat="1" ht="10.199999999999999">
      <c r="B588" s="163"/>
      <c r="D588" s="164" t="s">
        <v>174</v>
      </c>
      <c r="E588" s="165" t="s">
        <v>1</v>
      </c>
      <c r="F588" s="166" t="s">
        <v>186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174</v>
      </c>
      <c r="AU588" s="165" t="s">
        <v>93</v>
      </c>
      <c r="AV588" s="12" t="s">
        <v>90</v>
      </c>
      <c r="AW588" s="12" t="s">
        <v>38</v>
      </c>
      <c r="AX588" s="12" t="s">
        <v>82</v>
      </c>
      <c r="AY588" s="165" t="s">
        <v>165</v>
      </c>
    </row>
    <row r="589" spans="2:65" s="12" customFormat="1" ht="10.199999999999999">
      <c r="B589" s="163"/>
      <c r="D589" s="164" t="s">
        <v>174</v>
      </c>
      <c r="E589" s="165" t="s">
        <v>1</v>
      </c>
      <c r="F589" s="166" t="s">
        <v>406</v>
      </c>
      <c r="H589" s="165" t="s">
        <v>1</v>
      </c>
      <c r="I589" s="167"/>
      <c r="L589" s="163"/>
      <c r="M589" s="168"/>
      <c r="N589" s="169"/>
      <c r="O589" s="169"/>
      <c r="P589" s="169"/>
      <c r="Q589" s="169"/>
      <c r="R589" s="169"/>
      <c r="S589" s="169"/>
      <c r="T589" s="170"/>
      <c r="AT589" s="165" t="s">
        <v>174</v>
      </c>
      <c r="AU589" s="165" t="s">
        <v>93</v>
      </c>
      <c r="AV589" s="12" t="s">
        <v>90</v>
      </c>
      <c r="AW589" s="12" t="s">
        <v>38</v>
      </c>
      <c r="AX589" s="12" t="s">
        <v>82</v>
      </c>
      <c r="AY589" s="165" t="s">
        <v>165</v>
      </c>
    </row>
    <row r="590" spans="2:65" s="13" customFormat="1" ht="10.199999999999999">
      <c r="B590" s="171"/>
      <c r="D590" s="164" t="s">
        <v>174</v>
      </c>
      <c r="E590" s="172" t="s">
        <v>1</v>
      </c>
      <c r="F590" s="173" t="s">
        <v>90</v>
      </c>
      <c r="H590" s="174">
        <v>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174</v>
      </c>
      <c r="AU590" s="172" t="s">
        <v>93</v>
      </c>
      <c r="AV590" s="13" t="s">
        <v>93</v>
      </c>
      <c r="AW590" s="13" t="s">
        <v>38</v>
      </c>
      <c r="AX590" s="13" t="s">
        <v>82</v>
      </c>
      <c r="AY590" s="172" t="s">
        <v>165</v>
      </c>
    </row>
    <row r="591" spans="2:65" s="12" customFormat="1" ht="10.199999999999999">
      <c r="B591" s="163"/>
      <c r="D591" s="164" t="s">
        <v>174</v>
      </c>
      <c r="E591" s="165" t="s">
        <v>1</v>
      </c>
      <c r="F591" s="166" t="s">
        <v>187</v>
      </c>
      <c r="H591" s="165" t="s">
        <v>1</v>
      </c>
      <c r="I591" s="167"/>
      <c r="L591" s="163"/>
      <c r="M591" s="168"/>
      <c r="N591" s="169"/>
      <c r="O591" s="169"/>
      <c r="P591" s="169"/>
      <c r="Q591" s="169"/>
      <c r="R591" s="169"/>
      <c r="S591" s="169"/>
      <c r="T591" s="170"/>
      <c r="AT591" s="165" t="s">
        <v>174</v>
      </c>
      <c r="AU591" s="165" t="s">
        <v>93</v>
      </c>
      <c r="AV591" s="12" t="s">
        <v>90</v>
      </c>
      <c r="AW591" s="12" t="s">
        <v>38</v>
      </c>
      <c r="AX591" s="12" t="s">
        <v>82</v>
      </c>
      <c r="AY591" s="165" t="s">
        <v>165</v>
      </c>
    </row>
    <row r="592" spans="2:65" s="12" customFormat="1" ht="10.199999999999999">
      <c r="B592" s="163"/>
      <c r="D592" s="164" t="s">
        <v>174</v>
      </c>
      <c r="E592" s="165" t="s">
        <v>1</v>
      </c>
      <c r="F592" s="166" t="s">
        <v>406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174</v>
      </c>
      <c r="AU592" s="165" t="s">
        <v>93</v>
      </c>
      <c r="AV592" s="12" t="s">
        <v>90</v>
      </c>
      <c r="AW592" s="12" t="s">
        <v>38</v>
      </c>
      <c r="AX592" s="12" t="s">
        <v>82</v>
      </c>
      <c r="AY592" s="165" t="s">
        <v>165</v>
      </c>
    </row>
    <row r="593" spans="2:65" s="13" customFormat="1" ht="10.199999999999999">
      <c r="B593" s="171"/>
      <c r="D593" s="164" t="s">
        <v>174</v>
      </c>
      <c r="E593" s="172" t="s">
        <v>1</v>
      </c>
      <c r="F593" s="173" t="s">
        <v>90</v>
      </c>
      <c r="H593" s="174">
        <v>1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2" t="s">
        <v>174</v>
      </c>
      <c r="AU593" s="172" t="s">
        <v>93</v>
      </c>
      <c r="AV593" s="13" t="s">
        <v>93</v>
      </c>
      <c r="AW593" s="13" t="s">
        <v>38</v>
      </c>
      <c r="AX593" s="13" t="s">
        <v>82</v>
      </c>
      <c r="AY593" s="172" t="s">
        <v>165</v>
      </c>
    </row>
    <row r="594" spans="2:65" s="14" customFormat="1" ht="10.199999999999999">
      <c r="B594" s="179"/>
      <c r="D594" s="164" t="s">
        <v>174</v>
      </c>
      <c r="E594" s="180" t="s">
        <v>1</v>
      </c>
      <c r="F594" s="181" t="s">
        <v>178</v>
      </c>
      <c r="H594" s="182">
        <v>2</v>
      </c>
      <c r="I594" s="183"/>
      <c r="L594" s="179"/>
      <c r="M594" s="184"/>
      <c r="N594" s="185"/>
      <c r="O594" s="185"/>
      <c r="P594" s="185"/>
      <c r="Q594" s="185"/>
      <c r="R594" s="185"/>
      <c r="S594" s="185"/>
      <c r="T594" s="186"/>
      <c r="AT594" s="180" t="s">
        <v>174</v>
      </c>
      <c r="AU594" s="180" t="s">
        <v>93</v>
      </c>
      <c r="AV594" s="14" t="s">
        <v>179</v>
      </c>
      <c r="AW594" s="14" t="s">
        <v>38</v>
      </c>
      <c r="AX594" s="14" t="s">
        <v>90</v>
      </c>
      <c r="AY594" s="180" t="s">
        <v>165</v>
      </c>
    </row>
    <row r="595" spans="2:65" s="1" customFormat="1" ht="16.5" customHeight="1">
      <c r="B595" s="149"/>
      <c r="C595" s="187" t="s">
        <v>411</v>
      </c>
      <c r="D595" s="187" t="s">
        <v>251</v>
      </c>
      <c r="E595" s="188" t="s">
        <v>604</v>
      </c>
      <c r="F595" s="189" t="s">
        <v>605</v>
      </c>
      <c r="G595" s="190" t="s">
        <v>183</v>
      </c>
      <c r="H595" s="191">
        <v>2</v>
      </c>
      <c r="I595" s="192"/>
      <c r="J595" s="193">
        <f>ROUND(I595*H595,2)</f>
        <v>0</v>
      </c>
      <c r="K595" s="189" t="s">
        <v>1</v>
      </c>
      <c r="L595" s="194"/>
      <c r="M595" s="195" t="s">
        <v>1</v>
      </c>
      <c r="N595" s="196" t="s">
        <v>47</v>
      </c>
      <c r="O595" s="55"/>
      <c r="P595" s="159">
        <f>O595*H595</f>
        <v>0</v>
      </c>
      <c r="Q595" s="159">
        <v>0</v>
      </c>
      <c r="R595" s="159">
        <f>Q595*H595</f>
        <v>0</v>
      </c>
      <c r="S595" s="159">
        <v>0</v>
      </c>
      <c r="T595" s="160">
        <f>S595*H595</f>
        <v>0</v>
      </c>
      <c r="AR595" s="161" t="s">
        <v>202</v>
      </c>
      <c r="AT595" s="161" t="s">
        <v>251</v>
      </c>
      <c r="AU595" s="161" t="s">
        <v>93</v>
      </c>
      <c r="AY595" s="16" t="s">
        <v>165</v>
      </c>
      <c r="BE595" s="162">
        <f>IF(N595="základní",J595,0)</f>
        <v>0</v>
      </c>
      <c r="BF595" s="162">
        <f>IF(N595="snížená",J595,0)</f>
        <v>0</v>
      </c>
      <c r="BG595" s="162">
        <f>IF(N595="zákl. přenesená",J595,0)</f>
        <v>0</v>
      </c>
      <c r="BH595" s="162">
        <f>IF(N595="sníž. přenesená",J595,0)</f>
        <v>0</v>
      </c>
      <c r="BI595" s="162">
        <f>IF(N595="nulová",J595,0)</f>
        <v>0</v>
      </c>
      <c r="BJ595" s="16" t="s">
        <v>90</v>
      </c>
      <c r="BK595" s="162">
        <f>ROUND(I595*H595,2)</f>
        <v>0</v>
      </c>
      <c r="BL595" s="16" t="s">
        <v>172</v>
      </c>
      <c r="BM595" s="161" t="s">
        <v>606</v>
      </c>
    </row>
    <row r="596" spans="2:65" s="12" customFormat="1" ht="10.199999999999999">
      <c r="B596" s="163"/>
      <c r="D596" s="164" t="s">
        <v>174</v>
      </c>
      <c r="E596" s="165" t="s">
        <v>1</v>
      </c>
      <c r="F596" s="166" t="s">
        <v>186</v>
      </c>
      <c r="H596" s="165" t="s">
        <v>1</v>
      </c>
      <c r="I596" s="167"/>
      <c r="L596" s="163"/>
      <c r="M596" s="168"/>
      <c r="N596" s="169"/>
      <c r="O596" s="169"/>
      <c r="P596" s="169"/>
      <c r="Q596" s="169"/>
      <c r="R596" s="169"/>
      <c r="S596" s="169"/>
      <c r="T596" s="170"/>
      <c r="AT596" s="165" t="s">
        <v>174</v>
      </c>
      <c r="AU596" s="165" t="s">
        <v>93</v>
      </c>
      <c r="AV596" s="12" t="s">
        <v>90</v>
      </c>
      <c r="AW596" s="12" t="s">
        <v>38</v>
      </c>
      <c r="AX596" s="12" t="s">
        <v>82</v>
      </c>
      <c r="AY596" s="165" t="s">
        <v>165</v>
      </c>
    </row>
    <row r="597" spans="2:65" s="12" customFormat="1" ht="10.199999999999999">
      <c r="B597" s="163"/>
      <c r="D597" s="164" t="s">
        <v>174</v>
      </c>
      <c r="E597" s="165" t="s">
        <v>1</v>
      </c>
      <c r="F597" s="166" t="s">
        <v>406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174</v>
      </c>
      <c r="AU597" s="165" t="s">
        <v>93</v>
      </c>
      <c r="AV597" s="12" t="s">
        <v>90</v>
      </c>
      <c r="AW597" s="12" t="s">
        <v>38</v>
      </c>
      <c r="AX597" s="12" t="s">
        <v>82</v>
      </c>
      <c r="AY597" s="165" t="s">
        <v>165</v>
      </c>
    </row>
    <row r="598" spans="2:65" s="13" customFormat="1" ht="10.199999999999999">
      <c r="B598" s="171"/>
      <c r="D598" s="164" t="s">
        <v>174</v>
      </c>
      <c r="E598" s="172" t="s">
        <v>1</v>
      </c>
      <c r="F598" s="173" t="s">
        <v>90</v>
      </c>
      <c r="H598" s="174">
        <v>1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174</v>
      </c>
      <c r="AU598" s="172" t="s">
        <v>93</v>
      </c>
      <c r="AV598" s="13" t="s">
        <v>93</v>
      </c>
      <c r="AW598" s="13" t="s">
        <v>38</v>
      </c>
      <c r="AX598" s="13" t="s">
        <v>82</v>
      </c>
      <c r="AY598" s="172" t="s">
        <v>165</v>
      </c>
    </row>
    <row r="599" spans="2:65" s="12" customFormat="1" ht="10.199999999999999">
      <c r="B599" s="163"/>
      <c r="D599" s="164" t="s">
        <v>174</v>
      </c>
      <c r="E599" s="165" t="s">
        <v>1</v>
      </c>
      <c r="F599" s="166" t="s">
        <v>187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174</v>
      </c>
      <c r="AU599" s="165" t="s">
        <v>93</v>
      </c>
      <c r="AV599" s="12" t="s">
        <v>90</v>
      </c>
      <c r="AW599" s="12" t="s">
        <v>38</v>
      </c>
      <c r="AX599" s="12" t="s">
        <v>82</v>
      </c>
      <c r="AY599" s="165" t="s">
        <v>165</v>
      </c>
    </row>
    <row r="600" spans="2:65" s="12" customFormat="1" ht="10.199999999999999">
      <c r="B600" s="163"/>
      <c r="D600" s="164" t="s">
        <v>174</v>
      </c>
      <c r="E600" s="165" t="s">
        <v>1</v>
      </c>
      <c r="F600" s="166" t="s">
        <v>406</v>
      </c>
      <c r="H600" s="165" t="s">
        <v>1</v>
      </c>
      <c r="I600" s="167"/>
      <c r="L600" s="163"/>
      <c r="M600" s="168"/>
      <c r="N600" s="169"/>
      <c r="O600" s="169"/>
      <c r="P600" s="169"/>
      <c r="Q600" s="169"/>
      <c r="R600" s="169"/>
      <c r="S600" s="169"/>
      <c r="T600" s="170"/>
      <c r="AT600" s="165" t="s">
        <v>174</v>
      </c>
      <c r="AU600" s="165" t="s">
        <v>93</v>
      </c>
      <c r="AV600" s="12" t="s">
        <v>90</v>
      </c>
      <c r="AW600" s="12" t="s">
        <v>38</v>
      </c>
      <c r="AX600" s="12" t="s">
        <v>82</v>
      </c>
      <c r="AY600" s="165" t="s">
        <v>165</v>
      </c>
    </row>
    <row r="601" spans="2:65" s="13" customFormat="1" ht="10.199999999999999">
      <c r="B601" s="171"/>
      <c r="D601" s="164" t="s">
        <v>174</v>
      </c>
      <c r="E601" s="172" t="s">
        <v>1</v>
      </c>
      <c r="F601" s="173" t="s">
        <v>90</v>
      </c>
      <c r="H601" s="174">
        <v>1</v>
      </c>
      <c r="I601" s="175"/>
      <c r="L601" s="171"/>
      <c r="M601" s="176"/>
      <c r="N601" s="177"/>
      <c r="O601" s="177"/>
      <c r="P601" s="177"/>
      <c r="Q601" s="177"/>
      <c r="R601" s="177"/>
      <c r="S601" s="177"/>
      <c r="T601" s="178"/>
      <c r="AT601" s="172" t="s">
        <v>174</v>
      </c>
      <c r="AU601" s="172" t="s">
        <v>93</v>
      </c>
      <c r="AV601" s="13" t="s">
        <v>93</v>
      </c>
      <c r="AW601" s="13" t="s">
        <v>38</v>
      </c>
      <c r="AX601" s="13" t="s">
        <v>82</v>
      </c>
      <c r="AY601" s="172" t="s">
        <v>165</v>
      </c>
    </row>
    <row r="602" spans="2:65" s="14" customFormat="1" ht="10.199999999999999">
      <c r="B602" s="179"/>
      <c r="D602" s="164" t="s">
        <v>174</v>
      </c>
      <c r="E602" s="180" t="s">
        <v>1</v>
      </c>
      <c r="F602" s="181" t="s">
        <v>178</v>
      </c>
      <c r="H602" s="182">
        <v>2</v>
      </c>
      <c r="I602" s="183"/>
      <c r="L602" s="179"/>
      <c r="M602" s="184"/>
      <c r="N602" s="185"/>
      <c r="O602" s="185"/>
      <c r="P602" s="185"/>
      <c r="Q602" s="185"/>
      <c r="R602" s="185"/>
      <c r="S602" s="185"/>
      <c r="T602" s="186"/>
      <c r="AT602" s="180" t="s">
        <v>174</v>
      </c>
      <c r="AU602" s="180" t="s">
        <v>93</v>
      </c>
      <c r="AV602" s="14" t="s">
        <v>179</v>
      </c>
      <c r="AW602" s="14" t="s">
        <v>38</v>
      </c>
      <c r="AX602" s="14" t="s">
        <v>90</v>
      </c>
      <c r="AY602" s="180" t="s">
        <v>165</v>
      </c>
    </row>
    <row r="603" spans="2:65" s="1" customFormat="1" ht="16.5" customHeight="1">
      <c r="B603" s="149"/>
      <c r="C603" s="150" t="s">
        <v>607</v>
      </c>
      <c r="D603" s="150" t="s">
        <v>169</v>
      </c>
      <c r="E603" s="151" t="s">
        <v>608</v>
      </c>
      <c r="F603" s="152" t="s">
        <v>609</v>
      </c>
      <c r="G603" s="153" t="s">
        <v>183</v>
      </c>
      <c r="H603" s="154">
        <v>2</v>
      </c>
      <c r="I603" s="155"/>
      <c r="J603" s="156">
        <f>ROUND(I603*H603,2)</f>
        <v>0</v>
      </c>
      <c r="K603" s="152" t="s">
        <v>1</v>
      </c>
      <c r="L603" s="32"/>
      <c r="M603" s="157" t="s">
        <v>1</v>
      </c>
      <c r="N603" s="158" t="s">
        <v>47</v>
      </c>
      <c r="O603" s="55"/>
      <c r="P603" s="159">
        <f>O603*H603</f>
        <v>0</v>
      </c>
      <c r="Q603" s="159">
        <v>0</v>
      </c>
      <c r="R603" s="159">
        <f>Q603*H603</f>
        <v>0</v>
      </c>
      <c r="S603" s="159">
        <v>0</v>
      </c>
      <c r="T603" s="160">
        <f>S603*H603</f>
        <v>0</v>
      </c>
      <c r="AR603" s="161" t="s">
        <v>172</v>
      </c>
      <c r="AT603" s="161" t="s">
        <v>169</v>
      </c>
      <c r="AU603" s="161" t="s">
        <v>93</v>
      </c>
      <c r="AY603" s="16" t="s">
        <v>165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90</v>
      </c>
      <c r="BK603" s="162">
        <f>ROUND(I603*H603,2)</f>
        <v>0</v>
      </c>
      <c r="BL603" s="16" t="s">
        <v>172</v>
      </c>
      <c r="BM603" s="161" t="s">
        <v>610</v>
      </c>
    </row>
    <row r="604" spans="2:65" s="12" customFormat="1" ht="10.199999999999999">
      <c r="B604" s="163"/>
      <c r="D604" s="164" t="s">
        <v>174</v>
      </c>
      <c r="E604" s="165" t="s">
        <v>1</v>
      </c>
      <c r="F604" s="166" t="s">
        <v>186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174</v>
      </c>
      <c r="AU604" s="165" t="s">
        <v>93</v>
      </c>
      <c r="AV604" s="12" t="s">
        <v>90</v>
      </c>
      <c r="AW604" s="12" t="s">
        <v>38</v>
      </c>
      <c r="AX604" s="12" t="s">
        <v>82</v>
      </c>
      <c r="AY604" s="165" t="s">
        <v>165</v>
      </c>
    </row>
    <row r="605" spans="2:65" s="13" customFormat="1" ht="10.199999999999999">
      <c r="B605" s="171"/>
      <c r="D605" s="164" t="s">
        <v>174</v>
      </c>
      <c r="E605" s="172" t="s">
        <v>1</v>
      </c>
      <c r="F605" s="173" t="s">
        <v>90</v>
      </c>
      <c r="H605" s="174">
        <v>1</v>
      </c>
      <c r="I605" s="175"/>
      <c r="L605" s="171"/>
      <c r="M605" s="176"/>
      <c r="N605" s="177"/>
      <c r="O605" s="177"/>
      <c r="P605" s="177"/>
      <c r="Q605" s="177"/>
      <c r="R605" s="177"/>
      <c r="S605" s="177"/>
      <c r="T605" s="178"/>
      <c r="AT605" s="172" t="s">
        <v>174</v>
      </c>
      <c r="AU605" s="172" t="s">
        <v>93</v>
      </c>
      <c r="AV605" s="13" t="s">
        <v>93</v>
      </c>
      <c r="AW605" s="13" t="s">
        <v>38</v>
      </c>
      <c r="AX605" s="13" t="s">
        <v>82</v>
      </c>
      <c r="AY605" s="172" t="s">
        <v>165</v>
      </c>
    </row>
    <row r="606" spans="2:65" s="12" customFormat="1" ht="10.199999999999999">
      <c r="B606" s="163"/>
      <c r="D606" s="164" t="s">
        <v>174</v>
      </c>
      <c r="E606" s="165" t="s">
        <v>1</v>
      </c>
      <c r="F606" s="166" t="s">
        <v>187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174</v>
      </c>
      <c r="AU606" s="165" t="s">
        <v>93</v>
      </c>
      <c r="AV606" s="12" t="s">
        <v>90</v>
      </c>
      <c r="AW606" s="12" t="s">
        <v>38</v>
      </c>
      <c r="AX606" s="12" t="s">
        <v>82</v>
      </c>
      <c r="AY606" s="165" t="s">
        <v>165</v>
      </c>
    </row>
    <row r="607" spans="2:65" s="13" customFormat="1" ht="10.199999999999999">
      <c r="B607" s="171"/>
      <c r="D607" s="164" t="s">
        <v>174</v>
      </c>
      <c r="E607" s="172" t="s">
        <v>1</v>
      </c>
      <c r="F607" s="173" t="s">
        <v>90</v>
      </c>
      <c r="H607" s="174">
        <v>1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174</v>
      </c>
      <c r="AU607" s="172" t="s">
        <v>93</v>
      </c>
      <c r="AV607" s="13" t="s">
        <v>93</v>
      </c>
      <c r="AW607" s="13" t="s">
        <v>38</v>
      </c>
      <c r="AX607" s="13" t="s">
        <v>82</v>
      </c>
      <c r="AY607" s="172" t="s">
        <v>165</v>
      </c>
    </row>
    <row r="608" spans="2:65" s="14" customFormat="1" ht="10.199999999999999">
      <c r="B608" s="179"/>
      <c r="D608" s="164" t="s">
        <v>174</v>
      </c>
      <c r="E608" s="180" t="s">
        <v>1</v>
      </c>
      <c r="F608" s="181" t="s">
        <v>178</v>
      </c>
      <c r="H608" s="182">
        <v>2</v>
      </c>
      <c r="I608" s="183"/>
      <c r="L608" s="179"/>
      <c r="M608" s="184"/>
      <c r="N608" s="185"/>
      <c r="O608" s="185"/>
      <c r="P608" s="185"/>
      <c r="Q608" s="185"/>
      <c r="R608" s="185"/>
      <c r="S608" s="185"/>
      <c r="T608" s="186"/>
      <c r="AT608" s="180" t="s">
        <v>174</v>
      </c>
      <c r="AU608" s="180" t="s">
        <v>93</v>
      </c>
      <c r="AV608" s="14" t="s">
        <v>179</v>
      </c>
      <c r="AW608" s="14" t="s">
        <v>38</v>
      </c>
      <c r="AX608" s="14" t="s">
        <v>90</v>
      </c>
      <c r="AY608" s="180" t="s">
        <v>165</v>
      </c>
    </row>
    <row r="609" spans="2:65" s="1" customFormat="1" ht="16.5" customHeight="1">
      <c r="B609" s="149"/>
      <c r="C609" s="187" t="s">
        <v>415</v>
      </c>
      <c r="D609" s="187" t="s">
        <v>251</v>
      </c>
      <c r="E609" s="188" t="s">
        <v>611</v>
      </c>
      <c r="F609" s="189" t="s">
        <v>612</v>
      </c>
      <c r="G609" s="190" t="s">
        <v>183</v>
      </c>
      <c r="H609" s="191">
        <v>2</v>
      </c>
      <c r="I609" s="192"/>
      <c r="J609" s="193">
        <f>ROUND(I609*H609,2)</f>
        <v>0</v>
      </c>
      <c r="K609" s="189" t="s">
        <v>1</v>
      </c>
      <c r="L609" s="194"/>
      <c r="M609" s="195" t="s">
        <v>1</v>
      </c>
      <c r="N609" s="196" t="s">
        <v>47</v>
      </c>
      <c r="O609" s="55"/>
      <c r="P609" s="159">
        <f>O609*H609</f>
        <v>0</v>
      </c>
      <c r="Q609" s="159">
        <v>0</v>
      </c>
      <c r="R609" s="159">
        <f>Q609*H609</f>
        <v>0</v>
      </c>
      <c r="S609" s="159">
        <v>0</v>
      </c>
      <c r="T609" s="160">
        <f>S609*H609</f>
        <v>0</v>
      </c>
      <c r="AR609" s="161" t="s">
        <v>202</v>
      </c>
      <c r="AT609" s="161" t="s">
        <v>251</v>
      </c>
      <c r="AU609" s="161" t="s">
        <v>93</v>
      </c>
      <c r="AY609" s="16" t="s">
        <v>165</v>
      </c>
      <c r="BE609" s="162">
        <f>IF(N609="základní",J609,0)</f>
        <v>0</v>
      </c>
      <c r="BF609" s="162">
        <f>IF(N609="snížená",J609,0)</f>
        <v>0</v>
      </c>
      <c r="BG609" s="162">
        <f>IF(N609="zákl. přenesená",J609,0)</f>
        <v>0</v>
      </c>
      <c r="BH609" s="162">
        <f>IF(N609="sníž. přenesená",J609,0)</f>
        <v>0</v>
      </c>
      <c r="BI609" s="162">
        <f>IF(N609="nulová",J609,0)</f>
        <v>0</v>
      </c>
      <c r="BJ609" s="16" t="s">
        <v>90</v>
      </c>
      <c r="BK609" s="162">
        <f>ROUND(I609*H609,2)</f>
        <v>0</v>
      </c>
      <c r="BL609" s="16" t="s">
        <v>172</v>
      </c>
      <c r="BM609" s="161" t="s">
        <v>613</v>
      </c>
    </row>
    <row r="610" spans="2:65" s="12" customFormat="1" ht="10.199999999999999">
      <c r="B610" s="163"/>
      <c r="D610" s="164" t="s">
        <v>174</v>
      </c>
      <c r="E610" s="165" t="s">
        <v>1</v>
      </c>
      <c r="F610" s="166" t="s">
        <v>186</v>
      </c>
      <c r="H610" s="165" t="s">
        <v>1</v>
      </c>
      <c r="I610" s="167"/>
      <c r="L610" s="163"/>
      <c r="M610" s="168"/>
      <c r="N610" s="169"/>
      <c r="O610" s="169"/>
      <c r="P610" s="169"/>
      <c r="Q610" s="169"/>
      <c r="R610" s="169"/>
      <c r="S610" s="169"/>
      <c r="T610" s="170"/>
      <c r="AT610" s="165" t="s">
        <v>174</v>
      </c>
      <c r="AU610" s="165" t="s">
        <v>93</v>
      </c>
      <c r="AV610" s="12" t="s">
        <v>90</v>
      </c>
      <c r="AW610" s="12" t="s">
        <v>38</v>
      </c>
      <c r="AX610" s="12" t="s">
        <v>82</v>
      </c>
      <c r="AY610" s="165" t="s">
        <v>165</v>
      </c>
    </row>
    <row r="611" spans="2:65" s="13" customFormat="1" ht="10.199999999999999">
      <c r="B611" s="171"/>
      <c r="D611" s="164" t="s">
        <v>174</v>
      </c>
      <c r="E611" s="172" t="s">
        <v>1</v>
      </c>
      <c r="F611" s="173" t="s">
        <v>90</v>
      </c>
      <c r="H611" s="174">
        <v>1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174</v>
      </c>
      <c r="AU611" s="172" t="s">
        <v>93</v>
      </c>
      <c r="AV611" s="13" t="s">
        <v>93</v>
      </c>
      <c r="AW611" s="13" t="s">
        <v>38</v>
      </c>
      <c r="AX611" s="13" t="s">
        <v>82</v>
      </c>
      <c r="AY611" s="172" t="s">
        <v>165</v>
      </c>
    </row>
    <row r="612" spans="2:65" s="12" customFormat="1" ht="10.199999999999999">
      <c r="B612" s="163"/>
      <c r="D612" s="164" t="s">
        <v>174</v>
      </c>
      <c r="E612" s="165" t="s">
        <v>1</v>
      </c>
      <c r="F612" s="166" t="s">
        <v>187</v>
      </c>
      <c r="H612" s="165" t="s">
        <v>1</v>
      </c>
      <c r="I612" s="167"/>
      <c r="L612" s="163"/>
      <c r="M612" s="168"/>
      <c r="N612" s="169"/>
      <c r="O612" s="169"/>
      <c r="P612" s="169"/>
      <c r="Q612" s="169"/>
      <c r="R612" s="169"/>
      <c r="S612" s="169"/>
      <c r="T612" s="170"/>
      <c r="AT612" s="165" t="s">
        <v>174</v>
      </c>
      <c r="AU612" s="165" t="s">
        <v>93</v>
      </c>
      <c r="AV612" s="12" t="s">
        <v>90</v>
      </c>
      <c r="AW612" s="12" t="s">
        <v>38</v>
      </c>
      <c r="AX612" s="12" t="s">
        <v>82</v>
      </c>
      <c r="AY612" s="165" t="s">
        <v>165</v>
      </c>
    </row>
    <row r="613" spans="2:65" s="13" customFormat="1" ht="10.199999999999999">
      <c r="B613" s="171"/>
      <c r="D613" s="164" t="s">
        <v>174</v>
      </c>
      <c r="E613" s="172" t="s">
        <v>1</v>
      </c>
      <c r="F613" s="173" t="s">
        <v>90</v>
      </c>
      <c r="H613" s="174">
        <v>1</v>
      </c>
      <c r="I613" s="175"/>
      <c r="L613" s="171"/>
      <c r="M613" s="176"/>
      <c r="N613" s="177"/>
      <c r="O613" s="177"/>
      <c r="P613" s="177"/>
      <c r="Q613" s="177"/>
      <c r="R613" s="177"/>
      <c r="S613" s="177"/>
      <c r="T613" s="178"/>
      <c r="AT613" s="172" t="s">
        <v>174</v>
      </c>
      <c r="AU613" s="172" t="s">
        <v>93</v>
      </c>
      <c r="AV613" s="13" t="s">
        <v>93</v>
      </c>
      <c r="AW613" s="13" t="s">
        <v>38</v>
      </c>
      <c r="AX613" s="13" t="s">
        <v>82</v>
      </c>
      <c r="AY613" s="172" t="s">
        <v>165</v>
      </c>
    </row>
    <row r="614" spans="2:65" s="14" customFormat="1" ht="10.199999999999999">
      <c r="B614" s="179"/>
      <c r="D614" s="164" t="s">
        <v>174</v>
      </c>
      <c r="E614" s="180" t="s">
        <v>1</v>
      </c>
      <c r="F614" s="181" t="s">
        <v>178</v>
      </c>
      <c r="H614" s="182">
        <v>2</v>
      </c>
      <c r="I614" s="183"/>
      <c r="L614" s="179"/>
      <c r="M614" s="184"/>
      <c r="N614" s="185"/>
      <c r="O614" s="185"/>
      <c r="P614" s="185"/>
      <c r="Q614" s="185"/>
      <c r="R614" s="185"/>
      <c r="S614" s="185"/>
      <c r="T614" s="186"/>
      <c r="AT614" s="180" t="s">
        <v>174</v>
      </c>
      <c r="AU614" s="180" t="s">
        <v>93</v>
      </c>
      <c r="AV614" s="14" t="s">
        <v>179</v>
      </c>
      <c r="AW614" s="14" t="s">
        <v>38</v>
      </c>
      <c r="AX614" s="14" t="s">
        <v>90</v>
      </c>
      <c r="AY614" s="180" t="s">
        <v>165</v>
      </c>
    </row>
    <row r="615" spans="2:65" s="1" customFormat="1" ht="16.5" customHeight="1">
      <c r="B615" s="149"/>
      <c r="C615" s="150" t="s">
        <v>614</v>
      </c>
      <c r="D615" s="150" t="s">
        <v>169</v>
      </c>
      <c r="E615" s="151" t="s">
        <v>615</v>
      </c>
      <c r="F615" s="152" t="s">
        <v>616</v>
      </c>
      <c r="G615" s="153" t="s">
        <v>183</v>
      </c>
      <c r="H615" s="154">
        <v>2</v>
      </c>
      <c r="I615" s="155"/>
      <c r="J615" s="156">
        <f>ROUND(I615*H615,2)</f>
        <v>0</v>
      </c>
      <c r="K615" s="152" t="s">
        <v>1</v>
      </c>
      <c r="L615" s="32"/>
      <c r="M615" s="157" t="s">
        <v>1</v>
      </c>
      <c r="N615" s="158" t="s">
        <v>47</v>
      </c>
      <c r="O615" s="55"/>
      <c r="P615" s="159">
        <f>O615*H615</f>
        <v>0</v>
      </c>
      <c r="Q615" s="159">
        <v>0</v>
      </c>
      <c r="R615" s="159">
        <f>Q615*H615</f>
        <v>0</v>
      </c>
      <c r="S615" s="159">
        <v>0</v>
      </c>
      <c r="T615" s="160">
        <f>S615*H615</f>
        <v>0</v>
      </c>
      <c r="AR615" s="161" t="s">
        <v>172</v>
      </c>
      <c r="AT615" s="161" t="s">
        <v>169</v>
      </c>
      <c r="AU615" s="161" t="s">
        <v>93</v>
      </c>
      <c r="AY615" s="16" t="s">
        <v>165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6" t="s">
        <v>90</v>
      </c>
      <c r="BK615" s="162">
        <f>ROUND(I615*H615,2)</f>
        <v>0</v>
      </c>
      <c r="BL615" s="16" t="s">
        <v>172</v>
      </c>
      <c r="BM615" s="161" t="s">
        <v>617</v>
      </c>
    </row>
    <row r="616" spans="2:65" s="12" customFormat="1" ht="10.199999999999999">
      <c r="B616" s="163"/>
      <c r="D616" s="164" t="s">
        <v>174</v>
      </c>
      <c r="E616" s="165" t="s">
        <v>1</v>
      </c>
      <c r="F616" s="166" t="s">
        <v>186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174</v>
      </c>
      <c r="AU616" s="165" t="s">
        <v>93</v>
      </c>
      <c r="AV616" s="12" t="s">
        <v>90</v>
      </c>
      <c r="AW616" s="12" t="s">
        <v>38</v>
      </c>
      <c r="AX616" s="12" t="s">
        <v>82</v>
      </c>
      <c r="AY616" s="165" t="s">
        <v>165</v>
      </c>
    </row>
    <row r="617" spans="2:65" s="13" customFormat="1" ht="10.199999999999999">
      <c r="B617" s="171"/>
      <c r="D617" s="164" t="s">
        <v>174</v>
      </c>
      <c r="E617" s="172" t="s">
        <v>1</v>
      </c>
      <c r="F617" s="173" t="s">
        <v>90</v>
      </c>
      <c r="H617" s="174">
        <v>1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174</v>
      </c>
      <c r="AU617" s="172" t="s">
        <v>93</v>
      </c>
      <c r="AV617" s="13" t="s">
        <v>93</v>
      </c>
      <c r="AW617" s="13" t="s">
        <v>38</v>
      </c>
      <c r="AX617" s="13" t="s">
        <v>82</v>
      </c>
      <c r="AY617" s="172" t="s">
        <v>165</v>
      </c>
    </row>
    <row r="618" spans="2:65" s="12" customFormat="1" ht="10.199999999999999">
      <c r="B618" s="163"/>
      <c r="D618" s="164" t="s">
        <v>174</v>
      </c>
      <c r="E618" s="165" t="s">
        <v>1</v>
      </c>
      <c r="F618" s="166" t="s">
        <v>187</v>
      </c>
      <c r="H618" s="165" t="s">
        <v>1</v>
      </c>
      <c r="I618" s="167"/>
      <c r="L618" s="163"/>
      <c r="M618" s="168"/>
      <c r="N618" s="169"/>
      <c r="O618" s="169"/>
      <c r="P618" s="169"/>
      <c r="Q618" s="169"/>
      <c r="R618" s="169"/>
      <c r="S618" s="169"/>
      <c r="T618" s="170"/>
      <c r="AT618" s="165" t="s">
        <v>174</v>
      </c>
      <c r="AU618" s="165" t="s">
        <v>93</v>
      </c>
      <c r="AV618" s="12" t="s">
        <v>90</v>
      </c>
      <c r="AW618" s="12" t="s">
        <v>38</v>
      </c>
      <c r="AX618" s="12" t="s">
        <v>82</v>
      </c>
      <c r="AY618" s="165" t="s">
        <v>165</v>
      </c>
    </row>
    <row r="619" spans="2:65" s="13" customFormat="1" ht="10.199999999999999">
      <c r="B619" s="171"/>
      <c r="D619" s="164" t="s">
        <v>174</v>
      </c>
      <c r="E619" s="172" t="s">
        <v>1</v>
      </c>
      <c r="F619" s="173" t="s">
        <v>90</v>
      </c>
      <c r="H619" s="174">
        <v>1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174</v>
      </c>
      <c r="AU619" s="172" t="s">
        <v>93</v>
      </c>
      <c r="AV619" s="13" t="s">
        <v>93</v>
      </c>
      <c r="AW619" s="13" t="s">
        <v>38</v>
      </c>
      <c r="AX619" s="13" t="s">
        <v>82</v>
      </c>
      <c r="AY619" s="172" t="s">
        <v>165</v>
      </c>
    </row>
    <row r="620" spans="2:65" s="14" customFormat="1" ht="10.199999999999999">
      <c r="B620" s="179"/>
      <c r="D620" s="164" t="s">
        <v>174</v>
      </c>
      <c r="E620" s="180" t="s">
        <v>1</v>
      </c>
      <c r="F620" s="181" t="s">
        <v>178</v>
      </c>
      <c r="H620" s="182">
        <v>2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174</v>
      </c>
      <c r="AU620" s="180" t="s">
        <v>93</v>
      </c>
      <c r="AV620" s="14" t="s">
        <v>179</v>
      </c>
      <c r="AW620" s="14" t="s">
        <v>38</v>
      </c>
      <c r="AX620" s="14" t="s">
        <v>90</v>
      </c>
      <c r="AY620" s="180" t="s">
        <v>165</v>
      </c>
    </row>
    <row r="621" spans="2:65" s="1" customFormat="1" ht="16.5" customHeight="1">
      <c r="B621" s="149"/>
      <c r="C621" s="187" t="s">
        <v>467</v>
      </c>
      <c r="D621" s="187" t="s">
        <v>251</v>
      </c>
      <c r="E621" s="188" t="s">
        <v>618</v>
      </c>
      <c r="F621" s="189" t="s">
        <v>619</v>
      </c>
      <c r="G621" s="190" t="s">
        <v>183</v>
      </c>
      <c r="H621" s="191">
        <v>2</v>
      </c>
      <c r="I621" s="192"/>
      <c r="J621" s="193">
        <f>ROUND(I621*H621,2)</f>
        <v>0</v>
      </c>
      <c r="K621" s="189" t="s">
        <v>1</v>
      </c>
      <c r="L621" s="194"/>
      <c r="M621" s="195" t="s">
        <v>1</v>
      </c>
      <c r="N621" s="196" t="s">
        <v>47</v>
      </c>
      <c r="O621" s="55"/>
      <c r="P621" s="159">
        <f>O621*H621</f>
        <v>0</v>
      </c>
      <c r="Q621" s="159">
        <v>0</v>
      </c>
      <c r="R621" s="159">
        <f>Q621*H621</f>
        <v>0</v>
      </c>
      <c r="S621" s="159">
        <v>0</v>
      </c>
      <c r="T621" s="160">
        <f>S621*H621</f>
        <v>0</v>
      </c>
      <c r="AR621" s="161" t="s">
        <v>202</v>
      </c>
      <c r="AT621" s="161" t="s">
        <v>251</v>
      </c>
      <c r="AU621" s="161" t="s">
        <v>93</v>
      </c>
      <c r="AY621" s="16" t="s">
        <v>165</v>
      </c>
      <c r="BE621" s="162">
        <f>IF(N621="základní",J621,0)</f>
        <v>0</v>
      </c>
      <c r="BF621" s="162">
        <f>IF(N621="snížená",J621,0)</f>
        <v>0</v>
      </c>
      <c r="BG621" s="162">
        <f>IF(N621="zákl. přenesená",J621,0)</f>
        <v>0</v>
      </c>
      <c r="BH621" s="162">
        <f>IF(N621="sníž. přenesená",J621,0)</f>
        <v>0</v>
      </c>
      <c r="BI621" s="162">
        <f>IF(N621="nulová",J621,0)</f>
        <v>0</v>
      </c>
      <c r="BJ621" s="16" t="s">
        <v>90</v>
      </c>
      <c r="BK621" s="162">
        <f>ROUND(I621*H621,2)</f>
        <v>0</v>
      </c>
      <c r="BL621" s="16" t="s">
        <v>172</v>
      </c>
      <c r="BM621" s="161" t="s">
        <v>620</v>
      </c>
    </row>
    <row r="622" spans="2:65" s="12" customFormat="1" ht="10.199999999999999">
      <c r="B622" s="163"/>
      <c r="D622" s="164" t="s">
        <v>174</v>
      </c>
      <c r="E622" s="165" t="s">
        <v>1</v>
      </c>
      <c r="F622" s="166" t="s">
        <v>186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174</v>
      </c>
      <c r="AU622" s="165" t="s">
        <v>93</v>
      </c>
      <c r="AV622" s="12" t="s">
        <v>90</v>
      </c>
      <c r="AW622" s="12" t="s">
        <v>38</v>
      </c>
      <c r="AX622" s="12" t="s">
        <v>82</v>
      </c>
      <c r="AY622" s="165" t="s">
        <v>165</v>
      </c>
    </row>
    <row r="623" spans="2:65" s="13" customFormat="1" ht="10.199999999999999">
      <c r="B623" s="171"/>
      <c r="D623" s="164" t="s">
        <v>174</v>
      </c>
      <c r="E623" s="172" t="s">
        <v>1</v>
      </c>
      <c r="F623" s="173" t="s">
        <v>90</v>
      </c>
      <c r="H623" s="174">
        <v>1</v>
      </c>
      <c r="I623" s="175"/>
      <c r="L623" s="171"/>
      <c r="M623" s="176"/>
      <c r="N623" s="177"/>
      <c r="O623" s="177"/>
      <c r="P623" s="177"/>
      <c r="Q623" s="177"/>
      <c r="R623" s="177"/>
      <c r="S623" s="177"/>
      <c r="T623" s="178"/>
      <c r="AT623" s="172" t="s">
        <v>174</v>
      </c>
      <c r="AU623" s="172" t="s">
        <v>93</v>
      </c>
      <c r="AV623" s="13" t="s">
        <v>93</v>
      </c>
      <c r="AW623" s="13" t="s">
        <v>38</v>
      </c>
      <c r="AX623" s="13" t="s">
        <v>82</v>
      </c>
      <c r="AY623" s="172" t="s">
        <v>165</v>
      </c>
    </row>
    <row r="624" spans="2:65" s="12" customFormat="1" ht="10.199999999999999">
      <c r="B624" s="163"/>
      <c r="D624" s="164" t="s">
        <v>174</v>
      </c>
      <c r="E624" s="165" t="s">
        <v>1</v>
      </c>
      <c r="F624" s="166" t="s">
        <v>187</v>
      </c>
      <c r="H624" s="165" t="s">
        <v>1</v>
      </c>
      <c r="I624" s="167"/>
      <c r="L624" s="163"/>
      <c r="M624" s="168"/>
      <c r="N624" s="169"/>
      <c r="O624" s="169"/>
      <c r="P624" s="169"/>
      <c r="Q624" s="169"/>
      <c r="R624" s="169"/>
      <c r="S624" s="169"/>
      <c r="T624" s="170"/>
      <c r="AT624" s="165" t="s">
        <v>174</v>
      </c>
      <c r="AU624" s="165" t="s">
        <v>93</v>
      </c>
      <c r="AV624" s="12" t="s">
        <v>90</v>
      </c>
      <c r="AW624" s="12" t="s">
        <v>38</v>
      </c>
      <c r="AX624" s="12" t="s">
        <v>82</v>
      </c>
      <c r="AY624" s="165" t="s">
        <v>165</v>
      </c>
    </row>
    <row r="625" spans="2:65" s="13" customFormat="1" ht="10.199999999999999">
      <c r="B625" s="171"/>
      <c r="D625" s="164" t="s">
        <v>174</v>
      </c>
      <c r="E625" s="172" t="s">
        <v>1</v>
      </c>
      <c r="F625" s="173" t="s">
        <v>90</v>
      </c>
      <c r="H625" s="174">
        <v>1</v>
      </c>
      <c r="I625" s="175"/>
      <c r="L625" s="171"/>
      <c r="M625" s="176"/>
      <c r="N625" s="177"/>
      <c r="O625" s="177"/>
      <c r="P625" s="177"/>
      <c r="Q625" s="177"/>
      <c r="R625" s="177"/>
      <c r="S625" s="177"/>
      <c r="T625" s="178"/>
      <c r="AT625" s="172" t="s">
        <v>174</v>
      </c>
      <c r="AU625" s="172" t="s">
        <v>93</v>
      </c>
      <c r="AV625" s="13" t="s">
        <v>93</v>
      </c>
      <c r="AW625" s="13" t="s">
        <v>38</v>
      </c>
      <c r="AX625" s="13" t="s">
        <v>82</v>
      </c>
      <c r="AY625" s="172" t="s">
        <v>165</v>
      </c>
    </row>
    <row r="626" spans="2:65" s="14" customFormat="1" ht="10.199999999999999">
      <c r="B626" s="179"/>
      <c r="D626" s="164" t="s">
        <v>174</v>
      </c>
      <c r="E626" s="180" t="s">
        <v>1</v>
      </c>
      <c r="F626" s="181" t="s">
        <v>178</v>
      </c>
      <c r="H626" s="182">
        <v>2</v>
      </c>
      <c r="I626" s="183"/>
      <c r="L626" s="179"/>
      <c r="M626" s="184"/>
      <c r="N626" s="185"/>
      <c r="O626" s="185"/>
      <c r="P626" s="185"/>
      <c r="Q626" s="185"/>
      <c r="R626" s="185"/>
      <c r="S626" s="185"/>
      <c r="T626" s="186"/>
      <c r="AT626" s="180" t="s">
        <v>174</v>
      </c>
      <c r="AU626" s="180" t="s">
        <v>93</v>
      </c>
      <c r="AV626" s="14" t="s">
        <v>179</v>
      </c>
      <c r="AW626" s="14" t="s">
        <v>38</v>
      </c>
      <c r="AX626" s="14" t="s">
        <v>90</v>
      </c>
      <c r="AY626" s="180" t="s">
        <v>165</v>
      </c>
    </row>
    <row r="627" spans="2:65" s="1" customFormat="1" ht="16.5" customHeight="1">
      <c r="B627" s="149"/>
      <c r="C627" s="150" t="s">
        <v>621</v>
      </c>
      <c r="D627" s="150" t="s">
        <v>169</v>
      </c>
      <c r="E627" s="151" t="s">
        <v>622</v>
      </c>
      <c r="F627" s="152" t="s">
        <v>623</v>
      </c>
      <c r="G627" s="153" t="s">
        <v>183</v>
      </c>
      <c r="H627" s="154">
        <v>1</v>
      </c>
      <c r="I627" s="155"/>
      <c r="J627" s="156">
        <f>ROUND(I627*H627,2)</f>
        <v>0</v>
      </c>
      <c r="K627" s="152" t="s">
        <v>236</v>
      </c>
      <c r="L627" s="32"/>
      <c r="M627" s="157" t="s">
        <v>1</v>
      </c>
      <c r="N627" s="158" t="s">
        <v>47</v>
      </c>
      <c r="O627" s="55"/>
      <c r="P627" s="159">
        <f>O627*H627</f>
        <v>0</v>
      </c>
      <c r="Q627" s="159">
        <v>1.82E-3</v>
      </c>
      <c r="R627" s="159">
        <f>Q627*H627</f>
        <v>1.82E-3</v>
      </c>
      <c r="S627" s="159">
        <v>0</v>
      </c>
      <c r="T627" s="160">
        <f>S627*H627</f>
        <v>0</v>
      </c>
      <c r="AR627" s="161" t="s">
        <v>172</v>
      </c>
      <c r="AT627" s="161" t="s">
        <v>169</v>
      </c>
      <c r="AU627" s="161" t="s">
        <v>93</v>
      </c>
      <c r="AY627" s="16" t="s">
        <v>165</v>
      </c>
      <c r="BE627" s="162">
        <f>IF(N627="základní",J627,0)</f>
        <v>0</v>
      </c>
      <c r="BF627" s="162">
        <f>IF(N627="snížená",J627,0)</f>
        <v>0</v>
      </c>
      <c r="BG627" s="162">
        <f>IF(N627="zákl. přenesená",J627,0)</f>
        <v>0</v>
      </c>
      <c r="BH627" s="162">
        <f>IF(N627="sníž. přenesená",J627,0)</f>
        <v>0</v>
      </c>
      <c r="BI627" s="162">
        <f>IF(N627="nulová",J627,0)</f>
        <v>0</v>
      </c>
      <c r="BJ627" s="16" t="s">
        <v>90</v>
      </c>
      <c r="BK627" s="162">
        <f>ROUND(I627*H627,2)</f>
        <v>0</v>
      </c>
      <c r="BL627" s="16" t="s">
        <v>172</v>
      </c>
      <c r="BM627" s="161" t="s">
        <v>624</v>
      </c>
    </row>
    <row r="628" spans="2:65" s="12" customFormat="1" ht="10.199999999999999">
      <c r="B628" s="163"/>
      <c r="D628" s="164" t="s">
        <v>174</v>
      </c>
      <c r="E628" s="165" t="s">
        <v>1</v>
      </c>
      <c r="F628" s="166" t="s">
        <v>204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174</v>
      </c>
      <c r="AU628" s="165" t="s">
        <v>93</v>
      </c>
      <c r="AV628" s="12" t="s">
        <v>90</v>
      </c>
      <c r="AW628" s="12" t="s">
        <v>38</v>
      </c>
      <c r="AX628" s="12" t="s">
        <v>82</v>
      </c>
      <c r="AY628" s="165" t="s">
        <v>165</v>
      </c>
    </row>
    <row r="629" spans="2:65" s="13" customFormat="1" ht="10.199999999999999">
      <c r="B629" s="171"/>
      <c r="D629" s="164" t="s">
        <v>174</v>
      </c>
      <c r="E629" s="172" t="s">
        <v>1</v>
      </c>
      <c r="F629" s="173" t="s">
        <v>90</v>
      </c>
      <c r="H629" s="174">
        <v>1</v>
      </c>
      <c r="I629" s="175"/>
      <c r="L629" s="171"/>
      <c r="M629" s="176"/>
      <c r="N629" s="177"/>
      <c r="O629" s="177"/>
      <c r="P629" s="177"/>
      <c r="Q629" s="177"/>
      <c r="R629" s="177"/>
      <c r="S629" s="177"/>
      <c r="T629" s="178"/>
      <c r="AT629" s="172" t="s">
        <v>174</v>
      </c>
      <c r="AU629" s="172" t="s">
        <v>93</v>
      </c>
      <c r="AV629" s="13" t="s">
        <v>93</v>
      </c>
      <c r="AW629" s="13" t="s">
        <v>38</v>
      </c>
      <c r="AX629" s="13" t="s">
        <v>90</v>
      </c>
      <c r="AY629" s="172" t="s">
        <v>165</v>
      </c>
    </row>
    <row r="630" spans="2:65" s="1" customFormat="1" ht="16.5" customHeight="1">
      <c r="B630" s="149"/>
      <c r="C630" s="187" t="s">
        <v>625</v>
      </c>
      <c r="D630" s="187" t="s">
        <v>251</v>
      </c>
      <c r="E630" s="188" t="s">
        <v>626</v>
      </c>
      <c r="F630" s="189" t="s">
        <v>627</v>
      </c>
      <c r="G630" s="190" t="s">
        <v>183</v>
      </c>
      <c r="H630" s="191">
        <v>1</v>
      </c>
      <c r="I630" s="192"/>
      <c r="J630" s="193">
        <f>ROUND(I630*H630,2)</f>
        <v>0</v>
      </c>
      <c r="K630" s="189" t="s">
        <v>1</v>
      </c>
      <c r="L630" s="194"/>
      <c r="M630" s="195" t="s">
        <v>1</v>
      </c>
      <c r="N630" s="196" t="s">
        <v>47</v>
      </c>
      <c r="O630" s="55"/>
      <c r="P630" s="159">
        <f>O630*H630</f>
        <v>0</v>
      </c>
      <c r="Q630" s="159">
        <v>0</v>
      </c>
      <c r="R630" s="159">
        <f>Q630*H630</f>
        <v>0</v>
      </c>
      <c r="S630" s="159">
        <v>0</v>
      </c>
      <c r="T630" s="160">
        <f>S630*H630</f>
        <v>0</v>
      </c>
      <c r="AR630" s="161" t="s">
        <v>202</v>
      </c>
      <c r="AT630" s="161" t="s">
        <v>251</v>
      </c>
      <c r="AU630" s="161" t="s">
        <v>93</v>
      </c>
      <c r="AY630" s="16" t="s">
        <v>165</v>
      </c>
      <c r="BE630" s="162">
        <f>IF(N630="základní",J630,0)</f>
        <v>0</v>
      </c>
      <c r="BF630" s="162">
        <f>IF(N630="snížená",J630,0)</f>
        <v>0</v>
      </c>
      <c r="BG630" s="162">
        <f>IF(N630="zákl. přenesená",J630,0)</f>
        <v>0</v>
      </c>
      <c r="BH630" s="162">
        <f>IF(N630="sníž. přenesená",J630,0)</f>
        <v>0</v>
      </c>
      <c r="BI630" s="162">
        <f>IF(N630="nulová",J630,0)</f>
        <v>0</v>
      </c>
      <c r="BJ630" s="16" t="s">
        <v>90</v>
      </c>
      <c r="BK630" s="162">
        <f>ROUND(I630*H630,2)</f>
        <v>0</v>
      </c>
      <c r="BL630" s="16" t="s">
        <v>172</v>
      </c>
      <c r="BM630" s="161" t="s">
        <v>628</v>
      </c>
    </row>
    <row r="631" spans="2:65" s="12" customFormat="1" ht="10.199999999999999">
      <c r="B631" s="163"/>
      <c r="D631" s="164" t="s">
        <v>174</v>
      </c>
      <c r="E631" s="165" t="s">
        <v>1</v>
      </c>
      <c r="F631" s="166" t="s">
        <v>204</v>
      </c>
      <c r="H631" s="165" t="s">
        <v>1</v>
      </c>
      <c r="I631" s="167"/>
      <c r="L631" s="163"/>
      <c r="M631" s="168"/>
      <c r="N631" s="169"/>
      <c r="O631" s="169"/>
      <c r="P631" s="169"/>
      <c r="Q631" s="169"/>
      <c r="R631" s="169"/>
      <c r="S631" s="169"/>
      <c r="T631" s="170"/>
      <c r="AT631" s="165" t="s">
        <v>174</v>
      </c>
      <c r="AU631" s="165" t="s">
        <v>93</v>
      </c>
      <c r="AV631" s="12" t="s">
        <v>90</v>
      </c>
      <c r="AW631" s="12" t="s">
        <v>38</v>
      </c>
      <c r="AX631" s="12" t="s">
        <v>82</v>
      </c>
      <c r="AY631" s="165" t="s">
        <v>165</v>
      </c>
    </row>
    <row r="632" spans="2:65" s="13" customFormat="1" ht="10.199999999999999">
      <c r="B632" s="171"/>
      <c r="D632" s="164" t="s">
        <v>174</v>
      </c>
      <c r="E632" s="172" t="s">
        <v>1</v>
      </c>
      <c r="F632" s="173" t="s">
        <v>90</v>
      </c>
      <c r="H632" s="174">
        <v>1</v>
      </c>
      <c r="I632" s="175"/>
      <c r="L632" s="171"/>
      <c r="M632" s="176"/>
      <c r="N632" s="177"/>
      <c r="O632" s="177"/>
      <c r="P632" s="177"/>
      <c r="Q632" s="177"/>
      <c r="R632" s="177"/>
      <c r="S632" s="177"/>
      <c r="T632" s="178"/>
      <c r="AT632" s="172" t="s">
        <v>174</v>
      </c>
      <c r="AU632" s="172" t="s">
        <v>93</v>
      </c>
      <c r="AV632" s="13" t="s">
        <v>93</v>
      </c>
      <c r="AW632" s="13" t="s">
        <v>38</v>
      </c>
      <c r="AX632" s="13" t="s">
        <v>90</v>
      </c>
      <c r="AY632" s="172" t="s">
        <v>165</v>
      </c>
    </row>
    <row r="633" spans="2:65" s="1" customFormat="1" ht="16.5" customHeight="1">
      <c r="B633" s="149"/>
      <c r="C633" s="187" t="s">
        <v>629</v>
      </c>
      <c r="D633" s="187" t="s">
        <v>251</v>
      </c>
      <c r="E633" s="188" t="s">
        <v>630</v>
      </c>
      <c r="F633" s="189" t="s">
        <v>631</v>
      </c>
      <c r="G633" s="190" t="s">
        <v>183</v>
      </c>
      <c r="H633" s="191">
        <v>1</v>
      </c>
      <c r="I633" s="192"/>
      <c r="J633" s="193">
        <f>ROUND(I633*H633,2)</f>
        <v>0</v>
      </c>
      <c r="K633" s="189" t="s">
        <v>1</v>
      </c>
      <c r="L633" s="194"/>
      <c r="M633" s="195" t="s">
        <v>1</v>
      </c>
      <c r="N633" s="196" t="s">
        <v>47</v>
      </c>
      <c r="O633" s="55"/>
      <c r="P633" s="159">
        <f>O633*H633</f>
        <v>0</v>
      </c>
      <c r="Q633" s="159">
        <v>0</v>
      </c>
      <c r="R633" s="159">
        <f>Q633*H633</f>
        <v>0</v>
      </c>
      <c r="S633" s="159">
        <v>0</v>
      </c>
      <c r="T633" s="160">
        <f>S633*H633</f>
        <v>0</v>
      </c>
      <c r="AR633" s="161" t="s">
        <v>202</v>
      </c>
      <c r="AT633" s="161" t="s">
        <v>251</v>
      </c>
      <c r="AU633" s="161" t="s">
        <v>93</v>
      </c>
      <c r="AY633" s="16" t="s">
        <v>165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6" t="s">
        <v>90</v>
      </c>
      <c r="BK633" s="162">
        <f>ROUND(I633*H633,2)</f>
        <v>0</v>
      </c>
      <c r="BL633" s="16" t="s">
        <v>172</v>
      </c>
      <c r="BM633" s="161" t="s">
        <v>632</v>
      </c>
    </row>
    <row r="634" spans="2:65" s="12" customFormat="1" ht="10.199999999999999">
      <c r="B634" s="163"/>
      <c r="D634" s="164" t="s">
        <v>174</v>
      </c>
      <c r="E634" s="165" t="s">
        <v>1</v>
      </c>
      <c r="F634" s="166" t="s">
        <v>204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174</v>
      </c>
      <c r="AU634" s="165" t="s">
        <v>93</v>
      </c>
      <c r="AV634" s="12" t="s">
        <v>90</v>
      </c>
      <c r="AW634" s="12" t="s">
        <v>38</v>
      </c>
      <c r="AX634" s="12" t="s">
        <v>82</v>
      </c>
      <c r="AY634" s="165" t="s">
        <v>165</v>
      </c>
    </row>
    <row r="635" spans="2:65" s="13" customFormat="1" ht="10.199999999999999">
      <c r="B635" s="171"/>
      <c r="D635" s="164" t="s">
        <v>174</v>
      </c>
      <c r="E635" s="172" t="s">
        <v>1</v>
      </c>
      <c r="F635" s="173" t="s">
        <v>90</v>
      </c>
      <c r="H635" s="174">
        <v>1</v>
      </c>
      <c r="I635" s="175"/>
      <c r="L635" s="171"/>
      <c r="M635" s="176"/>
      <c r="N635" s="177"/>
      <c r="O635" s="177"/>
      <c r="P635" s="177"/>
      <c r="Q635" s="177"/>
      <c r="R635" s="177"/>
      <c r="S635" s="177"/>
      <c r="T635" s="178"/>
      <c r="AT635" s="172" t="s">
        <v>174</v>
      </c>
      <c r="AU635" s="172" t="s">
        <v>93</v>
      </c>
      <c r="AV635" s="13" t="s">
        <v>93</v>
      </c>
      <c r="AW635" s="13" t="s">
        <v>38</v>
      </c>
      <c r="AX635" s="13" t="s">
        <v>90</v>
      </c>
      <c r="AY635" s="172" t="s">
        <v>165</v>
      </c>
    </row>
    <row r="636" spans="2:65" s="1" customFormat="1" ht="24" customHeight="1">
      <c r="B636" s="149"/>
      <c r="C636" s="187" t="s">
        <v>473</v>
      </c>
      <c r="D636" s="187" t="s">
        <v>251</v>
      </c>
      <c r="E636" s="188" t="s">
        <v>633</v>
      </c>
      <c r="F636" s="189" t="s">
        <v>634</v>
      </c>
      <c r="G636" s="190" t="s">
        <v>183</v>
      </c>
      <c r="H636" s="191">
        <v>1</v>
      </c>
      <c r="I636" s="192"/>
      <c r="J636" s="193">
        <f>ROUND(I636*H636,2)</f>
        <v>0</v>
      </c>
      <c r="K636" s="189" t="s">
        <v>1</v>
      </c>
      <c r="L636" s="194"/>
      <c r="M636" s="195" t="s">
        <v>1</v>
      </c>
      <c r="N636" s="196" t="s">
        <v>47</v>
      </c>
      <c r="O636" s="55"/>
      <c r="P636" s="159">
        <f>O636*H636</f>
        <v>0</v>
      </c>
      <c r="Q636" s="159">
        <v>0</v>
      </c>
      <c r="R636" s="159">
        <f>Q636*H636</f>
        <v>0</v>
      </c>
      <c r="S636" s="159">
        <v>0</v>
      </c>
      <c r="T636" s="160">
        <f>S636*H636</f>
        <v>0</v>
      </c>
      <c r="AR636" s="161" t="s">
        <v>202</v>
      </c>
      <c r="AT636" s="161" t="s">
        <v>251</v>
      </c>
      <c r="AU636" s="161" t="s">
        <v>93</v>
      </c>
      <c r="AY636" s="16" t="s">
        <v>165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6" t="s">
        <v>90</v>
      </c>
      <c r="BK636" s="162">
        <f>ROUND(I636*H636,2)</f>
        <v>0</v>
      </c>
      <c r="BL636" s="16" t="s">
        <v>172</v>
      </c>
      <c r="BM636" s="161" t="s">
        <v>635</v>
      </c>
    </row>
    <row r="637" spans="2:65" s="12" customFormat="1" ht="10.199999999999999">
      <c r="B637" s="163"/>
      <c r="D637" s="164" t="s">
        <v>174</v>
      </c>
      <c r="E637" s="165" t="s">
        <v>1</v>
      </c>
      <c r="F637" s="166" t="s">
        <v>204</v>
      </c>
      <c r="H637" s="165" t="s">
        <v>1</v>
      </c>
      <c r="I637" s="167"/>
      <c r="L637" s="163"/>
      <c r="M637" s="168"/>
      <c r="N637" s="169"/>
      <c r="O637" s="169"/>
      <c r="P637" s="169"/>
      <c r="Q637" s="169"/>
      <c r="R637" s="169"/>
      <c r="S637" s="169"/>
      <c r="T637" s="170"/>
      <c r="AT637" s="165" t="s">
        <v>174</v>
      </c>
      <c r="AU637" s="165" t="s">
        <v>93</v>
      </c>
      <c r="AV637" s="12" t="s">
        <v>90</v>
      </c>
      <c r="AW637" s="12" t="s">
        <v>38</v>
      </c>
      <c r="AX637" s="12" t="s">
        <v>82</v>
      </c>
      <c r="AY637" s="165" t="s">
        <v>165</v>
      </c>
    </row>
    <row r="638" spans="2:65" s="13" customFormat="1" ht="10.199999999999999">
      <c r="B638" s="171"/>
      <c r="D638" s="164" t="s">
        <v>174</v>
      </c>
      <c r="E638" s="172" t="s">
        <v>1</v>
      </c>
      <c r="F638" s="173" t="s">
        <v>90</v>
      </c>
      <c r="H638" s="174">
        <v>1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174</v>
      </c>
      <c r="AU638" s="172" t="s">
        <v>93</v>
      </c>
      <c r="AV638" s="13" t="s">
        <v>93</v>
      </c>
      <c r="AW638" s="13" t="s">
        <v>38</v>
      </c>
      <c r="AX638" s="13" t="s">
        <v>90</v>
      </c>
      <c r="AY638" s="172" t="s">
        <v>165</v>
      </c>
    </row>
    <row r="639" spans="2:65" s="1" customFormat="1" ht="24" customHeight="1">
      <c r="B639" s="149"/>
      <c r="C639" s="150" t="s">
        <v>636</v>
      </c>
      <c r="D639" s="150" t="s">
        <v>169</v>
      </c>
      <c r="E639" s="151" t="s">
        <v>637</v>
      </c>
      <c r="F639" s="152" t="s">
        <v>638</v>
      </c>
      <c r="G639" s="153" t="s">
        <v>183</v>
      </c>
      <c r="H639" s="154">
        <v>1</v>
      </c>
      <c r="I639" s="155"/>
      <c r="J639" s="156">
        <f>ROUND(I639*H639,2)</f>
        <v>0</v>
      </c>
      <c r="K639" s="152" t="s">
        <v>1</v>
      </c>
      <c r="L639" s="32"/>
      <c r="M639" s="157" t="s">
        <v>1</v>
      </c>
      <c r="N639" s="158" t="s">
        <v>47</v>
      </c>
      <c r="O639" s="55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AR639" s="161" t="s">
        <v>172</v>
      </c>
      <c r="AT639" s="161" t="s">
        <v>169</v>
      </c>
      <c r="AU639" s="161" t="s">
        <v>93</v>
      </c>
      <c r="AY639" s="16" t="s">
        <v>165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6" t="s">
        <v>90</v>
      </c>
      <c r="BK639" s="162">
        <f>ROUND(I639*H639,2)</f>
        <v>0</v>
      </c>
      <c r="BL639" s="16" t="s">
        <v>172</v>
      </c>
      <c r="BM639" s="161" t="s">
        <v>639</v>
      </c>
    </row>
    <row r="640" spans="2:65" s="12" customFormat="1" ht="10.199999999999999">
      <c r="B640" s="163"/>
      <c r="D640" s="164" t="s">
        <v>174</v>
      </c>
      <c r="E640" s="165" t="s">
        <v>1</v>
      </c>
      <c r="F640" s="166" t="s">
        <v>186</v>
      </c>
      <c r="H640" s="165" t="s">
        <v>1</v>
      </c>
      <c r="I640" s="167"/>
      <c r="L640" s="163"/>
      <c r="M640" s="168"/>
      <c r="N640" s="169"/>
      <c r="O640" s="169"/>
      <c r="P640" s="169"/>
      <c r="Q640" s="169"/>
      <c r="R640" s="169"/>
      <c r="S640" s="169"/>
      <c r="T640" s="170"/>
      <c r="AT640" s="165" t="s">
        <v>174</v>
      </c>
      <c r="AU640" s="165" t="s">
        <v>93</v>
      </c>
      <c r="AV640" s="12" t="s">
        <v>90</v>
      </c>
      <c r="AW640" s="12" t="s">
        <v>38</v>
      </c>
      <c r="AX640" s="12" t="s">
        <v>82</v>
      </c>
      <c r="AY640" s="165" t="s">
        <v>165</v>
      </c>
    </row>
    <row r="641" spans="2:65" s="13" customFormat="1" ht="10.199999999999999">
      <c r="B641" s="171"/>
      <c r="D641" s="164" t="s">
        <v>174</v>
      </c>
      <c r="E641" s="172" t="s">
        <v>1</v>
      </c>
      <c r="F641" s="173" t="s">
        <v>90</v>
      </c>
      <c r="H641" s="174">
        <v>1</v>
      </c>
      <c r="I641" s="175"/>
      <c r="L641" s="171"/>
      <c r="M641" s="176"/>
      <c r="N641" s="177"/>
      <c r="O641" s="177"/>
      <c r="P641" s="177"/>
      <c r="Q641" s="177"/>
      <c r="R641" s="177"/>
      <c r="S641" s="177"/>
      <c r="T641" s="178"/>
      <c r="AT641" s="172" t="s">
        <v>174</v>
      </c>
      <c r="AU641" s="172" t="s">
        <v>93</v>
      </c>
      <c r="AV641" s="13" t="s">
        <v>93</v>
      </c>
      <c r="AW641" s="13" t="s">
        <v>38</v>
      </c>
      <c r="AX641" s="13" t="s">
        <v>90</v>
      </c>
      <c r="AY641" s="172" t="s">
        <v>165</v>
      </c>
    </row>
    <row r="642" spans="2:65" s="1" customFormat="1" ht="24" customHeight="1">
      <c r="B642" s="149"/>
      <c r="C642" s="150" t="s">
        <v>492</v>
      </c>
      <c r="D642" s="150" t="s">
        <v>169</v>
      </c>
      <c r="E642" s="151" t="s">
        <v>640</v>
      </c>
      <c r="F642" s="152" t="s">
        <v>641</v>
      </c>
      <c r="G642" s="153" t="s">
        <v>183</v>
      </c>
      <c r="H642" s="154">
        <v>1</v>
      </c>
      <c r="I642" s="155"/>
      <c r="J642" s="156">
        <f>ROUND(I642*H642,2)</f>
        <v>0</v>
      </c>
      <c r="K642" s="152" t="s">
        <v>1</v>
      </c>
      <c r="L642" s="32"/>
      <c r="M642" s="157" t="s">
        <v>1</v>
      </c>
      <c r="N642" s="158" t="s">
        <v>47</v>
      </c>
      <c r="O642" s="55"/>
      <c r="P642" s="159">
        <f>O642*H642</f>
        <v>0</v>
      </c>
      <c r="Q642" s="159">
        <v>0</v>
      </c>
      <c r="R642" s="159">
        <f>Q642*H642</f>
        <v>0</v>
      </c>
      <c r="S642" s="159">
        <v>0</v>
      </c>
      <c r="T642" s="160">
        <f>S642*H642</f>
        <v>0</v>
      </c>
      <c r="AR642" s="161" t="s">
        <v>172</v>
      </c>
      <c r="AT642" s="161" t="s">
        <v>169</v>
      </c>
      <c r="AU642" s="161" t="s">
        <v>93</v>
      </c>
      <c r="AY642" s="16" t="s">
        <v>165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6" t="s">
        <v>90</v>
      </c>
      <c r="BK642" s="162">
        <f>ROUND(I642*H642,2)</f>
        <v>0</v>
      </c>
      <c r="BL642" s="16" t="s">
        <v>172</v>
      </c>
      <c r="BM642" s="161" t="s">
        <v>642</v>
      </c>
    </row>
    <row r="643" spans="2:65" s="12" customFormat="1" ht="10.199999999999999">
      <c r="B643" s="163"/>
      <c r="D643" s="164" t="s">
        <v>174</v>
      </c>
      <c r="E643" s="165" t="s">
        <v>1</v>
      </c>
      <c r="F643" s="166" t="s">
        <v>643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174</v>
      </c>
      <c r="AU643" s="165" t="s">
        <v>93</v>
      </c>
      <c r="AV643" s="12" t="s">
        <v>90</v>
      </c>
      <c r="AW643" s="12" t="s">
        <v>38</v>
      </c>
      <c r="AX643" s="12" t="s">
        <v>82</v>
      </c>
      <c r="AY643" s="165" t="s">
        <v>165</v>
      </c>
    </row>
    <row r="644" spans="2:65" s="13" customFormat="1" ht="10.199999999999999">
      <c r="B644" s="171"/>
      <c r="D644" s="164" t="s">
        <v>174</v>
      </c>
      <c r="E644" s="172" t="s">
        <v>1</v>
      </c>
      <c r="F644" s="173" t="s">
        <v>90</v>
      </c>
      <c r="H644" s="174">
        <v>1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174</v>
      </c>
      <c r="AU644" s="172" t="s">
        <v>93</v>
      </c>
      <c r="AV644" s="13" t="s">
        <v>93</v>
      </c>
      <c r="AW644" s="13" t="s">
        <v>38</v>
      </c>
      <c r="AX644" s="13" t="s">
        <v>90</v>
      </c>
      <c r="AY644" s="172" t="s">
        <v>165</v>
      </c>
    </row>
    <row r="645" spans="2:65" s="1" customFormat="1" ht="24" customHeight="1">
      <c r="B645" s="149"/>
      <c r="C645" s="150" t="s">
        <v>644</v>
      </c>
      <c r="D645" s="150" t="s">
        <v>169</v>
      </c>
      <c r="E645" s="151" t="s">
        <v>645</v>
      </c>
      <c r="F645" s="152" t="s">
        <v>646</v>
      </c>
      <c r="G645" s="153" t="s">
        <v>183</v>
      </c>
      <c r="H645" s="154">
        <v>2</v>
      </c>
      <c r="I645" s="155"/>
      <c r="J645" s="156">
        <f>ROUND(I645*H645,2)</f>
        <v>0</v>
      </c>
      <c r="K645" s="152" t="s">
        <v>1</v>
      </c>
      <c r="L645" s="32"/>
      <c r="M645" s="157" t="s">
        <v>1</v>
      </c>
      <c r="N645" s="158" t="s">
        <v>47</v>
      </c>
      <c r="O645" s="55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AR645" s="161" t="s">
        <v>172</v>
      </c>
      <c r="AT645" s="161" t="s">
        <v>169</v>
      </c>
      <c r="AU645" s="161" t="s">
        <v>93</v>
      </c>
      <c r="AY645" s="16" t="s">
        <v>165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6" t="s">
        <v>90</v>
      </c>
      <c r="BK645" s="162">
        <f>ROUND(I645*H645,2)</f>
        <v>0</v>
      </c>
      <c r="BL645" s="16" t="s">
        <v>172</v>
      </c>
      <c r="BM645" s="161" t="s">
        <v>647</v>
      </c>
    </row>
    <row r="646" spans="2:65" s="12" customFormat="1" ht="10.199999999999999">
      <c r="B646" s="163"/>
      <c r="D646" s="164" t="s">
        <v>174</v>
      </c>
      <c r="E646" s="165" t="s">
        <v>1</v>
      </c>
      <c r="F646" s="166" t="s">
        <v>186</v>
      </c>
      <c r="H646" s="165" t="s">
        <v>1</v>
      </c>
      <c r="I646" s="167"/>
      <c r="L646" s="163"/>
      <c r="M646" s="168"/>
      <c r="N646" s="169"/>
      <c r="O646" s="169"/>
      <c r="P646" s="169"/>
      <c r="Q646" s="169"/>
      <c r="R646" s="169"/>
      <c r="S646" s="169"/>
      <c r="T646" s="170"/>
      <c r="AT646" s="165" t="s">
        <v>174</v>
      </c>
      <c r="AU646" s="165" t="s">
        <v>93</v>
      </c>
      <c r="AV646" s="12" t="s">
        <v>90</v>
      </c>
      <c r="AW646" s="12" t="s">
        <v>38</v>
      </c>
      <c r="AX646" s="12" t="s">
        <v>82</v>
      </c>
      <c r="AY646" s="165" t="s">
        <v>165</v>
      </c>
    </row>
    <row r="647" spans="2:65" s="13" customFormat="1" ht="10.199999999999999">
      <c r="B647" s="171"/>
      <c r="D647" s="164" t="s">
        <v>174</v>
      </c>
      <c r="E647" s="172" t="s">
        <v>1</v>
      </c>
      <c r="F647" s="173" t="s">
        <v>90</v>
      </c>
      <c r="H647" s="174">
        <v>1</v>
      </c>
      <c r="I647" s="175"/>
      <c r="L647" s="171"/>
      <c r="M647" s="176"/>
      <c r="N647" s="177"/>
      <c r="O647" s="177"/>
      <c r="P647" s="177"/>
      <c r="Q647" s="177"/>
      <c r="R647" s="177"/>
      <c r="S647" s="177"/>
      <c r="T647" s="178"/>
      <c r="AT647" s="172" t="s">
        <v>174</v>
      </c>
      <c r="AU647" s="172" t="s">
        <v>93</v>
      </c>
      <c r="AV647" s="13" t="s">
        <v>93</v>
      </c>
      <c r="AW647" s="13" t="s">
        <v>38</v>
      </c>
      <c r="AX647" s="13" t="s">
        <v>82</v>
      </c>
      <c r="AY647" s="172" t="s">
        <v>165</v>
      </c>
    </row>
    <row r="648" spans="2:65" s="12" customFormat="1" ht="10.199999999999999">
      <c r="B648" s="163"/>
      <c r="D648" s="164" t="s">
        <v>174</v>
      </c>
      <c r="E648" s="165" t="s">
        <v>1</v>
      </c>
      <c r="F648" s="166" t="s">
        <v>187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174</v>
      </c>
      <c r="AU648" s="165" t="s">
        <v>93</v>
      </c>
      <c r="AV648" s="12" t="s">
        <v>90</v>
      </c>
      <c r="AW648" s="12" t="s">
        <v>38</v>
      </c>
      <c r="AX648" s="12" t="s">
        <v>82</v>
      </c>
      <c r="AY648" s="165" t="s">
        <v>165</v>
      </c>
    </row>
    <row r="649" spans="2:65" s="13" customFormat="1" ht="10.199999999999999">
      <c r="B649" s="171"/>
      <c r="D649" s="164" t="s">
        <v>174</v>
      </c>
      <c r="E649" s="172" t="s">
        <v>1</v>
      </c>
      <c r="F649" s="173" t="s">
        <v>90</v>
      </c>
      <c r="H649" s="174">
        <v>1</v>
      </c>
      <c r="I649" s="175"/>
      <c r="L649" s="171"/>
      <c r="M649" s="176"/>
      <c r="N649" s="177"/>
      <c r="O649" s="177"/>
      <c r="P649" s="177"/>
      <c r="Q649" s="177"/>
      <c r="R649" s="177"/>
      <c r="S649" s="177"/>
      <c r="T649" s="178"/>
      <c r="AT649" s="172" t="s">
        <v>174</v>
      </c>
      <c r="AU649" s="172" t="s">
        <v>93</v>
      </c>
      <c r="AV649" s="13" t="s">
        <v>93</v>
      </c>
      <c r="AW649" s="13" t="s">
        <v>38</v>
      </c>
      <c r="AX649" s="13" t="s">
        <v>82</v>
      </c>
      <c r="AY649" s="172" t="s">
        <v>165</v>
      </c>
    </row>
    <row r="650" spans="2:65" s="14" customFormat="1" ht="10.199999999999999">
      <c r="B650" s="179"/>
      <c r="D650" s="164" t="s">
        <v>174</v>
      </c>
      <c r="E650" s="180" t="s">
        <v>1</v>
      </c>
      <c r="F650" s="181" t="s">
        <v>178</v>
      </c>
      <c r="H650" s="182">
        <v>2</v>
      </c>
      <c r="I650" s="183"/>
      <c r="L650" s="179"/>
      <c r="M650" s="184"/>
      <c r="N650" s="185"/>
      <c r="O650" s="185"/>
      <c r="P650" s="185"/>
      <c r="Q650" s="185"/>
      <c r="R650" s="185"/>
      <c r="S650" s="185"/>
      <c r="T650" s="186"/>
      <c r="AT650" s="180" t="s">
        <v>174</v>
      </c>
      <c r="AU650" s="180" t="s">
        <v>93</v>
      </c>
      <c r="AV650" s="14" t="s">
        <v>179</v>
      </c>
      <c r="AW650" s="14" t="s">
        <v>38</v>
      </c>
      <c r="AX650" s="14" t="s">
        <v>90</v>
      </c>
      <c r="AY650" s="180" t="s">
        <v>165</v>
      </c>
    </row>
    <row r="651" spans="2:65" s="1" customFormat="1" ht="24" customHeight="1">
      <c r="B651" s="149"/>
      <c r="C651" s="150" t="s">
        <v>648</v>
      </c>
      <c r="D651" s="150" t="s">
        <v>169</v>
      </c>
      <c r="E651" s="151" t="s">
        <v>649</v>
      </c>
      <c r="F651" s="152" t="s">
        <v>650</v>
      </c>
      <c r="G651" s="153" t="s">
        <v>183</v>
      </c>
      <c r="H651" s="154">
        <v>1</v>
      </c>
      <c r="I651" s="155"/>
      <c r="J651" s="156">
        <f>ROUND(I651*H651,2)</f>
        <v>0</v>
      </c>
      <c r="K651" s="152" t="s">
        <v>1</v>
      </c>
      <c r="L651" s="32"/>
      <c r="M651" s="157" t="s">
        <v>1</v>
      </c>
      <c r="N651" s="158" t="s">
        <v>47</v>
      </c>
      <c r="O651" s="55"/>
      <c r="P651" s="159">
        <f>O651*H651</f>
        <v>0</v>
      </c>
      <c r="Q651" s="159">
        <v>0</v>
      </c>
      <c r="R651" s="159">
        <f>Q651*H651</f>
        <v>0</v>
      </c>
      <c r="S651" s="159">
        <v>0</v>
      </c>
      <c r="T651" s="160">
        <f>S651*H651</f>
        <v>0</v>
      </c>
      <c r="AR651" s="161" t="s">
        <v>172</v>
      </c>
      <c r="AT651" s="161" t="s">
        <v>169</v>
      </c>
      <c r="AU651" s="161" t="s">
        <v>93</v>
      </c>
      <c r="AY651" s="16" t="s">
        <v>165</v>
      </c>
      <c r="BE651" s="162">
        <f>IF(N651="základní",J651,0)</f>
        <v>0</v>
      </c>
      <c r="BF651" s="162">
        <f>IF(N651="snížená",J651,0)</f>
        <v>0</v>
      </c>
      <c r="BG651" s="162">
        <f>IF(N651="zákl. přenesená",J651,0)</f>
        <v>0</v>
      </c>
      <c r="BH651" s="162">
        <f>IF(N651="sníž. přenesená",J651,0)</f>
        <v>0</v>
      </c>
      <c r="BI651" s="162">
        <f>IF(N651="nulová",J651,0)</f>
        <v>0</v>
      </c>
      <c r="BJ651" s="16" t="s">
        <v>90</v>
      </c>
      <c r="BK651" s="162">
        <f>ROUND(I651*H651,2)</f>
        <v>0</v>
      </c>
      <c r="BL651" s="16" t="s">
        <v>172</v>
      </c>
      <c r="BM651" s="161" t="s">
        <v>651</v>
      </c>
    </row>
    <row r="652" spans="2:65" s="12" customFormat="1" ht="10.199999999999999">
      <c r="B652" s="163"/>
      <c r="D652" s="164" t="s">
        <v>174</v>
      </c>
      <c r="E652" s="165" t="s">
        <v>1</v>
      </c>
      <c r="F652" s="166" t="s">
        <v>204</v>
      </c>
      <c r="H652" s="165" t="s">
        <v>1</v>
      </c>
      <c r="I652" s="167"/>
      <c r="L652" s="163"/>
      <c r="M652" s="168"/>
      <c r="N652" s="169"/>
      <c r="O652" s="169"/>
      <c r="P652" s="169"/>
      <c r="Q652" s="169"/>
      <c r="R652" s="169"/>
      <c r="S652" s="169"/>
      <c r="T652" s="170"/>
      <c r="AT652" s="165" t="s">
        <v>174</v>
      </c>
      <c r="AU652" s="165" t="s">
        <v>93</v>
      </c>
      <c r="AV652" s="12" t="s">
        <v>90</v>
      </c>
      <c r="AW652" s="12" t="s">
        <v>38</v>
      </c>
      <c r="AX652" s="12" t="s">
        <v>82</v>
      </c>
      <c r="AY652" s="165" t="s">
        <v>165</v>
      </c>
    </row>
    <row r="653" spans="2:65" s="13" customFormat="1" ht="10.199999999999999">
      <c r="B653" s="171"/>
      <c r="D653" s="164" t="s">
        <v>174</v>
      </c>
      <c r="E653" s="172" t="s">
        <v>1</v>
      </c>
      <c r="F653" s="173" t="s">
        <v>90</v>
      </c>
      <c r="H653" s="174">
        <v>1</v>
      </c>
      <c r="I653" s="175"/>
      <c r="L653" s="171"/>
      <c r="M653" s="176"/>
      <c r="N653" s="177"/>
      <c r="O653" s="177"/>
      <c r="P653" s="177"/>
      <c r="Q653" s="177"/>
      <c r="R653" s="177"/>
      <c r="S653" s="177"/>
      <c r="T653" s="178"/>
      <c r="AT653" s="172" t="s">
        <v>174</v>
      </c>
      <c r="AU653" s="172" t="s">
        <v>93</v>
      </c>
      <c r="AV653" s="13" t="s">
        <v>93</v>
      </c>
      <c r="AW653" s="13" t="s">
        <v>38</v>
      </c>
      <c r="AX653" s="13" t="s">
        <v>90</v>
      </c>
      <c r="AY653" s="172" t="s">
        <v>165</v>
      </c>
    </row>
    <row r="654" spans="2:65" s="1" customFormat="1" ht="24" customHeight="1">
      <c r="B654" s="149"/>
      <c r="C654" s="150" t="s">
        <v>308</v>
      </c>
      <c r="D654" s="150" t="s">
        <v>169</v>
      </c>
      <c r="E654" s="151" t="s">
        <v>652</v>
      </c>
      <c r="F654" s="152" t="s">
        <v>653</v>
      </c>
      <c r="G654" s="153" t="s">
        <v>183</v>
      </c>
      <c r="H654" s="154">
        <v>1</v>
      </c>
      <c r="I654" s="155"/>
      <c r="J654" s="156">
        <f>ROUND(I654*H654,2)</f>
        <v>0</v>
      </c>
      <c r="K654" s="152" t="s">
        <v>1</v>
      </c>
      <c r="L654" s="32"/>
      <c r="M654" s="157" t="s">
        <v>1</v>
      </c>
      <c r="N654" s="158" t="s">
        <v>47</v>
      </c>
      <c r="O654" s="55"/>
      <c r="P654" s="159">
        <f>O654*H654</f>
        <v>0</v>
      </c>
      <c r="Q654" s="159">
        <v>0</v>
      </c>
      <c r="R654" s="159">
        <f>Q654*H654</f>
        <v>0</v>
      </c>
      <c r="S654" s="159">
        <v>0</v>
      </c>
      <c r="T654" s="160">
        <f>S654*H654</f>
        <v>0</v>
      </c>
      <c r="AR654" s="161" t="s">
        <v>172</v>
      </c>
      <c r="AT654" s="161" t="s">
        <v>169</v>
      </c>
      <c r="AU654" s="161" t="s">
        <v>93</v>
      </c>
      <c r="AY654" s="16" t="s">
        <v>165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6" t="s">
        <v>90</v>
      </c>
      <c r="BK654" s="162">
        <f>ROUND(I654*H654,2)</f>
        <v>0</v>
      </c>
      <c r="BL654" s="16" t="s">
        <v>172</v>
      </c>
      <c r="BM654" s="161" t="s">
        <v>654</v>
      </c>
    </row>
    <row r="655" spans="2:65" s="12" customFormat="1" ht="10.199999999999999">
      <c r="B655" s="163"/>
      <c r="D655" s="164" t="s">
        <v>174</v>
      </c>
      <c r="E655" s="165" t="s">
        <v>1</v>
      </c>
      <c r="F655" s="166" t="s">
        <v>204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174</v>
      </c>
      <c r="AU655" s="165" t="s">
        <v>93</v>
      </c>
      <c r="AV655" s="12" t="s">
        <v>90</v>
      </c>
      <c r="AW655" s="12" t="s">
        <v>38</v>
      </c>
      <c r="AX655" s="12" t="s">
        <v>82</v>
      </c>
      <c r="AY655" s="165" t="s">
        <v>165</v>
      </c>
    </row>
    <row r="656" spans="2:65" s="13" customFormat="1" ht="10.199999999999999">
      <c r="B656" s="171"/>
      <c r="D656" s="164" t="s">
        <v>174</v>
      </c>
      <c r="E656" s="172" t="s">
        <v>1</v>
      </c>
      <c r="F656" s="173" t="s">
        <v>90</v>
      </c>
      <c r="H656" s="174">
        <v>1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174</v>
      </c>
      <c r="AU656" s="172" t="s">
        <v>93</v>
      </c>
      <c r="AV656" s="13" t="s">
        <v>93</v>
      </c>
      <c r="AW656" s="13" t="s">
        <v>38</v>
      </c>
      <c r="AX656" s="13" t="s">
        <v>90</v>
      </c>
      <c r="AY656" s="172" t="s">
        <v>165</v>
      </c>
    </row>
    <row r="657" spans="2:65" s="1" customFormat="1" ht="16.5" customHeight="1">
      <c r="B657" s="149"/>
      <c r="C657" s="150" t="s">
        <v>655</v>
      </c>
      <c r="D657" s="150" t="s">
        <v>169</v>
      </c>
      <c r="E657" s="151" t="s">
        <v>656</v>
      </c>
      <c r="F657" s="152" t="s">
        <v>657</v>
      </c>
      <c r="G657" s="153" t="s">
        <v>183</v>
      </c>
      <c r="H657" s="154">
        <v>1</v>
      </c>
      <c r="I657" s="155"/>
      <c r="J657" s="156">
        <f>ROUND(I657*H657,2)</f>
        <v>0</v>
      </c>
      <c r="K657" s="152" t="s">
        <v>1</v>
      </c>
      <c r="L657" s="32"/>
      <c r="M657" s="157" t="s">
        <v>1</v>
      </c>
      <c r="N657" s="158" t="s">
        <v>47</v>
      </c>
      <c r="O657" s="55"/>
      <c r="P657" s="159">
        <f>O657*H657</f>
        <v>0</v>
      </c>
      <c r="Q657" s="159">
        <v>0</v>
      </c>
      <c r="R657" s="159">
        <f>Q657*H657</f>
        <v>0</v>
      </c>
      <c r="S657" s="159">
        <v>0</v>
      </c>
      <c r="T657" s="160">
        <f>S657*H657</f>
        <v>0</v>
      </c>
      <c r="AR657" s="161" t="s">
        <v>172</v>
      </c>
      <c r="AT657" s="161" t="s">
        <v>169</v>
      </c>
      <c r="AU657" s="161" t="s">
        <v>93</v>
      </c>
      <c r="AY657" s="16" t="s">
        <v>165</v>
      </c>
      <c r="BE657" s="162">
        <f>IF(N657="základní",J657,0)</f>
        <v>0</v>
      </c>
      <c r="BF657" s="162">
        <f>IF(N657="snížená",J657,0)</f>
        <v>0</v>
      </c>
      <c r="BG657" s="162">
        <f>IF(N657="zákl. přenesená",J657,0)</f>
        <v>0</v>
      </c>
      <c r="BH657" s="162">
        <f>IF(N657="sníž. přenesená",J657,0)</f>
        <v>0</v>
      </c>
      <c r="BI657" s="162">
        <f>IF(N657="nulová",J657,0)</f>
        <v>0</v>
      </c>
      <c r="BJ657" s="16" t="s">
        <v>90</v>
      </c>
      <c r="BK657" s="162">
        <f>ROUND(I657*H657,2)</f>
        <v>0</v>
      </c>
      <c r="BL657" s="16" t="s">
        <v>172</v>
      </c>
      <c r="BM657" s="161" t="s">
        <v>658</v>
      </c>
    </row>
    <row r="658" spans="2:65" s="12" customFormat="1" ht="10.199999999999999">
      <c r="B658" s="163"/>
      <c r="D658" s="164" t="s">
        <v>174</v>
      </c>
      <c r="E658" s="165" t="s">
        <v>1</v>
      </c>
      <c r="F658" s="166" t="s">
        <v>204</v>
      </c>
      <c r="H658" s="165" t="s">
        <v>1</v>
      </c>
      <c r="I658" s="167"/>
      <c r="L658" s="163"/>
      <c r="M658" s="168"/>
      <c r="N658" s="169"/>
      <c r="O658" s="169"/>
      <c r="P658" s="169"/>
      <c r="Q658" s="169"/>
      <c r="R658" s="169"/>
      <c r="S658" s="169"/>
      <c r="T658" s="170"/>
      <c r="AT658" s="165" t="s">
        <v>174</v>
      </c>
      <c r="AU658" s="165" t="s">
        <v>93</v>
      </c>
      <c r="AV658" s="12" t="s">
        <v>90</v>
      </c>
      <c r="AW658" s="12" t="s">
        <v>38</v>
      </c>
      <c r="AX658" s="12" t="s">
        <v>82</v>
      </c>
      <c r="AY658" s="165" t="s">
        <v>165</v>
      </c>
    </row>
    <row r="659" spans="2:65" s="13" customFormat="1" ht="10.199999999999999">
      <c r="B659" s="171"/>
      <c r="D659" s="164" t="s">
        <v>174</v>
      </c>
      <c r="E659" s="172" t="s">
        <v>1</v>
      </c>
      <c r="F659" s="173" t="s">
        <v>90</v>
      </c>
      <c r="H659" s="174">
        <v>1</v>
      </c>
      <c r="I659" s="175"/>
      <c r="L659" s="171"/>
      <c r="M659" s="176"/>
      <c r="N659" s="177"/>
      <c r="O659" s="177"/>
      <c r="P659" s="177"/>
      <c r="Q659" s="177"/>
      <c r="R659" s="177"/>
      <c r="S659" s="177"/>
      <c r="T659" s="178"/>
      <c r="AT659" s="172" t="s">
        <v>174</v>
      </c>
      <c r="AU659" s="172" t="s">
        <v>93</v>
      </c>
      <c r="AV659" s="13" t="s">
        <v>93</v>
      </c>
      <c r="AW659" s="13" t="s">
        <v>38</v>
      </c>
      <c r="AX659" s="13" t="s">
        <v>90</v>
      </c>
      <c r="AY659" s="172" t="s">
        <v>165</v>
      </c>
    </row>
    <row r="660" spans="2:65" s="1" customFormat="1" ht="24" customHeight="1">
      <c r="B660" s="149"/>
      <c r="C660" s="150" t="s">
        <v>659</v>
      </c>
      <c r="D660" s="150" t="s">
        <v>169</v>
      </c>
      <c r="E660" s="151" t="s">
        <v>660</v>
      </c>
      <c r="F660" s="152" t="s">
        <v>661</v>
      </c>
      <c r="G660" s="153" t="s">
        <v>183</v>
      </c>
      <c r="H660" s="154">
        <v>1</v>
      </c>
      <c r="I660" s="155"/>
      <c r="J660" s="156">
        <f>ROUND(I660*H660,2)</f>
        <v>0</v>
      </c>
      <c r="K660" s="152" t="s">
        <v>1</v>
      </c>
      <c r="L660" s="32"/>
      <c r="M660" s="157" t="s">
        <v>1</v>
      </c>
      <c r="N660" s="158" t="s">
        <v>47</v>
      </c>
      <c r="O660" s="55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AR660" s="161" t="s">
        <v>172</v>
      </c>
      <c r="AT660" s="161" t="s">
        <v>169</v>
      </c>
      <c r="AU660" s="161" t="s">
        <v>93</v>
      </c>
      <c r="AY660" s="16" t="s">
        <v>165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6" t="s">
        <v>90</v>
      </c>
      <c r="BK660" s="162">
        <f>ROUND(I660*H660,2)</f>
        <v>0</v>
      </c>
      <c r="BL660" s="16" t="s">
        <v>172</v>
      </c>
      <c r="BM660" s="161" t="s">
        <v>662</v>
      </c>
    </row>
    <row r="661" spans="2:65" s="12" customFormat="1" ht="10.199999999999999">
      <c r="B661" s="163"/>
      <c r="D661" s="164" t="s">
        <v>174</v>
      </c>
      <c r="E661" s="165" t="s">
        <v>1</v>
      </c>
      <c r="F661" s="166" t="s">
        <v>204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174</v>
      </c>
      <c r="AU661" s="165" t="s">
        <v>93</v>
      </c>
      <c r="AV661" s="12" t="s">
        <v>90</v>
      </c>
      <c r="AW661" s="12" t="s">
        <v>38</v>
      </c>
      <c r="AX661" s="12" t="s">
        <v>82</v>
      </c>
      <c r="AY661" s="165" t="s">
        <v>165</v>
      </c>
    </row>
    <row r="662" spans="2:65" s="13" customFormat="1" ht="10.199999999999999">
      <c r="B662" s="171"/>
      <c r="D662" s="164" t="s">
        <v>174</v>
      </c>
      <c r="E662" s="172" t="s">
        <v>1</v>
      </c>
      <c r="F662" s="173" t="s">
        <v>90</v>
      </c>
      <c r="H662" s="174">
        <v>1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174</v>
      </c>
      <c r="AU662" s="172" t="s">
        <v>93</v>
      </c>
      <c r="AV662" s="13" t="s">
        <v>93</v>
      </c>
      <c r="AW662" s="13" t="s">
        <v>38</v>
      </c>
      <c r="AX662" s="13" t="s">
        <v>90</v>
      </c>
      <c r="AY662" s="172" t="s">
        <v>165</v>
      </c>
    </row>
    <row r="663" spans="2:65" s="1" customFormat="1" ht="24" customHeight="1">
      <c r="B663" s="149"/>
      <c r="C663" s="150" t="s">
        <v>663</v>
      </c>
      <c r="D663" s="150" t="s">
        <v>169</v>
      </c>
      <c r="E663" s="151" t="s">
        <v>664</v>
      </c>
      <c r="F663" s="152" t="s">
        <v>665</v>
      </c>
      <c r="G663" s="153" t="s">
        <v>183</v>
      </c>
      <c r="H663" s="154">
        <v>4</v>
      </c>
      <c r="I663" s="155"/>
      <c r="J663" s="156">
        <f>ROUND(I663*H663,2)</f>
        <v>0</v>
      </c>
      <c r="K663" s="152" t="s">
        <v>1</v>
      </c>
      <c r="L663" s="32"/>
      <c r="M663" s="157" t="s">
        <v>1</v>
      </c>
      <c r="N663" s="158" t="s">
        <v>47</v>
      </c>
      <c r="O663" s="55"/>
      <c r="P663" s="159">
        <f>O663*H663</f>
        <v>0</v>
      </c>
      <c r="Q663" s="159">
        <v>0</v>
      </c>
      <c r="R663" s="159">
        <f>Q663*H663</f>
        <v>0</v>
      </c>
      <c r="S663" s="159">
        <v>0</v>
      </c>
      <c r="T663" s="160">
        <f>S663*H663</f>
        <v>0</v>
      </c>
      <c r="AR663" s="161" t="s">
        <v>172</v>
      </c>
      <c r="AT663" s="161" t="s">
        <v>169</v>
      </c>
      <c r="AU663" s="161" t="s">
        <v>93</v>
      </c>
      <c r="AY663" s="16" t="s">
        <v>165</v>
      </c>
      <c r="BE663" s="162">
        <f>IF(N663="základní",J663,0)</f>
        <v>0</v>
      </c>
      <c r="BF663" s="162">
        <f>IF(N663="snížená",J663,0)</f>
        <v>0</v>
      </c>
      <c r="BG663" s="162">
        <f>IF(N663="zákl. přenesená",J663,0)</f>
        <v>0</v>
      </c>
      <c r="BH663" s="162">
        <f>IF(N663="sníž. přenesená",J663,0)</f>
        <v>0</v>
      </c>
      <c r="BI663" s="162">
        <f>IF(N663="nulová",J663,0)</f>
        <v>0</v>
      </c>
      <c r="BJ663" s="16" t="s">
        <v>90</v>
      </c>
      <c r="BK663" s="162">
        <f>ROUND(I663*H663,2)</f>
        <v>0</v>
      </c>
      <c r="BL663" s="16" t="s">
        <v>172</v>
      </c>
      <c r="BM663" s="161" t="s">
        <v>666</v>
      </c>
    </row>
    <row r="664" spans="2:65" s="12" customFormat="1" ht="10.199999999999999">
      <c r="B664" s="163"/>
      <c r="D664" s="164" t="s">
        <v>174</v>
      </c>
      <c r="E664" s="165" t="s">
        <v>1</v>
      </c>
      <c r="F664" s="166" t="s">
        <v>186</v>
      </c>
      <c r="H664" s="165" t="s">
        <v>1</v>
      </c>
      <c r="I664" s="167"/>
      <c r="L664" s="163"/>
      <c r="M664" s="168"/>
      <c r="N664" s="169"/>
      <c r="O664" s="169"/>
      <c r="P664" s="169"/>
      <c r="Q664" s="169"/>
      <c r="R664" s="169"/>
      <c r="S664" s="169"/>
      <c r="T664" s="170"/>
      <c r="AT664" s="165" t="s">
        <v>174</v>
      </c>
      <c r="AU664" s="165" t="s">
        <v>93</v>
      </c>
      <c r="AV664" s="12" t="s">
        <v>90</v>
      </c>
      <c r="AW664" s="12" t="s">
        <v>38</v>
      </c>
      <c r="AX664" s="12" t="s">
        <v>82</v>
      </c>
      <c r="AY664" s="165" t="s">
        <v>165</v>
      </c>
    </row>
    <row r="665" spans="2:65" s="12" customFormat="1" ht="10.199999999999999">
      <c r="B665" s="163"/>
      <c r="D665" s="164" t="s">
        <v>174</v>
      </c>
      <c r="E665" s="165" t="s">
        <v>1</v>
      </c>
      <c r="F665" s="166" t="s">
        <v>406</v>
      </c>
      <c r="H665" s="165" t="s">
        <v>1</v>
      </c>
      <c r="I665" s="167"/>
      <c r="L665" s="163"/>
      <c r="M665" s="168"/>
      <c r="N665" s="169"/>
      <c r="O665" s="169"/>
      <c r="P665" s="169"/>
      <c r="Q665" s="169"/>
      <c r="R665" s="169"/>
      <c r="S665" s="169"/>
      <c r="T665" s="170"/>
      <c r="AT665" s="165" t="s">
        <v>174</v>
      </c>
      <c r="AU665" s="165" t="s">
        <v>93</v>
      </c>
      <c r="AV665" s="12" t="s">
        <v>90</v>
      </c>
      <c r="AW665" s="12" t="s">
        <v>38</v>
      </c>
      <c r="AX665" s="12" t="s">
        <v>82</v>
      </c>
      <c r="AY665" s="165" t="s">
        <v>165</v>
      </c>
    </row>
    <row r="666" spans="2:65" s="13" customFormat="1" ht="10.199999999999999">
      <c r="B666" s="171"/>
      <c r="D666" s="164" t="s">
        <v>174</v>
      </c>
      <c r="E666" s="172" t="s">
        <v>1</v>
      </c>
      <c r="F666" s="173" t="s">
        <v>563</v>
      </c>
      <c r="H666" s="174">
        <v>2</v>
      </c>
      <c r="I666" s="175"/>
      <c r="L666" s="171"/>
      <c r="M666" s="176"/>
      <c r="N666" s="177"/>
      <c r="O666" s="177"/>
      <c r="P666" s="177"/>
      <c r="Q666" s="177"/>
      <c r="R666" s="177"/>
      <c r="S666" s="177"/>
      <c r="T666" s="178"/>
      <c r="AT666" s="172" t="s">
        <v>174</v>
      </c>
      <c r="AU666" s="172" t="s">
        <v>93</v>
      </c>
      <c r="AV666" s="13" t="s">
        <v>93</v>
      </c>
      <c r="AW666" s="13" t="s">
        <v>38</v>
      </c>
      <c r="AX666" s="13" t="s">
        <v>82</v>
      </c>
      <c r="AY666" s="172" t="s">
        <v>165</v>
      </c>
    </row>
    <row r="667" spans="2:65" s="12" customFormat="1" ht="10.199999999999999">
      <c r="B667" s="163"/>
      <c r="D667" s="164" t="s">
        <v>174</v>
      </c>
      <c r="E667" s="165" t="s">
        <v>1</v>
      </c>
      <c r="F667" s="166" t="s">
        <v>187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174</v>
      </c>
      <c r="AU667" s="165" t="s">
        <v>93</v>
      </c>
      <c r="AV667" s="12" t="s">
        <v>90</v>
      </c>
      <c r="AW667" s="12" t="s">
        <v>38</v>
      </c>
      <c r="AX667" s="12" t="s">
        <v>82</v>
      </c>
      <c r="AY667" s="165" t="s">
        <v>165</v>
      </c>
    </row>
    <row r="668" spans="2:65" s="12" customFormat="1" ht="10.199999999999999">
      <c r="B668" s="163"/>
      <c r="D668" s="164" t="s">
        <v>174</v>
      </c>
      <c r="E668" s="165" t="s">
        <v>1</v>
      </c>
      <c r="F668" s="166" t="s">
        <v>406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174</v>
      </c>
      <c r="AU668" s="165" t="s">
        <v>93</v>
      </c>
      <c r="AV668" s="12" t="s">
        <v>90</v>
      </c>
      <c r="AW668" s="12" t="s">
        <v>38</v>
      </c>
      <c r="AX668" s="12" t="s">
        <v>82</v>
      </c>
      <c r="AY668" s="165" t="s">
        <v>165</v>
      </c>
    </row>
    <row r="669" spans="2:65" s="13" customFormat="1" ht="10.199999999999999">
      <c r="B669" s="171"/>
      <c r="D669" s="164" t="s">
        <v>174</v>
      </c>
      <c r="E669" s="172" t="s">
        <v>1</v>
      </c>
      <c r="F669" s="173" t="s">
        <v>563</v>
      </c>
      <c r="H669" s="174">
        <v>2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174</v>
      </c>
      <c r="AU669" s="172" t="s">
        <v>93</v>
      </c>
      <c r="AV669" s="13" t="s">
        <v>93</v>
      </c>
      <c r="AW669" s="13" t="s">
        <v>38</v>
      </c>
      <c r="AX669" s="13" t="s">
        <v>82</v>
      </c>
      <c r="AY669" s="172" t="s">
        <v>165</v>
      </c>
    </row>
    <row r="670" spans="2:65" s="14" customFormat="1" ht="10.199999999999999">
      <c r="B670" s="179"/>
      <c r="D670" s="164" t="s">
        <v>174</v>
      </c>
      <c r="E670" s="180" t="s">
        <v>1</v>
      </c>
      <c r="F670" s="181" t="s">
        <v>178</v>
      </c>
      <c r="H670" s="182">
        <v>4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174</v>
      </c>
      <c r="AU670" s="180" t="s">
        <v>93</v>
      </c>
      <c r="AV670" s="14" t="s">
        <v>179</v>
      </c>
      <c r="AW670" s="14" t="s">
        <v>38</v>
      </c>
      <c r="AX670" s="14" t="s">
        <v>90</v>
      </c>
      <c r="AY670" s="180" t="s">
        <v>165</v>
      </c>
    </row>
    <row r="671" spans="2:65" s="1" customFormat="1" ht="16.5" customHeight="1">
      <c r="B671" s="149"/>
      <c r="C671" s="187" t="s">
        <v>667</v>
      </c>
      <c r="D671" s="187" t="s">
        <v>251</v>
      </c>
      <c r="E671" s="188" t="s">
        <v>668</v>
      </c>
      <c r="F671" s="189" t="s">
        <v>669</v>
      </c>
      <c r="G671" s="190" t="s">
        <v>183</v>
      </c>
      <c r="H671" s="191">
        <v>2</v>
      </c>
      <c r="I671" s="192"/>
      <c r="J671" s="193">
        <f>ROUND(I671*H671,2)</f>
        <v>0</v>
      </c>
      <c r="K671" s="189" t="s">
        <v>1</v>
      </c>
      <c r="L671" s="194"/>
      <c r="M671" s="195" t="s">
        <v>1</v>
      </c>
      <c r="N671" s="196" t="s">
        <v>47</v>
      </c>
      <c r="O671" s="55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202</v>
      </c>
      <c r="AT671" s="161" t="s">
        <v>251</v>
      </c>
      <c r="AU671" s="161" t="s">
        <v>93</v>
      </c>
      <c r="AY671" s="16" t="s">
        <v>165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90</v>
      </c>
      <c r="BK671" s="162">
        <f>ROUND(I671*H671,2)</f>
        <v>0</v>
      </c>
      <c r="BL671" s="16" t="s">
        <v>172</v>
      </c>
      <c r="BM671" s="161" t="s">
        <v>670</v>
      </c>
    </row>
    <row r="672" spans="2:65" s="12" customFormat="1" ht="10.199999999999999">
      <c r="B672" s="163"/>
      <c r="D672" s="164" t="s">
        <v>174</v>
      </c>
      <c r="E672" s="165" t="s">
        <v>1</v>
      </c>
      <c r="F672" s="166" t="s">
        <v>186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174</v>
      </c>
      <c r="AU672" s="165" t="s">
        <v>93</v>
      </c>
      <c r="AV672" s="12" t="s">
        <v>90</v>
      </c>
      <c r="AW672" s="12" t="s">
        <v>38</v>
      </c>
      <c r="AX672" s="12" t="s">
        <v>82</v>
      </c>
      <c r="AY672" s="165" t="s">
        <v>165</v>
      </c>
    </row>
    <row r="673" spans="2:65" s="12" customFormat="1" ht="10.199999999999999">
      <c r="B673" s="163"/>
      <c r="D673" s="164" t="s">
        <v>174</v>
      </c>
      <c r="E673" s="165" t="s">
        <v>1</v>
      </c>
      <c r="F673" s="166" t="s">
        <v>406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174</v>
      </c>
      <c r="AU673" s="165" t="s">
        <v>93</v>
      </c>
      <c r="AV673" s="12" t="s">
        <v>90</v>
      </c>
      <c r="AW673" s="12" t="s">
        <v>38</v>
      </c>
      <c r="AX673" s="12" t="s">
        <v>82</v>
      </c>
      <c r="AY673" s="165" t="s">
        <v>165</v>
      </c>
    </row>
    <row r="674" spans="2:65" s="13" customFormat="1" ht="10.199999999999999">
      <c r="B674" s="171"/>
      <c r="D674" s="164" t="s">
        <v>174</v>
      </c>
      <c r="E674" s="172" t="s">
        <v>1</v>
      </c>
      <c r="F674" s="173" t="s">
        <v>90</v>
      </c>
      <c r="H674" s="174">
        <v>1</v>
      </c>
      <c r="I674" s="175"/>
      <c r="L674" s="171"/>
      <c r="M674" s="176"/>
      <c r="N674" s="177"/>
      <c r="O674" s="177"/>
      <c r="P674" s="177"/>
      <c r="Q674" s="177"/>
      <c r="R674" s="177"/>
      <c r="S674" s="177"/>
      <c r="T674" s="178"/>
      <c r="AT674" s="172" t="s">
        <v>174</v>
      </c>
      <c r="AU674" s="172" t="s">
        <v>93</v>
      </c>
      <c r="AV674" s="13" t="s">
        <v>93</v>
      </c>
      <c r="AW674" s="13" t="s">
        <v>38</v>
      </c>
      <c r="AX674" s="13" t="s">
        <v>82</v>
      </c>
      <c r="AY674" s="172" t="s">
        <v>165</v>
      </c>
    </row>
    <row r="675" spans="2:65" s="12" customFormat="1" ht="10.199999999999999">
      <c r="B675" s="163"/>
      <c r="D675" s="164" t="s">
        <v>174</v>
      </c>
      <c r="E675" s="165" t="s">
        <v>1</v>
      </c>
      <c r="F675" s="166" t="s">
        <v>187</v>
      </c>
      <c r="H675" s="165" t="s">
        <v>1</v>
      </c>
      <c r="I675" s="167"/>
      <c r="L675" s="163"/>
      <c r="M675" s="168"/>
      <c r="N675" s="169"/>
      <c r="O675" s="169"/>
      <c r="P675" s="169"/>
      <c r="Q675" s="169"/>
      <c r="R675" s="169"/>
      <c r="S675" s="169"/>
      <c r="T675" s="170"/>
      <c r="AT675" s="165" t="s">
        <v>174</v>
      </c>
      <c r="AU675" s="165" t="s">
        <v>93</v>
      </c>
      <c r="AV675" s="12" t="s">
        <v>90</v>
      </c>
      <c r="AW675" s="12" t="s">
        <v>38</v>
      </c>
      <c r="AX675" s="12" t="s">
        <v>82</v>
      </c>
      <c r="AY675" s="165" t="s">
        <v>165</v>
      </c>
    </row>
    <row r="676" spans="2:65" s="12" customFormat="1" ht="10.199999999999999">
      <c r="B676" s="163"/>
      <c r="D676" s="164" t="s">
        <v>174</v>
      </c>
      <c r="E676" s="165" t="s">
        <v>1</v>
      </c>
      <c r="F676" s="166" t="s">
        <v>406</v>
      </c>
      <c r="H676" s="165" t="s">
        <v>1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174</v>
      </c>
      <c r="AU676" s="165" t="s">
        <v>93</v>
      </c>
      <c r="AV676" s="12" t="s">
        <v>90</v>
      </c>
      <c r="AW676" s="12" t="s">
        <v>38</v>
      </c>
      <c r="AX676" s="12" t="s">
        <v>82</v>
      </c>
      <c r="AY676" s="165" t="s">
        <v>165</v>
      </c>
    </row>
    <row r="677" spans="2:65" s="13" customFormat="1" ht="10.199999999999999">
      <c r="B677" s="171"/>
      <c r="D677" s="164" t="s">
        <v>174</v>
      </c>
      <c r="E677" s="172" t="s">
        <v>1</v>
      </c>
      <c r="F677" s="173" t="s">
        <v>90</v>
      </c>
      <c r="H677" s="174">
        <v>1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174</v>
      </c>
      <c r="AU677" s="172" t="s">
        <v>93</v>
      </c>
      <c r="AV677" s="13" t="s">
        <v>93</v>
      </c>
      <c r="AW677" s="13" t="s">
        <v>38</v>
      </c>
      <c r="AX677" s="13" t="s">
        <v>82</v>
      </c>
      <c r="AY677" s="172" t="s">
        <v>165</v>
      </c>
    </row>
    <row r="678" spans="2:65" s="14" customFormat="1" ht="10.199999999999999">
      <c r="B678" s="179"/>
      <c r="D678" s="164" t="s">
        <v>174</v>
      </c>
      <c r="E678" s="180" t="s">
        <v>1</v>
      </c>
      <c r="F678" s="181" t="s">
        <v>178</v>
      </c>
      <c r="H678" s="182">
        <v>2</v>
      </c>
      <c r="I678" s="183"/>
      <c r="L678" s="179"/>
      <c r="M678" s="184"/>
      <c r="N678" s="185"/>
      <c r="O678" s="185"/>
      <c r="P678" s="185"/>
      <c r="Q678" s="185"/>
      <c r="R678" s="185"/>
      <c r="S678" s="185"/>
      <c r="T678" s="186"/>
      <c r="AT678" s="180" t="s">
        <v>174</v>
      </c>
      <c r="AU678" s="180" t="s">
        <v>93</v>
      </c>
      <c r="AV678" s="14" t="s">
        <v>179</v>
      </c>
      <c r="AW678" s="14" t="s">
        <v>38</v>
      </c>
      <c r="AX678" s="14" t="s">
        <v>90</v>
      </c>
      <c r="AY678" s="180" t="s">
        <v>165</v>
      </c>
    </row>
    <row r="679" spans="2:65" s="1" customFormat="1" ht="16.5" customHeight="1">
      <c r="B679" s="149"/>
      <c r="C679" s="187" t="s">
        <v>671</v>
      </c>
      <c r="D679" s="187" t="s">
        <v>251</v>
      </c>
      <c r="E679" s="188" t="s">
        <v>672</v>
      </c>
      <c r="F679" s="189" t="s">
        <v>673</v>
      </c>
      <c r="G679" s="190" t="s">
        <v>183</v>
      </c>
      <c r="H679" s="191">
        <v>2</v>
      </c>
      <c r="I679" s="192"/>
      <c r="J679" s="193">
        <f>ROUND(I679*H679,2)</f>
        <v>0</v>
      </c>
      <c r="K679" s="189" t="s">
        <v>1</v>
      </c>
      <c r="L679" s="194"/>
      <c r="M679" s="195" t="s">
        <v>1</v>
      </c>
      <c r="N679" s="196" t="s">
        <v>47</v>
      </c>
      <c r="O679" s="55"/>
      <c r="P679" s="159">
        <f>O679*H679</f>
        <v>0</v>
      </c>
      <c r="Q679" s="159">
        <v>0</v>
      </c>
      <c r="R679" s="159">
        <f>Q679*H679</f>
        <v>0</v>
      </c>
      <c r="S679" s="159">
        <v>0</v>
      </c>
      <c r="T679" s="160">
        <f>S679*H679</f>
        <v>0</v>
      </c>
      <c r="AR679" s="161" t="s">
        <v>202</v>
      </c>
      <c r="AT679" s="161" t="s">
        <v>251</v>
      </c>
      <c r="AU679" s="161" t="s">
        <v>93</v>
      </c>
      <c r="AY679" s="16" t="s">
        <v>165</v>
      </c>
      <c r="BE679" s="162">
        <f>IF(N679="základní",J679,0)</f>
        <v>0</v>
      </c>
      <c r="BF679" s="162">
        <f>IF(N679="snížená",J679,0)</f>
        <v>0</v>
      </c>
      <c r="BG679" s="162">
        <f>IF(N679="zákl. přenesená",J679,0)</f>
        <v>0</v>
      </c>
      <c r="BH679" s="162">
        <f>IF(N679="sníž. přenesená",J679,0)</f>
        <v>0</v>
      </c>
      <c r="BI679" s="162">
        <f>IF(N679="nulová",J679,0)</f>
        <v>0</v>
      </c>
      <c r="BJ679" s="16" t="s">
        <v>90</v>
      </c>
      <c r="BK679" s="162">
        <f>ROUND(I679*H679,2)</f>
        <v>0</v>
      </c>
      <c r="BL679" s="16" t="s">
        <v>172</v>
      </c>
      <c r="BM679" s="161" t="s">
        <v>674</v>
      </c>
    </row>
    <row r="680" spans="2:65" s="12" customFormat="1" ht="10.199999999999999">
      <c r="B680" s="163"/>
      <c r="D680" s="164" t="s">
        <v>174</v>
      </c>
      <c r="E680" s="165" t="s">
        <v>1</v>
      </c>
      <c r="F680" s="166" t="s">
        <v>186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174</v>
      </c>
      <c r="AU680" s="165" t="s">
        <v>93</v>
      </c>
      <c r="AV680" s="12" t="s">
        <v>90</v>
      </c>
      <c r="AW680" s="12" t="s">
        <v>38</v>
      </c>
      <c r="AX680" s="12" t="s">
        <v>82</v>
      </c>
      <c r="AY680" s="165" t="s">
        <v>165</v>
      </c>
    </row>
    <row r="681" spans="2:65" s="12" customFormat="1" ht="10.199999999999999">
      <c r="B681" s="163"/>
      <c r="D681" s="164" t="s">
        <v>174</v>
      </c>
      <c r="E681" s="165" t="s">
        <v>1</v>
      </c>
      <c r="F681" s="166" t="s">
        <v>406</v>
      </c>
      <c r="H681" s="165" t="s">
        <v>1</v>
      </c>
      <c r="I681" s="167"/>
      <c r="L681" s="163"/>
      <c r="M681" s="168"/>
      <c r="N681" s="169"/>
      <c r="O681" s="169"/>
      <c r="P681" s="169"/>
      <c r="Q681" s="169"/>
      <c r="R681" s="169"/>
      <c r="S681" s="169"/>
      <c r="T681" s="170"/>
      <c r="AT681" s="165" t="s">
        <v>174</v>
      </c>
      <c r="AU681" s="165" t="s">
        <v>93</v>
      </c>
      <c r="AV681" s="12" t="s">
        <v>90</v>
      </c>
      <c r="AW681" s="12" t="s">
        <v>38</v>
      </c>
      <c r="AX681" s="12" t="s">
        <v>82</v>
      </c>
      <c r="AY681" s="165" t="s">
        <v>165</v>
      </c>
    </row>
    <row r="682" spans="2:65" s="13" customFormat="1" ht="10.199999999999999">
      <c r="B682" s="171"/>
      <c r="D682" s="164" t="s">
        <v>174</v>
      </c>
      <c r="E682" s="172" t="s">
        <v>1</v>
      </c>
      <c r="F682" s="173" t="s">
        <v>90</v>
      </c>
      <c r="H682" s="174">
        <v>1</v>
      </c>
      <c r="I682" s="175"/>
      <c r="L682" s="171"/>
      <c r="M682" s="176"/>
      <c r="N682" s="177"/>
      <c r="O682" s="177"/>
      <c r="P682" s="177"/>
      <c r="Q682" s="177"/>
      <c r="R682" s="177"/>
      <c r="S682" s="177"/>
      <c r="T682" s="178"/>
      <c r="AT682" s="172" t="s">
        <v>174</v>
      </c>
      <c r="AU682" s="172" t="s">
        <v>93</v>
      </c>
      <c r="AV682" s="13" t="s">
        <v>93</v>
      </c>
      <c r="AW682" s="13" t="s">
        <v>38</v>
      </c>
      <c r="AX682" s="13" t="s">
        <v>82</v>
      </c>
      <c r="AY682" s="172" t="s">
        <v>165</v>
      </c>
    </row>
    <row r="683" spans="2:65" s="12" customFormat="1" ht="10.199999999999999">
      <c r="B683" s="163"/>
      <c r="D683" s="164" t="s">
        <v>174</v>
      </c>
      <c r="E683" s="165" t="s">
        <v>1</v>
      </c>
      <c r="F683" s="166" t="s">
        <v>187</v>
      </c>
      <c r="H683" s="165" t="s">
        <v>1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174</v>
      </c>
      <c r="AU683" s="165" t="s">
        <v>93</v>
      </c>
      <c r="AV683" s="12" t="s">
        <v>90</v>
      </c>
      <c r="AW683" s="12" t="s">
        <v>38</v>
      </c>
      <c r="AX683" s="12" t="s">
        <v>82</v>
      </c>
      <c r="AY683" s="165" t="s">
        <v>165</v>
      </c>
    </row>
    <row r="684" spans="2:65" s="12" customFormat="1" ht="10.199999999999999">
      <c r="B684" s="163"/>
      <c r="D684" s="164" t="s">
        <v>174</v>
      </c>
      <c r="E684" s="165" t="s">
        <v>1</v>
      </c>
      <c r="F684" s="166" t="s">
        <v>406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174</v>
      </c>
      <c r="AU684" s="165" t="s">
        <v>93</v>
      </c>
      <c r="AV684" s="12" t="s">
        <v>90</v>
      </c>
      <c r="AW684" s="12" t="s">
        <v>38</v>
      </c>
      <c r="AX684" s="12" t="s">
        <v>82</v>
      </c>
      <c r="AY684" s="165" t="s">
        <v>165</v>
      </c>
    </row>
    <row r="685" spans="2:65" s="13" customFormat="1" ht="10.199999999999999">
      <c r="B685" s="171"/>
      <c r="D685" s="164" t="s">
        <v>174</v>
      </c>
      <c r="E685" s="172" t="s">
        <v>1</v>
      </c>
      <c r="F685" s="173" t="s">
        <v>90</v>
      </c>
      <c r="H685" s="174">
        <v>1</v>
      </c>
      <c r="I685" s="175"/>
      <c r="L685" s="171"/>
      <c r="M685" s="176"/>
      <c r="N685" s="177"/>
      <c r="O685" s="177"/>
      <c r="P685" s="177"/>
      <c r="Q685" s="177"/>
      <c r="R685" s="177"/>
      <c r="S685" s="177"/>
      <c r="T685" s="178"/>
      <c r="AT685" s="172" t="s">
        <v>174</v>
      </c>
      <c r="AU685" s="172" t="s">
        <v>93</v>
      </c>
      <c r="AV685" s="13" t="s">
        <v>93</v>
      </c>
      <c r="AW685" s="13" t="s">
        <v>38</v>
      </c>
      <c r="AX685" s="13" t="s">
        <v>82</v>
      </c>
      <c r="AY685" s="172" t="s">
        <v>165</v>
      </c>
    </row>
    <row r="686" spans="2:65" s="14" customFormat="1" ht="10.199999999999999">
      <c r="B686" s="179"/>
      <c r="D686" s="164" t="s">
        <v>174</v>
      </c>
      <c r="E686" s="180" t="s">
        <v>1</v>
      </c>
      <c r="F686" s="181" t="s">
        <v>178</v>
      </c>
      <c r="H686" s="182">
        <v>2</v>
      </c>
      <c r="I686" s="183"/>
      <c r="L686" s="179"/>
      <c r="M686" s="184"/>
      <c r="N686" s="185"/>
      <c r="O686" s="185"/>
      <c r="P686" s="185"/>
      <c r="Q686" s="185"/>
      <c r="R686" s="185"/>
      <c r="S686" s="185"/>
      <c r="T686" s="186"/>
      <c r="AT686" s="180" t="s">
        <v>174</v>
      </c>
      <c r="AU686" s="180" t="s">
        <v>93</v>
      </c>
      <c r="AV686" s="14" t="s">
        <v>179</v>
      </c>
      <c r="AW686" s="14" t="s">
        <v>38</v>
      </c>
      <c r="AX686" s="14" t="s">
        <v>90</v>
      </c>
      <c r="AY686" s="180" t="s">
        <v>165</v>
      </c>
    </row>
    <row r="687" spans="2:65" s="1" customFormat="1" ht="16.5" customHeight="1">
      <c r="B687" s="149"/>
      <c r="C687" s="150" t="s">
        <v>675</v>
      </c>
      <c r="D687" s="150" t="s">
        <v>169</v>
      </c>
      <c r="E687" s="151" t="s">
        <v>676</v>
      </c>
      <c r="F687" s="152" t="s">
        <v>802</v>
      </c>
      <c r="G687" s="153" t="s">
        <v>183</v>
      </c>
      <c r="H687" s="154">
        <v>2</v>
      </c>
      <c r="I687" s="155"/>
      <c r="J687" s="156">
        <f>ROUND(I687*H687,2)</f>
        <v>0</v>
      </c>
      <c r="K687" s="152" t="s">
        <v>1</v>
      </c>
      <c r="L687" s="32"/>
      <c r="M687" s="157" t="s">
        <v>1</v>
      </c>
      <c r="N687" s="158" t="s">
        <v>47</v>
      </c>
      <c r="O687" s="55"/>
      <c r="P687" s="159">
        <f>O687*H687</f>
        <v>0</v>
      </c>
      <c r="Q687" s="159">
        <v>0</v>
      </c>
      <c r="R687" s="159">
        <f>Q687*H687</f>
        <v>0</v>
      </c>
      <c r="S687" s="159">
        <v>0</v>
      </c>
      <c r="T687" s="160">
        <f>S687*H687</f>
        <v>0</v>
      </c>
      <c r="AR687" s="161" t="s">
        <v>172</v>
      </c>
      <c r="AT687" s="161" t="s">
        <v>169</v>
      </c>
      <c r="AU687" s="161" t="s">
        <v>93</v>
      </c>
      <c r="AY687" s="16" t="s">
        <v>165</v>
      </c>
      <c r="BE687" s="162">
        <f>IF(N687="základní",J687,0)</f>
        <v>0</v>
      </c>
      <c r="BF687" s="162">
        <f>IF(N687="snížená",J687,0)</f>
        <v>0</v>
      </c>
      <c r="BG687" s="162">
        <f>IF(N687="zákl. přenesená",J687,0)</f>
        <v>0</v>
      </c>
      <c r="BH687" s="162">
        <f>IF(N687="sníž. přenesená",J687,0)</f>
        <v>0</v>
      </c>
      <c r="BI687" s="162">
        <f>IF(N687="nulová",J687,0)</f>
        <v>0</v>
      </c>
      <c r="BJ687" s="16" t="s">
        <v>90</v>
      </c>
      <c r="BK687" s="162">
        <f>ROUND(I687*H687,2)</f>
        <v>0</v>
      </c>
      <c r="BL687" s="16" t="s">
        <v>172</v>
      </c>
      <c r="BM687" s="161" t="s">
        <v>677</v>
      </c>
    </row>
    <row r="688" spans="2:65" s="13" customFormat="1" ht="10.199999999999999">
      <c r="B688" s="171"/>
      <c r="D688" s="164" t="s">
        <v>174</v>
      </c>
      <c r="E688" s="172" t="s">
        <v>1</v>
      </c>
      <c r="F688" s="173" t="s">
        <v>93</v>
      </c>
      <c r="H688" s="174">
        <v>2</v>
      </c>
      <c r="I688" s="175"/>
      <c r="L688" s="171"/>
      <c r="M688" s="176"/>
      <c r="N688" s="177"/>
      <c r="O688" s="177"/>
      <c r="P688" s="177"/>
      <c r="Q688" s="177"/>
      <c r="R688" s="177"/>
      <c r="S688" s="177"/>
      <c r="T688" s="178"/>
      <c r="AT688" s="172" t="s">
        <v>174</v>
      </c>
      <c r="AU688" s="172" t="s">
        <v>93</v>
      </c>
      <c r="AV688" s="13" t="s">
        <v>93</v>
      </c>
      <c r="AW688" s="13" t="s">
        <v>38</v>
      </c>
      <c r="AX688" s="13" t="s">
        <v>82</v>
      </c>
      <c r="AY688" s="172" t="s">
        <v>165</v>
      </c>
    </row>
    <row r="689" spans="2:65" s="14" customFormat="1" ht="10.199999999999999">
      <c r="B689" s="179"/>
      <c r="D689" s="164" t="s">
        <v>174</v>
      </c>
      <c r="E689" s="180" t="s">
        <v>1</v>
      </c>
      <c r="F689" s="181" t="s">
        <v>178</v>
      </c>
      <c r="H689" s="182">
        <v>2</v>
      </c>
      <c r="I689" s="183"/>
      <c r="L689" s="179"/>
      <c r="M689" s="184"/>
      <c r="N689" s="185"/>
      <c r="O689" s="185"/>
      <c r="P689" s="185"/>
      <c r="Q689" s="185"/>
      <c r="R689" s="185"/>
      <c r="S689" s="185"/>
      <c r="T689" s="186"/>
      <c r="AT689" s="180" t="s">
        <v>174</v>
      </c>
      <c r="AU689" s="180" t="s">
        <v>93</v>
      </c>
      <c r="AV689" s="14" t="s">
        <v>179</v>
      </c>
      <c r="AW689" s="14" t="s">
        <v>3</v>
      </c>
      <c r="AX689" s="14" t="s">
        <v>90</v>
      </c>
      <c r="AY689" s="180" t="s">
        <v>165</v>
      </c>
    </row>
    <row r="690" spans="2:65" s="1" customFormat="1" ht="16.5" customHeight="1">
      <c r="B690" s="149"/>
      <c r="C690" s="187" t="s">
        <v>678</v>
      </c>
      <c r="D690" s="187" t="s">
        <v>251</v>
      </c>
      <c r="E690" s="188" t="s">
        <v>679</v>
      </c>
      <c r="F690" s="189" t="s">
        <v>803</v>
      </c>
      <c r="G690" s="190" t="s">
        <v>680</v>
      </c>
      <c r="H690" s="191">
        <v>2</v>
      </c>
      <c r="I690" s="192"/>
      <c r="J690" s="193">
        <f>ROUND(I690*H690,2)</f>
        <v>0</v>
      </c>
      <c r="K690" s="189" t="s">
        <v>1</v>
      </c>
      <c r="L690" s="194"/>
      <c r="M690" s="195" t="s">
        <v>1</v>
      </c>
      <c r="N690" s="196" t="s">
        <v>47</v>
      </c>
      <c r="O690" s="55"/>
      <c r="P690" s="159">
        <f>O690*H690</f>
        <v>0</v>
      </c>
      <c r="Q690" s="159">
        <v>0</v>
      </c>
      <c r="R690" s="159">
        <f>Q690*H690</f>
        <v>0</v>
      </c>
      <c r="S690" s="159">
        <v>0</v>
      </c>
      <c r="T690" s="160">
        <f>S690*H690</f>
        <v>0</v>
      </c>
      <c r="AR690" s="161" t="s">
        <v>224</v>
      </c>
      <c r="AT690" s="161" t="s">
        <v>251</v>
      </c>
      <c r="AU690" s="161" t="s">
        <v>93</v>
      </c>
      <c r="AY690" s="16" t="s">
        <v>165</v>
      </c>
      <c r="BE690" s="162">
        <f>IF(N690="základní",J690,0)</f>
        <v>0</v>
      </c>
      <c r="BF690" s="162">
        <f>IF(N690="snížená",J690,0)</f>
        <v>0</v>
      </c>
      <c r="BG690" s="162">
        <f>IF(N690="zákl. přenesená",J690,0)</f>
        <v>0</v>
      </c>
      <c r="BH690" s="162">
        <f>IF(N690="sníž. přenesená",J690,0)</f>
        <v>0</v>
      </c>
      <c r="BI690" s="162">
        <f>IF(N690="nulová",J690,0)</f>
        <v>0</v>
      </c>
      <c r="BJ690" s="16" t="s">
        <v>90</v>
      </c>
      <c r="BK690" s="162">
        <f>ROUND(I690*H690,2)</f>
        <v>0</v>
      </c>
      <c r="BL690" s="16" t="s">
        <v>179</v>
      </c>
      <c r="BM690" s="161" t="s">
        <v>681</v>
      </c>
    </row>
    <row r="691" spans="2:65" s="13" customFormat="1" ht="10.199999999999999">
      <c r="B691" s="171"/>
      <c r="D691" s="164" t="s">
        <v>174</v>
      </c>
      <c r="E691" s="172" t="s">
        <v>1</v>
      </c>
      <c r="F691" s="173" t="s">
        <v>93</v>
      </c>
      <c r="H691" s="174">
        <v>2</v>
      </c>
      <c r="I691" s="175"/>
      <c r="L691" s="171"/>
      <c r="M691" s="176"/>
      <c r="N691" s="177"/>
      <c r="O691" s="177"/>
      <c r="P691" s="177"/>
      <c r="Q691" s="177"/>
      <c r="R691" s="177"/>
      <c r="S691" s="177"/>
      <c r="T691" s="178"/>
      <c r="AT691" s="172" t="s">
        <v>174</v>
      </c>
      <c r="AU691" s="172" t="s">
        <v>93</v>
      </c>
      <c r="AV691" s="13" t="s">
        <v>93</v>
      </c>
      <c r="AW691" s="13" t="s">
        <v>38</v>
      </c>
      <c r="AX691" s="13" t="s">
        <v>82</v>
      </c>
      <c r="AY691" s="172" t="s">
        <v>165</v>
      </c>
    </row>
    <row r="692" spans="2:65" s="14" customFormat="1" ht="10.199999999999999">
      <c r="B692" s="179"/>
      <c r="D692" s="164" t="s">
        <v>174</v>
      </c>
      <c r="E692" s="180" t="s">
        <v>1</v>
      </c>
      <c r="F692" s="181" t="s">
        <v>178</v>
      </c>
      <c r="H692" s="182">
        <v>2</v>
      </c>
      <c r="I692" s="183"/>
      <c r="L692" s="179"/>
      <c r="M692" s="184"/>
      <c r="N692" s="185"/>
      <c r="O692" s="185"/>
      <c r="P692" s="185"/>
      <c r="Q692" s="185"/>
      <c r="R692" s="185"/>
      <c r="S692" s="185"/>
      <c r="T692" s="186"/>
      <c r="AT692" s="180" t="s">
        <v>174</v>
      </c>
      <c r="AU692" s="180" t="s">
        <v>93</v>
      </c>
      <c r="AV692" s="14" t="s">
        <v>179</v>
      </c>
      <c r="AW692" s="14" t="s">
        <v>3</v>
      </c>
      <c r="AX692" s="14" t="s">
        <v>90</v>
      </c>
      <c r="AY692" s="180" t="s">
        <v>165</v>
      </c>
    </row>
    <row r="693" spans="2:65" s="11" customFormat="1" ht="22.8" customHeight="1">
      <c r="B693" s="136"/>
      <c r="D693" s="137" t="s">
        <v>81</v>
      </c>
      <c r="E693" s="147" t="s">
        <v>682</v>
      </c>
      <c r="F693" s="147" t="s">
        <v>683</v>
      </c>
      <c r="I693" s="139"/>
      <c r="J693" s="148">
        <f>BK693</f>
        <v>0</v>
      </c>
      <c r="L693" s="136"/>
      <c r="M693" s="141"/>
      <c r="N693" s="142"/>
      <c r="O693" s="142"/>
      <c r="P693" s="143">
        <f>SUM(P694:P712)</f>
        <v>0</v>
      </c>
      <c r="Q693" s="142"/>
      <c r="R693" s="143">
        <f>SUM(R694:R712)</f>
        <v>7.5267500000000005E-3</v>
      </c>
      <c r="S693" s="142"/>
      <c r="T693" s="144">
        <f>SUM(T694:T712)</f>
        <v>0</v>
      </c>
      <c r="AR693" s="137" t="s">
        <v>168</v>
      </c>
      <c r="AT693" s="145" t="s">
        <v>81</v>
      </c>
      <c r="AU693" s="145" t="s">
        <v>90</v>
      </c>
      <c r="AY693" s="137" t="s">
        <v>165</v>
      </c>
      <c r="BK693" s="146">
        <f>SUM(BK694:BK712)</f>
        <v>0</v>
      </c>
    </row>
    <row r="694" spans="2:65" s="1" customFormat="1" ht="16.5" customHeight="1">
      <c r="B694" s="149"/>
      <c r="C694" s="150" t="s">
        <v>684</v>
      </c>
      <c r="D694" s="150" t="s">
        <v>169</v>
      </c>
      <c r="E694" s="151" t="s">
        <v>685</v>
      </c>
      <c r="F694" s="152" t="s">
        <v>686</v>
      </c>
      <c r="G694" s="153" t="s">
        <v>687</v>
      </c>
      <c r="H694" s="154">
        <v>4</v>
      </c>
      <c r="I694" s="155"/>
      <c r="J694" s="156">
        <f t="shared" ref="J694:J699" si="0">ROUND(I694*H694,2)</f>
        <v>0</v>
      </c>
      <c r="K694" s="152" t="s">
        <v>1</v>
      </c>
      <c r="L694" s="32"/>
      <c r="M694" s="157" t="s">
        <v>1</v>
      </c>
      <c r="N694" s="158" t="s">
        <v>47</v>
      </c>
      <c r="O694" s="55"/>
      <c r="P694" s="159">
        <f t="shared" ref="P694:P699" si="1">O694*H694</f>
        <v>0</v>
      </c>
      <c r="Q694" s="159">
        <v>0</v>
      </c>
      <c r="R694" s="159">
        <f t="shared" ref="R694:R699" si="2">Q694*H694</f>
        <v>0</v>
      </c>
      <c r="S694" s="159">
        <v>0</v>
      </c>
      <c r="T694" s="160">
        <f t="shared" ref="T694:T699" si="3">S694*H694</f>
        <v>0</v>
      </c>
      <c r="AR694" s="161" t="s">
        <v>688</v>
      </c>
      <c r="AT694" s="161" t="s">
        <v>169</v>
      </c>
      <c r="AU694" s="161" t="s">
        <v>93</v>
      </c>
      <c r="AY694" s="16" t="s">
        <v>165</v>
      </c>
      <c r="BE694" s="162">
        <f t="shared" ref="BE694:BE699" si="4">IF(N694="základní",J694,0)</f>
        <v>0</v>
      </c>
      <c r="BF694" s="162">
        <f t="shared" ref="BF694:BF699" si="5">IF(N694="snížená",J694,0)</f>
        <v>0</v>
      </c>
      <c r="BG694" s="162">
        <f t="shared" ref="BG694:BG699" si="6">IF(N694="zákl. přenesená",J694,0)</f>
        <v>0</v>
      </c>
      <c r="BH694" s="162">
        <f t="shared" ref="BH694:BH699" si="7">IF(N694="sníž. přenesená",J694,0)</f>
        <v>0</v>
      </c>
      <c r="BI694" s="162">
        <f t="shared" ref="BI694:BI699" si="8">IF(N694="nulová",J694,0)</f>
        <v>0</v>
      </c>
      <c r="BJ694" s="16" t="s">
        <v>90</v>
      </c>
      <c r="BK694" s="162">
        <f t="shared" ref="BK694:BK699" si="9">ROUND(I694*H694,2)</f>
        <v>0</v>
      </c>
      <c r="BL694" s="16" t="s">
        <v>688</v>
      </c>
      <c r="BM694" s="161" t="s">
        <v>689</v>
      </c>
    </row>
    <row r="695" spans="2:65" s="1" customFormat="1" ht="16.5" customHeight="1">
      <c r="B695" s="149"/>
      <c r="C695" s="187" t="s">
        <v>690</v>
      </c>
      <c r="D695" s="187" t="s">
        <v>251</v>
      </c>
      <c r="E695" s="188" t="s">
        <v>691</v>
      </c>
      <c r="F695" s="189" t="s">
        <v>692</v>
      </c>
      <c r="G695" s="190" t="s">
        <v>680</v>
      </c>
      <c r="H695" s="191">
        <v>1</v>
      </c>
      <c r="I695" s="192"/>
      <c r="J695" s="193">
        <f t="shared" si="0"/>
        <v>0</v>
      </c>
      <c r="K695" s="189" t="s">
        <v>1</v>
      </c>
      <c r="L695" s="194"/>
      <c r="M695" s="195" t="s">
        <v>1</v>
      </c>
      <c r="N695" s="196" t="s">
        <v>47</v>
      </c>
      <c r="O695" s="55"/>
      <c r="P695" s="159">
        <f t="shared" si="1"/>
        <v>0</v>
      </c>
      <c r="Q695" s="159">
        <v>0</v>
      </c>
      <c r="R695" s="159">
        <f t="shared" si="2"/>
        <v>0</v>
      </c>
      <c r="S695" s="159">
        <v>0</v>
      </c>
      <c r="T695" s="160">
        <f t="shared" si="3"/>
        <v>0</v>
      </c>
      <c r="AR695" s="161" t="s">
        <v>224</v>
      </c>
      <c r="AT695" s="161" t="s">
        <v>251</v>
      </c>
      <c r="AU695" s="161" t="s">
        <v>93</v>
      </c>
      <c r="AY695" s="16" t="s">
        <v>165</v>
      </c>
      <c r="BE695" s="162">
        <f t="shared" si="4"/>
        <v>0</v>
      </c>
      <c r="BF695" s="162">
        <f t="shared" si="5"/>
        <v>0</v>
      </c>
      <c r="BG695" s="162">
        <f t="shared" si="6"/>
        <v>0</v>
      </c>
      <c r="BH695" s="162">
        <f t="shared" si="7"/>
        <v>0</v>
      </c>
      <c r="BI695" s="162">
        <f t="shared" si="8"/>
        <v>0</v>
      </c>
      <c r="BJ695" s="16" t="s">
        <v>90</v>
      </c>
      <c r="BK695" s="162">
        <f t="shared" si="9"/>
        <v>0</v>
      </c>
      <c r="BL695" s="16" t="s">
        <v>179</v>
      </c>
      <c r="BM695" s="161" t="s">
        <v>693</v>
      </c>
    </row>
    <row r="696" spans="2:65" s="1" customFormat="1" ht="16.5" customHeight="1">
      <c r="B696" s="149"/>
      <c r="C696" s="150" t="s">
        <v>694</v>
      </c>
      <c r="D696" s="150" t="s">
        <v>169</v>
      </c>
      <c r="E696" s="151" t="s">
        <v>695</v>
      </c>
      <c r="F696" s="152" t="s">
        <v>696</v>
      </c>
      <c r="G696" s="153" t="s">
        <v>687</v>
      </c>
      <c r="H696" s="154">
        <v>4</v>
      </c>
      <c r="I696" s="155"/>
      <c r="J696" s="156">
        <f t="shared" si="0"/>
        <v>0</v>
      </c>
      <c r="K696" s="152" t="s">
        <v>1</v>
      </c>
      <c r="L696" s="32"/>
      <c r="M696" s="157" t="s">
        <v>1</v>
      </c>
      <c r="N696" s="158" t="s">
        <v>47</v>
      </c>
      <c r="O696" s="55"/>
      <c r="P696" s="159">
        <f t="shared" si="1"/>
        <v>0</v>
      </c>
      <c r="Q696" s="159">
        <v>0</v>
      </c>
      <c r="R696" s="159">
        <f t="shared" si="2"/>
        <v>0</v>
      </c>
      <c r="S696" s="159">
        <v>0</v>
      </c>
      <c r="T696" s="160">
        <f t="shared" si="3"/>
        <v>0</v>
      </c>
      <c r="AR696" s="161" t="s">
        <v>688</v>
      </c>
      <c r="AT696" s="161" t="s">
        <v>169</v>
      </c>
      <c r="AU696" s="161" t="s">
        <v>93</v>
      </c>
      <c r="AY696" s="16" t="s">
        <v>165</v>
      </c>
      <c r="BE696" s="162">
        <f t="shared" si="4"/>
        <v>0</v>
      </c>
      <c r="BF696" s="162">
        <f t="shared" si="5"/>
        <v>0</v>
      </c>
      <c r="BG696" s="162">
        <f t="shared" si="6"/>
        <v>0</v>
      </c>
      <c r="BH696" s="162">
        <f t="shared" si="7"/>
        <v>0</v>
      </c>
      <c r="BI696" s="162">
        <f t="shared" si="8"/>
        <v>0</v>
      </c>
      <c r="BJ696" s="16" t="s">
        <v>90</v>
      </c>
      <c r="BK696" s="162">
        <f t="shared" si="9"/>
        <v>0</v>
      </c>
      <c r="BL696" s="16" t="s">
        <v>688</v>
      </c>
      <c r="BM696" s="161" t="s">
        <v>697</v>
      </c>
    </row>
    <row r="697" spans="2:65" s="1" customFormat="1" ht="16.5" customHeight="1">
      <c r="B697" s="149"/>
      <c r="C697" s="150" t="s">
        <v>698</v>
      </c>
      <c r="D697" s="150" t="s">
        <v>169</v>
      </c>
      <c r="E697" s="151" t="s">
        <v>699</v>
      </c>
      <c r="F697" s="152" t="s">
        <v>700</v>
      </c>
      <c r="G697" s="153" t="s">
        <v>687</v>
      </c>
      <c r="H697" s="154">
        <v>4</v>
      </c>
      <c r="I697" s="155"/>
      <c r="J697" s="156">
        <f t="shared" si="0"/>
        <v>0</v>
      </c>
      <c r="K697" s="152" t="s">
        <v>1</v>
      </c>
      <c r="L697" s="32"/>
      <c r="M697" s="157" t="s">
        <v>1</v>
      </c>
      <c r="N697" s="158" t="s">
        <v>47</v>
      </c>
      <c r="O697" s="55"/>
      <c r="P697" s="159">
        <f t="shared" si="1"/>
        <v>0</v>
      </c>
      <c r="Q697" s="159">
        <v>0</v>
      </c>
      <c r="R697" s="159">
        <f t="shared" si="2"/>
        <v>0</v>
      </c>
      <c r="S697" s="159">
        <v>0</v>
      </c>
      <c r="T697" s="160">
        <f t="shared" si="3"/>
        <v>0</v>
      </c>
      <c r="AR697" s="161" t="s">
        <v>688</v>
      </c>
      <c r="AT697" s="161" t="s">
        <v>169</v>
      </c>
      <c r="AU697" s="161" t="s">
        <v>93</v>
      </c>
      <c r="AY697" s="16" t="s">
        <v>165</v>
      </c>
      <c r="BE697" s="162">
        <f t="shared" si="4"/>
        <v>0</v>
      </c>
      <c r="BF697" s="162">
        <f t="shared" si="5"/>
        <v>0</v>
      </c>
      <c r="BG697" s="162">
        <f t="shared" si="6"/>
        <v>0</v>
      </c>
      <c r="BH697" s="162">
        <f t="shared" si="7"/>
        <v>0</v>
      </c>
      <c r="BI697" s="162">
        <f t="shared" si="8"/>
        <v>0</v>
      </c>
      <c r="BJ697" s="16" t="s">
        <v>90</v>
      </c>
      <c r="BK697" s="162">
        <f t="shared" si="9"/>
        <v>0</v>
      </c>
      <c r="BL697" s="16" t="s">
        <v>688</v>
      </c>
      <c r="BM697" s="161" t="s">
        <v>701</v>
      </c>
    </row>
    <row r="698" spans="2:65" s="1" customFormat="1" ht="16.5" customHeight="1">
      <c r="B698" s="149"/>
      <c r="C698" s="150" t="s">
        <v>702</v>
      </c>
      <c r="D698" s="150" t="s">
        <v>169</v>
      </c>
      <c r="E698" s="151" t="s">
        <v>703</v>
      </c>
      <c r="F698" s="152" t="s">
        <v>704</v>
      </c>
      <c r="G698" s="153" t="s">
        <v>183</v>
      </c>
      <c r="H698" s="154">
        <v>2</v>
      </c>
      <c r="I698" s="155"/>
      <c r="J698" s="156">
        <f t="shared" si="0"/>
        <v>0</v>
      </c>
      <c r="K698" s="152" t="s">
        <v>1</v>
      </c>
      <c r="L698" s="32"/>
      <c r="M698" s="157" t="s">
        <v>1</v>
      </c>
      <c r="N698" s="158" t="s">
        <v>47</v>
      </c>
      <c r="O698" s="55"/>
      <c r="P698" s="159">
        <f t="shared" si="1"/>
        <v>0</v>
      </c>
      <c r="Q698" s="159">
        <v>0</v>
      </c>
      <c r="R698" s="159">
        <f t="shared" si="2"/>
        <v>0</v>
      </c>
      <c r="S698" s="159">
        <v>0</v>
      </c>
      <c r="T698" s="160">
        <f t="shared" si="3"/>
        <v>0</v>
      </c>
      <c r="AR698" s="161" t="s">
        <v>172</v>
      </c>
      <c r="AT698" s="161" t="s">
        <v>169</v>
      </c>
      <c r="AU698" s="161" t="s">
        <v>93</v>
      </c>
      <c r="AY698" s="16" t="s">
        <v>165</v>
      </c>
      <c r="BE698" s="162">
        <f t="shared" si="4"/>
        <v>0</v>
      </c>
      <c r="BF698" s="162">
        <f t="shared" si="5"/>
        <v>0</v>
      </c>
      <c r="BG698" s="162">
        <f t="shared" si="6"/>
        <v>0</v>
      </c>
      <c r="BH698" s="162">
        <f t="shared" si="7"/>
        <v>0</v>
      </c>
      <c r="BI698" s="162">
        <f t="shared" si="8"/>
        <v>0</v>
      </c>
      <c r="BJ698" s="16" t="s">
        <v>90</v>
      </c>
      <c r="BK698" s="162">
        <f t="shared" si="9"/>
        <v>0</v>
      </c>
      <c r="BL698" s="16" t="s">
        <v>172</v>
      </c>
      <c r="BM698" s="161" t="s">
        <v>705</v>
      </c>
    </row>
    <row r="699" spans="2:65" s="1" customFormat="1" ht="16.5" customHeight="1">
      <c r="B699" s="149"/>
      <c r="C699" s="187" t="s">
        <v>706</v>
      </c>
      <c r="D699" s="187" t="s">
        <v>251</v>
      </c>
      <c r="E699" s="188" t="s">
        <v>707</v>
      </c>
      <c r="F699" s="189" t="s">
        <v>708</v>
      </c>
      <c r="G699" s="190" t="s">
        <v>183</v>
      </c>
      <c r="H699" s="191">
        <v>2</v>
      </c>
      <c r="I699" s="192"/>
      <c r="J699" s="193">
        <f t="shared" si="0"/>
        <v>0</v>
      </c>
      <c r="K699" s="189" t="s">
        <v>1</v>
      </c>
      <c r="L699" s="194"/>
      <c r="M699" s="195" t="s">
        <v>1</v>
      </c>
      <c r="N699" s="196" t="s">
        <v>47</v>
      </c>
      <c r="O699" s="55"/>
      <c r="P699" s="159">
        <f t="shared" si="1"/>
        <v>0</v>
      </c>
      <c r="Q699" s="159">
        <v>0</v>
      </c>
      <c r="R699" s="159">
        <f t="shared" si="2"/>
        <v>0</v>
      </c>
      <c r="S699" s="159">
        <v>0</v>
      </c>
      <c r="T699" s="160">
        <f t="shared" si="3"/>
        <v>0</v>
      </c>
      <c r="AR699" s="161" t="s">
        <v>688</v>
      </c>
      <c r="AT699" s="161" t="s">
        <v>251</v>
      </c>
      <c r="AU699" s="161" t="s">
        <v>93</v>
      </c>
      <c r="AY699" s="16" t="s">
        <v>165</v>
      </c>
      <c r="BE699" s="162">
        <f t="shared" si="4"/>
        <v>0</v>
      </c>
      <c r="BF699" s="162">
        <f t="shared" si="5"/>
        <v>0</v>
      </c>
      <c r="BG699" s="162">
        <f t="shared" si="6"/>
        <v>0</v>
      </c>
      <c r="BH699" s="162">
        <f t="shared" si="7"/>
        <v>0</v>
      </c>
      <c r="BI699" s="162">
        <f t="shared" si="8"/>
        <v>0</v>
      </c>
      <c r="BJ699" s="16" t="s">
        <v>90</v>
      </c>
      <c r="BK699" s="162">
        <f t="shared" si="9"/>
        <v>0</v>
      </c>
      <c r="BL699" s="16" t="s">
        <v>688</v>
      </c>
      <c r="BM699" s="161" t="s">
        <v>709</v>
      </c>
    </row>
    <row r="700" spans="2:65" s="13" customFormat="1" ht="10.199999999999999">
      <c r="B700" s="171"/>
      <c r="D700" s="164" t="s">
        <v>174</v>
      </c>
      <c r="E700" s="172" t="s">
        <v>1</v>
      </c>
      <c r="F700" s="173" t="s">
        <v>710</v>
      </c>
      <c r="H700" s="174">
        <v>2</v>
      </c>
      <c r="I700" s="175"/>
      <c r="L700" s="171"/>
      <c r="M700" s="176"/>
      <c r="N700" s="177"/>
      <c r="O700" s="177"/>
      <c r="P700" s="177"/>
      <c r="Q700" s="177"/>
      <c r="R700" s="177"/>
      <c r="S700" s="177"/>
      <c r="T700" s="178"/>
      <c r="AT700" s="172" t="s">
        <v>174</v>
      </c>
      <c r="AU700" s="172" t="s">
        <v>93</v>
      </c>
      <c r="AV700" s="13" t="s">
        <v>93</v>
      </c>
      <c r="AW700" s="13" t="s">
        <v>38</v>
      </c>
      <c r="AX700" s="13" t="s">
        <v>90</v>
      </c>
      <c r="AY700" s="172" t="s">
        <v>165</v>
      </c>
    </row>
    <row r="701" spans="2:65" s="1" customFormat="1" ht="24" customHeight="1">
      <c r="B701" s="149"/>
      <c r="C701" s="150" t="s">
        <v>711</v>
      </c>
      <c r="D701" s="150" t="s">
        <v>169</v>
      </c>
      <c r="E701" s="151" t="s">
        <v>712</v>
      </c>
      <c r="F701" s="152" t="s">
        <v>713</v>
      </c>
      <c r="G701" s="153" t="s">
        <v>183</v>
      </c>
      <c r="H701" s="154">
        <v>2</v>
      </c>
      <c r="I701" s="155"/>
      <c r="J701" s="156">
        <f>ROUND(I701*H701,2)</f>
        <v>0</v>
      </c>
      <c r="K701" s="152" t="s">
        <v>236</v>
      </c>
      <c r="L701" s="32"/>
      <c r="M701" s="157" t="s">
        <v>1</v>
      </c>
      <c r="N701" s="158" t="s">
        <v>47</v>
      </c>
      <c r="O701" s="55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AR701" s="161" t="s">
        <v>90</v>
      </c>
      <c r="AT701" s="161" t="s">
        <v>169</v>
      </c>
      <c r="AU701" s="161" t="s">
        <v>93</v>
      </c>
      <c r="AY701" s="16" t="s">
        <v>165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6" t="s">
        <v>90</v>
      </c>
      <c r="BK701" s="162">
        <f>ROUND(I701*H701,2)</f>
        <v>0</v>
      </c>
      <c r="BL701" s="16" t="s">
        <v>90</v>
      </c>
      <c r="BM701" s="161" t="s">
        <v>714</v>
      </c>
    </row>
    <row r="702" spans="2:65" s="1" customFormat="1" ht="24" customHeight="1">
      <c r="B702" s="149"/>
      <c r="C702" s="150" t="s">
        <v>350</v>
      </c>
      <c r="D702" s="150" t="s">
        <v>169</v>
      </c>
      <c r="E702" s="151" t="s">
        <v>715</v>
      </c>
      <c r="F702" s="152" t="s">
        <v>716</v>
      </c>
      <c r="G702" s="153" t="s">
        <v>183</v>
      </c>
      <c r="H702" s="154">
        <v>2</v>
      </c>
      <c r="I702" s="155"/>
      <c r="J702" s="156">
        <f>ROUND(I702*H702,2)</f>
        <v>0</v>
      </c>
      <c r="K702" s="152" t="s">
        <v>236</v>
      </c>
      <c r="L702" s="32"/>
      <c r="M702" s="157" t="s">
        <v>1</v>
      </c>
      <c r="N702" s="158" t="s">
        <v>47</v>
      </c>
      <c r="O702" s="55"/>
      <c r="P702" s="159">
        <f>O702*H702</f>
        <v>0</v>
      </c>
      <c r="Q702" s="159">
        <v>0</v>
      </c>
      <c r="R702" s="159">
        <f>Q702*H702</f>
        <v>0</v>
      </c>
      <c r="S702" s="159">
        <v>0</v>
      </c>
      <c r="T702" s="160">
        <f>S702*H702</f>
        <v>0</v>
      </c>
      <c r="AR702" s="161" t="s">
        <v>90</v>
      </c>
      <c r="AT702" s="161" t="s">
        <v>169</v>
      </c>
      <c r="AU702" s="161" t="s">
        <v>93</v>
      </c>
      <c r="AY702" s="16" t="s">
        <v>165</v>
      </c>
      <c r="BE702" s="162">
        <f>IF(N702="základní",J702,0)</f>
        <v>0</v>
      </c>
      <c r="BF702" s="162">
        <f>IF(N702="snížená",J702,0)</f>
        <v>0</v>
      </c>
      <c r="BG702" s="162">
        <f>IF(N702="zákl. přenesená",J702,0)</f>
        <v>0</v>
      </c>
      <c r="BH702" s="162">
        <f>IF(N702="sníž. přenesená",J702,0)</f>
        <v>0</v>
      </c>
      <c r="BI702" s="162">
        <f>IF(N702="nulová",J702,0)</f>
        <v>0</v>
      </c>
      <c r="BJ702" s="16" t="s">
        <v>90</v>
      </c>
      <c r="BK702" s="162">
        <f>ROUND(I702*H702,2)</f>
        <v>0</v>
      </c>
      <c r="BL702" s="16" t="s">
        <v>90</v>
      </c>
      <c r="BM702" s="161" t="s">
        <v>717</v>
      </c>
    </row>
    <row r="703" spans="2:65" s="1" customFormat="1" ht="24" customHeight="1">
      <c r="B703" s="149"/>
      <c r="C703" s="150" t="s">
        <v>718</v>
      </c>
      <c r="D703" s="150" t="s">
        <v>169</v>
      </c>
      <c r="E703" s="151" t="s">
        <v>427</v>
      </c>
      <c r="F703" s="152" t="s">
        <v>428</v>
      </c>
      <c r="G703" s="153" t="s">
        <v>103</v>
      </c>
      <c r="H703" s="154">
        <v>38.5</v>
      </c>
      <c r="I703" s="155"/>
      <c r="J703" s="156">
        <f>ROUND(I703*H703,2)</f>
        <v>0</v>
      </c>
      <c r="K703" s="152" t="s">
        <v>236</v>
      </c>
      <c r="L703" s="32"/>
      <c r="M703" s="157" t="s">
        <v>1</v>
      </c>
      <c r="N703" s="158" t="s">
        <v>47</v>
      </c>
      <c r="O703" s="55"/>
      <c r="P703" s="159">
        <f>O703*H703</f>
        <v>0</v>
      </c>
      <c r="Q703" s="159">
        <v>0</v>
      </c>
      <c r="R703" s="159">
        <f>Q703*H703</f>
        <v>0</v>
      </c>
      <c r="S703" s="159">
        <v>0</v>
      </c>
      <c r="T703" s="160">
        <f>S703*H703</f>
        <v>0</v>
      </c>
      <c r="AR703" s="161" t="s">
        <v>90</v>
      </c>
      <c r="AT703" s="161" t="s">
        <v>169</v>
      </c>
      <c r="AU703" s="161" t="s">
        <v>93</v>
      </c>
      <c r="AY703" s="16" t="s">
        <v>165</v>
      </c>
      <c r="BE703" s="162">
        <f>IF(N703="základní",J703,0)</f>
        <v>0</v>
      </c>
      <c r="BF703" s="162">
        <f>IF(N703="snížená",J703,0)</f>
        <v>0</v>
      </c>
      <c r="BG703" s="162">
        <f>IF(N703="zákl. přenesená",J703,0)</f>
        <v>0</v>
      </c>
      <c r="BH703" s="162">
        <f>IF(N703="sníž. přenesená",J703,0)</f>
        <v>0</v>
      </c>
      <c r="BI703" s="162">
        <f>IF(N703="nulová",J703,0)</f>
        <v>0</v>
      </c>
      <c r="BJ703" s="16" t="s">
        <v>90</v>
      </c>
      <c r="BK703" s="162">
        <f>ROUND(I703*H703,2)</f>
        <v>0</v>
      </c>
      <c r="BL703" s="16" t="s">
        <v>90</v>
      </c>
      <c r="BM703" s="161" t="s">
        <v>719</v>
      </c>
    </row>
    <row r="704" spans="2:65" s="12" customFormat="1" ht="20.399999999999999">
      <c r="B704" s="163"/>
      <c r="D704" s="164" t="s">
        <v>174</v>
      </c>
      <c r="E704" s="165" t="s">
        <v>1</v>
      </c>
      <c r="F704" s="166" t="s">
        <v>720</v>
      </c>
      <c r="H704" s="165" t="s">
        <v>1</v>
      </c>
      <c r="I704" s="167"/>
      <c r="L704" s="163"/>
      <c r="M704" s="168"/>
      <c r="N704" s="169"/>
      <c r="O704" s="169"/>
      <c r="P704" s="169"/>
      <c r="Q704" s="169"/>
      <c r="R704" s="169"/>
      <c r="S704" s="169"/>
      <c r="T704" s="170"/>
      <c r="AT704" s="165" t="s">
        <v>174</v>
      </c>
      <c r="AU704" s="165" t="s">
        <v>93</v>
      </c>
      <c r="AV704" s="12" t="s">
        <v>90</v>
      </c>
      <c r="AW704" s="12" t="s">
        <v>38</v>
      </c>
      <c r="AX704" s="12" t="s">
        <v>82</v>
      </c>
      <c r="AY704" s="165" t="s">
        <v>165</v>
      </c>
    </row>
    <row r="705" spans="2:65" s="13" customFormat="1" ht="10.199999999999999">
      <c r="B705" s="171"/>
      <c r="D705" s="164" t="s">
        <v>174</v>
      </c>
      <c r="E705" s="172" t="s">
        <v>1</v>
      </c>
      <c r="F705" s="173" t="s">
        <v>721</v>
      </c>
      <c r="H705" s="174">
        <v>11.9</v>
      </c>
      <c r="I705" s="175"/>
      <c r="L705" s="171"/>
      <c r="M705" s="176"/>
      <c r="N705" s="177"/>
      <c r="O705" s="177"/>
      <c r="P705" s="177"/>
      <c r="Q705" s="177"/>
      <c r="R705" s="177"/>
      <c r="S705" s="177"/>
      <c r="T705" s="178"/>
      <c r="AT705" s="172" t="s">
        <v>174</v>
      </c>
      <c r="AU705" s="172" t="s">
        <v>93</v>
      </c>
      <c r="AV705" s="13" t="s">
        <v>93</v>
      </c>
      <c r="AW705" s="13" t="s">
        <v>38</v>
      </c>
      <c r="AX705" s="13" t="s">
        <v>82</v>
      </c>
      <c r="AY705" s="172" t="s">
        <v>165</v>
      </c>
    </row>
    <row r="706" spans="2:65" s="13" customFormat="1" ht="10.199999999999999">
      <c r="B706" s="171"/>
      <c r="D706" s="164" t="s">
        <v>174</v>
      </c>
      <c r="E706" s="172" t="s">
        <v>1</v>
      </c>
      <c r="F706" s="173" t="s">
        <v>722</v>
      </c>
      <c r="H706" s="174">
        <v>26.6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174</v>
      </c>
      <c r="AU706" s="172" t="s">
        <v>93</v>
      </c>
      <c r="AV706" s="13" t="s">
        <v>93</v>
      </c>
      <c r="AW706" s="13" t="s">
        <v>38</v>
      </c>
      <c r="AX706" s="13" t="s">
        <v>82</v>
      </c>
      <c r="AY706" s="172" t="s">
        <v>165</v>
      </c>
    </row>
    <row r="707" spans="2:65" s="14" customFormat="1" ht="10.199999999999999">
      <c r="B707" s="179"/>
      <c r="D707" s="164" t="s">
        <v>174</v>
      </c>
      <c r="E707" s="180" t="s">
        <v>1</v>
      </c>
      <c r="F707" s="181" t="s">
        <v>178</v>
      </c>
      <c r="H707" s="182">
        <v>38.5</v>
      </c>
      <c r="I707" s="183"/>
      <c r="L707" s="179"/>
      <c r="M707" s="184"/>
      <c r="N707" s="185"/>
      <c r="O707" s="185"/>
      <c r="P707" s="185"/>
      <c r="Q707" s="185"/>
      <c r="R707" s="185"/>
      <c r="S707" s="185"/>
      <c r="T707" s="186"/>
      <c r="AT707" s="180" t="s">
        <v>174</v>
      </c>
      <c r="AU707" s="180" t="s">
        <v>93</v>
      </c>
      <c r="AV707" s="14" t="s">
        <v>179</v>
      </c>
      <c r="AW707" s="14" t="s">
        <v>38</v>
      </c>
      <c r="AX707" s="14" t="s">
        <v>90</v>
      </c>
      <c r="AY707" s="180" t="s">
        <v>165</v>
      </c>
    </row>
    <row r="708" spans="2:65" s="1" customFormat="1" ht="16.5" customHeight="1">
      <c r="B708" s="149"/>
      <c r="C708" s="187" t="s">
        <v>539</v>
      </c>
      <c r="D708" s="187" t="s">
        <v>251</v>
      </c>
      <c r="E708" s="188" t="s">
        <v>723</v>
      </c>
      <c r="F708" s="189" t="s">
        <v>724</v>
      </c>
      <c r="G708" s="190" t="s">
        <v>103</v>
      </c>
      <c r="H708" s="191">
        <v>44.274999999999999</v>
      </c>
      <c r="I708" s="192"/>
      <c r="J708" s="193">
        <f>ROUND(I708*H708,2)</f>
        <v>0</v>
      </c>
      <c r="K708" s="189" t="s">
        <v>236</v>
      </c>
      <c r="L708" s="194"/>
      <c r="M708" s="195" t="s">
        <v>1</v>
      </c>
      <c r="N708" s="196" t="s">
        <v>47</v>
      </c>
      <c r="O708" s="55"/>
      <c r="P708" s="159">
        <f>O708*H708</f>
        <v>0</v>
      </c>
      <c r="Q708" s="159">
        <v>1.7000000000000001E-4</v>
      </c>
      <c r="R708" s="159">
        <f>Q708*H708</f>
        <v>7.5267500000000005E-3</v>
      </c>
      <c r="S708" s="159">
        <v>0</v>
      </c>
      <c r="T708" s="160">
        <f>S708*H708</f>
        <v>0</v>
      </c>
      <c r="AR708" s="161" t="s">
        <v>335</v>
      </c>
      <c r="AT708" s="161" t="s">
        <v>251</v>
      </c>
      <c r="AU708" s="161" t="s">
        <v>93</v>
      </c>
      <c r="AY708" s="16" t="s">
        <v>165</v>
      </c>
      <c r="BE708" s="162">
        <f>IF(N708="základní",J708,0)</f>
        <v>0</v>
      </c>
      <c r="BF708" s="162">
        <f>IF(N708="snížená",J708,0)</f>
        <v>0</v>
      </c>
      <c r="BG708" s="162">
        <f>IF(N708="zákl. přenesená",J708,0)</f>
        <v>0</v>
      </c>
      <c r="BH708" s="162">
        <f>IF(N708="sníž. přenesená",J708,0)</f>
        <v>0</v>
      </c>
      <c r="BI708" s="162">
        <f>IF(N708="nulová",J708,0)</f>
        <v>0</v>
      </c>
      <c r="BJ708" s="16" t="s">
        <v>90</v>
      </c>
      <c r="BK708" s="162">
        <f>ROUND(I708*H708,2)</f>
        <v>0</v>
      </c>
      <c r="BL708" s="16" t="s">
        <v>335</v>
      </c>
      <c r="BM708" s="161" t="s">
        <v>725</v>
      </c>
    </row>
    <row r="709" spans="2:65" s="13" customFormat="1" ht="10.199999999999999">
      <c r="B709" s="171"/>
      <c r="D709" s="164" t="s">
        <v>174</v>
      </c>
      <c r="F709" s="173" t="s">
        <v>726</v>
      </c>
      <c r="H709" s="174">
        <v>44.274999999999999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174</v>
      </c>
      <c r="AU709" s="172" t="s">
        <v>93</v>
      </c>
      <c r="AV709" s="13" t="s">
        <v>93</v>
      </c>
      <c r="AW709" s="13" t="s">
        <v>3</v>
      </c>
      <c r="AX709" s="13" t="s">
        <v>90</v>
      </c>
      <c r="AY709" s="172" t="s">
        <v>165</v>
      </c>
    </row>
    <row r="710" spans="2:65" s="1" customFormat="1" ht="16.5" customHeight="1">
      <c r="B710" s="149"/>
      <c r="C710" s="150" t="s">
        <v>727</v>
      </c>
      <c r="D710" s="150" t="s">
        <v>169</v>
      </c>
      <c r="E710" s="151" t="s">
        <v>728</v>
      </c>
      <c r="F710" s="152" t="s">
        <v>729</v>
      </c>
      <c r="G710" s="153" t="s">
        <v>183</v>
      </c>
      <c r="H710" s="154">
        <v>18</v>
      </c>
      <c r="I710" s="155"/>
      <c r="J710" s="156">
        <f>ROUND(I710*H710,2)</f>
        <v>0</v>
      </c>
      <c r="K710" s="152" t="s">
        <v>1</v>
      </c>
      <c r="L710" s="32"/>
      <c r="M710" s="157" t="s">
        <v>1</v>
      </c>
      <c r="N710" s="158" t="s">
        <v>47</v>
      </c>
      <c r="O710" s="55"/>
      <c r="P710" s="159">
        <f>O710*H710</f>
        <v>0</v>
      </c>
      <c r="Q710" s="159">
        <v>0</v>
      </c>
      <c r="R710" s="159">
        <f>Q710*H710</f>
        <v>0</v>
      </c>
      <c r="S710" s="159">
        <v>0</v>
      </c>
      <c r="T710" s="160">
        <f>S710*H710</f>
        <v>0</v>
      </c>
      <c r="AR710" s="161" t="s">
        <v>688</v>
      </c>
      <c r="AT710" s="161" t="s">
        <v>169</v>
      </c>
      <c r="AU710" s="161" t="s">
        <v>93</v>
      </c>
      <c r="AY710" s="16" t="s">
        <v>165</v>
      </c>
      <c r="BE710" s="162">
        <f>IF(N710="základní",J710,0)</f>
        <v>0</v>
      </c>
      <c r="BF710" s="162">
        <f>IF(N710="snížená",J710,0)</f>
        <v>0</v>
      </c>
      <c r="BG710" s="162">
        <f>IF(N710="zákl. přenesená",J710,0)</f>
        <v>0</v>
      </c>
      <c r="BH710" s="162">
        <f>IF(N710="sníž. přenesená",J710,0)</f>
        <v>0</v>
      </c>
      <c r="BI710" s="162">
        <f>IF(N710="nulová",J710,0)</f>
        <v>0</v>
      </c>
      <c r="BJ710" s="16" t="s">
        <v>90</v>
      </c>
      <c r="BK710" s="162">
        <f>ROUND(I710*H710,2)</f>
        <v>0</v>
      </c>
      <c r="BL710" s="16" t="s">
        <v>688</v>
      </c>
      <c r="BM710" s="161" t="s">
        <v>730</v>
      </c>
    </row>
    <row r="711" spans="2:65" s="12" customFormat="1" ht="10.199999999999999">
      <c r="B711" s="163"/>
      <c r="D711" s="164" t="s">
        <v>174</v>
      </c>
      <c r="E711" s="165" t="s">
        <v>1</v>
      </c>
      <c r="F711" s="166" t="s">
        <v>731</v>
      </c>
      <c r="H711" s="165" t="s">
        <v>1</v>
      </c>
      <c r="I711" s="167"/>
      <c r="L711" s="163"/>
      <c r="M711" s="168"/>
      <c r="N711" s="169"/>
      <c r="O711" s="169"/>
      <c r="P711" s="169"/>
      <c r="Q711" s="169"/>
      <c r="R711" s="169"/>
      <c r="S711" s="169"/>
      <c r="T711" s="170"/>
      <c r="AT711" s="165" t="s">
        <v>174</v>
      </c>
      <c r="AU711" s="165" t="s">
        <v>93</v>
      </c>
      <c r="AV711" s="12" t="s">
        <v>90</v>
      </c>
      <c r="AW711" s="12" t="s">
        <v>38</v>
      </c>
      <c r="AX711" s="12" t="s">
        <v>82</v>
      </c>
      <c r="AY711" s="165" t="s">
        <v>165</v>
      </c>
    </row>
    <row r="712" spans="2:65" s="13" customFormat="1" ht="10.199999999999999">
      <c r="B712" s="171"/>
      <c r="D712" s="164" t="s">
        <v>174</v>
      </c>
      <c r="E712" s="172" t="s">
        <v>1</v>
      </c>
      <c r="F712" s="173" t="s">
        <v>732</v>
      </c>
      <c r="H712" s="174">
        <v>18</v>
      </c>
      <c r="I712" s="175"/>
      <c r="L712" s="171"/>
      <c r="M712" s="176"/>
      <c r="N712" s="177"/>
      <c r="O712" s="177"/>
      <c r="P712" s="177"/>
      <c r="Q712" s="177"/>
      <c r="R712" s="177"/>
      <c r="S712" s="177"/>
      <c r="T712" s="178"/>
      <c r="AT712" s="172" t="s">
        <v>174</v>
      </c>
      <c r="AU712" s="172" t="s">
        <v>93</v>
      </c>
      <c r="AV712" s="13" t="s">
        <v>93</v>
      </c>
      <c r="AW712" s="13" t="s">
        <v>38</v>
      </c>
      <c r="AX712" s="13" t="s">
        <v>90</v>
      </c>
      <c r="AY712" s="172" t="s">
        <v>165</v>
      </c>
    </row>
    <row r="713" spans="2:65" s="11" customFormat="1" ht="22.8" customHeight="1">
      <c r="B713" s="136"/>
      <c r="D713" s="137" t="s">
        <v>81</v>
      </c>
      <c r="E713" s="147" t="s">
        <v>621</v>
      </c>
      <c r="F713" s="147" t="s">
        <v>733</v>
      </c>
      <c r="I713" s="139"/>
      <c r="J713" s="148">
        <f>BK713</f>
        <v>0</v>
      </c>
      <c r="L713" s="136"/>
      <c r="M713" s="141"/>
      <c r="N713" s="142"/>
      <c r="O713" s="142"/>
      <c r="P713" s="143">
        <f>SUM(P714:P736)</f>
        <v>0</v>
      </c>
      <c r="Q713" s="142"/>
      <c r="R713" s="143">
        <f>SUM(R714:R736)</f>
        <v>9.6254999999999986E-3</v>
      </c>
      <c r="S713" s="142"/>
      <c r="T713" s="144">
        <f>SUM(T714:T736)</f>
        <v>0</v>
      </c>
      <c r="AR713" s="137" t="s">
        <v>90</v>
      </c>
      <c r="AT713" s="145" t="s">
        <v>81</v>
      </c>
      <c r="AU713" s="145" t="s">
        <v>90</v>
      </c>
      <c r="AY713" s="137" t="s">
        <v>165</v>
      </c>
      <c r="BK713" s="146">
        <f>SUM(BK714:BK736)</f>
        <v>0</v>
      </c>
    </row>
    <row r="714" spans="2:65" s="1" customFormat="1" ht="24" customHeight="1">
      <c r="B714" s="149"/>
      <c r="C714" s="150" t="s">
        <v>543</v>
      </c>
      <c r="D714" s="150" t="s">
        <v>169</v>
      </c>
      <c r="E714" s="151" t="s">
        <v>734</v>
      </c>
      <c r="F714" s="152" t="s">
        <v>735</v>
      </c>
      <c r="G714" s="153" t="s">
        <v>183</v>
      </c>
      <c r="H714" s="154">
        <v>2</v>
      </c>
      <c r="I714" s="155"/>
      <c r="J714" s="156">
        <f>ROUND(I714*H714,2)</f>
        <v>0</v>
      </c>
      <c r="K714" s="152" t="s">
        <v>1</v>
      </c>
      <c r="L714" s="32"/>
      <c r="M714" s="157" t="s">
        <v>1</v>
      </c>
      <c r="N714" s="158" t="s">
        <v>47</v>
      </c>
      <c r="O714" s="55"/>
      <c r="P714" s="159">
        <f>O714*H714</f>
        <v>0</v>
      </c>
      <c r="Q714" s="159">
        <v>1.0000000000000001E-5</v>
      </c>
      <c r="R714" s="159">
        <f>Q714*H714</f>
        <v>2.0000000000000002E-5</v>
      </c>
      <c r="S714" s="159">
        <v>0</v>
      </c>
      <c r="T714" s="160">
        <f>S714*H714</f>
        <v>0</v>
      </c>
      <c r="AR714" s="161" t="s">
        <v>179</v>
      </c>
      <c r="AT714" s="161" t="s">
        <v>169</v>
      </c>
      <c r="AU714" s="161" t="s">
        <v>93</v>
      </c>
      <c r="AY714" s="16" t="s">
        <v>165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6" t="s">
        <v>90</v>
      </c>
      <c r="BK714" s="162">
        <f>ROUND(I714*H714,2)</f>
        <v>0</v>
      </c>
      <c r="BL714" s="16" t="s">
        <v>179</v>
      </c>
      <c r="BM714" s="161" t="s">
        <v>287</v>
      </c>
    </row>
    <row r="715" spans="2:65" s="12" customFormat="1" ht="20.399999999999999">
      <c r="B715" s="163"/>
      <c r="D715" s="164" t="s">
        <v>174</v>
      </c>
      <c r="E715" s="165" t="s">
        <v>1</v>
      </c>
      <c r="F715" s="166" t="s">
        <v>736</v>
      </c>
      <c r="H715" s="165" t="s">
        <v>1</v>
      </c>
      <c r="I715" s="167"/>
      <c r="L715" s="163"/>
      <c r="M715" s="168"/>
      <c r="N715" s="169"/>
      <c r="O715" s="169"/>
      <c r="P715" s="169"/>
      <c r="Q715" s="169"/>
      <c r="R715" s="169"/>
      <c r="S715" s="169"/>
      <c r="T715" s="170"/>
      <c r="AT715" s="165" t="s">
        <v>174</v>
      </c>
      <c r="AU715" s="165" t="s">
        <v>93</v>
      </c>
      <c r="AV715" s="12" t="s">
        <v>90</v>
      </c>
      <c r="AW715" s="12" t="s">
        <v>38</v>
      </c>
      <c r="AX715" s="12" t="s">
        <v>82</v>
      </c>
      <c r="AY715" s="165" t="s">
        <v>165</v>
      </c>
    </row>
    <row r="716" spans="2:65" s="12" customFormat="1" ht="10.199999999999999">
      <c r="B716" s="163"/>
      <c r="D716" s="164" t="s">
        <v>174</v>
      </c>
      <c r="E716" s="165" t="s">
        <v>1</v>
      </c>
      <c r="F716" s="166" t="s">
        <v>737</v>
      </c>
      <c r="H716" s="165" t="s">
        <v>1</v>
      </c>
      <c r="I716" s="167"/>
      <c r="L716" s="163"/>
      <c r="M716" s="168"/>
      <c r="N716" s="169"/>
      <c r="O716" s="169"/>
      <c r="P716" s="169"/>
      <c r="Q716" s="169"/>
      <c r="R716" s="169"/>
      <c r="S716" s="169"/>
      <c r="T716" s="170"/>
      <c r="AT716" s="165" t="s">
        <v>174</v>
      </c>
      <c r="AU716" s="165" t="s">
        <v>93</v>
      </c>
      <c r="AV716" s="12" t="s">
        <v>90</v>
      </c>
      <c r="AW716" s="12" t="s">
        <v>38</v>
      </c>
      <c r="AX716" s="12" t="s">
        <v>82</v>
      </c>
      <c r="AY716" s="165" t="s">
        <v>165</v>
      </c>
    </row>
    <row r="717" spans="2:65" s="12" customFormat="1" ht="10.199999999999999">
      <c r="B717" s="163"/>
      <c r="D717" s="164" t="s">
        <v>174</v>
      </c>
      <c r="E717" s="165" t="s">
        <v>1</v>
      </c>
      <c r="F717" s="166" t="s">
        <v>738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174</v>
      </c>
      <c r="AU717" s="165" t="s">
        <v>93</v>
      </c>
      <c r="AV717" s="12" t="s">
        <v>90</v>
      </c>
      <c r="AW717" s="12" t="s">
        <v>38</v>
      </c>
      <c r="AX717" s="12" t="s">
        <v>82</v>
      </c>
      <c r="AY717" s="165" t="s">
        <v>165</v>
      </c>
    </row>
    <row r="718" spans="2:65" s="13" customFormat="1" ht="10.199999999999999">
      <c r="B718" s="171"/>
      <c r="D718" s="164" t="s">
        <v>174</v>
      </c>
      <c r="E718" s="172" t="s">
        <v>1</v>
      </c>
      <c r="F718" s="173" t="s">
        <v>93</v>
      </c>
      <c r="H718" s="174">
        <v>2</v>
      </c>
      <c r="I718" s="175"/>
      <c r="L718" s="171"/>
      <c r="M718" s="176"/>
      <c r="N718" s="177"/>
      <c r="O718" s="177"/>
      <c r="P718" s="177"/>
      <c r="Q718" s="177"/>
      <c r="R718" s="177"/>
      <c r="S718" s="177"/>
      <c r="T718" s="178"/>
      <c r="AT718" s="172" t="s">
        <v>174</v>
      </c>
      <c r="AU718" s="172" t="s">
        <v>93</v>
      </c>
      <c r="AV718" s="13" t="s">
        <v>93</v>
      </c>
      <c r="AW718" s="13" t="s">
        <v>38</v>
      </c>
      <c r="AX718" s="13" t="s">
        <v>90</v>
      </c>
      <c r="AY718" s="172" t="s">
        <v>165</v>
      </c>
    </row>
    <row r="719" spans="2:65" s="1" customFormat="1" ht="24" customHeight="1">
      <c r="B719" s="149"/>
      <c r="C719" s="187" t="s">
        <v>739</v>
      </c>
      <c r="D719" s="187" t="s">
        <v>251</v>
      </c>
      <c r="E719" s="188" t="s">
        <v>740</v>
      </c>
      <c r="F719" s="189" t="s">
        <v>741</v>
      </c>
      <c r="G719" s="190" t="s">
        <v>183</v>
      </c>
      <c r="H719" s="191">
        <v>2</v>
      </c>
      <c r="I719" s="192"/>
      <c r="J719" s="193">
        <f>ROUND(I719*H719,2)</f>
        <v>0</v>
      </c>
      <c r="K719" s="189" t="s">
        <v>1</v>
      </c>
      <c r="L719" s="194"/>
      <c r="M719" s="195" t="s">
        <v>1</v>
      </c>
      <c r="N719" s="196" t="s">
        <v>47</v>
      </c>
      <c r="O719" s="55"/>
      <c r="P719" s="159">
        <f>O719*H719</f>
        <v>0</v>
      </c>
      <c r="Q719" s="159">
        <v>0</v>
      </c>
      <c r="R719" s="159">
        <f>Q719*H719</f>
        <v>0</v>
      </c>
      <c r="S719" s="159">
        <v>0</v>
      </c>
      <c r="T719" s="160">
        <f>S719*H719</f>
        <v>0</v>
      </c>
      <c r="AR719" s="161" t="s">
        <v>224</v>
      </c>
      <c r="AT719" s="161" t="s">
        <v>251</v>
      </c>
      <c r="AU719" s="161" t="s">
        <v>93</v>
      </c>
      <c r="AY719" s="16" t="s">
        <v>165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6" t="s">
        <v>90</v>
      </c>
      <c r="BK719" s="162">
        <f>ROUND(I719*H719,2)</f>
        <v>0</v>
      </c>
      <c r="BL719" s="16" t="s">
        <v>179</v>
      </c>
      <c r="BM719" s="161" t="s">
        <v>295</v>
      </c>
    </row>
    <row r="720" spans="2:65" s="13" customFormat="1" ht="20.399999999999999">
      <c r="B720" s="171"/>
      <c r="D720" s="164" t="s">
        <v>174</v>
      </c>
      <c r="E720" s="172" t="s">
        <v>1</v>
      </c>
      <c r="F720" s="173" t="s">
        <v>742</v>
      </c>
      <c r="H720" s="174">
        <v>2</v>
      </c>
      <c r="I720" s="175"/>
      <c r="L720" s="171"/>
      <c r="M720" s="176"/>
      <c r="N720" s="177"/>
      <c r="O720" s="177"/>
      <c r="P720" s="177"/>
      <c r="Q720" s="177"/>
      <c r="R720" s="177"/>
      <c r="S720" s="177"/>
      <c r="T720" s="178"/>
      <c r="AT720" s="172" t="s">
        <v>174</v>
      </c>
      <c r="AU720" s="172" t="s">
        <v>93</v>
      </c>
      <c r="AV720" s="13" t="s">
        <v>93</v>
      </c>
      <c r="AW720" s="13" t="s">
        <v>38</v>
      </c>
      <c r="AX720" s="13" t="s">
        <v>82</v>
      </c>
      <c r="AY720" s="172" t="s">
        <v>165</v>
      </c>
    </row>
    <row r="721" spans="2:65" s="14" customFormat="1" ht="10.199999999999999">
      <c r="B721" s="179"/>
      <c r="D721" s="164" t="s">
        <v>174</v>
      </c>
      <c r="E721" s="180" t="s">
        <v>1</v>
      </c>
      <c r="F721" s="181" t="s">
        <v>178</v>
      </c>
      <c r="H721" s="182">
        <v>2</v>
      </c>
      <c r="I721" s="183"/>
      <c r="L721" s="179"/>
      <c r="M721" s="184"/>
      <c r="N721" s="185"/>
      <c r="O721" s="185"/>
      <c r="P721" s="185"/>
      <c r="Q721" s="185"/>
      <c r="R721" s="185"/>
      <c r="S721" s="185"/>
      <c r="T721" s="186"/>
      <c r="AT721" s="180" t="s">
        <v>174</v>
      </c>
      <c r="AU721" s="180" t="s">
        <v>93</v>
      </c>
      <c r="AV721" s="14" t="s">
        <v>179</v>
      </c>
      <c r="AW721" s="14" t="s">
        <v>38</v>
      </c>
      <c r="AX721" s="14" t="s">
        <v>90</v>
      </c>
      <c r="AY721" s="180" t="s">
        <v>165</v>
      </c>
    </row>
    <row r="722" spans="2:65" s="1" customFormat="1" ht="16.5" customHeight="1">
      <c r="B722" s="149"/>
      <c r="C722" s="187" t="s">
        <v>359</v>
      </c>
      <c r="D722" s="187" t="s">
        <v>251</v>
      </c>
      <c r="E722" s="188" t="s">
        <v>743</v>
      </c>
      <c r="F722" s="189" t="s">
        <v>744</v>
      </c>
      <c r="G722" s="190" t="s">
        <v>103</v>
      </c>
      <c r="H722" s="191">
        <v>4</v>
      </c>
      <c r="I722" s="192"/>
      <c r="J722" s="193">
        <f>ROUND(I722*H722,2)</f>
        <v>0</v>
      </c>
      <c r="K722" s="189" t="s">
        <v>1</v>
      </c>
      <c r="L722" s="194"/>
      <c r="M722" s="195" t="s">
        <v>1</v>
      </c>
      <c r="N722" s="196" t="s">
        <v>47</v>
      </c>
      <c r="O722" s="55"/>
      <c r="P722" s="159">
        <f>O722*H722</f>
        <v>0</v>
      </c>
      <c r="Q722" s="159">
        <v>8.0000000000000007E-5</v>
      </c>
      <c r="R722" s="159">
        <f>Q722*H722</f>
        <v>3.2000000000000003E-4</v>
      </c>
      <c r="S722" s="159">
        <v>0</v>
      </c>
      <c r="T722" s="160">
        <f>S722*H722</f>
        <v>0</v>
      </c>
      <c r="AR722" s="161" t="s">
        <v>224</v>
      </c>
      <c r="AT722" s="161" t="s">
        <v>251</v>
      </c>
      <c r="AU722" s="161" t="s">
        <v>93</v>
      </c>
      <c r="AY722" s="16" t="s">
        <v>165</v>
      </c>
      <c r="BE722" s="162">
        <f>IF(N722="základní",J722,0)</f>
        <v>0</v>
      </c>
      <c r="BF722" s="162">
        <f>IF(N722="snížená",J722,0)</f>
        <v>0</v>
      </c>
      <c r="BG722" s="162">
        <f>IF(N722="zákl. přenesená",J722,0)</f>
        <v>0</v>
      </c>
      <c r="BH722" s="162">
        <f>IF(N722="sníž. přenesená",J722,0)</f>
        <v>0</v>
      </c>
      <c r="BI722" s="162">
        <f>IF(N722="nulová",J722,0)</f>
        <v>0</v>
      </c>
      <c r="BJ722" s="16" t="s">
        <v>90</v>
      </c>
      <c r="BK722" s="162">
        <f>ROUND(I722*H722,2)</f>
        <v>0</v>
      </c>
      <c r="BL722" s="16" t="s">
        <v>179</v>
      </c>
      <c r="BM722" s="161" t="s">
        <v>316</v>
      </c>
    </row>
    <row r="723" spans="2:65" s="12" customFormat="1" ht="10.199999999999999">
      <c r="B723" s="163"/>
      <c r="D723" s="164" t="s">
        <v>174</v>
      </c>
      <c r="E723" s="165" t="s">
        <v>1</v>
      </c>
      <c r="F723" s="166" t="s">
        <v>745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174</v>
      </c>
      <c r="AU723" s="165" t="s">
        <v>93</v>
      </c>
      <c r="AV723" s="12" t="s">
        <v>90</v>
      </c>
      <c r="AW723" s="12" t="s">
        <v>38</v>
      </c>
      <c r="AX723" s="12" t="s">
        <v>82</v>
      </c>
      <c r="AY723" s="165" t="s">
        <v>165</v>
      </c>
    </row>
    <row r="724" spans="2:65" s="13" customFormat="1" ht="10.199999999999999">
      <c r="B724" s="171"/>
      <c r="D724" s="164" t="s">
        <v>174</v>
      </c>
      <c r="E724" s="172" t="s">
        <v>1</v>
      </c>
      <c r="F724" s="173" t="s">
        <v>746</v>
      </c>
      <c r="H724" s="174">
        <v>4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174</v>
      </c>
      <c r="AU724" s="172" t="s">
        <v>93</v>
      </c>
      <c r="AV724" s="13" t="s">
        <v>93</v>
      </c>
      <c r="AW724" s="13" t="s">
        <v>38</v>
      </c>
      <c r="AX724" s="13" t="s">
        <v>82</v>
      </c>
      <c r="AY724" s="172" t="s">
        <v>165</v>
      </c>
    </row>
    <row r="725" spans="2:65" s="14" customFormat="1" ht="10.199999999999999">
      <c r="B725" s="179"/>
      <c r="D725" s="164" t="s">
        <v>174</v>
      </c>
      <c r="E725" s="180" t="s">
        <v>1</v>
      </c>
      <c r="F725" s="181" t="s">
        <v>178</v>
      </c>
      <c r="H725" s="182">
        <v>4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174</v>
      </c>
      <c r="AU725" s="180" t="s">
        <v>93</v>
      </c>
      <c r="AV725" s="14" t="s">
        <v>179</v>
      </c>
      <c r="AW725" s="14" t="s">
        <v>38</v>
      </c>
      <c r="AX725" s="14" t="s">
        <v>90</v>
      </c>
      <c r="AY725" s="180" t="s">
        <v>165</v>
      </c>
    </row>
    <row r="726" spans="2:65" s="1" customFormat="1" ht="16.5" customHeight="1">
      <c r="B726" s="149"/>
      <c r="C726" s="187" t="s">
        <v>747</v>
      </c>
      <c r="D726" s="187" t="s">
        <v>251</v>
      </c>
      <c r="E726" s="188" t="s">
        <v>748</v>
      </c>
      <c r="F726" s="189" t="s">
        <v>749</v>
      </c>
      <c r="G726" s="190" t="s">
        <v>750</v>
      </c>
      <c r="H726" s="191">
        <v>0.04</v>
      </c>
      <c r="I726" s="192"/>
      <c r="J726" s="193">
        <f>ROUND(I726*H726,2)</f>
        <v>0</v>
      </c>
      <c r="K726" s="189" t="s">
        <v>1</v>
      </c>
      <c r="L726" s="194"/>
      <c r="M726" s="195" t="s">
        <v>1</v>
      </c>
      <c r="N726" s="196" t="s">
        <v>47</v>
      </c>
      <c r="O726" s="55"/>
      <c r="P726" s="159">
        <f>O726*H726</f>
        <v>0</v>
      </c>
      <c r="Q726" s="159">
        <v>5.0000000000000001E-4</v>
      </c>
      <c r="R726" s="159">
        <f>Q726*H726</f>
        <v>2.0000000000000002E-5</v>
      </c>
      <c r="S726" s="159">
        <v>0</v>
      </c>
      <c r="T726" s="160">
        <f>S726*H726</f>
        <v>0</v>
      </c>
      <c r="AR726" s="161" t="s">
        <v>224</v>
      </c>
      <c r="AT726" s="161" t="s">
        <v>251</v>
      </c>
      <c r="AU726" s="161" t="s">
        <v>93</v>
      </c>
      <c r="AY726" s="16" t="s">
        <v>165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90</v>
      </c>
      <c r="BK726" s="162">
        <f>ROUND(I726*H726,2)</f>
        <v>0</v>
      </c>
      <c r="BL726" s="16" t="s">
        <v>179</v>
      </c>
      <c r="BM726" s="161" t="s">
        <v>326</v>
      </c>
    </row>
    <row r="727" spans="2:65" s="12" customFormat="1" ht="10.199999999999999">
      <c r="B727" s="163"/>
      <c r="D727" s="164" t="s">
        <v>174</v>
      </c>
      <c r="E727" s="165" t="s">
        <v>1</v>
      </c>
      <c r="F727" s="166" t="s">
        <v>745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174</v>
      </c>
      <c r="AU727" s="165" t="s">
        <v>93</v>
      </c>
      <c r="AV727" s="12" t="s">
        <v>90</v>
      </c>
      <c r="AW727" s="12" t="s">
        <v>38</v>
      </c>
      <c r="AX727" s="12" t="s">
        <v>82</v>
      </c>
      <c r="AY727" s="165" t="s">
        <v>165</v>
      </c>
    </row>
    <row r="728" spans="2:65" s="13" customFormat="1" ht="10.199999999999999">
      <c r="B728" s="171"/>
      <c r="D728" s="164" t="s">
        <v>174</v>
      </c>
      <c r="E728" s="172" t="s">
        <v>1</v>
      </c>
      <c r="F728" s="173" t="s">
        <v>751</v>
      </c>
      <c r="H728" s="174">
        <v>0.04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174</v>
      </c>
      <c r="AU728" s="172" t="s">
        <v>93</v>
      </c>
      <c r="AV728" s="13" t="s">
        <v>93</v>
      </c>
      <c r="AW728" s="13" t="s">
        <v>38</v>
      </c>
      <c r="AX728" s="13" t="s">
        <v>82</v>
      </c>
      <c r="AY728" s="172" t="s">
        <v>165</v>
      </c>
    </row>
    <row r="729" spans="2:65" s="14" customFormat="1" ht="10.199999999999999">
      <c r="B729" s="179"/>
      <c r="D729" s="164" t="s">
        <v>174</v>
      </c>
      <c r="E729" s="180" t="s">
        <v>1</v>
      </c>
      <c r="F729" s="181" t="s">
        <v>178</v>
      </c>
      <c r="H729" s="182">
        <v>0.04</v>
      </c>
      <c r="I729" s="183"/>
      <c r="L729" s="179"/>
      <c r="M729" s="184"/>
      <c r="N729" s="185"/>
      <c r="O729" s="185"/>
      <c r="P729" s="185"/>
      <c r="Q729" s="185"/>
      <c r="R729" s="185"/>
      <c r="S729" s="185"/>
      <c r="T729" s="186"/>
      <c r="AT729" s="180" t="s">
        <v>174</v>
      </c>
      <c r="AU729" s="180" t="s">
        <v>93</v>
      </c>
      <c r="AV729" s="14" t="s">
        <v>179</v>
      </c>
      <c r="AW729" s="14" t="s">
        <v>38</v>
      </c>
      <c r="AX729" s="14" t="s">
        <v>90</v>
      </c>
      <c r="AY729" s="180" t="s">
        <v>165</v>
      </c>
    </row>
    <row r="730" spans="2:65" s="1" customFormat="1" ht="24" customHeight="1">
      <c r="B730" s="149"/>
      <c r="C730" s="150" t="s">
        <v>369</v>
      </c>
      <c r="D730" s="150" t="s">
        <v>169</v>
      </c>
      <c r="E730" s="151" t="s">
        <v>752</v>
      </c>
      <c r="F730" s="152" t="s">
        <v>753</v>
      </c>
      <c r="G730" s="153" t="s">
        <v>117</v>
      </c>
      <c r="H730" s="154">
        <v>3.55</v>
      </c>
      <c r="I730" s="155"/>
      <c r="J730" s="156">
        <f>ROUND(I730*H730,2)</f>
        <v>0</v>
      </c>
      <c r="K730" s="152" t="s">
        <v>1</v>
      </c>
      <c r="L730" s="32"/>
      <c r="M730" s="157" t="s">
        <v>1</v>
      </c>
      <c r="N730" s="158" t="s">
        <v>47</v>
      </c>
      <c r="O730" s="55"/>
      <c r="P730" s="159">
        <f>O730*H730</f>
        <v>0</v>
      </c>
      <c r="Q730" s="159">
        <v>2.5999999999999999E-3</v>
      </c>
      <c r="R730" s="159">
        <f>Q730*H730</f>
        <v>9.2299999999999986E-3</v>
      </c>
      <c r="S730" s="159">
        <v>0</v>
      </c>
      <c r="T730" s="160">
        <f>S730*H730</f>
        <v>0</v>
      </c>
      <c r="AR730" s="161" t="s">
        <v>179</v>
      </c>
      <c r="AT730" s="161" t="s">
        <v>169</v>
      </c>
      <c r="AU730" s="161" t="s">
        <v>93</v>
      </c>
      <c r="AY730" s="16" t="s">
        <v>165</v>
      </c>
      <c r="BE730" s="162">
        <f>IF(N730="základní",J730,0)</f>
        <v>0</v>
      </c>
      <c r="BF730" s="162">
        <f>IF(N730="snížená",J730,0)</f>
        <v>0</v>
      </c>
      <c r="BG730" s="162">
        <f>IF(N730="zákl. přenesená",J730,0)</f>
        <v>0</v>
      </c>
      <c r="BH730" s="162">
        <f>IF(N730="sníž. přenesená",J730,0)</f>
        <v>0</v>
      </c>
      <c r="BI730" s="162">
        <f>IF(N730="nulová",J730,0)</f>
        <v>0</v>
      </c>
      <c r="BJ730" s="16" t="s">
        <v>90</v>
      </c>
      <c r="BK730" s="162">
        <f>ROUND(I730*H730,2)</f>
        <v>0</v>
      </c>
      <c r="BL730" s="16" t="s">
        <v>179</v>
      </c>
      <c r="BM730" s="161" t="s">
        <v>408</v>
      </c>
    </row>
    <row r="731" spans="2:65" s="12" customFormat="1" ht="10.199999999999999">
      <c r="B731" s="163"/>
      <c r="D731" s="164" t="s">
        <v>174</v>
      </c>
      <c r="E731" s="165" t="s">
        <v>1</v>
      </c>
      <c r="F731" s="166" t="s">
        <v>754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174</v>
      </c>
      <c r="AU731" s="165" t="s">
        <v>93</v>
      </c>
      <c r="AV731" s="12" t="s">
        <v>90</v>
      </c>
      <c r="AW731" s="12" t="s">
        <v>38</v>
      </c>
      <c r="AX731" s="12" t="s">
        <v>82</v>
      </c>
      <c r="AY731" s="165" t="s">
        <v>165</v>
      </c>
    </row>
    <row r="732" spans="2:65" s="12" customFormat="1" ht="10.199999999999999">
      <c r="B732" s="163"/>
      <c r="D732" s="164" t="s">
        <v>174</v>
      </c>
      <c r="E732" s="165" t="s">
        <v>1</v>
      </c>
      <c r="F732" s="166" t="s">
        <v>755</v>
      </c>
      <c r="H732" s="165" t="s">
        <v>1</v>
      </c>
      <c r="I732" s="167"/>
      <c r="L732" s="163"/>
      <c r="M732" s="168"/>
      <c r="N732" s="169"/>
      <c r="O732" s="169"/>
      <c r="P732" s="169"/>
      <c r="Q732" s="169"/>
      <c r="R732" s="169"/>
      <c r="S732" s="169"/>
      <c r="T732" s="170"/>
      <c r="AT732" s="165" t="s">
        <v>174</v>
      </c>
      <c r="AU732" s="165" t="s">
        <v>93</v>
      </c>
      <c r="AV732" s="12" t="s">
        <v>90</v>
      </c>
      <c r="AW732" s="12" t="s">
        <v>38</v>
      </c>
      <c r="AX732" s="12" t="s">
        <v>82</v>
      </c>
      <c r="AY732" s="165" t="s">
        <v>165</v>
      </c>
    </row>
    <row r="733" spans="2:65" s="13" customFormat="1" ht="10.199999999999999">
      <c r="B733" s="171"/>
      <c r="D733" s="164" t="s">
        <v>174</v>
      </c>
      <c r="E733" s="172" t="s">
        <v>1</v>
      </c>
      <c r="F733" s="173" t="s">
        <v>756</v>
      </c>
      <c r="H733" s="174">
        <v>3.55</v>
      </c>
      <c r="I733" s="175"/>
      <c r="L733" s="171"/>
      <c r="M733" s="176"/>
      <c r="N733" s="177"/>
      <c r="O733" s="177"/>
      <c r="P733" s="177"/>
      <c r="Q733" s="177"/>
      <c r="R733" s="177"/>
      <c r="S733" s="177"/>
      <c r="T733" s="178"/>
      <c r="AT733" s="172" t="s">
        <v>174</v>
      </c>
      <c r="AU733" s="172" t="s">
        <v>93</v>
      </c>
      <c r="AV733" s="13" t="s">
        <v>93</v>
      </c>
      <c r="AW733" s="13" t="s">
        <v>38</v>
      </c>
      <c r="AX733" s="13" t="s">
        <v>82</v>
      </c>
      <c r="AY733" s="172" t="s">
        <v>165</v>
      </c>
    </row>
    <row r="734" spans="2:65" s="14" customFormat="1" ht="10.199999999999999">
      <c r="B734" s="179"/>
      <c r="D734" s="164" t="s">
        <v>174</v>
      </c>
      <c r="E734" s="180" t="s">
        <v>1</v>
      </c>
      <c r="F734" s="181" t="s">
        <v>178</v>
      </c>
      <c r="H734" s="182">
        <v>3.55</v>
      </c>
      <c r="I734" s="183"/>
      <c r="L734" s="179"/>
      <c r="M734" s="184"/>
      <c r="N734" s="185"/>
      <c r="O734" s="185"/>
      <c r="P734" s="185"/>
      <c r="Q734" s="185"/>
      <c r="R734" s="185"/>
      <c r="S734" s="185"/>
      <c r="T734" s="186"/>
      <c r="AT734" s="180" t="s">
        <v>174</v>
      </c>
      <c r="AU734" s="180" t="s">
        <v>93</v>
      </c>
      <c r="AV734" s="14" t="s">
        <v>179</v>
      </c>
      <c r="AW734" s="14" t="s">
        <v>38</v>
      </c>
      <c r="AX734" s="14" t="s">
        <v>90</v>
      </c>
      <c r="AY734" s="180" t="s">
        <v>165</v>
      </c>
    </row>
    <row r="735" spans="2:65" s="1" customFormat="1" ht="16.5" customHeight="1">
      <c r="B735" s="149"/>
      <c r="C735" s="150" t="s">
        <v>757</v>
      </c>
      <c r="D735" s="150" t="s">
        <v>169</v>
      </c>
      <c r="E735" s="151" t="s">
        <v>758</v>
      </c>
      <c r="F735" s="152" t="s">
        <v>759</v>
      </c>
      <c r="G735" s="153" t="s">
        <v>117</v>
      </c>
      <c r="H735" s="154">
        <v>3.55</v>
      </c>
      <c r="I735" s="155"/>
      <c r="J735" s="156">
        <f>ROUND(I735*H735,2)</f>
        <v>0</v>
      </c>
      <c r="K735" s="152" t="s">
        <v>1</v>
      </c>
      <c r="L735" s="32"/>
      <c r="M735" s="157" t="s">
        <v>1</v>
      </c>
      <c r="N735" s="158" t="s">
        <v>47</v>
      </c>
      <c r="O735" s="55"/>
      <c r="P735" s="159">
        <f>O735*H735</f>
        <v>0</v>
      </c>
      <c r="Q735" s="159">
        <v>1.0000000000000001E-5</v>
      </c>
      <c r="R735" s="159">
        <f>Q735*H735</f>
        <v>3.5500000000000002E-5</v>
      </c>
      <c r="S735" s="159">
        <v>0</v>
      </c>
      <c r="T735" s="160">
        <f>S735*H735</f>
        <v>0</v>
      </c>
      <c r="AR735" s="161" t="s">
        <v>179</v>
      </c>
      <c r="AT735" s="161" t="s">
        <v>169</v>
      </c>
      <c r="AU735" s="161" t="s">
        <v>93</v>
      </c>
      <c r="AY735" s="16" t="s">
        <v>165</v>
      </c>
      <c r="BE735" s="162">
        <f>IF(N735="základní",J735,0)</f>
        <v>0</v>
      </c>
      <c r="BF735" s="162">
        <f>IF(N735="snížená",J735,0)</f>
        <v>0</v>
      </c>
      <c r="BG735" s="162">
        <f>IF(N735="zákl. přenesená",J735,0)</f>
        <v>0</v>
      </c>
      <c r="BH735" s="162">
        <f>IF(N735="sníž. přenesená",J735,0)</f>
        <v>0</v>
      </c>
      <c r="BI735" s="162">
        <f>IF(N735="nulová",J735,0)</f>
        <v>0</v>
      </c>
      <c r="BJ735" s="16" t="s">
        <v>90</v>
      </c>
      <c r="BK735" s="162">
        <f>ROUND(I735*H735,2)</f>
        <v>0</v>
      </c>
      <c r="BL735" s="16" t="s">
        <v>179</v>
      </c>
      <c r="BM735" s="161" t="s">
        <v>447</v>
      </c>
    </row>
    <row r="736" spans="2:65" s="1" customFormat="1" ht="24" customHeight="1">
      <c r="B736" s="149"/>
      <c r="C736" s="150" t="s">
        <v>373</v>
      </c>
      <c r="D736" s="150" t="s">
        <v>169</v>
      </c>
      <c r="E736" s="151" t="s">
        <v>760</v>
      </c>
      <c r="F736" s="152" t="s">
        <v>761</v>
      </c>
      <c r="G736" s="153" t="s">
        <v>687</v>
      </c>
      <c r="H736" s="154">
        <v>5</v>
      </c>
      <c r="I736" s="155"/>
      <c r="J736" s="156">
        <f>ROUND(I736*H736,2)</f>
        <v>0</v>
      </c>
      <c r="K736" s="152" t="s">
        <v>1</v>
      </c>
      <c r="L736" s="32"/>
      <c r="M736" s="157" t="s">
        <v>1</v>
      </c>
      <c r="N736" s="158" t="s">
        <v>47</v>
      </c>
      <c r="O736" s="55"/>
      <c r="P736" s="159">
        <f>O736*H736</f>
        <v>0</v>
      </c>
      <c r="Q736" s="159">
        <v>0</v>
      </c>
      <c r="R736" s="159">
        <f>Q736*H736</f>
        <v>0</v>
      </c>
      <c r="S736" s="159">
        <v>0</v>
      </c>
      <c r="T736" s="160">
        <f>S736*H736</f>
        <v>0</v>
      </c>
      <c r="AR736" s="161" t="s">
        <v>179</v>
      </c>
      <c r="AT736" s="161" t="s">
        <v>169</v>
      </c>
      <c r="AU736" s="161" t="s">
        <v>93</v>
      </c>
      <c r="AY736" s="16" t="s">
        <v>165</v>
      </c>
      <c r="BE736" s="162">
        <f>IF(N736="základní",J736,0)</f>
        <v>0</v>
      </c>
      <c r="BF736" s="162">
        <f>IF(N736="snížená",J736,0)</f>
        <v>0</v>
      </c>
      <c r="BG736" s="162">
        <f>IF(N736="zákl. přenesená",J736,0)</f>
        <v>0</v>
      </c>
      <c r="BH736" s="162">
        <f>IF(N736="sníž. přenesená",J736,0)</f>
        <v>0</v>
      </c>
      <c r="BI736" s="162">
        <f>IF(N736="nulová",J736,0)</f>
        <v>0</v>
      </c>
      <c r="BJ736" s="16" t="s">
        <v>90</v>
      </c>
      <c r="BK736" s="162">
        <f>ROUND(I736*H736,2)</f>
        <v>0</v>
      </c>
      <c r="BL736" s="16" t="s">
        <v>179</v>
      </c>
      <c r="BM736" s="161" t="s">
        <v>470</v>
      </c>
    </row>
    <row r="737" spans="2:65" s="11" customFormat="1" ht="25.95" customHeight="1">
      <c r="B737" s="136"/>
      <c r="D737" s="137" t="s">
        <v>81</v>
      </c>
      <c r="E737" s="138" t="s">
        <v>762</v>
      </c>
      <c r="F737" s="138" t="s">
        <v>763</v>
      </c>
      <c r="I737" s="139"/>
      <c r="J737" s="140">
        <f>BK737</f>
        <v>0</v>
      </c>
      <c r="L737" s="136"/>
      <c r="M737" s="141"/>
      <c r="N737" s="142"/>
      <c r="O737" s="142"/>
      <c r="P737" s="143">
        <f>P738+P747+P758</f>
        <v>0</v>
      </c>
      <c r="Q737" s="142"/>
      <c r="R737" s="143">
        <f>R738+R747+R758</f>
        <v>0</v>
      </c>
      <c r="S737" s="142"/>
      <c r="T737" s="144">
        <f>T738+T747+T758</f>
        <v>0</v>
      </c>
      <c r="AR737" s="137" t="s">
        <v>199</v>
      </c>
      <c r="AT737" s="145" t="s">
        <v>81</v>
      </c>
      <c r="AU737" s="145" t="s">
        <v>82</v>
      </c>
      <c r="AY737" s="137" t="s">
        <v>165</v>
      </c>
      <c r="BK737" s="146">
        <f>BK738+BK747+BK758</f>
        <v>0</v>
      </c>
    </row>
    <row r="738" spans="2:65" s="11" customFormat="1" ht="22.8" customHeight="1">
      <c r="B738" s="136"/>
      <c r="D738" s="137" t="s">
        <v>81</v>
      </c>
      <c r="E738" s="147" t="s">
        <v>764</v>
      </c>
      <c r="F738" s="147" t="s">
        <v>765</v>
      </c>
      <c r="I738" s="139"/>
      <c r="J738" s="148">
        <f>BK738</f>
        <v>0</v>
      </c>
      <c r="L738" s="136"/>
      <c r="M738" s="141"/>
      <c r="N738" s="142"/>
      <c r="O738" s="142"/>
      <c r="P738" s="143">
        <f>SUM(P739:P746)</f>
        <v>0</v>
      </c>
      <c r="Q738" s="142"/>
      <c r="R738" s="143">
        <f>SUM(R739:R746)</f>
        <v>0</v>
      </c>
      <c r="S738" s="142"/>
      <c r="T738" s="144">
        <f>SUM(T739:T746)</f>
        <v>0</v>
      </c>
      <c r="AR738" s="137" t="s">
        <v>199</v>
      </c>
      <c r="AT738" s="145" t="s">
        <v>81</v>
      </c>
      <c r="AU738" s="145" t="s">
        <v>90</v>
      </c>
      <c r="AY738" s="137" t="s">
        <v>165</v>
      </c>
      <c r="BK738" s="146">
        <f>SUM(BK739:BK746)</f>
        <v>0</v>
      </c>
    </row>
    <row r="739" spans="2:65" s="1" customFormat="1" ht="16.5" customHeight="1">
      <c r="B739" s="149"/>
      <c r="C739" s="150" t="s">
        <v>766</v>
      </c>
      <c r="D739" s="150" t="s">
        <v>169</v>
      </c>
      <c r="E739" s="151" t="s">
        <v>767</v>
      </c>
      <c r="F739" s="152" t="s">
        <v>768</v>
      </c>
      <c r="G739" s="153" t="s">
        <v>769</v>
      </c>
      <c r="H739" s="154">
        <v>1</v>
      </c>
      <c r="I739" s="155"/>
      <c r="J739" s="156">
        <f>ROUND(I739*H739,2)</f>
        <v>0</v>
      </c>
      <c r="K739" s="152" t="s">
        <v>1</v>
      </c>
      <c r="L739" s="32"/>
      <c r="M739" s="157" t="s">
        <v>1</v>
      </c>
      <c r="N739" s="158" t="s">
        <v>47</v>
      </c>
      <c r="O739" s="55"/>
      <c r="P739" s="159">
        <f>O739*H739</f>
        <v>0</v>
      </c>
      <c r="Q739" s="159">
        <v>0</v>
      </c>
      <c r="R739" s="159">
        <f>Q739*H739</f>
        <v>0</v>
      </c>
      <c r="S739" s="159">
        <v>0</v>
      </c>
      <c r="T739" s="160">
        <f>S739*H739</f>
        <v>0</v>
      </c>
      <c r="AR739" s="161" t="s">
        <v>179</v>
      </c>
      <c r="AT739" s="161" t="s">
        <v>169</v>
      </c>
      <c r="AU739" s="161" t="s">
        <v>93</v>
      </c>
      <c r="AY739" s="16" t="s">
        <v>165</v>
      </c>
      <c r="BE739" s="162">
        <f>IF(N739="základní",J739,0)</f>
        <v>0</v>
      </c>
      <c r="BF739" s="162">
        <f>IF(N739="snížená",J739,0)</f>
        <v>0</v>
      </c>
      <c r="BG739" s="162">
        <f>IF(N739="zákl. přenesená",J739,0)</f>
        <v>0</v>
      </c>
      <c r="BH739" s="162">
        <f>IF(N739="sníž. přenesená",J739,0)</f>
        <v>0</v>
      </c>
      <c r="BI739" s="162">
        <f>IF(N739="nulová",J739,0)</f>
        <v>0</v>
      </c>
      <c r="BJ739" s="16" t="s">
        <v>90</v>
      </c>
      <c r="BK739" s="162">
        <f>ROUND(I739*H739,2)</f>
        <v>0</v>
      </c>
      <c r="BL739" s="16" t="s">
        <v>179</v>
      </c>
      <c r="BM739" s="161" t="s">
        <v>770</v>
      </c>
    </row>
    <row r="740" spans="2:65" s="13" customFormat="1" ht="10.199999999999999">
      <c r="B740" s="171"/>
      <c r="D740" s="164" t="s">
        <v>174</v>
      </c>
      <c r="E740" s="172" t="s">
        <v>1</v>
      </c>
      <c r="F740" s="173" t="s">
        <v>90</v>
      </c>
      <c r="H740" s="174">
        <v>1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174</v>
      </c>
      <c r="AU740" s="172" t="s">
        <v>93</v>
      </c>
      <c r="AV740" s="13" t="s">
        <v>93</v>
      </c>
      <c r="AW740" s="13" t="s">
        <v>38</v>
      </c>
      <c r="AX740" s="13" t="s">
        <v>90</v>
      </c>
      <c r="AY740" s="172" t="s">
        <v>165</v>
      </c>
    </row>
    <row r="741" spans="2:65" s="1" customFormat="1" ht="16.5" customHeight="1">
      <c r="B741" s="149"/>
      <c r="C741" s="150" t="s">
        <v>377</v>
      </c>
      <c r="D741" s="150" t="s">
        <v>169</v>
      </c>
      <c r="E741" s="151" t="s">
        <v>771</v>
      </c>
      <c r="F741" s="152" t="s">
        <v>772</v>
      </c>
      <c r="G741" s="153" t="s">
        <v>769</v>
      </c>
      <c r="H741" s="154">
        <v>1</v>
      </c>
      <c r="I741" s="155"/>
      <c r="J741" s="156">
        <f>ROUND(I741*H741,2)</f>
        <v>0</v>
      </c>
      <c r="K741" s="152" t="s">
        <v>1</v>
      </c>
      <c r="L741" s="32"/>
      <c r="M741" s="157" t="s">
        <v>1</v>
      </c>
      <c r="N741" s="158" t="s">
        <v>47</v>
      </c>
      <c r="O741" s="55"/>
      <c r="P741" s="159">
        <f>O741*H741</f>
        <v>0</v>
      </c>
      <c r="Q741" s="159">
        <v>0</v>
      </c>
      <c r="R741" s="159">
        <f>Q741*H741</f>
        <v>0</v>
      </c>
      <c r="S741" s="159">
        <v>0</v>
      </c>
      <c r="T741" s="160">
        <f>S741*H741</f>
        <v>0</v>
      </c>
      <c r="AR741" s="161" t="s">
        <v>179</v>
      </c>
      <c r="AT741" s="161" t="s">
        <v>169</v>
      </c>
      <c r="AU741" s="161" t="s">
        <v>93</v>
      </c>
      <c r="AY741" s="16" t="s">
        <v>165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6" t="s">
        <v>90</v>
      </c>
      <c r="BK741" s="162">
        <f>ROUND(I741*H741,2)</f>
        <v>0</v>
      </c>
      <c r="BL741" s="16" t="s">
        <v>179</v>
      </c>
      <c r="BM741" s="161" t="s">
        <v>773</v>
      </c>
    </row>
    <row r="742" spans="2:65" s="12" customFormat="1" ht="10.199999999999999">
      <c r="B742" s="163"/>
      <c r="D742" s="164" t="s">
        <v>174</v>
      </c>
      <c r="E742" s="165" t="s">
        <v>1</v>
      </c>
      <c r="F742" s="166" t="s">
        <v>204</v>
      </c>
      <c r="H742" s="165" t="s">
        <v>1</v>
      </c>
      <c r="I742" s="167"/>
      <c r="L742" s="163"/>
      <c r="M742" s="168"/>
      <c r="N742" s="169"/>
      <c r="O742" s="169"/>
      <c r="P742" s="169"/>
      <c r="Q742" s="169"/>
      <c r="R742" s="169"/>
      <c r="S742" s="169"/>
      <c r="T742" s="170"/>
      <c r="AT742" s="165" t="s">
        <v>174</v>
      </c>
      <c r="AU742" s="165" t="s">
        <v>93</v>
      </c>
      <c r="AV742" s="12" t="s">
        <v>90</v>
      </c>
      <c r="AW742" s="12" t="s">
        <v>38</v>
      </c>
      <c r="AX742" s="12" t="s">
        <v>82</v>
      </c>
      <c r="AY742" s="165" t="s">
        <v>165</v>
      </c>
    </row>
    <row r="743" spans="2:65" s="13" customFormat="1" ht="10.199999999999999">
      <c r="B743" s="171"/>
      <c r="D743" s="164" t="s">
        <v>174</v>
      </c>
      <c r="E743" s="172" t="s">
        <v>1</v>
      </c>
      <c r="F743" s="173" t="s">
        <v>90</v>
      </c>
      <c r="H743" s="174">
        <v>1</v>
      </c>
      <c r="I743" s="175"/>
      <c r="L743" s="171"/>
      <c r="M743" s="176"/>
      <c r="N743" s="177"/>
      <c r="O743" s="177"/>
      <c r="P743" s="177"/>
      <c r="Q743" s="177"/>
      <c r="R743" s="177"/>
      <c r="S743" s="177"/>
      <c r="T743" s="178"/>
      <c r="AT743" s="172" t="s">
        <v>174</v>
      </c>
      <c r="AU743" s="172" t="s">
        <v>93</v>
      </c>
      <c r="AV743" s="13" t="s">
        <v>93</v>
      </c>
      <c r="AW743" s="13" t="s">
        <v>38</v>
      </c>
      <c r="AX743" s="13" t="s">
        <v>90</v>
      </c>
      <c r="AY743" s="172" t="s">
        <v>165</v>
      </c>
    </row>
    <row r="744" spans="2:65" s="1" customFormat="1" ht="16.5" customHeight="1">
      <c r="B744" s="149"/>
      <c r="C744" s="150" t="s">
        <v>774</v>
      </c>
      <c r="D744" s="150" t="s">
        <v>169</v>
      </c>
      <c r="E744" s="151" t="s">
        <v>775</v>
      </c>
      <c r="F744" s="152" t="s">
        <v>776</v>
      </c>
      <c r="G744" s="153" t="s">
        <v>769</v>
      </c>
      <c r="H744" s="154">
        <v>1</v>
      </c>
      <c r="I744" s="155"/>
      <c r="J744" s="156">
        <f>ROUND(I744*H744,2)</f>
        <v>0</v>
      </c>
      <c r="K744" s="152" t="s">
        <v>1</v>
      </c>
      <c r="L744" s="32"/>
      <c r="M744" s="157" t="s">
        <v>1</v>
      </c>
      <c r="N744" s="158" t="s">
        <v>47</v>
      </c>
      <c r="O744" s="55"/>
      <c r="P744" s="159">
        <f>O744*H744</f>
        <v>0</v>
      </c>
      <c r="Q744" s="159">
        <v>0</v>
      </c>
      <c r="R744" s="159">
        <f>Q744*H744</f>
        <v>0</v>
      </c>
      <c r="S744" s="159">
        <v>0</v>
      </c>
      <c r="T744" s="160">
        <f>S744*H744</f>
        <v>0</v>
      </c>
      <c r="AR744" s="161" t="s">
        <v>179</v>
      </c>
      <c r="AT744" s="161" t="s">
        <v>169</v>
      </c>
      <c r="AU744" s="161" t="s">
        <v>93</v>
      </c>
      <c r="AY744" s="16" t="s">
        <v>165</v>
      </c>
      <c r="BE744" s="162">
        <f>IF(N744="základní",J744,0)</f>
        <v>0</v>
      </c>
      <c r="BF744" s="162">
        <f>IF(N744="snížená",J744,0)</f>
        <v>0</v>
      </c>
      <c r="BG744" s="162">
        <f>IF(N744="zákl. přenesená",J744,0)</f>
        <v>0</v>
      </c>
      <c r="BH744" s="162">
        <f>IF(N744="sníž. přenesená",J744,0)</f>
        <v>0</v>
      </c>
      <c r="BI744" s="162">
        <f>IF(N744="nulová",J744,0)</f>
        <v>0</v>
      </c>
      <c r="BJ744" s="16" t="s">
        <v>90</v>
      </c>
      <c r="BK744" s="162">
        <f>ROUND(I744*H744,2)</f>
        <v>0</v>
      </c>
      <c r="BL744" s="16" t="s">
        <v>179</v>
      </c>
      <c r="BM744" s="161" t="s">
        <v>777</v>
      </c>
    </row>
    <row r="745" spans="2:65" s="12" customFormat="1" ht="10.199999999999999">
      <c r="B745" s="163"/>
      <c r="D745" s="164" t="s">
        <v>174</v>
      </c>
      <c r="E745" s="165" t="s">
        <v>1</v>
      </c>
      <c r="F745" s="166" t="s">
        <v>204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174</v>
      </c>
      <c r="AU745" s="165" t="s">
        <v>93</v>
      </c>
      <c r="AV745" s="12" t="s">
        <v>90</v>
      </c>
      <c r="AW745" s="12" t="s">
        <v>38</v>
      </c>
      <c r="AX745" s="12" t="s">
        <v>82</v>
      </c>
      <c r="AY745" s="165" t="s">
        <v>165</v>
      </c>
    </row>
    <row r="746" spans="2:65" s="13" customFormat="1" ht="10.199999999999999">
      <c r="B746" s="171"/>
      <c r="D746" s="164" t="s">
        <v>174</v>
      </c>
      <c r="E746" s="172" t="s">
        <v>1</v>
      </c>
      <c r="F746" s="173" t="s">
        <v>90</v>
      </c>
      <c r="H746" s="174">
        <v>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174</v>
      </c>
      <c r="AU746" s="172" t="s">
        <v>93</v>
      </c>
      <c r="AV746" s="13" t="s">
        <v>93</v>
      </c>
      <c r="AW746" s="13" t="s">
        <v>38</v>
      </c>
      <c r="AX746" s="13" t="s">
        <v>90</v>
      </c>
      <c r="AY746" s="172" t="s">
        <v>165</v>
      </c>
    </row>
    <row r="747" spans="2:65" s="11" customFormat="1" ht="22.8" customHeight="1">
      <c r="B747" s="136"/>
      <c r="D747" s="137" t="s">
        <v>81</v>
      </c>
      <c r="E747" s="147" t="s">
        <v>778</v>
      </c>
      <c r="F747" s="147" t="s">
        <v>779</v>
      </c>
      <c r="I747" s="139"/>
      <c r="J747" s="148">
        <f>BK747</f>
        <v>0</v>
      </c>
      <c r="L747" s="136"/>
      <c r="M747" s="141"/>
      <c r="N747" s="142"/>
      <c r="O747" s="142"/>
      <c r="P747" s="143">
        <f>SUM(P748:P757)</f>
        <v>0</v>
      </c>
      <c r="Q747" s="142"/>
      <c r="R747" s="143">
        <f>SUM(R748:R757)</f>
        <v>0</v>
      </c>
      <c r="S747" s="142"/>
      <c r="T747" s="144">
        <f>SUM(T748:T757)</f>
        <v>0</v>
      </c>
      <c r="AR747" s="137" t="s">
        <v>199</v>
      </c>
      <c r="AT747" s="145" t="s">
        <v>81</v>
      </c>
      <c r="AU747" s="145" t="s">
        <v>90</v>
      </c>
      <c r="AY747" s="137" t="s">
        <v>165</v>
      </c>
      <c r="BK747" s="146">
        <f>SUM(BK748:BK757)</f>
        <v>0</v>
      </c>
    </row>
    <row r="748" spans="2:65" s="1" customFormat="1" ht="16.5" customHeight="1">
      <c r="B748" s="149"/>
      <c r="C748" s="150" t="s">
        <v>335</v>
      </c>
      <c r="D748" s="150" t="s">
        <v>169</v>
      </c>
      <c r="E748" s="151" t="s">
        <v>780</v>
      </c>
      <c r="F748" s="152" t="s">
        <v>781</v>
      </c>
      <c r="G748" s="153" t="s">
        <v>687</v>
      </c>
      <c r="H748" s="154">
        <v>2</v>
      </c>
      <c r="I748" s="155"/>
      <c r="J748" s="156">
        <f>ROUND(I748*H748,2)</f>
        <v>0</v>
      </c>
      <c r="K748" s="152" t="s">
        <v>1</v>
      </c>
      <c r="L748" s="32"/>
      <c r="M748" s="157" t="s">
        <v>1</v>
      </c>
      <c r="N748" s="158" t="s">
        <v>47</v>
      </c>
      <c r="O748" s="55"/>
      <c r="P748" s="159">
        <f>O748*H748</f>
        <v>0</v>
      </c>
      <c r="Q748" s="159">
        <v>0</v>
      </c>
      <c r="R748" s="159">
        <f>Q748*H748</f>
        <v>0</v>
      </c>
      <c r="S748" s="159">
        <v>0</v>
      </c>
      <c r="T748" s="160">
        <f>S748*H748</f>
        <v>0</v>
      </c>
      <c r="AR748" s="161" t="s">
        <v>782</v>
      </c>
      <c r="AT748" s="161" t="s">
        <v>169</v>
      </c>
      <c r="AU748" s="161" t="s">
        <v>93</v>
      </c>
      <c r="AY748" s="16" t="s">
        <v>165</v>
      </c>
      <c r="BE748" s="162">
        <f>IF(N748="základní",J748,0)</f>
        <v>0</v>
      </c>
      <c r="BF748" s="162">
        <f>IF(N748="snížená",J748,0)</f>
        <v>0</v>
      </c>
      <c r="BG748" s="162">
        <f>IF(N748="zákl. přenesená",J748,0)</f>
        <v>0</v>
      </c>
      <c r="BH748" s="162">
        <f>IF(N748="sníž. přenesená",J748,0)</f>
        <v>0</v>
      </c>
      <c r="BI748" s="162">
        <f>IF(N748="nulová",J748,0)</f>
        <v>0</v>
      </c>
      <c r="BJ748" s="16" t="s">
        <v>90</v>
      </c>
      <c r="BK748" s="162">
        <f>ROUND(I748*H748,2)</f>
        <v>0</v>
      </c>
      <c r="BL748" s="16" t="s">
        <v>782</v>
      </c>
      <c r="BM748" s="161" t="s">
        <v>783</v>
      </c>
    </row>
    <row r="749" spans="2:65" s="1" customFormat="1" ht="16.5" customHeight="1">
      <c r="B749" s="149"/>
      <c r="C749" s="150" t="s">
        <v>784</v>
      </c>
      <c r="D749" s="150" t="s">
        <v>169</v>
      </c>
      <c r="E749" s="151" t="s">
        <v>785</v>
      </c>
      <c r="F749" s="152" t="s">
        <v>786</v>
      </c>
      <c r="G749" s="153" t="s">
        <v>769</v>
      </c>
      <c r="H749" s="154">
        <v>3</v>
      </c>
      <c r="I749" s="155"/>
      <c r="J749" s="156">
        <f>ROUND(I749*H749,2)</f>
        <v>0</v>
      </c>
      <c r="K749" s="152" t="s">
        <v>1</v>
      </c>
      <c r="L749" s="32"/>
      <c r="M749" s="157" t="s">
        <v>1</v>
      </c>
      <c r="N749" s="158" t="s">
        <v>47</v>
      </c>
      <c r="O749" s="55"/>
      <c r="P749" s="159">
        <f>O749*H749</f>
        <v>0</v>
      </c>
      <c r="Q749" s="159">
        <v>0</v>
      </c>
      <c r="R749" s="159">
        <f>Q749*H749</f>
        <v>0</v>
      </c>
      <c r="S749" s="159">
        <v>0</v>
      </c>
      <c r="T749" s="160">
        <f>S749*H749</f>
        <v>0</v>
      </c>
      <c r="AR749" s="161" t="s">
        <v>179</v>
      </c>
      <c r="AT749" s="161" t="s">
        <v>169</v>
      </c>
      <c r="AU749" s="161" t="s">
        <v>93</v>
      </c>
      <c r="AY749" s="16" t="s">
        <v>165</v>
      </c>
      <c r="BE749" s="162">
        <f>IF(N749="základní",J749,0)</f>
        <v>0</v>
      </c>
      <c r="BF749" s="162">
        <f>IF(N749="snížená",J749,0)</f>
        <v>0</v>
      </c>
      <c r="BG749" s="162">
        <f>IF(N749="zákl. přenesená",J749,0)</f>
        <v>0</v>
      </c>
      <c r="BH749" s="162">
        <f>IF(N749="sníž. přenesená",J749,0)</f>
        <v>0</v>
      </c>
      <c r="BI749" s="162">
        <f>IF(N749="nulová",J749,0)</f>
        <v>0</v>
      </c>
      <c r="BJ749" s="16" t="s">
        <v>90</v>
      </c>
      <c r="BK749" s="162">
        <f>ROUND(I749*H749,2)</f>
        <v>0</v>
      </c>
      <c r="BL749" s="16" t="s">
        <v>179</v>
      </c>
      <c r="BM749" s="161" t="s">
        <v>787</v>
      </c>
    </row>
    <row r="750" spans="2:65" s="12" customFormat="1" ht="10.199999999999999">
      <c r="B750" s="163"/>
      <c r="D750" s="164" t="s">
        <v>174</v>
      </c>
      <c r="E750" s="165" t="s">
        <v>1</v>
      </c>
      <c r="F750" s="166" t="s">
        <v>788</v>
      </c>
      <c r="H750" s="165" t="s">
        <v>1</v>
      </c>
      <c r="I750" s="167"/>
      <c r="L750" s="163"/>
      <c r="M750" s="168"/>
      <c r="N750" s="169"/>
      <c r="O750" s="169"/>
      <c r="P750" s="169"/>
      <c r="Q750" s="169"/>
      <c r="R750" s="169"/>
      <c r="S750" s="169"/>
      <c r="T750" s="170"/>
      <c r="AT750" s="165" t="s">
        <v>174</v>
      </c>
      <c r="AU750" s="165" t="s">
        <v>93</v>
      </c>
      <c r="AV750" s="12" t="s">
        <v>90</v>
      </c>
      <c r="AW750" s="12" t="s">
        <v>38</v>
      </c>
      <c r="AX750" s="12" t="s">
        <v>82</v>
      </c>
      <c r="AY750" s="165" t="s">
        <v>165</v>
      </c>
    </row>
    <row r="751" spans="2:65" s="12" customFormat="1" ht="10.199999999999999">
      <c r="B751" s="163"/>
      <c r="D751" s="164" t="s">
        <v>174</v>
      </c>
      <c r="E751" s="165" t="s">
        <v>1</v>
      </c>
      <c r="F751" s="166" t="s">
        <v>204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174</v>
      </c>
      <c r="AU751" s="165" t="s">
        <v>93</v>
      </c>
      <c r="AV751" s="12" t="s">
        <v>90</v>
      </c>
      <c r="AW751" s="12" t="s">
        <v>38</v>
      </c>
      <c r="AX751" s="12" t="s">
        <v>82</v>
      </c>
      <c r="AY751" s="165" t="s">
        <v>165</v>
      </c>
    </row>
    <row r="752" spans="2:65" s="13" customFormat="1" ht="10.199999999999999">
      <c r="B752" s="171"/>
      <c r="D752" s="164" t="s">
        <v>174</v>
      </c>
      <c r="E752" s="172" t="s">
        <v>1</v>
      </c>
      <c r="F752" s="173" t="s">
        <v>90</v>
      </c>
      <c r="H752" s="174">
        <v>1</v>
      </c>
      <c r="I752" s="175"/>
      <c r="L752" s="171"/>
      <c r="M752" s="176"/>
      <c r="N752" s="177"/>
      <c r="O752" s="177"/>
      <c r="P752" s="177"/>
      <c r="Q752" s="177"/>
      <c r="R752" s="177"/>
      <c r="S752" s="177"/>
      <c r="T752" s="178"/>
      <c r="AT752" s="172" t="s">
        <v>174</v>
      </c>
      <c r="AU752" s="172" t="s">
        <v>93</v>
      </c>
      <c r="AV752" s="13" t="s">
        <v>93</v>
      </c>
      <c r="AW752" s="13" t="s">
        <v>38</v>
      </c>
      <c r="AX752" s="13" t="s">
        <v>82</v>
      </c>
      <c r="AY752" s="172" t="s">
        <v>165</v>
      </c>
    </row>
    <row r="753" spans="2:65" s="12" customFormat="1" ht="10.199999999999999">
      <c r="B753" s="163"/>
      <c r="D753" s="164" t="s">
        <v>174</v>
      </c>
      <c r="E753" s="165" t="s">
        <v>1</v>
      </c>
      <c r="F753" s="166" t="s">
        <v>789</v>
      </c>
      <c r="H753" s="165" t="s">
        <v>1</v>
      </c>
      <c r="I753" s="167"/>
      <c r="L753" s="163"/>
      <c r="M753" s="168"/>
      <c r="N753" s="169"/>
      <c r="O753" s="169"/>
      <c r="P753" s="169"/>
      <c r="Q753" s="169"/>
      <c r="R753" s="169"/>
      <c r="S753" s="169"/>
      <c r="T753" s="170"/>
      <c r="AT753" s="165" t="s">
        <v>174</v>
      </c>
      <c r="AU753" s="165" t="s">
        <v>93</v>
      </c>
      <c r="AV753" s="12" t="s">
        <v>90</v>
      </c>
      <c r="AW753" s="12" t="s">
        <v>38</v>
      </c>
      <c r="AX753" s="12" t="s">
        <v>82</v>
      </c>
      <c r="AY753" s="165" t="s">
        <v>165</v>
      </c>
    </row>
    <row r="754" spans="2:65" s="13" customFormat="1" ht="10.199999999999999">
      <c r="B754" s="171"/>
      <c r="D754" s="164" t="s">
        <v>174</v>
      </c>
      <c r="E754" s="172" t="s">
        <v>1</v>
      </c>
      <c r="F754" s="173" t="s">
        <v>90</v>
      </c>
      <c r="H754" s="174">
        <v>1</v>
      </c>
      <c r="I754" s="175"/>
      <c r="L754" s="171"/>
      <c r="M754" s="176"/>
      <c r="N754" s="177"/>
      <c r="O754" s="177"/>
      <c r="P754" s="177"/>
      <c r="Q754" s="177"/>
      <c r="R754" s="177"/>
      <c r="S754" s="177"/>
      <c r="T754" s="178"/>
      <c r="AT754" s="172" t="s">
        <v>174</v>
      </c>
      <c r="AU754" s="172" t="s">
        <v>93</v>
      </c>
      <c r="AV754" s="13" t="s">
        <v>93</v>
      </c>
      <c r="AW754" s="13" t="s">
        <v>38</v>
      </c>
      <c r="AX754" s="13" t="s">
        <v>82</v>
      </c>
      <c r="AY754" s="172" t="s">
        <v>165</v>
      </c>
    </row>
    <row r="755" spans="2:65" s="12" customFormat="1" ht="10.199999999999999">
      <c r="B755" s="163"/>
      <c r="D755" s="164" t="s">
        <v>174</v>
      </c>
      <c r="E755" s="165" t="s">
        <v>1</v>
      </c>
      <c r="F755" s="166" t="s">
        <v>790</v>
      </c>
      <c r="H755" s="165" t="s">
        <v>1</v>
      </c>
      <c r="I755" s="167"/>
      <c r="L755" s="163"/>
      <c r="M755" s="168"/>
      <c r="N755" s="169"/>
      <c r="O755" s="169"/>
      <c r="P755" s="169"/>
      <c r="Q755" s="169"/>
      <c r="R755" s="169"/>
      <c r="S755" s="169"/>
      <c r="T755" s="170"/>
      <c r="AT755" s="165" t="s">
        <v>174</v>
      </c>
      <c r="AU755" s="165" t="s">
        <v>93</v>
      </c>
      <c r="AV755" s="12" t="s">
        <v>90</v>
      </c>
      <c r="AW755" s="12" t="s">
        <v>38</v>
      </c>
      <c r="AX755" s="12" t="s">
        <v>82</v>
      </c>
      <c r="AY755" s="165" t="s">
        <v>165</v>
      </c>
    </row>
    <row r="756" spans="2:65" s="13" customFormat="1" ht="10.199999999999999">
      <c r="B756" s="171"/>
      <c r="D756" s="164" t="s">
        <v>174</v>
      </c>
      <c r="E756" s="172" t="s">
        <v>1</v>
      </c>
      <c r="F756" s="173" t="s">
        <v>90</v>
      </c>
      <c r="H756" s="174">
        <v>1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174</v>
      </c>
      <c r="AU756" s="172" t="s">
        <v>93</v>
      </c>
      <c r="AV756" s="13" t="s">
        <v>93</v>
      </c>
      <c r="AW756" s="13" t="s">
        <v>38</v>
      </c>
      <c r="AX756" s="13" t="s">
        <v>82</v>
      </c>
      <c r="AY756" s="172" t="s">
        <v>165</v>
      </c>
    </row>
    <row r="757" spans="2:65" s="14" customFormat="1" ht="10.199999999999999">
      <c r="B757" s="179"/>
      <c r="D757" s="164" t="s">
        <v>174</v>
      </c>
      <c r="E757" s="180" t="s">
        <v>1</v>
      </c>
      <c r="F757" s="181" t="s">
        <v>178</v>
      </c>
      <c r="H757" s="182">
        <v>3</v>
      </c>
      <c r="I757" s="183"/>
      <c r="L757" s="179"/>
      <c r="M757" s="184"/>
      <c r="N757" s="185"/>
      <c r="O757" s="185"/>
      <c r="P757" s="185"/>
      <c r="Q757" s="185"/>
      <c r="R757" s="185"/>
      <c r="S757" s="185"/>
      <c r="T757" s="186"/>
      <c r="AT757" s="180" t="s">
        <v>174</v>
      </c>
      <c r="AU757" s="180" t="s">
        <v>93</v>
      </c>
      <c r="AV757" s="14" t="s">
        <v>179</v>
      </c>
      <c r="AW757" s="14" t="s">
        <v>38</v>
      </c>
      <c r="AX757" s="14" t="s">
        <v>90</v>
      </c>
      <c r="AY757" s="180" t="s">
        <v>165</v>
      </c>
    </row>
    <row r="758" spans="2:65" s="11" customFormat="1" ht="22.8" customHeight="1">
      <c r="B758" s="136"/>
      <c r="D758" s="137" t="s">
        <v>81</v>
      </c>
      <c r="E758" s="147" t="s">
        <v>791</v>
      </c>
      <c r="F758" s="147" t="s">
        <v>792</v>
      </c>
      <c r="I758" s="139"/>
      <c r="J758" s="148">
        <f>BK758</f>
        <v>0</v>
      </c>
      <c r="L758" s="136"/>
      <c r="M758" s="141"/>
      <c r="N758" s="142"/>
      <c r="O758" s="142"/>
      <c r="P758" s="143">
        <f>SUM(P759:P766)</f>
        <v>0</v>
      </c>
      <c r="Q758" s="142"/>
      <c r="R758" s="143">
        <f>SUM(R759:R766)</f>
        <v>0</v>
      </c>
      <c r="S758" s="142"/>
      <c r="T758" s="144">
        <f>SUM(T759:T766)</f>
        <v>0</v>
      </c>
      <c r="AR758" s="137" t="s">
        <v>199</v>
      </c>
      <c r="AT758" s="145" t="s">
        <v>81</v>
      </c>
      <c r="AU758" s="145" t="s">
        <v>90</v>
      </c>
      <c r="AY758" s="137" t="s">
        <v>165</v>
      </c>
      <c r="BK758" s="146">
        <f>SUM(BK759:BK766)</f>
        <v>0</v>
      </c>
    </row>
    <row r="759" spans="2:65" s="1" customFormat="1" ht="24" customHeight="1">
      <c r="B759" s="149"/>
      <c r="C759" s="150" t="s">
        <v>793</v>
      </c>
      <c r="D759" s="150" t="s">
        <v>169</v>
      </c>
      <c r="E759" s="151" t="s">
        <v>794</v>
      </c>
      <c r="F759" s="152" t="s">
        <v>795</v>
      </c>
      <c r="G759" s="153" t="s">
        <v>769</v>
      </c>
      <c r="H759" s="154">
        <v>1</v>
      </c>
      <c r="I759" s="155"/>
      <c r="J759" s="156">
        <f>ROUND(I759*H759,2)</f>
        <v>0</v>
      </c>
      <c r="K759" s="152" t="s">
        <v>1</v>
      </c>
      <c r="L759" s="32"/>
      <c r="M759" s="157" t="s">
        <v>1</v>
      </c>
      <c r="N759" s="158" t="s">
        <v>47</v>
      </c>
      <c r="O759" s="55"/>
      <c r="P759" s="159">
        <f>O759*H759</f>
        <v>0</v>
      </c>
      <c r="Q759" s="159">
        <v>0</v>
      </c>
      <c r="R759" s="159">
        <f>Q759*H759</f>
        <v>0</v>
      </c>
      <c r="S759" s="159">
        <v>0</v>
      </c>
      <c r="T759" s="160">
        <f>S759*H759</f>
        <v>0</v>
      </c>
      <c r="AR759" s="161" t="s">
        <v>179</v>
      </c>
      <c r="AT759" s="161" t="s">
        <v>169</v>
      </c>
      <c r="AU759" s="161" t="s">
        <v>93</v>
      </c>
      <c r="AY759" s="16" t="s">
        <v>165</v>
      </c>
      <c r="BE759" s="162">
        <f>IF(N759="základní",J759,0)</f>
        <v>0</v>
      </c>
      <c r="BF759" s="162">
        <f>IF(N759="snížená",J759,0)</f>
        <v>0</v>
      </c>
      <c r="BG759" s="162">
        <f>IF(N759="zákl. přenesená",J759,0)</f>
        <v>0</v>
      </c>
      <c r="BH759" s="162">
        <f>IF(N759="sníž. přenesená",J759,0)</f>
        <v>0</v>
      </c>
      <c r="BI759" s="162">
        <f>IF(N759="nulová",J759,0)</f>
        <v>0</v>
      </c>
      <c r="BJ759" s="16" t="s">
        <v>90</v>
      </c>
      <c r="BK759" s="162">
        <f>ROUND(I759*H759,2)</f>
        <v>0</v>
      </c>
      <c r="BL759" s="16" t="s">
        <v>179</v>
      </c>
      <c r="BM759" s="161" t="s">
        <v>796</v>
      </c>
    </row>
    <row r="760" spans="2:65" s="12" customFormat="1" ht="10.199999999999999">
      <c r="B760" s="163"/>
      <c r="D760" s="164" t="s">
        <v>174</v>
      </c>
      <c r="E760" s="165" t="s">
        <v>1</v>
      </c>
      <c r="F760" s="166" t="s">
        <v>797</v>
      </c>
      <c r="H760" s="165" t="s">
        <v>1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5" t="s">
        <v>174</v>
      </c>
      <c r="AU760" s="165" t="s">
        <v>93</v>
      </c>
      <c r="AV760" s="12" t="s">
        <v>90</v>
      </c>
      <c r="AW760" s="12" t="s">
        <v>38</v>
      </c>
      <c r="AX760" s="12" t="s">
        <v>82</v>
      </c>
      <c r="AY760" s="165" t="s">
        <v>165</v>
      </c>
    </row>
    <row r="761" spans="2:65" s="13" customFormat="1" ht="10.199999999999999">
      <c r="B761" s="171"/>
      <c r="D761" s="164" t="s">
        <v>174</v>
      </c>
      <c r="E761" s="172" t="s">
        <v>1</v>
      </c>
      <c r="F761" s="173" t="s">
        <v>90</v>
      </c>
      <c r="H761" s="174">
        <v>1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174</v>
      </c>
      <c r="AU761" s="172" t="s">
        <v>93</v>
      </c>
      <c r="AV761" s="13" t="s">
        <v>93</v>
      </c>
      <c r="AW761" s="13" t="s">
        <v>38</v>
      </c>
      <c r="AX761" s="13" t="s">
        <v>82</v>
      </c>
      <c r="AY761" s="172" t="s">
        <v>165</v>
      </c>
    </row>
    <row r="762" spans="2:65" s="14" customFormat="1" ht="10.199999999999999">
      <c r="B762" s="179"/>
      <c r="D762" s="164" t="s">
        <v>174</v>
      </c>
      <c r="E762" s="180" t="s">
        <v>1</v>
      </c>
      <c r="F762" s="181" t="s">
        <v>178</v>
      </c>
      <c r="H762" s="182">
        <v>1</v>
      </c>
      <c r="I762" s="183"/>
      <c r="L762" s="179"/>
      <c r="M762" s="184"/>
      <c r="N762" s="185"/>
      <c r="O762" s="185"/>
      <c r="P762" s="185"/>
      <c r="Q762" s="185"/>
      <c r="R762" s="185"/>
      <c r="S762" s="185"/>
      <c r="T762" s="186"/>
      <c r="AT762" s="180" t="s">
        <v>174</v>
      </c>
      <c r="AU762" s="180" t="s">
        <v>93</v>
      </c>
      <c r="AV762" s="14" t="s">
        <v>179</v>
      </c>
      <c r="AW762" s="14" t="s">
        <v>38</v>
      </c>
      <c r="AX762" s="14" t="s">
        <v>90</v>
      </c>
      <c r="AY762" s="180" t="s">
        <v>165</v>
      </c>
    </row>
    <row r="763" spans="2:65" s="1" customFormat="1" ht="16.5" customHeight="1">
      <c r="B763" s="149"/>
      <c r="C763" s="150" t="s">
        <v>798</v>
      </c>
      <c r="D763" s="150" t="s">
        <v>169</v>
      </c>
      <c r="E763" s="151" t="s">
        <v>799</v>
      </c>
      <c r="F763" s="152" t="s">
        <v>800</v>
      </c>
      <c r="G763" s="153" t="s">
        <v>769</v>
      </c>
      <c r="H763" s="154">
        <v>1</v>
      </c>
      <c r="I763" s="155"/>
      <c r="J763" s="156">
        <f>ROUND(I763*H763,2)</f>
        <v>0</v>
      </c>
      <c r="K763" s="152" t="s">
        <v>1</v>
      </c>
      <c r="L763" s="32"/>
      <c r="M763" s="157" t="s">
        <v>1</v>
      </c>
      <c r="N763" s="158" t="s">
        <v>47</v>
      </c>
      <c r="O763" s="55"/>
      <c r="P763" s="159">
        <f>O763*H763</f>
        <v>0</v>
      </c>
      <c r="Q763" s="159">
        <v>0</v>
      </c>
      <c r="R763" s="159">
        <f>Q763*H763</f>
        <v>0</v>
      </c>
      <c r="S763" s="159">
        <v>0</v>
      </c>
      <c r="T763" s="160">
        <f>S763*H763</f>
        <v>0</v>
      </c>
      <c r="AR763" s="161" t="s">
        <v>179</v>
      </c>
      <c r="AT763" s="161" t="s">
        <v>169</v>
      </c>
      <c r="AU763" s="161" t="s">
        <v>93</v>
      </c>
      <c r="AY763" s="16" t="s">
        <v>165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6" t="s">
        <v>90</v>
      </c>
      <c r="BK763" s="162">
        <f>ROUND(I763*H763,2)</f>
        <v>0</v>
      </c>
      <c r="BL763" s="16" t="s">
        <v>179</v>
      </c>
      <c r="BM763" s="161" t="s">
        <v>801</v>
      </c>
    </row>
    <row r="764" spans="2:65" s="12" customFormat="1" ht="10.199999999999999">
      <c r="B764" s="163"/>
      <c r="D764" s="164" t="s">
        <v>174</v>
      </c>
      <c r="E764" s="165" t="s">
        <v>1</v>
      </c>
      <c r="F764" s="166" t="s">
        <v>797</v>
      </c>
      <c r="H764" s="165" t="s">
        <v>1</v>
      </c>
      <c r="I764" s="167"/>
      <c r="L764" s="163"/>
      <c r="M764" s="168"/>
      <c r="N764" s="169"/>
      <c r="O764" s="169"/>
      <c r="P764" s="169"/>
      <c r="Q764" s="169"/>
      <c r="R764" s="169"/>
      <c r="S764" s="169"/>
      <c r="T764" s="170"/>
      <c r="AT764" s="165" t="s">
        <v>174</v>
      </c>
      <c r="AU764" s="165" t="s">
        <v>93</v>
      </c>
      <c r="AV764" s="12" t="s">
        <v>90</v>
      </c>
      <c r="AW764" s="12" t="s">
        <v>38</v>
      </c>
      <c r="AX764" s="12" t="s">
        <v>82</v>
      </c>
      <c r="AY764" s="165" t="s">
        <v>165</v>
      </c>
    </row>
    <row r="765" spans="2:65" s="13" customFormat="1" ht="10.199999999999999">
      <c r="B765" s="171"/>
      <c r="D765" s="164" t="s">
        <v>174</v>
      </c>
      <c r="E765" s="172" t="s">
        <v>1</v>
      </c>
      <c r="F765" s="173" t="s">
        <v>90</v>
      </c>
      <c r="H765" s="174">
        <v>1</v>
      </c>
      <c r="I765" s="175"/>
      <c r="L765" s="171"/>
      <c r="M765" s="176"/>
      <c r="N765" s="177"/>
      <c r="O765" s="177"/>
      <c r="P765" s="177"/>
      <c r="Q765" s="177"/>
      <c r="R765" s="177"/>
      <c r="S765" s="177"/>
      <c r="T765" s="178"/>
      <c r="AT765" s="172" t="s">
        <v>174</v>
      </c>
      <c r="AU765" s="172" t="s">
        <v>93</v>
      </c>
      <c r="AV765" s="13" t="s">
        <v>93</v>
      </c>
      <c r="AW765" s="13" t="s">
        <v>38</v>
      </c>
      <c r="AX765" s="13" t="s">
        <v>82</v>
      </c>
      <c r="AY765" s="172" t="s">
        <v>165</v>
      </c>
    </row>
    <row r="766" spans="2:65" s="14" customFormat="1" ht="10.199999999999999">
      <c r="B766" s="179"/>
      <c r="D766" s="164" t="s">
        <v>174</v>
      </c>
      <c r="E766" s="180" t="s">
        <v>1</v>
      </c>
      <c r="F766" s="181" t="s">
        <v>178</v>
      </c>
      <c r="H766" s="182">
        <v>1</v>
      </c>
      <c r="I766" s="183"/>
      <c r="L766" s="179"/>
      <c r="M766" s="197"/>
      <c r="N766" s="198"/>
      <c r="O766" s="198"/>
      <c r="P766" s="198"/>
      <c r="Q766" s="198"/>
      <c r="R766" s="198"/>
      <c r="S766" s="198"/>
      <c r="T766" s="199"/>
      <c r="AT766" s="180" t="s">
        <v>174</v>
      </c>
      <c r="AU766" s="180" t="s">
        <v>93</v>
      </c>
      <c r="AV766" s="14" t="s">
        <v>179</v>
      </c>
      <c r="AW766" s="14" t="s">
        <v>38</v>
      </c>
      <c r="AX766" s="14" t="s">
        <v>90</v>
      </c>
      <c r="AY766" s="180" t="s">
        <v>165</v>
      </c>
    </row>
    <row r="767" spans="2:65" s="1" customFormat="1" ht="6.9" customHeight="1">
      <c r="B767" s="44"/>
      <c r="C767" s="45"/>
      <c r="D767" s="45"/>
      <c r="E767" s="45"/>
      <c r="F767" s="45"/>
      <c r="G767" s="45"/>
      <c r="H767" s="45"/>
      <c r="I767" s="110"/>
      <c r="J767" s="45"/>
      <c r="K767" s="45"/>
      <c r="L767" s="32"/>
    </row>
  </sheetData>
  <autoFilter ref="C127:K766" xr:uid="{00000000-0009-0000-0000-000001000000}"/>
  <mergeCells count="9">
    <mergeCell ref="E86:H86"/>
    <mergeCell ref="E118:H118"/>
    <mergeCell ref="E120:H120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SSZ - SVĚTELNÁ SIGNALIZAC...</vt:lpstr>
      <vt:lpstr>'Rekapitulace stavby'!Názvy_tisku</vt:lpstr>
      <vt:lpstr>'SSZ - SVĚTELNÁ SIGNALIZAC...'!Názvy_tisku</vt:lpstr>
      <vt:lpstr>'Rekapitulace stavby'!Oblast_tisku</vt:lpstr>
      <vt:lpstr>'SSZ - SVĚTELNÁ SIGNALIZAC...'!Oblast_tisku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Marek</dc:creator>
  <cp:lastModifiedBy>ivan.snapka@seznam.cz</cp:lastModifiedBy>
  <dcterms:created xsi:type="dcterms:W3CDTF">2019-07-09T05:49:30Z</dcterms:created>
  <dcterms:modified xsi:type="dcterms:W3CDTF">2022-05-05T06:11:24Z</dcterms:modified>
</cp:coreProperties>
</file>