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2019 REALIZACE\197 ZŠ BENEŠE\VŘ\VV slepe\PRO VŘ upravené\"/>
    </mc:Choice>
  </mc:AlternateContent>
  <bookViews>
    <workbookView xWindow="0" yWindow="0" windowWidth="25125" windowHeight="11850"/>
  </bookViews>
  <sheets>
    <sheet name="Rekapitulace stavby" sheetId="1" r:id="rId1"/>
    <sheet name="001 - Pomůcky" sheetId="2" r:id="rId2"/>
    <sheet name="002 - Slaboproud" sheetId="3" r:id="rId3"/>
    <sheet name="Pokyny pro vyplnění" sheetId="4" r:id="rId4"/>
  </sheets>
  <definedNames>
    <definedName name="_xlnm._FilterDatabase" localSheetId="1" hidden="1">'001 - Pomůcky'!$C$76:$K$144</definedName>
    <definedName name="_xlnm._FilterDatabase" localSheetId="2" hidden="1">'002 - Slaboproud'!$C$77:$K$90</definedName>
    <definedName name="_xlnm.Print_Titles" localSheetId="1">'001 - Pomůcky'!$76:$76</definedName>
    <definedName name="_xlnm.Print_Titles" localSheetId="2">'002 - Slaboproud'!$77:$77</definedName>
    <definedName name="_xlnm.Print_Titles" localSheetId="0">'Rekapitulace stavby'!$49:$49</definedName>
    <definedName name="_xlnm.Print_Area" localSheetId="1">'001 - Pomůcky'!$A$2:$K$145</definedName>
    <definedName name="_xlnm.Print_Area" localSheetId="2">'002 - Slaboproud'!$C$4:$J$36,'002 - Slaboproud'!$C$42:$J$59,'002 - Slaboproud'!$C$65:$K$90</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62913"/>
</workbook>
</file>

<file path=xl/calcChain.xml><?xml version="1.0" encoding="utf-8"?>
<calcChain xmlns="http://schemas.openxmlformats.org/spreadsheetml/2006/main">
  <c r="J131" i="2" l="1"/>
  <c r="BK138" i="2"/>
  <c r="BI138" i="2"/>
  <c r="BH138" i="2"/>
  <c r="BG138" i="2"/>
  <c r="BF138" i="2"/>
  <c r="T138" i="2"/>
  <c r="R138" i="2"/>
  <c r="P138" i="2"/>
  <c r="BE138" i="2"/>
  <c r="J137" i="2"/>
  <c r="J135" i="2"/>
  <c r="J133" i="2"/>
  <c r="J139" i="2"/>
  <c r="J141" i="2"/>
  <c r="J143" i="2"/>
  <c r="P144" i="2"/>
  <c r="R144" i="2"/>
  <c r="T144" i="2"/>
  <c r="BE144" i="2"/>
  <c r="BF144" i="2"/>
  <c r="BG144" i="2"/>
  <c r="BH144" i="2"/>
  <c r="BI144" i="2"/>
  <c r="BK144" i="2"/>
  <c r="BK130" i="2"/>
  <c r="BI130" i="2"/>
  <c r="BH130" i="2"/>
  <c r="BG130" i="2"/>
  <c r="BF130" i="2"/>
  <c r="T130" i="2"/>
  <c r="R130" i="2"/>
  <c r="P130" i="2"/>
  <c r="BE130" i="2"/>
  <c r="J129" i="2"/>
  <c r="J127" i="2"/>
  <c r="J125" i="2"/>
  <c r="J123" i="2"/>
  <c r="J111" i="2"/>
  <c r="J109" i="2"/>
  <c r="BK118" i="2"/>
  <c r="BI118" i="2"/>
  <c r="BH118" i="2"/>
  <c r="BG118" i="2"/>
  <c r="BF118" i="2"/>
  <c r="T118" i="2"/>
  <c r="R118" i="2"/>
  <c r="P118" i="2"/>
  <c r="BE118" i="2"/>
  <c r="J117" i="2"/>
  <c r="J115" i="2"/>
  <c r="J113" i="2"/>
  <c r="J121" i="2" l="1"/>
  <c r="J119" i="2"/>
  <c r="J107" i="2" l="1"/>
  <c r="AY53" i="1"/>
  <c r="AX53" i="1"/>
  <c r="BI89" i="3"/>
  <c r="BH89" i="3"/>
  <c r="BG89" i="3"/>
  <c r="BF89" i="3"/>
  <c r="T89" i="3"/>
  <c r="R89" i="3"/>
  <c r="P89" i="3"/>
  <c r="BK89" i="3"/>
  <c r="J89" i="3"/>
  <c r="BE89" i="3"/>
  <c r="BI87" i="3"/>
  <c r="BH87" i="3"/>
  <c r="BG87" i="3"/>
  <c r="BF87" i="3"/>
  <c r="T87" i="3"/>
  <c r="R87" i="3"/>
  <c r="P87" i="3"/>
  <c r="BK87" i="3"/>
  <c r="J87" i="3"/>
  <c r="BE87" i="3" s="1"/>
  <c r="BI85" i="3"/>
  <c r="BH85" i="3"/>
  <c r="BG85" i="3"/>
  <c r="BF85" i="3"/>
  <c r="T85" i="3"/>
  <c r="R85" i="3"/>
  <c r="P85" i="3"/>
  <c r="BK85" i="3"/>
  <c r="J85" i="3"/>
  <c r="BE85" i="3" s="1"/>
  <c r="BI83" i="3"/>
  <c r="BH83" i="3"/>
  <c r="BG83" i="3"/>
  <c r="BF83" i="3"/>
  <c r="T83" i="3"/>
  <c r="R83" i="3"/>
  <c r="P83" i="3"/>
  <c r="BK83" i="3"/>
  <c r="J83" i="3"/>
  <c r="BE83" i="3" s="1"/>
  <c r="BI81" i="3"/>
  <c r="BH81" i="3"/>
  <c r="BG81" i="3"/>
  <c r="BF81" i="3"/>
  <c r="T81" i="3"/>
  <c r="T80" i="3"/>
  <c r="T79" i="3" s="1"/>
  <c r="T78" i="3" s="1"/>
  <c r="R81" i="3"/>
  <c r="R80" i="3"/>
  <c r="R79" i="3" s="1"/>
  <c r="R78" i="3" s="1"/>
  <c r="P81" i="3"/>
  <c r="P80" i="3"/>
  <c r="P79" i="3" s="1"/>
  <c r="P78" i="3" s="1"/>
  <c r="AU53" i="1" s="1"/>
  <c r="BK81" i="3"/>
  <c r="BK80" i="3" s="1"/>
  <c r="J80" i="3" s="1"/>
  <c r="J81" i="3"/>
  <c r="BE81" i="3" s="1"/>
  <c r="J74" i="3"/>
  <c r="F74" i="3"/>
  <c r="F72" i="3"/>
  <c r="E70" i="3"/>
  <c r="J51" i="3"/>
  <c r="F51" i="3"/>
  <c r="F49" i="3"/>
  <c r="E47" i="3"/>
  <c r="J18" i="3"/>
  <c r="E18" i="3"/>
  <c r="F75" i="3" s="1"/>
  <c r="F52" i="3"/>
  <c r="J17" i="3"/>
  <c r="J12" i="3"/>
  <c r="J72" i="3" s="1"/>
  <c r="J49" i="3"/>
  <c r="E7" i="3"/>
  <c r="E68" i="3"/>
  <c r="E45" i="3"/>
  <c r="AY52" i="1"/>
  <c r="AX52" i="1"/>
  <c r="BI105" i="2"/>
  <c r="BH105" i="2"/>
  <c r="BG105" i="2"/>
  <c r="BF105" i="2"/>
  <c r="T105" i="2"/>
  <c r="R105" i="2"/>
  <c r="P105" i="2"/>
  <c r="BK105" i="2"/>
  <c r="J105" i="2"/>
  <c r="BE105" i="2" s="1"/>
  <c r="BI103" i="2"/>
  <c r="BH103" i="2"/>
  <c r="BG103" i="2"/>
  <c r="BF103" i="2"/>
  <c r="T103" i="2"/>
  <c r="R103" i="2"/>
  <c r="P103" i="2"/>
  <c r="BK103" i="2"/>
  <c r="J103" i="2"/>
  <c r="BE103" i="2" s="1"/>
  <c r="BI101" i="2"/>
  <c r="BH101" i="2"/>
  <c r="BG101" i="2"/>
  <c r="BF101" i="2"/>
  <c r="T101" i="2"/>
  <c r="R101" i="2"/>
  <c r="P101" i="2"/>
  <c r="BK101" i="2"/>
  <c r="J101" i="2"/>
  <c r="BE101" i="2" s="1"/>
  <c r="BI99" i="2"/>
  <c r="BH99" i="2"/>
  <c r="BG99" i="2"/>
  <c r="BF99" i="2"/>
  <c r="T99" i="2"/>
  <c r="R99" i="2"/>
  <c r="P99" i="2"/>
  <c r="BK99" i="2"/>
  <c r="J99" i="2"/>
  <c r="BE99" i="2" s="1"/>
  <c r="BI97" i="2"/>
  <c r="BH97" i="2"/>
  <c r="BG97" i="2"/>
  <c r="BF97" i="2"/>
  <c r="T97" i="2"/>
  <c r="R97" i="2"/>
  <c r="P97" i="2"/>
  <c r="BK97" i="2"/>
  <c r="J97" i="2"/>
  <c r="BE97" i="2" s="1"/>
  <c r="BI95" i="2"/>
  <c r="BH95" i="2"/>
  <c r="BG95" i="2"/>
  <c r="BF95" i="2"/>
  <c r="T95" i="2"/>
  <c r="R95" i="2"/>
  <c r="P95" i="2"/>
  <c r="BK95" i="2"/>
  <c r="J95" i="2"/>
  <c r="BE95" i="2" s="1"/>
  <c r="BI93" i="2"/>
  <c r="BH93" i="2"/>
  <c r="BG93" i="2"/>
  <c r="BF93" i="2"/>
  <c r="T93" i="2"/>
  <c r="R93" i="2"/>
  <c r="P93" i="2"/>
  <c r="BK93" i="2"/>
  <c r="J93" i="2"/>
  <c r="BE93" i="2" s="1"/>
  <c r="BI91" i="2"/>
  <c r="BH91" i="2"/>
  <c r="BG91" i="2"/>
  <c r="BF91" i="2"/>
  <c r="T91" i="2"/>
  <c r="R91" i="2"/>
  <c r="P91" i="2"/>
  <c r="BK91" i="2"/>
  <c r="J91" i="2"/>
  <c r="BE91" i="2" s="1"/>
  <c r="BI89" i="2"/>
  <c r="BH89" i="2"/>
  <c r="BG89" i="2"/>
  <c r="BF89" i="2"/>
  <c r="T89" i="2"/>
  <c r="R89" i="2"/>
  <c r="P89" i="2"/>
  <c r="BK89" i="2"/>
  <c r="J89" i="2"/>
  <c r="BE89" i="2" s="1"/>
  <c r="BI87" i="2"/>
  <c r="BH87" i="2"/>
  <c r="BG87" i="2"/>
  <c r="BF87" i="2"/>
  <c r="T87" i="2"/>
  <c r="R87" i="2"/>
  <c r="P87" i="2"/>
  <c r="BK87" i="2"/>
  <c r="J87" i="2"/>
  <c r="BE87" i="2" s="1"/>
  <c r="BI85" i="2"/>
  <c r="BH85" i="2"/>
  <c r="BG85" i="2"/>
  <c r="BF85" i="2"/>
  <c r="T85" i="2"/>
  <c r="R85" i="2"/>
  <c r="P85" i="2"/>
  <c r="BK85" i="2"/>
  <c r="J85" i="2"/>
  <c r="BE85" i="2" s="1"/>
  <c r="BI83" i="2"/>
  <c r="BH83" i="2"/>
  <c r="BG83" i="2"/>
  <c r="BF83" i="2"/>
  <c r="T83" i="2"/>
  <c r="R83" i="2"/>
  <c r="P83" i="2"/>
  <c r="BK83" i="2"/>
  <c r="J83" i="2"/>
  <c r="BE83" i="2" s="1"/>
  <c r="BI81" i="2"/>
  <c r="BH81" i="2"/>
  <c r="BG81" i="2"/>
  <c r="BF81" i="2"/>
  <c r="T81" i="2"/>
  <c r="R81" i="2"/>
  <c r="P81" i="2"/>
  <c r="BK81" i="2"/>
  <c r="J81" i="2"/>
  <c r="BE81" i="2" s="1"/>
  <c r="BI79" i="2"/>
  <c r="BH79" i="2"/>
  <c r="BG79" i="2"/>
  <c r="BF79" i="2"/>
  <c r="T79" i="2"/>
  <c r="R79" i="2"/>
  <c r="R78" i="2"/>
  <c r="R77" i="2" s="1"/>
  <c r="P79" i="2"/>
  <c r="BK79" i="2"/>
  <c r="J79" i="2"/>
  <c r="F71" i="2"/>
  <c r="E69" i="2"/>
  <c r="F49" i="2"/>
  <c r="E47" i="2"/>
  <c r="J21" i="2"/>
  <c r="E21" i="2"/>
  <c r="J73" i="2" s="1"/>
  <c r="J20" i="2"/>
  <c r="J18" i="2"/>
  <c r="E18" i="2"/>
  <c r="F74" i="2" s="1"/>
  <c r="J17" i="2"/>
  <c r="J15" i="2"/>
  <c r="E15" i="2"/>
  <c r="F73" i="2" s="1"/>
  <c r="J14" i="2"/>
  <c r="J12" i="2"/>
  <c r="J71" i="2" s="1"/>
  <c r="E7" i="2"/>
  <c r="E67" i="2" s="1"/>
  <c r="AS51" i="1"/>
  <c r="L47" i="1"/>
  <c r="AM46" i="1"/>
  <c r="L46" i="1"/>
  <c r="AM44" i="1"/>
  <c r="L44" i="1"/>
  <c r="L42" i="1"/>
  <c r="L41" i="1"/>
  <c r="F34" i="3" l="1"/>
  <c r="BD53" i="1" s="1"/>
  <c r="J78" i="2"/>
  <c r="T78" i="2"/>
  <c r="T77" i="2" s="1"/>
  <c r="BK78" i="2"/>
  <c r="BK77" i="2" s="1"/>
  <c r="F32" i="3"/>
  <c r="BB53" i="1" s="1"/>
  <c r="J31" i="3"/>
  <c r="AW53" i="1" s="1"/>
  <c r="F33" i="3"/>
  <c r="BC53" i="1" s="1"/>
  <c r="BE79" i="2"/>
  <c r="J77" i="2"/>
  <c r="F32" i="2"/>
  <c r="BB52" i="1" s="1"/>
  <c r="F34" i="2"/>
  <c r="BD52" i="1" s="1"/>
  <c r="BD51" i="1" s="1"/>
  <c r="W30" i="1" s="1"/>
  <c r="P78" i="2"/>
  <c r="P77" i="2" s="1"/>
  <c r="AU52" i="1" s="1"/>
  <c r="AU51" i="1" s="1"/>
  <c r="J31" i="2"/>
  <c r="AW52" i="1" s="1"/>
  <c r="F31" i="2"/>
  <c r="BA52" i="1" s="1"/>
  <c r="F33" i="2"/>
  <c r="BC52" i="1" s="1"/>
  <c r="BC51" i="1" s="1"/>
  <c r="AY51" i="1" s="1"/>
  <c r="J49" i="2"/>
  <c r="F51" i="2"/>
  <c r="F52" i="2"/>
  <c r="J51" i="2"/>
  <c r="J30" i="3"/>
  <c r="AV53" i="1" s="1"/>
  <c r="AT53" i="1" s="1"/>
  <c r="F30" i="3"/>
  <c r="AZ53" i="1" s="1"/>
  <c r="E45" i="2"/>
  <c r="BK79" i="3"/>
  <c r="J58" i="3"/>
  <c r="F31" i="3"/>
  <c r="BA53" i="1" s="1"/>
  <c r="BB51" i="1" l="1"/>
  <c r="J57" i="2"/>
  <c r="AX51" i="1"/>
  <c r="W28" i="1"/>
  <c r="W29" i="1"/>
  <c r="BA51" i="1"/>
  <c r="AW51" i="1" s="1"/>
  <c r="AK27" i="1" s="1"/>
  <c r="BK78" i="3"/>
  <c r="J78" i="3" s="1"/>
  <c r="J79" i="3"/>
  <c r="J57" i="3" s="1"/>
  <c r="J56" i="2"/>
  <c r="J27" i="2"/>
  <c r="F30" i="2" s="1"/>
  <c r="J30" i="2" l="1"/>
  <c r="AV52" i="1" s="1"/>
  <c r="AT52" i="1" s="1"/>
  <c r="AZ52" i="1"/>
  <c r="AZ51" i="1" s="1"/>
  <c r="AV51" i="1" s="1"/>
  <c r="AK26" i="1" s="1"/>
  <c r="W27" i="1"/>
  <c r="AG52" i="1"/>
  <c r="J56" i="3"/>
  <c r="J27" i="3"/>
  <c r="W26" i="1" l="1"/>
  <c r="J36" i="2"/>
  <c r="AT51" i="1"/>
  <c r="AG53" i="1"/>
  <c r="AN53" i="1" s="1"/>
  <c r="J36" i="3"/>
  <c r="AN52" i="1"/>
  <c r="AG51" i="1" l="1"/>
  <c r="AK23" i="1" s="1"/>
  <c r="AK32" i="1" s="1"/>
  <c r="AN51" i="1" l="1"/>
</calcChain>
</file>

<file path=xl/sharedStrings.xml><?xml version="1.0" encoding="utf-8"?>
<sst xmlns="http://schemas.openxmlformats.org/spreadsheetml/2006/main" count="1279" uniqueCount="426">
  <si>
    <t>Export VZ</t>
  </si>
  <si>
    <t>List obsahuje:</t>
  </si>
  <si>
    <t>1) Rekapitulace stavby</t>
  </si>
  <si>
    <t>2) Rekapitulace objektů stavby a soupisů prací</t>
  </si>
  <si>
    <t>3.0</t>
  </si>
  <si>
    <t/>
  </si>
  <si>
    <t>False</t>
  </si>
  <si>
    <t>{587a7a02-b1f6-43d0-9adf-0f51d5a96c41}</t>
  </si>
  <si>
    <t>&gt;&gt;  skryté sloupce  &lt;&lt;</t>
  </si>
  <si>
    <t>0,01</t>
  </si>
  <si>
    <t>21</t>
  </si>
  <si>
    <t>15</t>
  </si>
  <si>
    <t>REKAPITULACE STAVBY</t>
  </si>
  <si>
    <t>v ---  níže se nacházejí doplnkové a pomocné údaje k sestavám  --- v</t>
  </si>
  <si>
    <t>Návod na vyplnění</t>
  </si>
  <si>
    <t>0,001</t>
  </si>
  <si>
    <t>Kód:</t>
  </si>
  <si>
    <t>20182501003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</si>
  <si>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</si>
  <si>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</si>
  <si>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Vybudování interaktivní učebny a zřízení bezbariérovosti v ZŠ E. Beneše Bohumín - pomůcky</t>
  </si>
  <si>
    <t>KSO:</t>
  </si>
  <si>
    <t>CC-CZ:</t>
  </si>
  <si>
    <t>Místo:</t>
  </si>
  <si>
    <t>Bohumín</t>
  </si>
  <si>
    <t>Datum:</t>
  </si>
  <si>
    <t>26. 1. 2018</t>
  </si>
  <si>
    <t>Zadavatel:</t>
  </si>
  <si>
    <t>IČ:</t>
  </si>
  <si>
    <t xml:space="preserve"> </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</si>
  <si>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</si>
  <si>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</si>
  <si>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</si>
  <si>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</si>
  <si>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</si>
  <si>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</si>
  <si>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</si>
  <si>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</si>
  <si>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</si>
  <si>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</si>
  <si>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</si>
  <si>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</si>
  <si>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</si>
  <si>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</si>
  <si>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</si>
  <si>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</si>
  <si>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</si>
  <si>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</si>
  <si>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</si>
  <si>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</si>
  <si>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</si>
  <si>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</si>
  <si>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</si>
  <si>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</si>
  <si>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</si>
  <si>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</si>
  <si>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</si>
  <si>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</si>
  <si>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</si>
  <si>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</si>
  <si>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</si>
  <si>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</si>
  <si>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</si>
  <si>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</si>
  <si>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</si>
  <si>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</si>
  <si>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</si>
  <si>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</si>
  <si>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</si>
  <si>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</si>
  <si>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</si>
  <si>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</si>
  <si>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</si>
  <si>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</si>
  <si>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</si>
  <si>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</si>
  <si>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Pomůcky</t>
  </si>
  <si>
    <t>STA</t>
  </si>
  <si>
    <t>1</t>
  </si>
  <si>
    <t>{cb2a3ae8-de1f-45b6-8fca-d9492a8b3961}</t>
  </si>
  <si>
    <t>2</t>
  </si>
  <si>
    <t>002</t>
  </si>
  <si>
    <t>Slaboproud</t>
  </si>
  <si>
    <t>{d4ce81cb-a879-4088-a132-c562e68cfdeb}</t>
  </si>
  <si>
    <t>801 3</t>
  </si>
  <si>
    <t>1) Krycí list soupisu</t>
  </si>
  <si>
    <t>2) Rekapitulace</t>
  </si>
  <si>
    <t>3) Soupis prací</t>
  </si>
  <si>
    <t>Zpět na list:</t>
  </si>
  <si>
    <t>Rekapitulace stavby</t>
  </si>
  <si>
    <t>KRYCÍ LIST SOUPISU</t>
  </si>
  <si>
    <t>Objekt:</t>
  </si>
  <si>
    <t>001 - Pomůcky</t>
  </si>
  <si>
    <t>REKAPITULACE ČLENĚNÍ SOUPISU PRACÍ</t>
  </si>
  <si>
    <t>Kód dílu - Popis</t>
  </si>
  <si>
    <t>Cena celkem [CZK]</t>
  </si>
  <si>
    <t>Náklady soupisu celkem</t>
  </si>
  <si>
    <t>-1</t>
  </si>
  <si>
    <t>D1 - POMUCKY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</si>
  <si>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</si>
  <si>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</si>
  <si>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</si>
  <si>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</si>
  <si>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</si>
  <si>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</si>
  <si>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</si>
  <si>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</si>
  <si>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</si>
  <si>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</si>
  <si>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</si>
  <si>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</si>
  <si>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</si>
  <si>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</si>
  <si>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D1</t>
  </si>
  <si>
    <t>POMUCKY</t>
  </si>
  <si>
    <t>ROZPOCET</t>
  </si>
  <si>
    <t>K</t>
  </si>
  <si>
    <t>SW učitelská licence</t>
  </si>
  <si>
    <t>kus</t>
  </si>
  <si>
    <t>4</t>
  </si>
  <si>
    <t>SW žákovská licence</t>
  </si>
  <si>
    <t>3</t>
  </si>
  <si>
    <t>pracoviště učitele</t>
  </si>
  <si>
    <t>6</t>
  </si>
  <si>
    <t>pracoviště žáka</t>
  </si>
  <si>
    <t>8</t>
  </si>
  <si>
    <t>5</t>
  </si>
  <si>
    <t>10</t>
  </si>
  <si>
    <t>žákovské tablety</t>
  </si>
  <si>
    <t>12</t>
  </si>
  <si>
    <t>7</t>
  </si>
  <si>
    <t>tabule s interaktivním systémem</t>
  </si>
  <si>
    <t>14</t>
  </si>
  <si>
    <t>3D tiskárna</t>
  </si>
  <si>
    <t>16</t>
  </si>
  <si>
    <t>9</t>
  </si>
  <si>
    <t>multifunkční tiskárna</t>
  </si>
  <si>
    <t>18</t>
  </si>
  <si>
    <t>síťová infrastruktura</t>
  </si>
  <si>
    <t>20</t>
  </si>
  <si>
    <t>11</t>
  </si>
  <si>
    <t>kompletní instalace</t>
  </si>
  <si>
    <t>22</t>
  </si>
  <si>
    <t>akreditované školení</t>
  </si>
  <si>
    <t>24</t>
  </si>
  <si>
    <t>13</t>
  </si>
  <si>
    <t>stavebnice logických obvodů</t>
  </si>
  <si>
    <t>26</t>
  </si>
  <si>
    <t>mechanická stavebnice</t>
  </si>
  <si>
    <t>28</t>
  </si>
  <si>
    <t>robotická stavebnice</t>
  </si>
  <si>
    <t>30</t>
  </si>
  <si>
    <t>002 - Slaboproud</t>
  </si>
  <si>
    <t>ZŠ Bezručova Bohumín</t>
  </si>
  <si>
    <t>ATRIS s.r.o.</t>
  </si>
  <si>
    <t>M - Práce a dodávky M</t>
  </si>
  <si>
    <t xml:space="preserve">    21-M - Elektromontáže</t>
  </si>
  <si>
    <t>M</t>
  </si>
  <si>
    <t>Práce a dodávky M</t>
  </si>
  <si>
    <t>21-M</t>
  </si>
  <si>
    <t>Elektromontáže</t>
  </si>
  <si>
    <t>R-2100001</t>
  </si>
  <si>
    <t>D+M RACK</t>
  </si>
  <si>
    <t>64</t>
  </si>
  <si>
    <t>-955535857</t>
  </si>
  <si>
    <t>P</t>
  </si>
  <si>
    <t xml:space="preserve">Poznámka k položce:
12U (š)600x(h)395 
• nástěnná skříň pro umístění LAN prvku rozměru 12U (š)600x(h)395 se skleněnými dveřmi.;• 19“ jednodílný nástěnný rozvaděč s krytím IP30.;• Rozvaděč se věší přímo na zeď.;• Součástí rozvaděče jsou dvě posuvné vertikální lišty.;• Konstrukce rozvaděče:;– kompaktní svařovaný rozvaděč;– celoskleněné dveře: bezpečnostní tvrzené sklo, tloušťka 5 mm;• Rozvaděče jsou určeny k instalaci datových a telekomunikačních zařízení a jejích distribučních systémů.;• Rám rozvaděče a všechny oddělitelné části jsou propojeny pomocí zemnících kabelů,;• které musejí být řádně připevněny a zasunuty do konektorů po celou dobu užívání;• rozvaděče.;• Na spodní části rozvaděče je umístěn šroub M8 jako hlavní zemnící bod pro uzemnění.;• Kabelové vstupy kryté vylamovacími záslepkami jsou umístěny v horní a ve spodní části.;
</t>
  </si>
  <si>
    <t>R-2100002</t>
  </si>
  <si>
    <t xml:space="preserve">D+M LAN Přepínač </t>
  </si>
  <si>
    <t>-1059295013</t>
  </si>
  <si>
    <t>Poznámka k položce:
• Typ zařízení: Switch - 26 portů ;• Provedení: Rack-mountable • Porty: 24 x 10/100/1000 + 2 x combo mini-GBIC 5;• Výkon: Switching capacity : 38.69 Mpps : Forwarding performance (64-byte packet size) : 52 Gbps ;• Velikost MAC tabulky: 8000 záznamů ;• Podpora Jumbo frame: Ano ;• Protokol pro vzdálenou správu: SNMP, RMON, HTTP, TFTP ;• Šifrování: MD5 ;
• Metoda ověřování: RADIUS ;• Vyhovující standardům: IEEE 802.3, IEEE 802.3u, IEEE 802.3z, IEEE 802.1D, IEEE 802.1Q, IEEE 802.3ab, IEEE 802.1p, IEEE 802.3x, IEEE 802.3ad (LACP), IEEE 802.1w, IEEE 802.1x, 802.3af PoE • RAM: 128 MB ;• Flash paměť: 16 MB ;• Indikátory stavu: Link activity, port transmission speed, system • Rozhraní: 26 x 10Base-T/100Base-TX/1000Base-T - RJ-45 | 2 x SFP (mini-GBIC) ;• Montážní sada: Zahrnuta;• Záruka - doživotní záruka;. • Instalace datového rozvaděče, instalace a nastavení UPS, instalace a nastavení LAN přepínače.;</t>
  </si>
  <si>
    <t>R-21000033</t>
  </si>
  <si>
    <t>D+M Router</t>
  </si>
  <si>
    <t>1336761690</t>
  </si>
  <si>
    <t xml:space="preserve">Poznámka k položce:
Router, • LAN port 5X ; • Rychlost 10/100/1000 ; • NAT ; • Firewall ;• DNS server ;• DHCP server ;• VPN server - L2TP server, OpenVPN Server, IPSEC ;• Queues managment ;• Web Proxy ;• Radius server ;• Watchdog;
</t>
  </si>
  <si>
    <t>R-2100004</t>
  </si>
  <si>
    <t>D+M NAS</t>
  </si>
  <si>
    <t>1309064143</t>
  </si>
  <si>
    <t xml:space="preserve">Poznámka k položce:
Pro uchování a zálohy logů a provozních informací bude v rámci projektu pořízeno síťové (NAS) úložiště.;Sítové úložiště NAS bude z důvodu fyzické bezpečnosti záloh a dat umístěno v centrálním rozvaděči v prostorách, popř. jiném distribučním rozvaděči, nejlépe v takovém, kde není očekáván velký pohyb osob.
Podmínkou bude rovněž uzamčení rozvaděče.
Prostoru na úložišti NAS může být paralelně využito i k jiným účelům, jako například pro zálohování;serverů a jejich dat. NAS úložiště běžně automatizaci záloh nenabízí. Zálohování bude proto prováděno;nativními nástroji operačních systémů, které jsou pro ten účel dostatečné a povedou k úspoře finančních prostředků za nástroje třetích stran.
• CPU minimálně DualCore 1 Ghz
• RAM minimálně 512 MB DDR3
• min. prostor pro 2x HotSwap HDD 3.5”/2.5” SATA III/II x 2
• Osazeny minimálně 2xHDD každý s kapacitou 2TB
• Kapacita: 2 TB; • 3,5 palcový disk;• Rozhraní: SATA 6 Gb/s;• Vyrovnávací paměť: min. 64 MB;• Určeno pro NAS;• Navrženo pro provoz 24 hodin, 7 dní v týdnu;• RAID kompatibilní;
• Minimálně 3 roky záruka;
• Minimálně 2x USB 3.0 porty
• Minimálně 1x LAN port v provedení 100/1000 Base-T.
• Podporované síťové protokoly: CIFS, AFP, NFS, FTP, WebDAV, CalDAV, iSCSI, Telnet, SSH, SNMP
• Adresářové služby: Integrace s MS AD a LDAP
• Řízení přístupu pomocí ACL
</t>
  </si>
  <si>
    <t>R-2100005</t>
  </si>
  <si>
    <t xml:space="preserve">Rozvod sítě </t>
  </si>
  <si>
    <t>-1232410448</t>
  </si>
  <si>
    <t>Poznámka k položce:
Rozvod sítě pro 30+1 PC, kabeláž, instalační materiál, DI materiál</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</si>
  <si>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</si>
  <si>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</si>
  <si>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</si>
  <si>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</si>
  <si>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</si>
  <si>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</si>
  <si>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</si>
  <si>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</si>
  <si>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</si>
  <si>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</si>
  <si>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</si>
  <si>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</si>
  <si>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</si>
  <si>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</si>
  <si>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</si>
  <si>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</si>
  <si>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</si>
  <si>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</si>
  <si>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</si>
  <si>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</si>
  <si>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</si>
  <si>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</si>
  <si>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</si>
  <si>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</si>
  <si>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</si>
  <si>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</si>
  <si>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</si>
  <si>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</si>
  <si>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</si>
  <si>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</si>
  <si>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</si>
  <si>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</si>
  <si>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</si>
  <si>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</si>
  <si>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</si>
  <si>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</si>
  <si>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</si>
  <si>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</si>
  <si>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</si>
  <si>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</si>
  <si>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</si>
  <si>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</si>
  <si>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</si>
  <si>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</si>
  <si>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</si>
  <si>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</si>
  <si>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</si>
  <si>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</si>
  <si>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</si>
  <si>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</si>
  <si>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</si>
  <si>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</si>
  <si>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</si>
  <si>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</si>
  <si>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</si>
  <si>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</si>
  <si>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</si>
  <si>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</si>
  <si>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</si>
  <si>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</si>
  <si>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</si>
  <si>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</si>
  <si>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</si>
  <si>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</si>
  <si>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</si>
  <si>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</si>
  <si>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</si>
  <si>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</si>
  <si>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</si>
  <si>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</si>
  <si>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</si>
  <si>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</si>
  <si>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</si>
  <si>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</si>
  <si>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</si>
  <si>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</si>
  <si>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</si>
  <si>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</si>
  <si>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</si>
  <si>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</si>
  <si>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</si>
  <si>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</si>
  <si>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</si>
  <si>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</si>
  <si>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</si>
  <si>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</si>
  <si>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</si>
  <si>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</si>
  <si>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</si>
  <si>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</si>
  <si>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</si>
  <si>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</si>
  <si>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</si>
  <si>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</si>
  <si>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</si>
  <si>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</si>
  <si>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</si>
  <si>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</si>
  <si>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</si>
  <si>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</si>
  <si>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</si>
  <si>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</si>
  <si>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</si>
  <si>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</si>
  <si>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</si>
  <si>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</si>
  <si>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</si>
  <si>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</si>
  <si>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</si>
  <si>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</si>
  <si>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</si>
  <si>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</si>
  <si>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</si>
  <si>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</si>
  <si>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</si>
  <si>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</si>
  <si>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</si>
  <si>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</si>
  <si>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</si>
  <si>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</si>
  <si>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</si>
  <si>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</si>
  <si>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</si>
  <si>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</si>
  <si>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</si>
  <si>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</si>
  <si>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</si>
  <si>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</si>
  <si>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</si>
  <si>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</si>
  <si>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</si>
  <si>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</si>
  <si>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</si>
  <si>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</si>
  <si>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</si>
  <si>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</si>
  <si>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</si>
  <si>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</si>
  <si>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</si>
  <si>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</si>
  <si>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</si>
  <si>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</si>
  <si>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</si>
  <si>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</si>
  <si>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</si>
  <si>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</si>
  <si>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</si>
  <si>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</si>
  <si>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</si>
  <si>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</si>
  <si>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</si>
  <si>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</si>
  <si>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</si>
  <si>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</si>
  <si>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</si>
  <si>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</si>
  <si>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</si>
  <si>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</si>
  <si>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</si>
  <si>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</si>
  <si>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</si>
  <si>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</si>
  <si>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</si>
  <si>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</si>
  <si>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</si>
  <si>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</si>
  <si>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</si>
  <si>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</si>
  <si>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</si>
  <si>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</si>
  <si>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</si>
  <si>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</si>
  <si>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</si>
  <si>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</si>
  <si>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</si>
  <si>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</si>
  <si>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</si>
  <si>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</si>
  <si>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</si>
  <si>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</si>
  <si>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</si>
  <si>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</si>
  <si>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</si>
  <si>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software k jazykové učebně pro učitele, veškeré požadované funkce musí být ovládány z jedné softwarové aplikace a tedy z jednoho uživatelského rozhraní, požadavky na učitelskou aplikaci: odesílání učitelovy obrazovky žákům, možnost zobrazení žákovských obrazovek, učitel vidí a monitoruje obrazovky žáků, hlavní hovor – učitele ve sluchátkách slyší všichni žáci, komunikace mezi učitelem a jednotlivými žáky, osobní komunikace mezi učitelem a žákem, možnost tvořit v aplikaci skupinky žáků, možnost kombinování žáků do skupin (2 – 8), možnost tvořit skupinky pro chat, monitoring chatu žáků, chatování s žáky, poslech konverzace žáků v párech nebo skupinkách, zobrazení požadavku žáka na pomoc učitele (tzv. vyžádání pomoci učitele), postupné monitorování žákovských obrazovek, monitorování žákovských obrazovek, diskrétní odposlech žáků (učitel poslouchá konverzace), dálkové ovládání žákovských počítačů, omezování počítačových aplikací, např. blokování přístupu na www stránky, dálkové zapínání a vypínání žákovských PC, odesílání souborů jednotlivých žákům, nahrávání na počítači učitele v průběhu celé lekce, nahrávání jednotlivých žáků, poslech více zvukových zdrojů současně, včetně jejich kombinace s výkladem učitele, ovládání hlasitosti každé úlohy a každého žáka  přímo z aplikace, možnost vytvoření vlastního seznamu tříd, včetně možnost přiřadit jednotlivých žákům jejich fotky, jmenný seznam žáků ve třídách s možností změny jmen i poziv žáků, integrovaný přístup ke slovníkům přímo z aplikace, funkce hlasování a testování  – testovací a hlasovací (anketní) modul, možnost výběru testu, tvorby testu a editace testu, možnost vyhodnocení testu a zobrazení výsledků testování žáků, možnost ukládání a stahování testů do internetového úložiště, možnost generování testů ve formátu .pdf pro tisk, hlasování – otázka ankety, na kterou žáci odpovídají
způsob, jakým bude anketa zobrazovat výsledky hlasování, možnost zobrazení celkového množství hlasů a zobrazování výsledků již během hlasování
nastavení kdo může hlasovat, možnost i opakovaného hlasování a jeho intervalu, povolení hlasování – anketa se uzavře a nelze již hlasovat, volba času ukončení – znemožňuje hlasování, e-learningový portál, SW modul pro LAN přístup a vzdálený přístup do databáze studijních materiálů mimo jazykovou laboratoř, příprava cvičení, kontrola vyplněných úloh, chatovací modul – možnost chatování mezi všemi uživateli, monitorování chatu z učitelského PC, historie chatu, psaná komunikace mezi učitelem a žákem v reálném čase, možnost omezit žákovský chat z učitelského PC, barevná vizualizace dle zasedacího pořádku, podpora dotykového ovládání, doživotní aktualizace zdarma, plná česká lokalizace produktu, základní záruka 36 měsíců, možnost rozšířené záruky na 5 let</t>
  </si>
  <si>
    <t>software k jazykové učebně pro žáky, veškeré požadované funkce musí být ovládány z jedné softwarové aplikace a tedy z jednoho uživatelského rozhraní, požadavky na žákovskou aplikaci: možnost zobrazení žákovské obrazovky na počítači učitele, hlavní hovor – žák slyší učitele ve sluchátkách, možnost komunikace přes sluchátka s učitelem i s ostatními žáky
osobní komunikace žák – učitel (diskrétní komunikace), možnost zapojení žáka do konverzačních skupin (2 – 8), možnost chatování s učitelem nebo ostatními žáky, vyžádání pomoci učitele pomocí přivolávacího tlačítka přímo v aplikaci, možnost zobrazení obrazovky učitele na počítači žáka, možnost přijímání dat od učitele (testy, obrázky, soubory apod.), možnost správy individuálních profilů žáků, poslech více zvukových zdrojů současně, včetně jejich kombinace s výkladem učitele, ovládání hlasitosti každé úlohy, integrovaný slovník, funkce hlasování – možnost aktivně odpovídat  na dotazy učitele, funkce testování – možnost vypracování odpovědí na testy zaslané učitelem a jejich odesílání na učitelský počítač, SW modul – e-learningový portál, internetový přístup do databáze studijních materiálů, možnost vyplňování učitelem přiřazených samostatných nebo domácích úkolů mimo jazykovou učebnu, plná kompatibilita aplikace, podpora dotykového ovládání, doživotní aktualizace zdarma, plně česká lokalizace produktu, 
základní záruka 36 měsíců, možnost rozšířené záruky na 5 let</t>
  </si>
  <si>
    <t>učitelský počítač typu AIO (all in one), operační systém plně kompatibilní s OS, který škola používá, možnost připojení do domény, procesor: minimálně 2 MB mezipaměti, 4 jádra, passmark min. 5800 bodů dle http://www.cpubenchmark.net, display minimálně 54,6 cm (21,5“), displej IPS s rozlišením FHD (1920x1080), + sekundární dotykový display minimálně 54,6 cm )21,5´´) s rozlišením FHD (1920x1080), grafika integrovaná nebo samostatná, paměť minimálně 4 GB DDR 3L-1600 SDRAM, pevný disk minimálně 500 GB SATA  7200 ot./min., optická mechanika – zapisovací jednotka SuperMulti DVD, síť: integrovaná gigabitová siť Ethernet LAN 10/100/1000, kombinované rozhraní 802.11 b/g/n (1x1) a Bluetooth 4.0, konektory: minimálně 3 porty USB 2.0, 1 kombinovaný konektor sluchátek/mikrofonu, 1x HDMI, čtečka paměťových karet, USB klávesnice, USB optická myš, LCD monitor – typ obrazovky TN, LED podsvícení, uhlopříčka minimálně 21,5“, rozlišení 1920x1080, rozteč bodu 0,2482 mm, poměr stran 16:9, povrch displeje matný, jas minimálně 200 cd/m2, dynamický kontrast minimálně 20M:1, odezva maximálně 7 ms GTG, KVM switch: bezproblémové propojení sekundárního LCD učitele s PC učitele, bezproblémové propojení učitelského PC s externím zařízením (IA displej, tabule či projektor), umožní připojit více vstupů na jedno zařízení, kompatibilní s HDTV resolution of 480p, 720p, 1080p,(1920x1080), VGA, SVGA, SXGA, UXGA (1600x1200) and WUXGA (1920x1200), záruka 2 roky</t>
  </si>
  <si>
    <t>žákovský počítač typu AIO (all in one)
operační systém plně kompatibilní s OS, který škola používá, možnost připojení do domény, procesor: minimálně 2 MB mezipaměti, 4 jádra, passmark min. 5800 bodů dle http://www.cpubenchmark.net, display minimálně 54,6 cm (21,5“), displej IPS s rozlišením FHD (1920x1080), dotykový, grafika integrovaná nebo samostatná, paměť minimálně 4 GB DDR 3L-1600 SDRAM, pevný disk minimálně 500 GB SATA  7200 ot./min., optická mechanika – zapisovací jednotka, SuperMulti DVD, síť: integrovaná gigabitová siť Ethernet LAN 10/100/1000, kombinované rozhraní 802.11 b/g/n (1x1) a Bluetooth 4.0, konektory: minimálně 3 porty USB 2.0, 1 kombinovaný konektor sluchátek/mikrofonu, 1x HDMI, čtečka paměťových karet, USB klávesnice, USB optická myš, záruka 2 roky</t>
  </si>
  <si>
    <t>sluchátka s mikrofonem</t>
  </si>
  <si>
    <t>kvalitní a robustní profesionální sluchátka s mikrofonem, velké náušníky pro kvalitní poslech, ovládání hlasitosti</t>
  </si>
  <si>
    <t>Wifi 32GB, procesor Aí 1500 Mhz, operační systém iO S102048 MB RAM, 32 GB vnitřní paměť, displej Retina IPS 9,7 palce, rozlišení 2048x1536, konektivita WiFi (802.11a/b/g/n/ac), 2 pásma 2,4 Ghz a 5 Ghz, HT80 s MIMO, Bluetooth 4.2, 8 Mpix fotoaparát, Kamera Face Time HD – 1,2 Mpix fotky, digitální kompes, WiFi, mikrolokalizace iBeacon, Touch ID, tříosý gyroskop, akcelerometr, barometr, snímač okolního osvětlení, baterie Li-Po s výdrží cca 10 hodin</t>
  </si>
  <si>
    <t>Trojlistá keramická tabule s posuvem, školní tabule typu Triptych s bočními sklopnými křídly , velikost prostřední plochy200x120 cm, bílý keramický povrch typu Polyvision K3, určený k projekci, popisovatelný stíratelnými fixy a tekutými křídami, křídla velikosti 100x120 cm, zelený keramický povrch typu Polyvizion K3, zelený povrch popisovatelný bezprašnými křídami nebo tekutými křídami, hliníkové orámování, plastové rožky, odkládací police, záruka na povrch tabule 20 let, hliníkový zvedací systém se skrytým protizávažovým systémem, speciální uchycení pro tabuli a držák dataprojektoru, včetně kompletní montáže tabule, interaktivní projektor: technologie 3LCD, ultrakrátká projekce
srovnatelná intenzita bílého i barevného světla, projekce sytá a jasná i za denního světla, rozlišení WXGA 1280x800, svítivost min. 3300 ANSI lm, lampa 245 W, životnost lampy 4000 hodin, v ECO módu 6000 hodin, kontrast 10000:1, 3D zobrazení, interaktivní funkce nevyžadují instalaci ovladačů, dotykové ovládání až šesti prsty, vkládání poznámek přímo dotykem prstů, 2 interaktivní pera s rychlou odezvou, nezávislé nastavení per, sdílení obrazu bezdrátově pomocí aplikace iProjection2, zabudovaný reproduktor 16W, 2xHDMI, USB, VGA (D-SUB), RJ-45, volitelné Wi-fi, záruka na projektor 5 let, včetně držáku projektoru, včetně ovládacího a připojovacího panelu, včetně páru přídavných reproduktorů 2x20W, včetně druhé, náhradní lampy, včetně SW licence Smart Notebook Classroom a Advantage support, včetně dopravy, kompletní montáže, kabeláže a oživení systému, včetně akreditované proškolení obsluhy (akreditace MŠMT)</t>
  </si>
  <si>
    <t>XYZ – 3D, tisková plocha 150x150x150 mm, celkový modelový prostor 3375 cm3, tloušťka vrstvy 0,1 mm, tryska 0,4 mm, tiskový materiál – struna 1,75 mm PLA, technologie tisku FFF /FDM), displej, čtečka SDHC, USB 2.0, Wifi, včetně 7 ks tiskových strun PLA 1,75 mm, v barvách modrá, bílá, černá, stříbrná, zelená, červená a transparentní – vždy po 1 kg</t>
  </si>
  <si>
    <t>barevná LED tiskárna-kopírka-skener, formát A4, rychlost tisku 18 stran/min. černobíle i barevně, rozlišení 2400x600 dpi, ADF, 192 MB, USB 2.0, LAN, Wifi, včetně instalace a zprovoznění na místě</t>
  </si>
  <si>
    <t>profesionální Smart přepínač, 48 portů 10/10/100, 4xGigabit SFP port, přepínací výkon 104 Gb/s, management web, CLI, síťový management, QoS, provedení do 19“ racku, nástěnný rozvaděč jednodílný 19“ s krytím IP30, kompaktní svařovaný rozvaděč, celoskleněné dveře z bezpečnostního tvrzeného skla tloušťky minimálně 5 mm, rozvaděč je pověšen přímo na zeď</t>
  </si>
  <si>
    <t>instalace všech součástí systému, včetně kompletní kabeláže, vytvoření GB LAN sítě, kompletní montáž a zprovoznění jazykové a PC učebny, včetně dopravy všech komponentů a dopravy montážních pracovníků</t>
  </si>
  <si>
    <t>dvoustupňové školení pro práci s jazykovou laboratoří, celkem 8 výukových hodin (2 školení po 4 hodinách), akreditace MŠMT, pro maximálně 30 učitelů</t>
  </si>
  <si>
    <t>k sestavení 50 digitálních modelů bez pájení, obsahuje logické integrované obvody, čítač, paměti SRAM, funkce logických členů AND, OR, INVERT a jejich kombinace, možnost sestavit kódový zámek, různé bzučáky a blikače, zpožďovací obvody, schodišťový spínač, čítač, digitální houkačku, světelného hada, losovací zařízení, světelný budík apod., umožňuje ověřit základy dvojkové soustavy, napájení na 2 baterie AA</t>
  </si>
  <si>
    <t>klasická česká stavebnice, lakované kovové díly s otvory na šroubky, 1405 kusů součástek ve 153 druzích
balení v pěti patrech, elektromotorek, pásy, traktorová kola, ozubená a převodová kola, pásy, úhelníky, spojovací materiál, lze sestavit velké stroje, vozidla, raketoplán a mnoho dalšího, pomocí převodů a elektromotorku lze modely rozpohybovat, návod na sestavení 130 modelů, podle vlastní fantazie lze sestavit i množství vlastních modelů, celková hmotnost stavebnice 6,6 kg</t>
  </si>
  <si>
    <t>kombinace univerzálního stavebnicového systému typu Lego s nejmodernější technologií, kreativní sada pro sestavování a ovládání robotů, možnost sestavení TRACK3R, R3PTAR, SPIK3R, EV3RSTORM a GRIPP3R, oživení a ovládání přes intuitivní programovací rozhraní, srdcem produktu je inteligentní počítač EV3 s procesorem ARM9
USB port pro internetové a WiFi připojení, čtečka mikro SD karet, podvícená tlačítka, 4 konektory pro připojení motorů, 3 interaktivní servomotory, dálkové ovládání, barevný senzor, senzor pohybu a infračervený senzor, obsahuje více než 550 dílů, návod na sestavení 5 robotů, včetně SW v EN nebo DE mutaci, včetně příručky v českém jazyce na CD ROM
s metodikou, postupy, tipy a radami ke stavbě robotů</t>
  </si>
  <si>
    <t>17</t>
  </si>
  <si>
    <t>19</t>
  </si>
  <si>
    <t>DOBOT Magician - robotické rameno</t>
  </si>
  <si>
    <t>29</t>
  </si>
  <si>
    <t>27</t>
  </si>
  <si>
    <t>25</t>
  </si>
  <si>
    <t>23</t>
  </si>
  <si>
    <t>Programovací software Blockly</t>
  </si>
  <si>
    <t>učební pomůcka - grafický programovací nástroj,                                                                                                              robotické rameno DOBOT Magician, 5 měnitelných nástavců pro kreslení, gravírování, přesun předmětů a 3D tisk, joystick pro snadné ovládání, WIFI a Bluetooth modul, ochranné brýle (pro gravírování), úvodní náplň pro 3D tisk, skleněná podložka pro 3D tisk, doprava a technická podpora.</t>
  </si>
  <si>
    <t>software DOBOT Studio a DOBOT Blockly</t>
  </si>
  <si>
    <t>Chytrý robot, dokáže interaktivně reagovat na své okolí nebo se přesně řídí zadanými příkazy. Pro školáky od 8 let. Včetně aplikace Go pro chytré telefony a tablety se systemem iOS a podporou Bluetooth.</t>
  </si>
  <si>
    <t>DASH ROBOT</t>
  </si>
  <si>
    <t>BEE - BOT</t>
  </si>
  <si>
    <t>Vzdělávací pomůcka s mnohostranným využitím, interakvtní pomůcka pro rovoj logického myšlení, prostorové představivosti, plánování a základních matematických dovedností. Obsah: 6 ks včelek, 1 ks nabíjecí stanice, 1 ka USB nabíjecí kabel, uživatelská příručka.</t>
  </si>
  <si>
    <t>OZOBOT 2.0 BIT</t>
  </si>
  <si>
    <t>Interaktivní hračka - minirobot, rozvíví kreativitu a logické myšlení. Didaktická pomůcka. Obsah: 1 ks Ozobot, 1 ks ochranný skin, 1 ks USB - micro USB nabíjecí kabel, 1 ks ochranné pouzdro, 1 ks sada ozokaret, 1 ks kalibrační karta, 1 ks sada samolepek, manuál vč. přehledu ozokódů.</t>
  </si>
  <si>
    <t>mBot - STEM Education Robot kit, verze 1.1 - Bluetooth</t>
  </si>
  <si>
    <t>Elektronická stavebnice HiTech, projekt Arduino robot, obvládání dálkovým ovládačem nebo z mobilní aplikace jednoduché grafické programování, komunikace Bluetooth, kompatibilní s LEGO. Vybaven RJ25 porty, označeny barevně.</t>
  </si>
  <si>
    <t>Obsah: dokumentace, solární modul, ruční generátor, reverzibilní palivový článek, box měřiče, stopky, kabel, návod k provedení pokusů pro učitele, CD-ROM.</t>
  </si>
  <si>
    <t>Autíčko Dr FuelCell (kompletní sada)</t>
  </si>
  <si>
    <t>Žákovský přídavný transformátor</t>
  </si>
  <si>
    <t>Sada se 4 cívkami a jádrem tvaru U.                                                                                                                                                                             Cívka: 1 x 200 závitů, 2 x 400 závitů, 1 x 800 závitů, 1 x jádro vtaru U s krátkým jádrem (listěným), návod na provedení pokusů.</t>
  </si>
  <si>
    <t>Pokusná sada Obnovitelné energie</t>
  </si>
  <si>
    <t>Obsah: 2 ks termoelektrických generátorů pro stavbu entropického okruhu, 2 ks hliníkové profilové lišty, 2 ks svorek, 2 ks nádobí, 1 ks motoru s vrtulí, návod na použití s ukázkami experimentů.</t>
  </si>
  <si>
    <t>Sada pro rychlou demonstraci přeměny energie</t>
  </si>
  <si>
    <t>Obsah: 1 ks větrná turbína se stožárem, 9 ks různě profilovaných listů rotoru, 1 ks solární modul, 1 ks elektrolyzér, 1 ks palivový článek, 1 ks motor s vrtulí a 1 ks LED modulu pro indikátor napětí, 1 ks odporvý modul, 1 ks nabíjecí bateriový zdroj pro alternativní napíjení palivového článku, pro případ nedostatečného větru nebo slunečního záření, 1 ks plastová stříkačka, návod k obsluze.</t>
  </si>
  <si>
    <t>Tepelná vodivost kovů</t>
  </si>
  <si>
    <t>Obsah: 1 ks tyčka z hliníku ze železa, z mědi a ze zinku spojeny do kříže (délka ramene 100 mm, celková délka 390 mm), tepelně izolační rukojeť.</t>
  </si>
  <si>
    <t>Bimetalový proužek s rukojetí</t>
  </si>
  <si>
    <t>Dilatometr</t>
  </si>
  <si>
    <t>Nakloněná rovina a pomůcka na studium tření</t>
  </si>
  <si>
    <t>Sada přesných závaží 1 000 g</t>
  </si>
  <si>
    <t>31</t>
  </si>
  <si>
    <t>32</t>
  </si>
  <si>
    <t>33</t>
  </si>
  <si>
    <t>Vakuový zvon s ruční vývěvou</t>
  </si>
  <si>
    <t>Hydraulický lis</t>
  </si>
  <si>
    <t>Pascalova koule</t>
  </si>
  <si>
    <t>Pomůcka k měření teplotní roztažnosti různých kovů při zahřívání. Obsah: 3 tyče ze železa, mosazi a hliníku. Rozměr 300 x 130 mm.</t>
  </si>
  <si>
    <t>Materiál: železný a neželezný plech, vzájemně snýtovaný, s roukojetí.                                                                    Rozměr bez držadla 140 mm x 15 mm.</t>
  </si>
  <si>
    <t>Pomůcka pro pokus síly a statické rovnováhy s kladkou s kuličkovým ložiskem.                                                                                                                      Rozměr: délka stojánové tyče cca 58 cm, dílka roviny cca 60 cm.                                                                            Obsah: 1 ks rovina, 3 ks povrchy s různými koeficienty tření (hlíník, plast a pěnoplast), 1 ks sáně s hákem, 1 ks kladka, 1 ks stativ s příchytnou svorkou, 1 ks olovnice se sklonoměrem, 2 sady závaží.</t>
  </si>
  <si>
    <t>Obsah: odolný  plastové zvon, podtlakový manometru se stupnicí do 600 mm Hg, dvojitý uzavírací ventil, integrovaná ruční vývěva a odvzdušňovací ventil. Recipient bude umístěn na plastové vakuové desce, se zabudovanou vakuovou vývěvou. Těsnost zajistí gumový kroužek v drážce. Na recipientu bude umístěn dvojitý uzavírací ventil, kterým bude možno dávkovat vakuum vpouštěním vzduchu. Na uzávěr, který bude možno odšroubovat, bude možné připojit i jiné přístroje.                                                                                                             Vakuum: 250 mm Hg, 330 mbar.                                                                                      Rozměry: 350 x 200 mm (V x ø)
Hmotnost: 0,95 kg</t>
  </si>
  <si>
    <t>Obsah: 2 ks injekčních stříkaček 2 ml a 20 ml propojených krátkou PVC hadicí, písty a povrchy stříkaček budou mít různý průměr, jednotlivé části budou upevněny v plastovém bloku.</t>
  </si>
  <si>
    <t>3kolní pomůcka pro prokázání šíření tlaku v kapalinách rovnoměrně všemi směry. Na skleněné trubici s pístem bude skleněná koule s otvory do všech stran.                                               Materiál: BS 3.3.                                                                                                                         Celková délka cca 260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</si>
</sst>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10"/>
      <color rgb="FF003366"/>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color theme="1"/>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0" fillId="0" borderId="0" applyNumberFormat="0" applyFill="0" applyBorder="0" applyAlignment="0" applyProtection="0"/>
  </cellStyleXfs>
  <cellXfs count="34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0" fillId="0" borderId="0" xfId="0" applyAlignment="1" applyProtection="1">
      <alignment horizontal="center" vertical="center"/>
      <protection locked="0"/>
    </xf>
    <xf numFmtId="0" fontId="8" fillId="2" borderId="0" xfId="0" applyFont="1" applyFill="1" applyAlignment="1" applyProtection="1">
      <alignment horizontal="left" vertical="center"/>
    </xf>
    <xf numFmtId="0" fontId="9" fillId="2" borderId="0" xfId="0" applyFont="1" applyFill="1" applyAlignment="1" applyProtection="1">
      <alignment vertical="center"/>
    </xf>
    <xf numFmtId="0" fontId="10" fillId="2" borderId="0" xfId="0" applyFont="1" applyFill="1" applyAlignment="1" applyProtection="1">
      <alignment horizontal="left" vertical="center"/>
    </xf>
    <xf numFmtId="0" fontId="11" fillId="2" borderId="0" xfId="1" applyFont="1" applyFill="1" applyAlignment="1" applyProtection="1">
      <alignment vertical="center"/>
    </xf>
    <xf numFmtId="0" fontId="40" fillId="2" borderId="0" xfId="1" applyFill="1"/>
    <xf numFmtId="0" fontId="0" fillId="2" borderId="0" xfId="0" applyFill="1"/>
    <xf numFmtId="0" fontId="8" fillId="2" borderId="0" xfId="0" applyFont="1" applyFill="1" applyAlignment="1">
      <alignment horizontal="lef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3" fillId="0" borderId="0" xfId="0" applyFont="1" applyBorder="1" applyAlignment="1">
      <alignment horizontal="left" vertical="center"/>
    </xf>
    <xf numFmtId="0" fontId="0" fillId="0" borderId="6" xfId="0" applyBorder="1"/>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5"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7"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3" fillId="0" borderId="0" xfId="0" applyFont="1" applyAlignment="1">
      <alignment horizontal="left" vertical="center"/>
    </xf>
    <xf numFmtId="0" fontId="2" fillId="0" borderId="5" xfId="0" applyFont="1" applyBorder="1" applyAlignment="1">
      <alignment vertical="center"/>
    </xf>
    <xf numFmtId="0" fontId="15"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0" fillId="0" borderId="15"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3" fillId="0" borderId="0" xfId="0" applyFont="1" applyAlignment="1">
      <alignment horizontal="center" vertical="center"/>
    </xf>
    <xf numFmtId="4" fontId="19" fillId="0" borderId="18"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9" xfId="0" applyNumberFormat="1" applyFont="1" applyBorder="1" applyAlignment="1">
      <alignmen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5"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horizontal="center" vertical="center"/>
    </xf>
    <xf numFmtId="4" fontId="26" fillId="0" borderId="18"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9" xfId="0" applyNumberFormat="1" applyFont="1" applyBorder="1" applyAlignment="1">
      <alignment vertical="center"/>
    </xf>
    <xf numFmtId="0" fontId="4" fillId="0" borderId="0" xfId="0" applyFont="1" applyAlignment="1">
      <alignment horizontal="left" vertical="center"/>
    </xf>
    <xf numFmtId="4" fontId="26" fillId="0" borderId="23" xfId="0" applyNumberFormat="1" applyFont="1" applyBorder="1" applyAlignment="1">
      <alignment vertical="center"/>
    </xf>
    <xf numFmtId="4" fontId="26" fillId="0" borderId="24" xfId="0" applyNumberFormat="1" applyFont="1" applyBorder="1" applyAlignment="1">
      <alignment vertical="center"/>
    </xf>
    <xf numFmtId="166" fontId="26" fillId="0" borderId="24" xfId="0" applyNumberFormat="1" applyFont="1" applyBorder="1" applyAlignment="1">
      <alignment vertical="center"/>
    </xf>
    <xf numFmtId="4" fontId="26" fillId="0" borderId="25" xfId="0" applyNumberFormat="1" applyFont="1" applyBorder="1" applyAlignment="1">
      <alignment vertical="center"/>
    </xf>
    <xf numFmtId="0" fontId="0" fillId="0" borderId="0" xfId="0" applyProtection="1">
      <protection locked="0"/>
    </xf>
    <xf numFmtId="0" fontId="9" fillId="2" borderId="0" xfId="0" applyFont="1" applyFill="1" applyAlignment="1">
      <alignment vertical="center"/>
    </xf>
    <xf numFmtId="0" fontId="10" fillId="2" borderId="0" xfId="0" applyFont="1" applyFill="1" applyAlignment="1">
      <alignment horizontal="left" vertical="center"/>
    </xf>
    <xf numFmtId="0" fontId="27" fillId="2" borderId="0" xfId="1" applyFont="1" applyFill="1" applyAlignment="1">
      <alignment vertical="center"/>
    </xf>
    <xf numFmtId="0" fontId="9"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7" fillId="0" borderId="0" xfId="0" applyFont="1" applyBorder="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28"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2" fillId="0" borderId="0" xfId="0" applyFont="1" applyAlignment="1">
      <alignment horizontal="left" vertical="center"/>
    </xf>
    <xf numFmtId="0" fontId="15"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0" fillId="0" borderId="0" xfId="0" applyNumberFormat="1" applyFont="1" applyAlignment="1"/>
    <xf numFmtId="166" fontId="29" fillId="0" borderId="16" xfId="0" applyNumberFormat="1" applyFont="1" applyBorder="1" applyAlignment="1"/>
    <xf numFmtId="166" fontId="29" fillId="0" borderId="17" xfId="0" applyNumberFormat="1" applyFont="1" applyBorder="1" applyAlignment="1"/>
    <xf numFmtId="4" fontId="30" fillId="0" borderId="0" xfId="0" applyNumberFormat="1" applyFont="1" applyAlignment="1">
      <alignment vertical="center"/>
    </xf>
    <xf numFmtId="0" fontId="6" fillId="0" borderId="5" xfId="0" applyFont="1" applyBorder="1" applyAlignment="1"/>
    <xf numFmtId="0" fontId="6" fillId="0" borderId="0" xfId="0" applyFont="1" applyAlignment="1">
      <alignment horizontal="left"/>
    </xf>
    <xf numFmtId="0" fontId="5" fillId="0" borderId="0" xfId="0" applyFont="1" applyAlignment="1">
      <alignment horizontal="left"/>
    </xf>
    <xf numFmtId="0" fontId="6" fillId="0" borderId="0" xfId="0" applyFont="1" applyAlignment="1" applyProtection="1">
      <protection locked="0"/>
    </xf>
    <xf numFmtId="4" fontId="5" fillId="0" borderId="0" xfId="0" applyNumberFormat="1" applyFont="1" applyAlignment="1"/>
    <xf numFmtId="0" fontId="6" fillId="0" borderId="18" xfId="0" applyFont="1" applyBorder="1" applyAlignment="1"/>
    <xf numFmtId="0" fontId="6" fillId="0" borderId="0" xfId="0" applyFont="1" applyBorder="1" applyAlignment="1"/>
    <xf numFmtId="166" fontId="6" fillId="0" borderId="0" xfId="0" applyNumberFormat="1" applyFont="1" applyBorder="1" applyAlignment="1"/>
    <xf numFmtId="166" fontId="6" fillId="0" borderId="19" xfId="0" applyNumberFormat="1" applyFont="1" applyBorder="1" applyAlignment="1"/>
    <xf numFmtId="0" fontId="6" fillId="0" borderId="0" xfId="0" applyFont="1" applyAlignment="1">
      <alignment horizontal="center"/>
    </xf>
    <xf numFmtId="4" fontId="6" fillId="0" borderId="0" xfId="0" applyNumberFormat="1" applyFont="1" applyAlignment="1">
      <alignment vertical="center"/>
    </xf>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7" fillId="0" borderId="0" xfId="0" applyFont="1" applyAlignment="1">
      <alignment horizontal="left"/>
    </xf>
    <xf numFmtId="4" fontId="7" fillId="0" borderId="0" xfId="0" applyNumberFormat="1" applyFont="1" applyAlignment="1"/>
    <xf numFmtId="0" fontId="31" fillId="0" borderId="0" xfId="0" applyFont="1" applyAlignment="1">
      <alignment horizontal="left" vertical="center"/>
    </xf>
    <xf numFmtId="0" fontId="32"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0" fillId="0" borderId="0" xfId="0" applyAlignment="1" applyProtection="1">
      <alignment vertical="top"/>
      <protection locked="0"/>
    </xf>
    <xf numFmtId="0" fontId="33" fillId="0" borderId="29" xfId="0" applyFont="1" applyBorder="1" applyAlignment="1" applyProtection="1">
      <alignment vertical="center" wrapText="1"/>
      <protection locked="0"/>
    </xf>
    <xf numFmtId="0" fontId="33" fillId="0" borderId="30" xfId="0" applyFont="1" applyBorder="1" applyAlignment="1" applyProtection="1">
      <alignment vertical="center" wrapText="1"/>
      <protection locked="0"/>
    </xf>
    <xf numFmtId="0" fontId="33" fillId="0" borderId="31" xfId="0" applyFont="1" applyBorder="1" applyAlignment="1" applyProtection="1">
      <alignment vertical="center" wrapText="1"/>
      <protection locked="0"/>
    </xf>
    <xf numFmtId="0" fontId="33" fillId="0" borderId="32" xfId="0" applyFont="1" applyBorder="1" applyAlignment="1" applyProtection="1">
      <alignment horizontal="center" vertical="center" wrapText="1"/>
      <protection locked="0"/>
    </xf>
    <xf numFmtId="0" fontId="33" fillId="0" borderId="33" xfId="0" applyFont="1" applyBorder="1" applyAlignment="1" applyProtection="1">
      <alignment horizontal="center" vertical="center" wrapText="1"/>
      <protection locked="0"/>
    </xf>
    <xf numFmtId="0" fontId="33" fillId="0" borderId="32" xfId="0" applyFont="1" applyBorder="1" applyAlignment="1" applyProtection="1">
      <alignment vertical="center" wrapText="1"/>
      <protection locked="0"/>
    </xf>
    <xf numFmtId="0" fontId="33" fillId="0" borderId="33" xfId="0" applyFont="1" applyBorder="1" applyAlignment="1" applyProtection="1">
      <alignment vertical="center" wrapText="1"/>
      <protection locked="0"/>
    </xf>
    <xf numFmtId="0" fontId="35" fillId="0" borderId="1" xfId="0" applyFont="1" applyBorder="1" applyAlignment="1" applyProtection="1">
      <alignment horizontal="left" vertical="center" wrapText="1"/>
      <protection locked="0"/>
    </xf>
    <xf numFmtId="0" fontId="36" fillId="0" borderId="1" xfId="0" applyFont="1" applyBorder="1" applyAlignment="1" applyProtection="1">
      <alignment horizontal="left" vertical="center" wrapText="1"/>
      <protection locked="0"/>
    </xf>
    <xf numFmtId="0" fontId="36" fillId="0" borderId="32" xfId="0" applyFont="1" applyBorder="1" applyAlignment="1" applyProtection="1">
      <alignment vertical="center" wrapText="1"/>
      <protection locked="0"/>
    </xf>
    <xf numFmtId="0" fontId="36" fillId="0" borderId="1" xfId="0" applyFont="1" applyBorder="1" applyAlignment="1" applyProtection="1">
      <alignment vertical="center" wrapText="1"/>
      <protection locked="0"/>
    </xf>
    <xf numFmtId="0" fontId="36" fillId="0" borderId="1" xfId="0" applyFont="1" applyBorder="1" applyAlignment="1" applyProtection="1">
      <alignment vertical="center"/>
      <protection locked="0"/>
    </xf>
    <xf numFmtId="0" fontId="36" fillId="0" borderId="1" xfId="0" applyFont="1" applyBorder="1" applyAlignment="1" applyProtection="1">
      <alignment horizontal="left" vertical="center"/>
      <protection locked="0"/>
    </xf>
    <xf numFmtId="49" fontId="36" fillId="0" borderId="1" xfId="0" applyNumberFormat="1" applyFont="1" applyBorder="1" applyAlignment="1" applyProtection="1">
      <alignment vertical="center" wrapText="1"/>
      <protection locked="0"/>
    </xf>
    <xf numFmtId="0" fontId="33" fillId="0" borderId="35" xfId="0" applyFont="1" applyBorder="1" applyAlignment="1" applyProtection="1">
      <alignment vertical="center" wrapText="1"/>
      <protection locked="0"/>
    </xf>
    <xf numFmtId="0" fontId="37" fillId="0" borderId="34" xfId="0" applyFont="1" applyBorder="1" applyAlignment="1" applyProtection="1">
      <alignment vertical="center" wrapText="1"/>
      <protection locked="0"/>
    </xf>
    <xf numFmtId="0" fontId="33" fillId="0" borderId="36" xfId="0" applyFont="1" applyBorder="1" applyAlignment="1" applyProtection="1">
      <alignment vertical="center" wrapText="1"/>
      <protection locked="0"/>
    </xf>
    <xf numFmtId="0" fontId="33" fillId="0" borderId="1" xfId="0" applyFont="1" applyBorder="1" applyAlignment="1" applyProtection="1">
      <alignment vertical="top"/>
      <protection locked="0"/>
    </xf>
    <xf numFmtId="0" fontId="33" fillId="0" borderId="0" xfId="0" applyFont="1" applyAlignment="1" applyProtection="1">
      <alignment vertical="top"/>
      <protection locked="0"/>
    </xf>
    <xf numFmtId="0" fontId="33" fillId="0" borderId="29" xfId="0" applyFont="1" applyBorder="1" applyAlignment="1" applyProtection="1">
      <alignment horizontal="left" vertical="center"/>
      <protection locked="0"/>
    </xf>
    <xf numFmtId="0" fontId="33" fillId="0" borderId="30" xfId="0" applyFont="1" applyBorder="1" applyAlignment="1" applyProtection="1">
      <alignment horizontal="left" vertical="center"/>
      <protection locked="0"/>
    </xf>
    <xf numFmtId="0" fontId="33" fillId="0" borderId="31" xfId="0" applyFont="1" applyBorder="1" applyAlignment="1" applyProtection="1">
      <alignment horizontal="left" vertical="center"/>
      <protection locked="0"/>
    </xf>
    <xf numFmtId="0" fontId="33" fillId="0" borderId="32" xfId="0" applyFont="1" applyBorder="1" applyAlignment="1" applyProtection="1">
      <alignment horizontal="left" vertical="center"/>
      <protection locked="0"/>
    </xf>
    <xf numFmtId="0" fontId="33" fillId="0" borderId="33"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5" fillId="0" borderId="34" xfId="0" applyFont="1" applyBorder="1" applyAlignment="1" applyProtection="1">
      <alignment horizontal="left" vertical="center"/>
      <protection locked="0"/>
    </xf>
    <xf numFmtId="0" fontId="35" fillId="0" borderId="34" xfId="0" applyFont="1" applyBorder="1" applyAlignment="1" applyProtection="1">
      <alignment horizontal="center" vertical="center"/>
      <protection locked="0"/>
    </xf>
    <xf numFmtId="0" fontId="38"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36" fillId="0" borderId="0" xfId="0" applyFont="1" applyAlignment="1" applyProtection="1">
      <alignment horizontal="left" vertical="center"/>
      <protection locked="0"/>
    </xf>
    <xf numFmtId="0" fontId="36" fillId="0" borderId="1" xfId="0" applyFont="1" applyBorder="1" applyAlignment="1" applyProtection="1">
      <alignment horizontal="center" vertical="center"/>
      <protection locked="0"/>
    </xf>
    <xf numFmtId="0" fontId="36" fillId="0" borderId="32" xfId="0" applyFont="1" applyBorder="1" applyAlignment="1" applyProtection="1">
      <alignment horizontal="left" vertical="center"/>
      <protection locked="0"/>
    </xf>
    <xf numFmtId="0" fontId="36" fillId="0" borderId="1" xfId="0" applyFont="1" applyFill="1" applyBorder="1" applyAlignment="1" applyProtection="1">
      <alignment horizontal="left" vertical="center"/>
      <protection locked="0"/>
    </xf>
    <xf numFmtId="0" fontId="36" fillId="0" borderId="1" xfId="0" applyFont="1" applyFill="1" applyBorder="1" applyAlignment="1" applyProtection="1">
      <alignment horizontal="center" vertical="center"/>
      <protection locked="0"/>
    </xf>
    <xf numFmtId="0" fontId="33" fillId="0" borderId="35" xfId="0" applyFont="1" applyBorder="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3" fillId="0" borderId="36" xfId="0" applyFont="1" applyBorder="1" applyAlignment="1" applyProtection="1">
      <alignment horizontal="left" vertical="center"/>
      <protection locked="0"/>
    </xf>
    <xf numFmtId="0" fontId="33"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6" fillId="0" borderId="34" xfId="0" applyFont="1" applyBorder="1" applyAlignment="1" applyProtection="1">
      <alignment horizontal="left" vertical="center"/>
      <protection locked="0"/>
    </xf>
    <xf numFmtId="0" fontId="33" fillId="0" borderId="1" xfId="0" applyFont="1" applyBorder="1" applyAlignment="1" applyProtection="1">
      <alignment horizontal="left" vertical="center" wrapText="1"/>
      <protection locked="0"/>
    </xf>
    <xf numFmtId="0" fontId="36" fillId="0" borderId="1" xfId="0" applyFont="1" applyBorder="1" applyAlignment="1" applyProtection="1">
      <alignment horizontal="center" vertical="center" wrapText="1"/>
      <protection locked="0"/>
    </xf>
    <xf numFmtId="0" fontId="33" fillId="0" borderId="29" xfId="0" applyFont="1" applyBorder="1" applyAlignment="1" applyProtection="1">
      <alignment horizontal="left" vertical="center" wrapText="1"/>
      <protection locked="0"/>
    </xf>
    <xf numFmtId="0" fontId="33" fillId="0" borderId="30" xfId="0" applyFont="1" applyBorder="1" applyAlignment="1" applyProtection="1">
      <alignment horizontal="left" vertical="center" wrapText="1"/>
      <protection locked="0"/>
    </xf>
    <xf numFmtId="0" fontId="33" fillId="0" borderId="31" xfId="0" applyFont="1" applyBorder="1" applyAlignment="1" applyProtection="1">
      <alignment horizontal="left" vertical="center" wrapText="1"/>
      <protection locked="0"/>
    </xf>
    <xf numFmtId="0" fontId="33" fillId="0" borderId="32"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protection locked="0"/>
    </xf>
    <xf numFmtId="0" fontId="36" fillId="0" borderId="35" xfId="0" applyFont="1" applyBorder="1" applyAlignment="1" applyProtection="1">
      <alignment horizontal="left" vertical="center" wrapText="1"/>
      <protection locked="0"/>
    </xf>
    <xf numFmtId="0" fontId="36" fillId="0" borderId="34" xfId="0" applyFont="1" applyBorder="1" applyAlignment="1" applyProtection="1">
      <alignment horizontal="left" vertical="center" wrapText="1"/>
      <protection locked="0"/>
    </xf>
    <xf numFmtId="0" fontId="36" fillId="0" borderId="36" xfId="0" applyFont="1" applyBorder="1" applyAlignment="1" applyProtection="1">
      <alignment horizontal="left" vertical="center" wrapText="1"/>
      <protection locked="0"/>
    </xf>
    <xf numFmtId="0" fontId="36" fillId="0" borderId="1" xfId="0" applyFont="1" applyBorder="1" applyAlignment="1" applyProtection="1">
      <alignment horizontal="left" vertical="top"/>
      <protection locked="0"/>
    </xf>
    <xf numFmtId="0" fontId="36" fillId="0" borderId="1" xfId="0" applyFont="1" applyBorder="1" applyAlignment="1" applyProtection="1">
      <alignment horizontal="center" vertical="top"/>
      <protection locked="0"/>
    </xf>
    <xf numFmtId="0" fontId="36" fillId="0" borderId="35"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8" fillId="0" borderId="0" xfId="0" applyFont="1" applyAlignment="1" applyProtection="1">
      <alignment vertical="center"/>
      <protection locked="0"/>
    </xf>
    <xf numFmtId="0" fontId="35" fillId="0" borderId="1"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35"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6"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5" fillId="0" borderId="34" xfId="0" applyFont="1" applyBorder="1" applyAlignment="1" applyProtection="1">
      <alignment horizontal="left"/>
      <protection locked="0"/>
    </xf>
    <xf numFmtId="0" fontId="38" fillId="0" borderId="34" xfId="0" applyFont="1" applyBorder="1" applyAlignment="1" applyProtection="1">
      <protection locked="0"/>
    </xf>
    <xf numFmtId="0" fontId="33" fillId="0" borderId="32" xfId="0" applyFont="1" applyBorder="1" applyAlignment="1" applyProtection="1">
      <alignment vertical="top"/>
      <protection locked="0"/>
    </xf>
    <xf numFmtId="0" fontId="33" fillId="0" borderId="33" xfId="0" applyFont="1" applyBorder="1" applyAlignment="1" applyProtection="1">
      <alignment vertical="top"/>
      <protection locked="0"/>
    </xf>
    <xf numFmtId="0" fontId="33" fillId="0" borderId="1" xfId="0" applyFont="1" applyBorder="1" applyAlignment="1" applyProtection="1">
      <alignment horizontal="center" vertical="center"/>
      <protection locked="0"/>
    </xf>
    <xf numFmtId="0" fontId="33" fillId="0" borderId="1" xfId="0" applyFont="1" applyBorder="1" applyAlignment="1" applyProtection="1">
      <alignment horizontal="left" vertical="top"/>
      <protection locked="0"/>
    </xf>
    <xf numFmtId="0" fontId="33" fillId="0" borderId="35" xfId="0" applyFont="1" applyBorder="1" applyAlignment="1" applyProtection="1">
      <alignment vertical="top"/>
      <protection locked="0"/>
    </xf>
    <xf numFmtId="0" fontId="33" fillId="0" borderId="34" xfId="0" applyFont="1" applyBorder="1" applyAlignment="1" applyProtection="1">
      <alignment vertical="top"/>
      <protection locked="0"/>
    </xf>
    <xf numFmtId="0" fontId="33" fillId="0" borderId="36" xfId="0" applyFont="1" applyBorder="1" applyAlignment="1" applyProtection="1">
      <alignment vertical="top"/>
      <protection locked="0"/>
    </xf>
    <xf numFmtId="0" fontId="1" fillId="0" borderId="1" xfId="0" applyFont="1" applyBorder="1" applyAlignment="1">
      <alignment horizontal="center" vertical="center"/>
    </xf>
    <xf numFmtId="0" fontId="0" fillId="0" borderId="1" xfId="0" applyFont="1" applyBorder="1" applyAlignment="1">
      <alignment vertical="center"/>
    </xf>
    <xf numFmtId="166" fontId="1" fillId="0" borderId="1" xfId="0" applyNumberFormat="1" applyFont="1" applyBorder="1" applyAlignment="1">
      <alignment vertical="center"/>
    </xf>
    <xf numFmtId="0" fontId="42" fillId="0" borderId="28" xfId="0" applyFont="1" applyBorder="1" applyAlignment="1" applyProtection="1">
      <alignment horizontal="left" vertical="center" wrapText="1"/>
    </xf>
    <xf numFmtId="0" fontId="0" fillId="0" borderId="5" xfId="0" applyFont="1" applyBorder="1" applyAlignment="1" applyProtection="1">
      <alignment vertical="center" wrapText="1"/>
      <protection locked="0"/>
    </xf>
    <xf numFmtId="167" fontId="0" fillId="0" borderId="28" xfId="0" applyNumberFormat="1" applyFont="1" applyBorder="1" applyAlignment="1" applyProtection="1">
      <alignment vertical="center" wrapText="1"/>
      <protection locked="0"/>
    </xf>
    <xf numFmtId="4" fontId="0" fillId="4" borderId="28" xfId="0" applyNumberFormat="1" applyFont="1" applyFill="1" applyBorder="1" applyAlignment="1" applyProtection="1">
      <alignment vertical="center" wrapText="1"/>
      <protection locked="0"/>
    </xf>
    <xf numFmtId="4" fontId="0" fillId="0" borderId="28" xfId="0" applyNumberFormat="1" applyFont="1" applyBorder="1" applyAlignment="1" applyProtection="1">
      <alignment vertical="center" wrapText="1"/>
      <protection locked="0"/>
    </xf>
    <xf numFmtId="0" fontId="1" fillId="4" borderId="28" xfId="0" applyFont="1" applyFill="1" applyBorder="1" applyAlignment="1" applyProtection="1">
      <alignment horizontal="left" vertical="center" wrapText="1"/>
      <protection locked="0"/>
    </xf>
    <xf numFmtId="0" fontId="1" fillId="0" borderId="1" xfId="0" applyFont="1" applyBorder="1" applyAlignment="1">
      <alignment horizontal="center" vertical="center" wrapText="1"/>
    </xf>
    <xf numFmtId="0" fontId="0" fillId="0" borderId="1" xfId="0" applyFont="1" applyBorder="1" applyAlignment="1">
      <alignment vertical="center" wrapText="1"/>
    </xf>
    <xf numFmtId="166" fontId="1" fillId="0" borderId="1" xfId="0" applyNumberFormat="1" applyFont="1" applyBorder="1" applyAlignment="1">
      <alignment vertical="center" wrapText="1"/>
    </xf>
    <xf numFmtId="166" fontId="1" fillId="0" borderId="19" xfId="0" applyNumberFormat="1" applyFont="1" applyBorder="1" applyAlignment="1">
      <alignment vertical="center" wrapText="1"/>
    </xf>
    <xf numFmtId="0" fontId="0" fillId="0" borderId="0" xfId="0" applyFont="1" applyAlignment="1">
      <alignment horizontal="left" vertical="center" wrapText="1"/>
    </xf>
    <xf numFmtId="4" fontId="0" fillId="0" borderId="0" xfId="0" applyNumberFormat="1" applyFont="1" applyAlignment="1">
      <alignment vertical="center" wrapText="1"/>
    </xf>
    <xf numFmtId="0" fontId="42" fillId="0" borderId="1" xfId="0" applyFont="1" applyBorder="1" applyAlignment="1" applyProtection="1">
      <alignment horizontal="left" vertical="center" wrapText="1"/>
    </xf>
    <xf numFmtId="0" fontId="43" fillId="0" borderId="28" xfId="0" applyFont="1" applyBorder="1" applyAlignment="1" applyProtection="1">
      <alignment horizontal="left" vertical="center" wrapText="1"/>
      <protection locked="0"/>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2" fillId="3" borderId="0" xfId="0" applyFont="1" applyFill="1" applyAlignment="1">
      <alignment horizontal="center" vertical="center"/>
    </xf>
    <xf numFmtId="0" fontId="0" fillId="0" borderId="0" xfId="0"/>
    <xf numFmtId="4" fontId="24" fillId="0" borderId="0" xfId="0" applyNumberFormat="1" applyFont="1" applyAlignment="1">
      <alignment vertical="center"/>
    </xf>
    <xf numFmtId="0" fontId="24"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9" fillId="0" borderId="15" xfId="0" applyFont="1" applyBorder="1" applyAlignment="1">
      <alignment horizontal="center" vertical="center"/>
    </xf>
    <xf numFmtId="0" fontId="19"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4" fontId="16" fillId="0" borderId="0" xfId="0" applyNumberFormat="1" applyFont="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center" vertical="center"/>
    </xf>
    <xf numFmtId="0" fontId="16" fillId="0" borderId="0" xfId="0" applyFont="1" applyAlignment="1">
      <alignment horizontal="left" vertical="top" wrapText="1"/>
    </xf>
    <xf numFmtId="0" fontId="16"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23" fillId="0" borderId="0" xfId="0" applyFont="1" applyAlignment="1">
      <alignment horizontal="left" vertical="center" wrapText="1"/>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7"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0" fillId="0" borderId="0" xfId="0" applyFont="1" applyAlignment="1">
      <alignment vertical="center"/>
    </xf>
    <xf numFmtId="0" fontId="27" fillId="2" borderId="0" xfId="1" applyFont="1" applyFill="1" applyAlignment="1">
      <alignment vertical="center"/>
    </xf>
    <xf numFmtId="0" fontId="15" fillId="0" borderId="0" xfId="0" applyFont="1" applyBorder="1" applyAlignment="1">
      <alignment horizontal="left" vertical="center" wrapText="1"/>
    </xf>
    <xf numFmtId="0" fontId="15"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34" fillId="0" borderId="1" xfId="0" applyFont="1" applyBorder="1" applyAlignment="1" applyProtection="1">
      <alignment horizontal="center" vertical="center" wrapText="1"/>
      <protection locked="0"/>
    </xf>
    <xf numFmtId="0" fontId="35" fillId="0" borderId="34" xfId="0" applyFont="1" applyBorder="1" applyAlignment="1" applyProtection="1">
      <alignment horizontal="left" wrapText="1"/>
      <protection locked="0"/>
    </xf>
    <xf numFmtId="0" fontId="36" fillId="0" borderId="1" xfId="0" applyFont="1" applyBorder="1" applyAlignment="1" applyProtection="1">
      <alignment horizontal="left" vertical="center" wrapText="1"/>
      <protection locked="0"/>
    </xf>
    <xf numFmtId="0" fontId="36" fillId="0" borderId="1" xfId="0" applyFont="1" applyBorder="1" applyAlignment="1" applyProtection="1">
      <alignment horizontal="left" vertical="center"/>
      <protection locked="0"/>
    </xf>
    <xf numFmtId="49" fontId="36" fillId="0" borderId="1" xfId="0" applyNumberFormat="1" applyFont="1" applyBorder="1" applyAlignment="1" applyProtection="1">
      <alignment horizontal="left" vertical="center" wrapText="1"/>
      <protection locked="0"/>
    </xf>
    <xf numFmtId="0" fontId="34" fillId="0" borderId="1" xfId="0" applyFont="1" applyBorder="1" applyAlignment="1" applyProtection="1">
      <alignment horizontal="center" vertical="center"/>
      <protection locked="0"/>
    </xf>
    <xf numFmtId="0" fontId="35" fillId="0" borderId="34" xfId="0" applyFont="1" applyBorder="1" applyAlignment="1" applyProtection="1">
      <alignment horizontal="left"/>
      <protection locked="0"/>
    </xf>
    <xf numFmtId="0" fontId="36"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activeCell="BE5" sqref="BE5:BE32"/>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289" t="s">
        <v>8</v>
      </c>
      <c r="AS2" s="290"/>
      <c r="AT2" s="290"/>
      <c r="AU2" s="290"/>
      <c r="AV2" s="290"/>
      <c r="AW2" s="290"/>
      <c r="AX2" s="290"/>
      <c r="AY2" s="290"/>
      <c r="AZ2" s="290"/>
      <c r="BA2" s="290"/>
      <c r="BB2" s="290"/>
      <c r="BC2" s="290"/>
      <c r="BD2" s="290"/>
      <c r="BE2" s="290"/>
      <c r="BS2" s="20" t="s">
        <v>9</v>
      </c>
      <c r="BT2" s="20" t="s">
        <v>10</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9</v>
      </c>
      <c r="BT3" s="20" t="s">
        <v>11</v>
      </c>
    </row>
    <row r="4" spans="1:74" ht="36.950000000000003" customHeight="1">
      <c r="B4" s="24"/>
      <c r="C4" s="25"/>
      <c r="D4" s="26" t="s">
        <v>12</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13</v>
      </c>
      <c r="BE4" s="29" t="s">
        <v>14</v>
      </c>
      <c r="BS4" s="20" t="s">
        <v>15</v>
      </c>
    </row>
    <row r="5" spans="1:74" ht="14.45" customHeight="1">
      <c r="B5" s="24"/>
      <c r="C5" s="25"/>
      <c r="D5" s="30" t="s">
        <v>16</v>
      </c>
      <c r="E5" s="25"/>
      <c r="F5" s="25"/>
      <c r="G5" s="25"/>
      <c r="H5" s="25"/>
      <c r="I5" s="25"/>
      <c r="J5" s="25"/>
      <c r="K5" s="306" t="s">
        <v>17</v>
      </c>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25"/>
      <c r="AQ5" s="27"/>
      <c r="BE5" s="304" t="s">
        <v>18</v>
      </c>
      <c r="BS5" s="20" t="s">
        <v>9</v>
      </c>
    </row>
    <row r="6" spans="1:74" ht="36.950000000000003" customHeight="1">
      <c r="B6" s="24"/>
      <c r="C6" s="25"/>
      <c r="D6" s="32" t="s">
        <v>19</v>
      </c>
      <c r="E6" s="25"/>
      <c r="F6" s="25"/>
      <c r="G6" s="25"/>
      <c r="H6" s="25"/>
      <c r="I6" s="25"/>
      <c r="J6" s="25"/>
      <c r="K6" s="317" t="s">
        <v>20</v>
      </c>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c r="AP6" s="25"/>
      <c r="AQ6" s="27"/>
      <c r="BE6" s="305"/>
      <c r="BS6" s="20" t="s">
        <v>9</v>
      </c>
    </row>
    <row r="7" spans="1:74" ht="14.45" customHeight="1">
      <c r="B7" s="24"/>
      <c r="C7" s="25"/>
      <c r="D7" s="33" t="s">
        <v>21</v>
      </c>
      <c r="E7" s="25"/>
      <c r="F7" s="25"/>
      <c r="G7" s="25"/>
      <c r="H7" s="25"/>
      <c r="I7" s="25"/>
      <c r="J7" s="25"/>
      <c r="K7" s="31" t="s">
        <v>5</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5</v>
      </c>
      <c r="AO7" s="25"/>
      <c r="AP7" s="25"/>
      <c r="AQ7" s="27"/>
      <c r="BE7" s="305"/>
      <c r="BS7" s="20" t="s">
        <v>9</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305"/>
      <c r="BS8" s="20" t="s">
        <v>9</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305"/>
      <c r="BS9" s="20" t="s">
        <v>9</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5</v>
      </c>
      <c r="AO10" s="25"/>
      <c r="AP10" s="25"/>
      <c r="AQ10" s="27"/>
      <c r="BE10" s="305"/>
      <c r="BS10" s="20" t="s">
        <v>9</v>
      </c>
    </row>
    <row r="11" spans="1:74" ht="18.399999999999999"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30</v>
      </c>
      <c r="AL11" s="25"/>
      <c r="AM11" s="25"/>
      <c r="AN11" s="31" t="s">
        <v>5</v>
      </c>
      <c r="AO11" s="25"/>
      <c r="AP11" s="25"/>
      <c r="AQ11" s="27"/>
      <c r="BE11" s="305"/>
      <c r="BS11" s="20" t="s">
        <v>9</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305"/>
      <c r="BS12" s="20" t="s">
        <v>9</v>
      </c>
    </row>
    <row r="13" spans="1:74" ht="14.45" customHeight="1">
      <c r="B13" s="24"/>
      <c r="C13" s="25"/>
      <c r="D13" s="33"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t="s">
        <v>32</v>
      </c>
      <c r="AO13" s="25"/>
      <c r="AP13" s="25"/>
      <c r="AQ13" s="27"/>
      <c r="BE13" s="305"/>
      <c r="BS13" s="20" t="s">
        <v>9</v>
      </c>
    </row>
    <row r="14" spans="1:74" ht="15">
      <c r="B14" s="24"/>
      <c r="C14" s="25"/>
      <c r="D14" s="25"/>
      <c r="E14" s="318" t="s">
        <v>32</v>
      </c>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3" t="s">
        <v>30</v>
      </c>
      <c r="AL14" s="25"/>
      <c r="AM14" s="25"/>
      <c r="AN14" s="35" t="s">
        <v>32</v>
      </c>
      <c r="AO14" s="25"/>
      <c r="AP14" s="25"/>
      <c r="AQ14" s="27"/>
      <c r="BE14" s="305"/>
      <c r="BS14" s="20" t="s">
        <v>9</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305"/>
      <c r="BS15" s="20" t="s">
        <v>6</v>
      </c>
    </row>
    <row r="16" spans="1:74" ht="14.45" customHeight="1">
      <c r="B16" s="24"/>
      <c r="C16" s="25"/>
      <c r="D16" s="33"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5</v>
      </c>
      <c r="AO16" s="25"/>
      <c r="AP16" s="25"/>
      <c r="AQ16" s="27"/>
      <c r="BE16" s="305"/>
      <c r="BS16" s="20" t="s">
        <v>6</v>
      </c>
    </row>
    <row r="17" spans="2:71" ht="18.399999999999999" customHeight="1">
      <c r="B17" s="24"/>
      <c r="C17" s="25"/>
      <c r="D17" s="25"/>
      <c r="E17" s="31" t="s">
        <v>29</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30</v>
      </c>
      <c r="AL17" s="25"/>
      <c r="AM17" s="25"/>
      <c r="AN17" s="31" t="s">
        <v>5</v>
      </c>
      <c r="AO17" s="25"/>
      <c r="AP17" s="25"/>
      <c r="AQ17" s="27"/>
      <c r="BE17" s="305"/>
      <c r="BS17" s="20" t="s">
        <v>34</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305"/>
      <c r="BS18" s="20" t="s">
        <v>9</v>
      </c>
    </row>
    <row r="19" spans="2:71" ht="14.45" customHeight="1">
      <c r="B19" s="24"/>
      <c r="C19" s="25"/>
      <c r="D19" s="33" t="s">
        <v>35</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305"/>
      <c r="BS19" s="20" t="s">
        <v>9</v>
      </c>
    </row>
    <row r="20" spans="2:71" ht="16.5" customHeight="1">
      <c r="B20" s="24"/>
      <c r="C20" s="25"/>
      <c r="D20" s="25"/>
      <c r="E20" s="320" t="s">
        <v>5</v>
      </c>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25"/>
      <c r="AP20" s="25"/>
      <c r="AQ20" s="27"/>
      <c r="BE20" s="305"/>
      <c r="BS20" s="20" t="s">
        <v>34</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305"/>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305"/>
    </row>
    <row r="23" spans="2:71" s="1" customFormat="1" ht="25.9"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321">
        <f>ROUND(AG51,2)</f>
        <v>0</v>
      </c>
      <c r="AL23" s="322"/>
      <c r="AM23" s="322"/>
      <c r="AN23" s="322"/>
      <c r="AO23" s="322"/>
      <c r="AP23" s="38"/>
      <c r="AQ23" s="41"/>
      <c r="BE23" s="305"/>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305"/>
    </row>
    <row r="25" spans="2:71" s="1" customFormat="1">
      <c r="B25" s="37"/>
      <c r="C25" s="38"/>
      <c r="D25" s="38"/>
      <c r="E25" s="38"/>
      <c r="F25" s="38"/>
      <c r="G25" s="38"/>
      <c r="H25" s="38"/>
      <c r="I25" s="38"/>
      <c r="J25" s="38"/>
      <c r="K25" s="38"/>
      <c r="L25" s="323" t="s">
        <v>37</v>
      </c>
      <c r="M25" s="323"/>
      <c r="N25" s="323"/>
      <c r="O25" s="323"/>
      <c r="P25" s="38"/>
      <c r="Q25" s="38"/>
      <c r="R25" s="38"/>
      <c r="S25" s="38"/>
      <c r="T25" s="38"/>
      <c r="U25" s="38"/>
      <c r="V25" s="38"/>
      <c r="W25" s="323" t="s">
        <v>38</v>
      </c>
      <c r="X25" s="323"/>
      <c r="Y25" s="323"/>
      <c r="Z25" s="323"/>
      <c r="AA25" s="323"/>
      <c r="AB25" s="323"/>
      <c r="AC25" s="323"/>
      <c r="AD25" s="323"/>
      <c r="AE25" s="323"/>
      <c r="AF25" s="38"/>
      <c r="AG25" s="38"/>
      <c r="AH25" s="38"/>
      <c r="AI25" s="38"/>
      <c r="AJ25" s="38"/>
      <c r="AK25" s="323" t="s">
        <v>39</v>
      </c>
      <c r="AL25" s="323"/>
      <c r="AM25" s="323"/>
      <c r="AN25" s="323"/>
      <c r="AO25" s="323"/>
      <c r="AP25" s="38"/>
      <c r="AQ25" s="41"/>
      <c r="BE25" s="305"/>
    </row>
    <row r="26" spans="2:71" s="2" customFormat="1" ht="14.45" customHeight="1">
      <c r="B26" s="43"/>
      <c r="C26" s="44"/>
      <c r="D26" s="45" t="s">
        <v>40</v>
      </c>
      <c r="E26" s="44"/>
      <c r="F26" s="45" t="s">
        <v>41</v>
      </c>
      <c r="G26" s="44"/>
      <c r="H26" s="44"/>
      <c r="I26" s="44"/>
      <c r="J26" s="44"/>
      <c r="K26" s="44"/>
      <c r="L26" s="303">
        <v>0.21</v>
      </c>
      <c r="M26" s="302"/>
      <c r="N26" s="302"/>
      <c r="O26" s="302"/>
      <c r="P26" s="44"/>
      <c r="Q26" s="44"/>
      <c r="R26" s="44"/>
      <c r="S26" s="44"/>
      <c r="T26" s="44"/>
      <c r="U26" s="44"/>
      <c r="V26" s="44"/>
      <c r="W26" s="301">
        <f>ROUND(AZ51,2)</f>
        <v>0</v>
      </c>
      <c r="X26" s="302"/>
      <c r="Y26" s="302"/>
      <c r="Z26" s="302"/>
      <c r="AA26" s="302"/>
      <c r="AB26" s="302"/>
      <c r="AC26" s="302"/>
      <c r="AD26" s="302"/>
      <c r="AE26" s="302"/>
      <c r="AF26" s="44"/>
      <c r="AG26" s="44"/>
      <c r="AH26" s="44"/>
      <c r="AI26" s="44"/>
      <c r="AJ26" s="44"/>
      <c r="AK26" s="301">
        <f>ROUND(AV51,2)</f>
        <v>0</v>
      </c>
      <c r="AL26" s="302"/>
      <c r="AM26" s="302"/>
      <c r="AN26" s="302"/>
      <c r="AO26" s="302"/>
      <c r="AP26" s="44"/>
      <c r="AQ26" s="46"/>
      <c r="BE26" s="305"/>
    </row>
    <row r="27" spans="2:71" s="2" customFormat="1" ht="14.45" customHeight="1">
      <c r="B27" s="43"/>
      <c r="C27" s="44"/>
      <c r="D27" s="44"/>
      <c r="E27" s="44"/>
      <c r="F27" s="45" t="s">
        <v>42</v>
      </c>
      <c r="G27" s="44"/>
      <c r="H27" s="44"/>
      <c r="I27" s="44"/>
      <c r="J27" s="44"/>
      <c r="K27" s="44"/>
      <c r="L27" s="303">
        <v>0.15</v>
      </c>
      <c r="M27" s="302"/>
      <c r="N27" s="302"/>
      <c r="O27" s="302"/>
      <c r="P27" s="44"/>
      <c r="Q27" s="44"/>
      <c r="R27" s="44"/>
      <c r="S27" s="44"/>
      <c r="T27" s="44"/>
      <c r="U27" s="44"/>
      <c r="V27" s="44"/>
      <c r="W27" s="301">
        <f>ROUND(BA51,2)</f>
        <v>0</v>
      </c>
      <c r="X27" s="302"/>
      <c r="Y27" s="302"/>
      <c r="Z27" s="302"/>
      <c r="AA27" s="302"/>
      <c r="AB27" s="302"/>
      <c r="AC27" s="302"/>
      <c r="AD27" s="302"/>
      <c r="AE27" s="302"/>
      <c r="AF27" s="44"/>
      <c r="AG27" s="44"/>
      <c r="AH27" s="44"/>
      <c r="AI27" s="44"/>
      <c r="AJ27" s="44"/>
      <c r="AK27" s="301">
        <f>ROUND(AW51,2)</f>
        <v>0</v>
      </c>
      <c r="AL27" s="302"/>
      <c r="AM27" s="302"/>
      <c r="AN27" s="302"/>
      <c r="AO27" s="302"/>
      <c r="AP27" s="44"/>
      <c r="AQ27" s="46"/>
      <c r="BE27" s="305"/>
    </row>
    <row r="28" spans="2:71" s="2" customFormat="1" ht="14.45" hidden="1" customHeight="1">
      <c r="B28" s="43"/>
      <c r="C28" s="44"/>
      <c r="D28" s="44"/>
      <c r="E28" s="44"/>
      <c r="F28" s="45" t="s">
        <v>43</v>
      </c>
      <c r="G28" s="44"/>
      <c r="H28" s="44"/>
      <c r="I28" s="44"/>
      <c r="J28" s="44"/>
      <c r="K28" s="44"/>
      <c r="L28" s="303">
        <v>0.21</v>
      </c>
      <c r="M28" s="302"/>
      <c r="N28" s="302"/>
      <c r="O28" s="302"/>
      <c r="P28" s="44"/>
      <c r="Q28" s="44"/>
      <c r="R28" s="44"/>
      <c r="S28" s="44"/>
      <c r="T28" s="44"/>
      <c r="U28" s="44"/>
      <c r="V28" s="44"/>
      <c r="W28" s="301">
        <f>ROUND(BB51,2)</f>
        <v>0</v>
      </c>
      <c r="X28" s="302"/>
      <c r="Y28" s="302"/>
      <c r="Z28" s="302"/>
      <c r="AA28" s="302"/>
      <c r="AB28" s="302"/>
      <c r="AC28" s="302"/>
      <c r="AD28" s="302"/>
      <c r="AE28" s="302"/>
      <c r="AF28" s="44"/>
      <c r="AG28" s="44"/>
      <c r="AH28" s="44"/>
      <c r="AI28" s="44"/>
      <c r="AJ28" s="44"/>
      <c r="AK28" s="301">
        <v>0</v>
      </c>
      <c r="AL28" s="302"/>
      <c r="AM28" s="302"/>
      <c r="AN28" s="302"/>
      <c r="AO28" s="302"/>
      <c r="AP28" s="44"/>
      <c r="AQ28" s="46"/>
      <c r="BE28" s="305"/>
    </row>
    <row r="29" spans="2:71" s="2" customFormat="1" ht="14.45" hidden="1" customHeight="1">
      <c r="B29" s="43"/>
      <c r="C29" s="44"/>
      <c r="D29" s="44"/>
      <c r="E29" s="44"/>
      <c r="F29" s="45" t="s">
        <v>44</v>
      </c>
      <c r="G29" s="44"/>
      <c r="H29" s="44"/>
      <c r="I29" s="44"/>
      <c r="J29" s="44"/>
      <c r="K29" s="44"/>
      <c r="L29" s="303">
        <v>0.15</v>
      </c>
      <c r="M29" s="302"/>
      <c r="N29" s="302"/>
      <c r="O29" s="302"/>
      <c r="P29" s="44"/>
      <c r="Q29" s="44"/>
      <c r="R29" s="44"/>
      <c r="S29" s="44"/>
      <c r="T29" s="44"/>
      <c r="U29" s="44"/>
      <c r="V29" s="44"/>
      <c r="W29" s="301">
        <f>ROUND(BC51,2)</f>
        <v>0</v>
      </c>
      <c r="X29" s="302"/>
      <c r="Y29" s="302"/>
      <c r="Z29" s="302"/>
      <c r="AA29" s="302"/>
      <c r="AB29" s="302"/>
      <c r="AC29" s="302"/>
      <c r="AD29" s="302"/>
      <c r="AE29" s="302"/>
      <c r="AF29" s="44"/>
      <c r="AG29" s="44"/>
      <c r="AH29" s="44"/>
      <c r="AI29" s="44"/>
      <c r="AJ29" s="44"/>
      <c r="AK29" s="301">
        <v>0</v>
      </c>
      <c r="AL29" s="302"/>
      <c r="AM29" s="302"/>
      <c r="AN29" s="302"/>
      <c r="AO29" s="302"/>
      <c r="AP29" s="44"/>
      <c r="AQ29" s="46"/>
      <c r="BE29" s="305"/>
    </row>
    <row r="30" spans="2:71" s="2" customFormat="1" ht="14.45" hidden="1" customHeight="1">
      <c r="B30" s="43"/>
      <c r="C30" s="44"/>
      <c r="D30" s="44"/>
      <c r="E30" s="44"/>
      <c r="F30" s="45" t="s">
        <v>45</v>
      </c>
      <c r="G30" s="44"/>
      <c r="H30" s="44"/>
      <c r="I30" s="44"/>
      <c r="J30" s="44"/>
      <c r="K30" s="44"/>
      <c r="L30" s="303">
        <v>0</v>
      </c>
      <c r="M30" s="302"/>
      <c r="N30" s="302"/>
      <c r="O30" s="302"/>
      <c r="P30" s="44"/>
      <c r="Q30" s="44"/>
      <c r="R30" s="44"/>
      <c r="S30" s="44"/>
      <c r="T30" s="44"/>
      <c r="U30" s="44"/>
      <c r="V30" s="44"/>
      <c r="W30" s="301">
        <f>ROUND(BD51,2)</f>
        <v>0</v>
      </c>
      <c r="X30" s="302"/>
      <c r="Y30" s="302"/>
      <c r="Z30" s="302"/>
      <c r="AA30" s="302"/>
      <c r="AB30" s="302"/>
      <c r="AC30" s="302"/>
      <c r="AD30" s="302"/>
      <c r="AE30" s="302"/>
      <c r="AF30" s="44"/>
      <c r="AG30" s="44"/>
      <c r="AH30" s="44"/>
      <c r="AI30" s="44"/>
      <c r="AJ30" s="44"/>
      <c r="AK30" s="301">
        <v>0</v>
      </c>
      <c r="AL30" s="302"/>
      <c r="AM30" s="302"/>
      <c r="AN30" s="302"/>
      <c r="AO30" s="302"/>
      <c r="AP30" s="44"/>
      <c r="AQ30" s="46"/>
      <c r="BE30" s="305"/>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305"/>
    </row>
    <row r="32" spans="2:71" s="1" customFormat="1" ht="25.9" customHeight="1">
      <c r="B32" s="37"/>
      <c r="C32" s="47"/>
      <c r="D32" s="48" t="s">
        <v>46</v>
      </c>
      <c r="E32" s="49"/>
      <c r="F32" s="49"/>
      <c r="G32" s="49"/>
      <c r="H32" s="49"/>
      <c r="I32" s="49"/>
      <c r="J32" s="49"/>
      <c r="K32" s="49"/>
      <c r="L32" s="49"/>
      <c r="M32" s="49"/>
      <c r="N32" s="49"/>
      <c r="O32" s="49"/>
      <c r="P32" s="49"/>
      <c r="Q32" s="49"/>
      <c r="R32" s="49"/>
      <c r="S32" s="49"/>
      <c r="T32" s="50" t="s">
        <v>47</v>
      </c>
      <c r="U32" s="49"/>
      <c r="V32" s="49"/>
      <c r="W32" s="49"/>
      <c r="X32" s="313" t="s">
        <v>48</v>
      </c>
      <c r="Y32" s="314"/>
      <c r="Z32" s="314"/>
      <c r="AA32" s="314"/>
      <c r="AB32" s="314"/>
      <c r="AC32" s="49"/>
      <c r="AD32" s="49"/>
      <c r="AE32" s="49"/>
      <c r="AF32" s="49"/>
      <c r="AG32" s="49"/>
      <c r="AH32" s="49"/>
      <c r="AI32" s="49"/>
      <c r="AJ32" s="49"/>
      <c r="AK32" s="315">
        <f>SUM(AK23:AK30)</f>
        <v>0</v>
      </c>
      <c r="AL32" s="314"/>
      <c r="AM32" s="314"/>
      <c r="AN32" s="314"/>
      <c r="AO32" s="316"/>
      <c r="AP32" s="47"/>
      <c r="AQ32" s="51"/>
      <c r="BE32" s="305"/>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37"/>
    </row>
    <row r="39" spans="2:56" s="1" customFormat="1" ht="36.950000000000003" customHeight="1">
      <c r="B39" s="37"/>
      <c r="C39" s="57" t="s">
        <v>49</v>
      </c>
      <c r="AR39" s="37"/>
    </row>
    <row r="40" spans="2:56" s="1" customFormat="1" ht="6.95" customHeight="1">
      <c r="B40" s="37"/>
      <c r="AR40" s="37"/>
    </row>
    <row r="41" spans="2:56" s="3" customFormat="1" ht="14.45" customHeight="1">
      <c r="B41" s="58"/>
      <c r="C41" s="59" t="s">
        <v>16</v>
      </c>
      <c r="L41" s="3" t="str">
        <f>K5</f>
        <v>20182501003</v>
      </c>
      <c r="AR41" s="58"/>
    </row>
    <row r="42" spans="2:56" s="4" customFormat="1" ht="36.950000000000003" customHeight="1">
      <c r="B42" s="60"/>
      <c r="C42" s="61" t="s">
        <v>19</v>
      </c>
      <c r="L42" s="293" t="str">
        <f>K6</f>
        <v>Vybudování interaktivní učebny a zřízení bezbariérovosti v ZŠ E. Beneše Bohumín - pomůcky</v>
      </c>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c r="AL42" s="294"/>
      <c r="AM42" s="294"/>
      <c r="AN42" s="294"/>
      <c r="AO42" s="294"/>
      <c r="AR42" s="60"/>
    </row>
    <row r="43" spans="2:56" s="1" customFormat="1" ht="6.95" customHeight="1">
      <c r="B43" s="37"/>
      <c r="AR43" s="37"/>
    </row>
    <row r="44" spans="2:56" s="1" customFormat="1" ht="15">
      <c r="B44" s="37"/>
      <c r="C44" s="59" t="s">
        <v>23</v>
      </c>
      <c r="L44" s="62" t="str">
        <f>IF(K8="","",K8)</f>
        <v>Bohumín</v>
      </c>
      <c r="AI44" s="59" t="s">
        <v>25</v>
      </c>
      <c r="AM44" s="295" t="str">
        <f>IF(AN8= "","",AN8)</f>
        <v>26. 1. 2018</v>
      </c>
      <c r="AN44" s="295"/>
      <c r="AR44" s="37"/>
    </row>
    <row r="45" spans="2:56" s="1" customFormat="1" ht="6.95" customHeight="1">
      <c r="B45" s="37"/>
      <c r="AR45" s="37"/>
    </row>
    <row r="46" spans="2:56" s="1" customFormat="1" ht="15">
      <c r="B46" s="37"/>
      <c r="C46" s="59" t="s">
        <v>27</v>
      </c>
      <c r="L46" s="3" t="str">
        <f>IF(E11= "","",E11)</f>
        <v xml:space="preserve"> </v>
      </c>
      <c r="AI46" s="59" t="s">
        <v>33</v>
      </c>
      <c r="AM46" s="296" t="str">
        <f>IF(E17="","",E17)</f>
        <v xml:space="preserve"> </v>
      </c>
      <c r="AN46" s="296"/>
      <c r="AO46" s="296"/>
      <c r="AP46" s="296"/>
      <c r="AR46" s="37"/>
      <c r="AS46" s="297" t="s">
        <v>50</v>
      </c>
      <c r="AT46" s="298"/>
      <c r="AU46" s="64"/>
      <c r="AV46" s="64"/>
      <c r="AW46" s="64"/>
      <c r="AX46" s="64"/>
      <c r="AY46" s="64"/>
      <c r="AZ46" s="64"/>
      <c r="BA46" s="64"/>
      <c r="BB46" s="64"/>
      <c r="BC46" s="64"/>
      <c r="BD46" s="65"/>
    </row>
    <row r="47" spans="2:56" s="1" customFormat="1" ht="15">
      <c r="B47" s="37"/>
      <c r="C47" s="59" t="s">
        <v>31</v>
      </c>
      <c r="L47" s="3" t="str">
        <f>IF(E14= "Vyplň údaj","",E14)</f>
        <v/>
      </c>
      <c r="AR47" s="37"/>
      <c r="AS47" s="299"/>
      <c r="AT47" s="300"/>
      <c r="AU47" s="38"/>
      <c r="AV47" s="38"/>
      <c r="AW47" s="38"/>
      <c r="AX47" s="38"/>
      <c r="AY47" s="38"/>
      <c r="AZ47" s="38"/>
      <c r="BA47" s="38"/>
      <c r="BB47" s="38"/>
      <c r="BC47" s="38"/>
      <c r="BD47" s="66"/>
    </row>
    <row r="48" spans="2:56" s="1" customFormat="1" ht="10.9" customHeight="1">
      <c r="B48" s="37"/>
      <c r="AR48" s="37"/>
      <c r="AS48" s="299"/>
      <c r="AT48" s="300"/>
      <c r="AU48" s="38"/>
      <c r="AV48" s="38"/>
      <c r="AW48" s="38"/>
      <c r="AX48" s="38"/>
      <c r="AY48" s="38"/>
      <c r="AZ48" s="38"/>
      <c r="BA48" s="38"/>
      <c r="BB48" s="38"/>
      <c r="BC48" s="38"/>
      <c r="BD48" s="66"/>
    </row>
    <row r="49" spans="1:91" s="1" customFormat="1" ht="29.25" customHeight="1">
      <c r="B49" s="37"/>
      <c r="C49" s="309" t="s">
        <v>51</v>
      </c>
      <c r="D49" s="310"/>
      <c r="E49" s="310"/>
      <c r="F49" s="310"/>
      <c r="G49" s="310"/>
      <c r="H49" s="67"/>
      <c r="I49" s="311" t="s">
        <v>52</v>
      </c>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2" t="s">
        <v>53</v>
      </c>
      <c r="AH49" s="310"/>
      <c r="AI49" s="310"/>
      <c r="AJ49" s="310"/>
      <c r="AK49" s="310"/>
      <c r="AL49" s="310"/>
      <c r="AM49" s="310"/>
      <c r="AN49" s="311" t="s">
        <v>54</v>
      </c>
      <c r="AO49" s="310"/>
      <c r="AP49" s="310"/>
      <c r="AQ49" s="68" t="s">
        <v>55</v>
      </c>
      <c r="AR49" s="37"/>
      <c r="AS49" s="69" t="s">
        <v>56</v>
      </c>
      <c r="AT49" s="70" t="s">
        <v>57</v>
      </c>
      <c r="AU49" s="70" t="s">
        <v>58</v>
      </c>
      <c r="AV49" s="70" t="s">
        <v>59</v>
      </c>
      <c r="AW49" s="70" t="s">
        <v>60</v>
      </c>
      <c r="AX49" s="70" t="s">
        <v>61</v>
      </c>
      <c r="AY49" s="70" t="s">
        <v>62</v>
      </c>
      <c r="AZ49" s="70" t="s">
        <v>63</v>
      </c>
      <c r="BA49" s="70" t="s">
        <v>64</v>
      </c>
      <c r="BB49" s="70" t="s">
        <v>65</v>
      </c>
      <c r="BC49" s="70" t="s">
        <v>66</v>
      </c>
      <c r="BD49" s="71" t="s">
        <v>67</v>
      </c>
    </row>
    <row r="50" spans="1:91" s="1" customFormat="1" ht="10.9" customHeight="1">
      <c r="B50" s="37"/>
      <c r="AR50" s="37"/>
      <c r="AS50" s="72"/>
      <c r="AT50" s="64"/>
      <c r="AU50" s="64"/>
      <c r="AV50" s="64"/>
      <c r="AW50" s="64"/>
      <c r="AX50" s="64"/>
      <c r="AY50" s="64"/>
      <c r="AZ50" s="64"/>
      <c r="BA50" s="64"/>
      <c r="BB50" s="64"/>
      <c r="BC50" s="64"/>
      <c r="BD50" s="65"/>
    </row>
    <row r="51" spans="1:91" s="4" customFormat="1" ht="32.450000000000003" customHeight="1">
      <c r="B51" s="60"/>
      <c r="C51" s="73" t="s">
        <v>68</v>
      </c>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87">
        <f>ROUND(SUM(AG52:AG53),2)</f>
        <v>0</v>
      </c>
      <c r="AH51" s="287"/>
      <c r="AI51" s="287"/>
      <c r="AJ51" s="287"/>
      <c r="AK51" s="287"/>
      <c r="AL51" s="287"/>
      <c r="AM51" s="287"/>
      <c r="AN51" s="288">
        <f>SUM(AG51,AT51)</f>
        <v>0</v>
      </c>
      <c r="AO51" s="288"/>
      <c r="AP51" s="288"/>
      <c r="AQ51" s="75" t="s">
        <v>5</v>
      </c>
      <c r="AR51" s="60"/>
      <c r="AS51" s="76">
        <f>ROUND(SUM(AS52:AS53),2)</f>
        <v>0</v>
      </c>
      <c r="AT51" s="77">
        <f>ROUND(SUM(AV51:AW51),2)</f>
        <v>0</v>
      </c>
      <c r="AU51" s="78">
        <f>ROUND(SUM(AU52:AU53),5)</f>
        <v>0</v>
      </c>
      <c r="AV51" s="77">
        <f>ROUND(AZ51*L26,2)</f>
        <v>0</v>
      </c>
      <c r="AW51" s="77">
        <f>ROUND(BA51*L27,2)</f>
        <v>0</v>
      </c>
      <c r="AX51" s="77">
        <f>ROUND(BB51*L26,2)</f>
        <v>0</v>
      </c>
      <c r="AY51" s="77">
        <f>ROUND(BC51*L27,2)</f>
        <v>0</v>
      </c>
      <c r="AZ51" s="77">
        <f>ROUND(SUM(AZ52:AZ53),2)</f>
        <v>0</v>
      </c>
      <c r="BA51" s="77">
        <f>ROUND(SUM(BA52:BA53),2)</f>
        <v>0</v>
      </c>
      <c r="BB51" s="77">
        <f>ROUND(SUM(BB52:BB53),2)</f>
        <v>0</v>
      </c>
      <c r="BC51" s="77">
        <f>ROUND(SUM(BC52:BC53),2)</f>
        <v>0</v>
      </c>
      <c r="BD51" s="79">
        <f>ROUND(SUM(BD52:BD53),2)</f>
        <v>0</v>
      </c>
      <c r="BS51" s="61" t="s">
        <v>69</v>
      </c>
      <c r="BT51" s="61" t="s">
        <v>70</v>
      </c>
      <c r="BU51" s="80" t="s">
        <v>71</v>
      </c>
      <c r="BV51" s="61" t="s">
        <v>72</v>
      </c>
      <c r="BW51" s="61" t="s">
        <v>7</v>
      </c>
      <c r="BX51" s="61" t="s">
        <v>73</v>
      </c>
      <c r="CL51" s="61" t="s">
        <v>5</v>
      </c>
    </row>
    <row r="52" spans="1:91" s="5" customFormat="1" ht="16.5" customHeight="1">
      <c r="A52" s="81" t="s">
        <v>74</v>
      </c>
      <c r="B52" s="82"/>
      <c r="C52" s="83"/>
      <c r="D52" s="308" t="s">
        <v>75</v>
      </c>
      <c r="E52" s="308"/>
      <c r="F52" s="308"/>
      <c r="G52" s="308"/>
      <c r="H52" s="308"/>
      <c r="I52" s="84"/>
      <c r="J52" s="308" t="s">
        <v>76</v>
      </c>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291">
        <f>'001 - Pomůcky'!J27</f>
        <v>0</v>
      </c>
      <c r="AH52" s="292"/>
      <c r="AI52" s="292"/>
      <c r="AJ52" s="292"/>
      <c r="AK52" s="292"/>
      <c r="AL52" s="292"/>
      <c r="AM52" s="292"/>
      <c r="AN52" s="291">
        <f>SUM(AG52,AT52)</f>
        <v>0</v>
      </c>
      <c r="AO52" s="292"/>
      <c r="AP52" s="292"/>
      <c r="AQ52" s="85" t="s">
        <v>77</v>
      </c>
      <c r="AR52" s="82"/>
      <c r="AS52" s="86">
        <v>0</v>
      </c>
      <c r="AT52" s="87">
        <f>ROUND(SUM(AV52:AW52),2)</f>
        <v>0</v>
      </c>
      <c r="AU52" s="88">
        <f>'001 - Pomůcky'!P77</f>
        <v>0</v>
      </c>
      <c r="AV52" s="87">
        <f>'001 - Pomůcky'!J30</f>
        <v>0</v>
      </c>
      <c r="AW52" s="87">
        <f>'001 - Pomůcky'!J31</f>
        <v>0</v>
      </c>
      <c r="AX52" s="87">
        <f>'001 - Pomůcky'!J32</f>
        <v>0</v>
      </c>
      <c r="AY52" s="87">
        <f>'001 - Pomůcky'!J33</f>
        <v>0</v>
      </c>
      <c r="AZ52" s="87">
        <f>'001 - Pomůcky'!F30</f>
        <v>0</v>
      </c>
      <c r="BA52" s="87">
        <f>'001 - Pomůcky'!F31</f>
        <v>0</v>
      </c>
      <c r="BB52" s="87">
        <f>'001 - Pomůcky'!F32</f>
        <v>0</v>
      </c>
      <c r="BC52" s="87">
        <f>'001 - Pomůcky'!F33</f>
        <v>0</v>
      </c>
      <c r="BD52" s="89">
        <f>'001 - Pomůcky'!F34</f>
        <v>0</v>
      </c>
      <c r="BT52" s="90" t="s">
        <v>78</v>
      </c>
      <c r="BV52" s="90" t="s">
        <v>72</v>
      </c>
      <c r="BW52" s="90" t="s">
        <v>79</v>
      </c>
      <c r="BX52" s="90" t="s">
        <v>7</v>
      </c>
      <c r="CL52" s="90" t="s">
        <v>5</v>
      </c>
      <c r="CM52" s="90" t="s">
        <v>80</v>
      </c>
    </row>
    <row r="53" spans="1:91" s="5" customFormat="1" ht="16.5" customHeight="1">
      <c r="A53" s="81" t="s">
        <v>74</v>
      </c>
      <c r="B53" s="82"/>
      <c r="C53" s="83"/>
      <c r="D53" s="308" t="s">
        <v>81</v>
      </c>
      <c r="E53" s="308"/>
      <c r="F53" s="308"/>
      <c r="G53" s="308"/>
      <c r="H53" s="308"/>
      <c r="I53" s="84"/>
      <c r="J53" s="308" t="s">
        <v>82</v>
      </c>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291">
        <f>'002 - Slaboproud'!J27</f>
        <v>0</v>
      </c>
      <c r="AH53" s="292"/>
      <c r="AI53" s="292"/>
      <c r="AJ53" s="292"/>
      <c r="AK53" s="292"/>
      <c r="AL53" s="292"/>
      <c r="AM53" s="292"/>
      <c r="AN53" s="291">
        <f>SUM(AG53,AT53)</f>
        <v>0</v>
      </c>
      <c r="AO53" s="292"/>
      <c r="AP53" s="292"/>
      <c r="AQ53" s="85" t="s">
        <v>77</v>
      </c>
      <c r="AR53" s="82"/>
      <c r="AS53" s="91">
        <v>0</v>
      </c>
      <c r="AT53" s="92">
        <f>ROUND(SUM(AV53:AW53),2)</f>
        <v>0</v>
      </c>
      <c r="AU53" s="93">
        <f>'002 - Slaboproud'!P78</f>
        <v>0</v>
      </c>
      <c r="AV53" s="92">
        <f>'002 - Slaboproud'!J30</f>
        <v>0</v>
      </c>
      <c r="AW53" s="92">
        <f>'002 - Slaboproud'!J31</f>
        <v>0</v>
      </c>
      <c r="AX53" s="92">
        <f>'002 - Slaboproud'!J32</f>
        <v>0</v>
      </c>
      <c r="AY53" s="92">
        <f>'002 - Slaboproud'!J33</f>
        <v>0</v>
      </c>
      <c r="AZ53" s="92">
        <f>'002 - Slaboproud'!F30</f>
        <v>0</v>
      </c>
      <c r="BA53" s="92">
        <f>'002 - Slaboproud'!F31</f>
        <v>0</v>
      </c>
      <c r="BB53" s="92">
        <f>'002 - Slaboproud'!F32</f>
        <v>0</v>
      </c>
      <c r="BC53" s="92">
        <f>'002 - Slaboproud'!F33</f>
        <v>0</v>
      </c>
      <c r="BD53" s="94">
        <f>'002 - Slaboproud'!F34</f>
        <v>0</v>
      </c>
      <c r="BT53" s="90" t="s">
        <v>78</v>
      </c>
      <c r="BV53" s="90" t="s">
        <v>72</v>
      </c>
      <c r="BW53" s="90" t="s">
        <v>83</v>
      </c>
      <c r="BX53" s="90" t="s">
        <v>7</v>
      </c>
      <c r="CL53" s="90" t="s">
        <v>84</v>
      </c>
      <c r="CM53" s="90" t="s">
        <v>80</v>
      </c>
    </row>
    <row r="54" spans="1:91" s="1" customFormat="1" ht="30" customHeight="1">
      <c r="B54" s="37"/>
      <c r="AR54" s="37"/>
    </row>
    <row r="55" spans="1:91" s="1" customFormat="1" ht="6.95" customHeight="1">
      <c r="B55" s="52"/>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37"/>
    </row>
  </sheetData>
  <mergeCells count="45">
    <mergeCell ref="L28:O28"/>
    <mergeCell ref="L26:O26"/>
    <mergeCell ref="W26:AE26"/>
    <mergeCell ref="AK26:AO26"/>
    <mergeCell ref="L27:O27"/>
    <mergeCell ref="W27:AE27"/>
    <mergeCell ref="AK27:AO27"/>
    <mergeCell ref="K6:AO6"/>
    <mergeCell ref="E14:AJ14"/>
    <mergeCell ref="E20:AN20"/>
    <mergeCell ref="AK23:AO23"/>
    <mergeCell ref="L25:O25"/>
    <mergeCell ref="W25:AE25"/>
    <mergeCell ref="AK25:AO25"/>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s>
  <hyperlinks>
    <hyperlink ref="K1:S1" location="C2" display="1) Rekapitulace stavby"/>
    <hyperlink ref="W1:AI1" location="C51" display="2) Rekapitulace objektů stavby a soupisů prací"/>
    <hyperlink ref="A52" location="'001 - Pomůcky'!C2" display="/"/>
    <hyperlink ref="A53" location="'002 - Slaboproud'!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5"/>
  <sheetViews>
    <sheetView showGridLines="0" workbookViewId="0">
      <pane ySplit="1" topLeftCell="A129" activePane="bottomLeft" state="frozen"/>
      <selection pane="bottomLeft" activeCell="I79" sqref="I79:I143"/>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96"/>
      <c r="C1" s="96"/>
      <c r="D1" s="97" t="s">
        <v>1</v>
      </c>
      <c r="E1" s="96"/>
      <c r="F1" s="98" t="s">
        <v>85</v>
      </c>
      <c r="G1" s="328" t="s">
        <v>86</v>
      </c>
      <c r="H1" s="328"/>
      <c r="I1" s="99"/>
      <c r="J1" s="98" t="s">
        <v>87</v>
      </c>
      <c r="K1" s="97" t="s">
        <v>88</v>
      </c>
      <c r="L1" s="98" t="s">
        <v>89</v>
      </c>
      <c r="M1" s="98"/>
      <c r="N1" s="98"/>
      <c r="O1" s="98"/>
      <c r="P1" s="98"/>
      <c r="Q1" s="98"/>
      <c r="R1" s="98"/>
      <c r="S1" s="98"/>
      <c r="T1" s="98"/>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289" t="s">
        <v>8</v>
      </c>
      <c r="M2" s="290"/>
      <c r="N2" s="290"/>
      <c r="O2" s="290"/>
      <c r="P2" s="290"/>
      <c r="Q2" s="290"/>
      <c r="R2" s="290"/>
      <c r="S2" s="290"/>
      <c r="T2" s="290"/>
      <c r="U2" s="290"/>
      <c r="V2" s="290"/>
      <c r="AT2" s="20" t="s">
        <v>79</v>
      </c>
    </row>
    <row r="3" spans="1:70" ht="6.95" customHeight="1">
      <c r="B3" s="21"/>
      <c r="C3" s="22"/>
      <c r="D3" s="22"/>
      <c r="E3" s="22"/>
      <c r="F3" s="22"/>
      <c r="G3" s="22"/>
      <c r="H3" s="22"/>
      <c r="I3" s="100"/>
      <c r="J3" s="22"/>
      <c r="K3" s="23"/>
      <c r="AT3" s="20" t="s">
        <v>80</v>
      </c>
    </row>
    <row r="4" spans="1:70" ht="36.950000000000003" customHeight="1">
      <c r="B4" s="24"/>
      <c r="C4" s="25"/>
      <c r="D4" s="26" t="s">
        <v>90</v>
      </c>
      <c r="E4" s="25"/>
      <c r="F4" s="25"/>
      <c r="G4" s="25"/>
      <c r="H4" s="25"/>
      <c r="I4" s="101"/>
      <c r="J4" s="25"/>
      <c r="K4" s="27"/>
      <c r="M4" s="28" t="s">
        <v>13</v>
      </c>
      <c r="AT4" s="20" t="s">
        <v>6</v>
      </c>
    </row>
    <row r="5" spans="1:70" ht="6.95" customHeight="1">
      <c r="B5" s="24"/>
      <c r="C5" s="25"/>
      <c r="D5" s="25"/>
      <c r="E5" s="25"/>
      <c r="F5" s="25"/>
      <c r="G5" s="25"/>
      <c r="H5" s="25"/>
      <c r="I5" s="101"/>
      <c r="J5" s="25"/>
      <c r="K5" s="27"/>
    </row>
    <row r="6" spans="1:70" ht="15">
      <c r="B6" s="24"/>
      <c r="C6" s="25"/>
      <c r="D6" s="33" t="s">
        <v>19</v>
      </c>
      <c r="E6" s="25"/>
      <c r="F6" s="25"/>
      <c r="G6" s="25"/>
      <c r="H6" s="25"/>
      <c r="I6" s="101"/>
      <c r="J6" s="25"/>
      <c r="K6" s="27"/>
    </row>
    <row r="7" spans="1:70" ht="16.5" customHeight="1">
      <c r="B7" s="24"/>
      <c r="C7" s="25"/>
      <c r="D7" s="25"/>
      <c r="E7" s="329" t="str">
        <f>'Rekapitulace stavby'!K6</f>
        <v>Vybudování interaktivní učebny a zřízení bezbariérovosti v ZŠ E. Beneše Bohumín - pomůcky</v>
      </c>
      <c r="F7" s="330"/>
      <c r="G7" s="330"/>
      <c r="H7" s="330"/>
      <c r="I7" s="101"/>
      <c r="J7" s="25"/>
      <c r="K7" s="27"/>
    </row>
    <row r="8" spans="1:70" s="1" customFormat="1" ht="15">
      <c r="B8" s="37"/>
      <c r="C8" s="38"/>
      <c r="D8" s="33" t="s">
        <v>91</v>
      </c>
      <c r="E8" s="38"/>
      <c r="F8" s="38"/>
      <c r="G8" s="38"/>
      <c r="H8" s="38"/>
      <c r="I8" s="102"/>
      <c r="J8" s="38"/>
      <c r="K8" s="41"/>
    </row>
    <row r="9" spans="1:70" s="1" customFormat="1" ht="36.950000000000003" customHeight="1">
      <c r="B9" s="37"/>
      <c r="C9" s="38"/>
      <c r="D9" s="38"/>
      <c r="E9" s="331" t="s">
        <v>92</v>
      </c>
      <c r="F9" s="332"/>
      <c r="G9" s="332"/>
      <c r="H9" s="332"/>
      <c r="I9" s="102"/>
      <c r="J9" s="38"/>
      <c r="K9" s="41"/>
    </row>
    <row r="10" spans="1:70" s="1" customFormat="1">
      <c r="B10" s="37"/>
      <c r="C10" s="38"/>
      <c r="D10" s="38"/>
      <c r="E10" s="38"/>
      <c r="F10" s="38"/>
      <c r="G10" s="38"/>
      <c r="H10" s="38"/>
      <c r="I10" s="102"/>
      <c r="J10" s="38"/>
      <c r="K10" s="41"/>
    </row>
    <row r="11" spans="1:70" s="1" customFormat="1" ht="14.45" customHeight="1">
      <c r="B11" s="37"/>
      <c r="C11" s="38"/>
      <c r="D11" s="33" t="s">
        <v>21</v>
      </c>
      <c r="E11" s="38"/>
      <c r="F11" s="31" t="s">
        <v>5</v>
      </c>
      <c r="G11" s="38"/>
      <c r="H11" s="38"/>
      <c r="I11" s="103" t="s">
        <v>22</v>
      </c>
      <c r="J11" s="31" t="s">
        <v>5</v>
      </c>
      <c r="K11" s="41"/>
    </row>
    <row r="12" spans="1:70" s="1" customFormat="1" ht="14.45" customHeight="1">
      <c r="B12" s="37"/>
      <c r="C12" s="38"/>
      <c r="D12" s="33" t="s">
        <v>23</v>
      </c>
      <c r="E12" s="38"/>
      <c r="F12" s="31" t="s">
        <v>29</v>
      </c>
      <c r="G12" s="38"/>
      <c r="H12" s="38"/>
      <c r="I12" s="103" t="s">
        <v>25</v>
      </c>
      <c r="J12" s="104" t="str">
        <f>'Rekapitulace stavby'!AN8</f>
        <v>26. 1. 2018</v>
      </c>
      <c r="K12" s="41"/>
    </row>
    <row r="13" spans="1:70" s="1" customFormat="1" ht="10.9" customHeight="1">
      <c r="B13" s="37"/>
      <c r="C13" s="38"/>
      <c r="D13" s="38"/>
      <c r="E13" s="38"/>
      <c r="F13" s="38"/>
      <c r="G13" s="38"/>
      <c r="H13" s="38"/>
      <c r="I13" s="102"/>
      <c r="J13" s="38"/>
      <c r="K13" s="41"/>
    </row>
    <row r="14" spans="1:70" s="1" customFormat="1" ht="14.45" customHeight="1">
      <c r="B14" s="37"/>
      <c r="C14" s="38"/>
      <c r="D14" s="33" t="s">
        <v>27</v>
      </c>
      <c r="E14" s="38"/>
      <c r="F14" s="38"/>
      <c r="G14" s="38"/>
      <c r="H14" s="38"/>
      <c r="I14" s="103" t="s">
        <v>28</v>
      </c>
      <c r="J14" s="31" t="str">
        <f>IF('Rekapitulace stavby'!AN10="","",'Rekapitulace stavby'!AN10)</f>
        <v/>
      </c>
      <c r="K14" s="41"/>
    </row>
    <row r="15" spans="1:70" s="1" customFormat="1" ht="18" customHeight="1">
      <c r="B15" s="37"/>
      <c r="C15" s="38"/>
      <c r="D15" s="38"/>
      <c r="E15" s="31" t="str">
        <f>IF('Rekapitulace stavby'!E11="","",'Rekapitulace stavby'!E11)</f>
        <v xml:space="preserve"> </v>
      </c>
      <c r="F15" s="38"/>
      <c r="G15" s="38"/>
      <c r="H15" s="38"/>
      <c r="I15" s="103" t="s">
        <v>30</v>
      </c>
      <c r="J15" s="31" t="str">
        <f>IF('Rekapitulace stavby'!AN11="","",'Rekapitulace stavby'!AN11)</f>
        <v/>
      </c>
      <c r="K15" s="41"/>
    </row>
    <row r="16" spans="1:70" s="1" customFormat="1" ht="6.95" customHeight="1">
      <c r="B16" s="37"/>
      <c r="C16" s="38"/>
      <c r="D16" s="38"/>
      <c r="E16" s="38"/>
      <c r="F16" s="38"/>
      <c r="G16" s="38"/>
      <c r="H16" s="38"/>
      <c r="I16" s="102"/>
      <c r="J16" s="38"/>
      <c r="K16" s="41"/>
    </row>
    <row r="17" spans="2:11" s="1" customFormat="1" ht="14.45" customHeight="1">
      <c r="B17" s="37"/>
      <c r="C17" s="38"/>
      <c r="D17" s="33" t="s">
        <v>31</v>
      </c>
      <c r="E17" s="38"/>
      <c r="F17" s="38"/>
      <c r="G17" s="38"/>
      <c r="H17" s="38"/>
      <c r="I17" s="103"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03" t="s">
        <v>30</v>
      </c>
      <c r="J18" s="31" t="str">
        <f>IF('Rekapitulace stavby'!AN14="Vyplň údaj","",IF('Rekapitulace stavby'!AN14="","",'Rekapitulace stavby'!AN14))</f>
        <v/>
      </c>
      <c r="K18" s="41"/>
    </row>
    <row r="19" spans="2:11" s="1" customFormat="1" ht="6.95" customHeight="1">
      <c r="B19" s="37"/>
      <c r="C19" s="38"/>
      <c r="D19" s="38"/>
      <c r="E19" s="38"/>
      <c r="F19" s="38"/>
      <c r="G19" s="38"/>
      <c r="H19" s="38"/>
      <c r="I19" s="102"/>
      <c r="J19" s="38"/>
      <c r="K19" s="41"/>
    </row>
    <row r="20" spans="2:11" s="1" customFormat="1" ht="14.45" customHeight="1">
      <c r="B20" s="37"/>
      <c r="C20" s="38"/>
      <c r="D20" s="33" t="s">
        <v>33</v>
      </c>
      <c r="E20" s="38"/>
      <c r="F20" s="38"/>
      <c r="G20" s="38"/>
      <c r="H20" s="38"/>
      <c r="I20" s="103" t="s">
        <v>28</v>
      </c>
      <c r="J20" s="31" t="str">
        <f>IF('Rekapitulace stavby'!AN16="","",'Rekapitulace stavby'!AN16)</f>
        <v/>
      </c>
      <c r="K20" s="41"/>
    </row>
    <row r="21" spans="2:11" s="1" customFormat="1" ht="18" customHeight="1">
      <c r="B21" s="37"/>
      <c r="C21" s="38"/>
      <c r="D21" s="38"/>
      <c r="E21" s="31" t="str">
        <f>IF('Rekapitulace stavby'!E17="","",'Rekapitulace stavby'!E17)</f>
        <v xml:space="preserve"> </v>
      </c>
      <c r="F21" s="38"/>
      <c r="G21" s="38"/>
      <c r="H21" s="38"/>
      <c r="I21" s="103" t="s">
        <v>30</v>
      </c>
      <c r="J21" s="31" t="str">
        <f>IF('Rekapitulace stavby'!AN17="","",'Rekapitulace stavby'!AN17)</f>
        <v/>
      </c>
      <c r="K21" s="41"/>
    </row>
    <row r="22" spans="2:11" s="1" customFormat="1" ht="6.95" customHeight="1">
      <c r="B22" s="37"/>
      <c r="C22" s="38"/>
      <c r="D22" s="38"/>
      <c r="E22" s="38"/>
      <c r="F22" s="38"/>
      <c r="G22" s="38"/>
      <c r="H22" s="38"/>
      <c r="I22" s="102"/>
      <c r="J22" s="38"/>
      <c r="K22" s="41"/>
    </row>
    <row r="23" spans="2:11" s="1" customFormat="1" ht="14.45" customHeight="1">
      <c r="B23" s="37"/>
      <c r="C23" s="38"/>
      <c r="D23" s="33" t="s">
        <v>35</v>
      </c>
      <c r="E23" s="38"/>
      <c r="F23" s="38"/>
      <c r="G23" s="38"/>
      <c r="H23" s="38"/>
      <c r="I23" s="102"/>
      <c r="J23" s="38"/>
      <c r="K23" s="41"/>
    </row>
    <row r="24" spans="2:11" s="6" customFormat="1" ht="16.5" customHeight="1">
      <c r="B24" s="105"/>
      <c r="C24" s="106"/>
      <c r="D24" s="106"/>
      <c r="E24" s="320" t="s">
        <v>5</v>
      </c>
      <c r="F24" s="320"/>
      <c r="G24" s="320"/>
      <c r="H24" s="320"/>
      <c r="I24" s="107"/>
      <c r="J24" s="106"/>
      <c r="K24" s="108"/>
    </row>
    <row r="25" spans="2:11" s="1" customFormat="1" ht="6.95" customHeight="1">
      <c r="B25" s="37"/>
      <c r="C25" s="38"/>
      <c r="D25" s="38"/>
      <c r="E25" s="38"/>
      <c r="F25" s="38"/>
      <c r="G25" s="38"/>
      <c r="H25" s="38"/>
      <c r="I25" s="102"/>
      <c r="J25" s="38"/>
      <c r="K25" s="41"/>
    </row>
    <row r="26" spans="2:11" s="1" customFormat="1" ht="6.95" customHeight="1">
      <c r="B26" s="37"/>
      <c r="C26" s="38"/>
      <c r="D26" s="64"/>
      <c r="E26" s="64"/>
      <c r="F26" s="64"/>
      <c r="G26" s="64"/>
      <c r="H26" s="64"/>
      <c r="I26" s="109"/>
      <c r="J26" s="64"/>
      <c r="K26" s="110"/>
    </row>
    <row r="27" spans="2:11" s="1" customFormat="1" ht="25.35" customHeight="1">
      <c r="B27" s="37"/>
      <c r="C27" s="38"/>
      <c r="D27" s="111" t="s">
        <v>36</v>
      </c>
      <c r="E27" s="38"/>
      <c r="F27" s="38"/>
      <c r="G27" s="38"/>
      <c r="H27" s="38"/>
      <c r="I27" s="102"/>
      <c r="J27" s="112">
        <f>ROUND(J77,2)</f>
        <v>0</v>
      </c>
      <c r="K27" s="41"/>
    </row>
    <row r="28" spans="2:11" s="1" customFormat="1" ht="6.95" customHeight="1">
      <c r="B28" s="37"/>
      <c r="C28" s="38"/>
      <c r="D28" s="64"/>
      <c r="E28" s="64"/>
      <c r="F28" s="64"/>
      <c r="G28" s="64"/>
      <c r="H28" s="64"/>
      <c r="I28" s="109"/>
      <c r="J28" s="64"/>
      <c r="K28" s="110"/>
    </row>
    <row r="29" spans="2:11" s="1" customFormat="1" ht="14.45" customHeight="1">
      <c r="B29" s="37"/>
      <c r="C29" s="38"/>
      <c r="D29" s="38"/>
      <c r="E29" s="38"/>
      <c r="F29" s="42" t="s">
        <v>38</v>
      </c>
      <c r="G29" s="38"/>
      <c r="H29" s="38"/>
      <c r="I29" s="113" t="s">
        <v>37</v>
      </c>
      <c r="J29" s="42" t="s">
        <v>39</v>
      </c>
      <c r="K29" s="41"/>
    </row>
    <row r="30" spans="2:11" s="1" customFormat="1" ht="14.45" customHeight="1">
      <c r="B30" s="37"/>
      <c r="C30" s="38"/>
      <c r="D30" s="45" t="s">
        <v>40</v>
      </c>
      <c r="E30" s="45" t="s">
        <v>41</v>
      </c>
      <c r="F30" s="114">
        <f>J27</f>
        <v>0</v>
      </c>
      <c r="G30" s="38"/>
      <c r="H30" s="38"/>
      <c r="I30" s="115">
        <v>0.21</v>
      </c>
      <c r="J30" s="114">
        <f>ROUND(ROUND((SUM(F30)), 2)*I30, 2)</f>
        <v>0</v>
      </c>
      <c r="K30" s="41"/>
    </row>
    <row r="31" spans="2:11" s="1" customFormat="1" ht="14.45" customHeight="1">
      <c r="B31" s="37"/>
      <c r="C31" s="38"/>
      <c r="D31" s="38"/>
      <c r="E31" s="45" t="s">
        <v>42</v>
      </c>
      <c r="F31" s="114">
        <f>ROUND(SUM(BF77:BF144), 2)</f>
        <v>0</v>
      </c>
      <c r="G31" s="38"/>
      <c r="H31" s="38"/>
      <c r="I31" s="115">
        <v>0.15</v>
      </c>
      <c r="J31" s="114">
        <f>ROUND(ROUND((SUM(BF77:BF144)), 2)*I31, 2)</f>
        <v>0</v>
      </c>
      <c r="K31" s="41"/>
    </row>
    <row r="32" spans="2:11" s="1" customFormat="1" ht="14.45" hidden="1" customHeight="1">
      <c r="B32" s="37"/>
      <c r="C32" s="38"/>
      <c r="D32" s="38"/>
      <c r="E32" s="45" t="s">
        <v>43</v>
      </c>
      <c r="F32" s="114">
        <f>ROUND(SUM(BG77:BG144), 2)</f>
        <v>0</v>
      </c>
      <c r="G32" s="38"/>
      <c r="H32" s="38"/>
      <c r="I32" s="115">
        <v>0.21</v>
      </c>
      <c r="J32" s="114">
        <v>0</v>
      </c>
      <c r="K32" s="41"/>
    </row>
    <row r="33" spans="2:11" s="1" customFormat="1" ht="14.45" hidden="1" customHeight="1">
      <c r="B33" s="37"/>
      <c r="C33" s="38"/>
      <c r="D33" s="38"/>
      <c r="E33" s="45" t="s">
        <v>44</v>
      </c>
      <c r="F33" s="114">
        <f>ROUND(SUM(BH77:BH144), 2)</f>
        <v>0</v>
      </c>
      <c r="G33" s="38"/>
      <c r="H33" s="38"/>
      <c r="I33" s="115">
        <v>0.15</v>
      </c>
      <c r="J33" s="114">
        <v>0</v>
      </c>
      <c r="K33" s="41"/>
    </row>
    <row r="34" spans="2:11" s="1" customFormat="1" ht="14.45" hidden="1" customHeight="1">
      <c r="B34" s="37"/>
      <c r="C34" s="38"/>
      <c r="D34" s="38"/>
      <c r="E34" s="45" t="s">
        <v>45</v>
      </c>
      <c r="F34" s="114">
        <f>ROUND(SUM(BI77:BI144), 2)</f>
        <v>0</v>
      </c>
      <c r="G34" s="38"/>
      <c r="H34" s="38"/>
      <c r="I34" s="115">
        <v>0</v>
      </c>
      <c r="J34" s="114">
        <v>0</v>
      </c>
      <c r="K34" s="41"/>
    </row>
    <row r="35" spans="2:11" s="1" customFormat="1" ht="6.95" customHeight="1">
      <c r="B35" s="37"/>
      <c r="C35" s="38"/>
      <c r="D35" s="38"/>
      <c r="E35" s="38"/>
      <c r="F35" s="38"/>
      <c r="G35" s="38"/>
      <c r="H35" s="38"/>
      <c r="I35" s="102"/>
      <c r="J35" s="38"/>
      <c r="K35" s="41"/>
    </row>
    <row r="36" spans="2:11" s="1" customFormat="1" ht="25.35" customHeight="1">
      <c r="B36" s="37"/>
      <c r="C36" s="116"/>
      <c r="D36" s="117" t="s">
        <v>46</v>
      </c>
      <c r="E36" s="67"/>
      <c r="F36" s="67"/>
      <c r="G36" s="118" t="s">
        <v>47</v>
      </c>
      <c r="H36" s="119" t="s">
        <v>48</v>
      </c>
      <c r="I36" s="120"/>
      <c r="J36" s="121">
        <f>SUM(J27:J34)</f>
        <v>0</v>
      </c>
      <c r="K36" s="122"/>
    </row>
    <row r="37" spans="2:11" s="1" customFormat="1" ht="14.45" customHeight="1">
      <c r="B37" s="52"/>
      <c r="C37" s="53"/>
      <c r="D37" s="53"/>
      <c r="E37" s="53"/>
      <c r="F37" s="53"/>
      <c r="G37" s="53"/>
      <c r="H37" s="53"/>
      <c r="I37" s="123"/>
      <c r="J37" s="53"/>
      <c r="K37" s="54"/>
    </row>
    <row r="41" spans="2:11" s="1" customFormat="1" ht="6.95" customHeight="1">
      <c r="B41" s="55"/>
      <c r="C41" s="56"/>
      <c r="D41" s="56"/>
      <c r="E41" s="56"/>
      <c r="F41" s="56"/>
      <c r="G41" s="56"/>
      <c r="H41" s="56"/>
      <c r="I41" s="124"/>
      <c r="J41" s="56"/>
      <c r="K41" s="125"/>
    </row>
    <row r="42" spans="2:11" s="1" customFormat="1" ht="36.950000000000003" customHeight="1">
      <c r="B42" s="37"/>
      <c r="C42" s="26" t="s">
        <v>93</v>
      </c>
      <c r="D42" s="38"/>
      <c r="E42" s="38"/>
      <c r="F42" s="38"/>
      <c r="G42" s="38"/>
      <c r="H42" s="38"/>
      <c r="I42" s="102"/>
      <c r="J42" s="38"/>
      <c r="K42" s="41"/>
    </row>
    <row r="43" spans="2:11" s="1" customFormat="1" ht="6.95" customHeight="1">
      <c r="B43" s="37"/>
      <c r="C43" s="38"/>
      <c r="D43" s="38"/>
      <c r="E43" s="38"/>
      <c r="F43" s="38"/>
      <c r="G43" s="38"/>
      <c r="H43" s="38"/>
      <c r="I43" s="102"/>
      <c r="J43" s="38"/>
      <c r="K43" s="41"/>
    </row>
    <row r="44" spans="2:11" s="1" customFormat="1" ht="14.45" customHeight="1">
      <c r="B44" s="37"/>
      <c r="C44" s="33" t="s">
        <v>19</v>
      </c>
      <c r="D44" s="38"/>
      <c r="E44" s="38"/>
      <c r="F44" s="38"/>
      <c r="G44" s="38"/>
      <c r="H44" s="38"/>
      <c r="I44" s="102"/>
      <c r="J44" s="38"/>
      <c r="K44" s="41"/>
    </row>
    <row r="45" spans="2:11" s="1" customFormat="1" ht="16.5" customHeight="1">
      <c r="B45" s="37"/>
      <c r="C45" s="38"/>
      <c r="D45" s="38"/>
      <c r="E45" s="329" t="str">
        <f>E7</f>
        <v>Vybudování interaktivní učebny a zřízení bezbariérovosti v ZŠ E. Beneše Bohumín - pomůcky</v>
      </c>
      <c r="F45" s="330"/>
      <c r="G45" s="330"/>
      <c r="H45" s="330"/>
      <c r="I45" s="102"/>
      <c r="J45" s="38"/>
      <c r="K45" s="41"/>
    </row>
    <row r="46" spans="2:11" s="1" customFormat="1" ht="14.45" customHeight="1">
      <c r="B46" s="37"/>
      <c r="C46" s="33" t="s">
        <v>91</v>
      </c>
      <c r="D46" s="38"/>
      <c r="E46" s="38"/>
      <c r="F46" s="38"/>
      <c r="G46" s="38"/>
      <c r="H46" s="38"/>
      <c r="I46" s="102"/>
      <c r="J46" s="38"/>
      <c r="K46" s="41"/>
    </row>
    <row r="47" spans="2:11" s="1" customFormat="1" ht="17.25" customHeight="1">
      <c r="B47" s="37"/>
      <c r="C47" s="38"/>
      <c r="D47" s="38"/>
      <c r="E47" s="331" t="str">
        <f>E9</f>
        <v>001 - Pomůcky</v>
      </c>
      <c r="F47" s="332"/>
      <c r="G47" s="332"/>
      <c r="H47" s="332"/>
      <c r="I47" s="102"/>
      <c r="J47" s="38"/>
      <c r="K47" s="41"/>
    </row>
    <row r="48" spans="2:11" s="1" customFormat="1" ht="6.95" customHeight="1">
      <c r="B48" s="37"/>
      <c r="C48" s="38"/>
      <c r="D48" s="38"/>
      <c r="E48" s="38"/>
      <c r="F48" s="38"/>
      <c r="G48" s="38"/>
      <c r="H48" s="38"/>
      <c r="I48" s="102"/>
      <c r="J48" s="38"/>
      <c r="K48" s="41"/>
    </row>
    <row r="49" spans="2:47" s="1" customFormat="1" ht="18" customHeight="1">
      <c r="B49" s="37"/>
      <c r="C49" s="33" t="s">
        <v>23</v>
      </c>
      <c r="D49" s="38"/>
      <c r="E49" s="38"/>
      <c r="F49" s="31" t="str">
        <f>F12</f>
        <v xml:space="preserve"> </v>
      </c>
      <c r="G49" s="38"/>
      <c r="H49" s="38"/>
      <c r="I49" s="103" t="s">
        <v>25</v>
      </c>
      <c r="J49" s="104" t="str">
        <f>IF(J12="","",J12)</f>
        <v>26. 1. 2018</v>
      </c>
      <c r="K49" s="41"/>
    </row>
    <row r="50" spans="2:47" s="1" customFormat="1" ht="6.95" customHeight="1">
      <c r="B50" s="37"/>
      <c r="C50" s="38"/>
      <c r="D50" s="38"/>
      <c r="E50" s="38"/>
      <c r="F50" s="38"/>
      <c r="G50" s="38"/>
      <c r="H50" s="38"/>
      <c r="I50" s="102"/>
      <c r="J50" s="38"/>
      <c r="K50" s="41"/>
    </row>
    <row r="51" spans="2:47" s="1" customFormat="1" ht="15">
      <c r="B51" s="37"/>
      <c r="C51" s="33" t="s">
        <v>27</v>
      </c>
      <c r="D51" s="38"/>
      <c r="E51" s="38"/>
      <c r="F51" s="31" t="str">
        <f>E15</f>
        <v xml:space="preserve"> </v>
      </c>
      <c r="G51" s="38"/>
      <c r="H51" s="38"/>
      <c r="I51" s="103" t="s">
        <v>33</v>
      </c>
      <c r="J51" s="320" t="str">
        <f>E21</f>
        <v xml:space="preserve"> </v>
      </c>
      <c r="K51" s="41"/>
    </row>
    <row r="52" spans="2:47" s="1" customFormat="1" ht="14.45" customHeight="1">
      <c r="B52" s="37"/>
      <c r="C52" s="33" t="s">
        <v>31</v>
      </c>
      <c r="D52" s="38"/>
      <c r="E52" s="38"/>
      <c r="F52" s="31" t="str">
        <f>IF(E18="","",E18)</f>
        <v/>
      </c>
      <c r="G52" s="38"/>
      <c r="H52" s="38"/>
      <c r="I52" s="102"/>
      <c r="J52" s="324"/>
      <c r="K52" s="41"/>
    </row>
    <row r="53" spans="2:47" s="1" customFormat="1" ht="10.35" customHeight="1">
      <c r="B53" s="37"/>
      <c r="C53" s="38"/>
      <c r="D53" s="38"/>
      <c r="E53" s="38"/>
      <c r="F53" s="38"/>
      <c r="G53" s="38"/>
      <c r="H53" s="38"/>
      <c r="I53" s="102"/>
      <c r="J53" s="38"/>
      <c r="K53" s="41"/>
    </row>
    <row r="54" spans="2:47" s="1" customFormat="1" ht="29.25" customHeight="1">
      <c r="B54" s="37"/>
      <c r="C54" s="126" t="s">
        <v>94</v>
      </c>
      <c r="D54" s="116"/>
      <c r="E54" s="116"/>
      <c r="F54" s="116"/>
      <c r="G54" s="116"/>
      <c r="H54" s="116"/>
      <c r="I54" s="127"/>
      <c r="J54" s="128" t="s">
        <v>95</v>
      </c>
      <c r="K54" s="129"/>
    </row>
    <row r="55" spans="2:47" s="1" customFormat="1" ht="10.35" customHeight="1">
      <c r="B55" s="37"/>
      <c r="C55" s="38"/>
      <c r="D55" s="38"/>
      <c r="E55" s="38"/>
      <c r="F55" s="38"/>
      <c r="G55" s="38"/>
      <c r="H55" s="38"/>
      <c r="I55" s="102"/>
      <c r="J55" s="38"/>
      <c r="K55" s="41"/>
    </row>
    <row r="56" spans="2:47" s="1" customFormat="1" ht="29.25" customHeight="1">
      <c r="B56" s="37"/>
      <c r="C56" s="130" t="s">
        <v>96</v>
      </c>
      <c r="D56" s="38"/>
      <c r="E56" s="38"/>
      <c r="F56" s="38"/>
      <c r="G56" s="38"/>
      <c r="H56" s="38"/>
      <c r="I56" s="102"/>
      <c r="J56" s="112">
        <f>J77</f>
        <v>0</v>
      </c>
      <c r="K56" s="41"/>
      <c r="AU56" s="20" t="s">
        <v>97</v>
      </c>
    </row>
    <row r="57" spans="2:47" s="7" customFormat="1" ht="24.95" customHeight="1">
      <c r="B57" s="131"/>
      <c r="C57" s="132"/>
      <c r="D57" s="133" t="s">
        <v>98</v>
      </c>
      <c r="E57" s="134"/>
      <c r="F57" s="134"/>
      <c r="G57" s="134"/>
      <c r="H57" s="134"/>
      <c r="I57" s="135"/>
      <c r="J57" s="136">
        <f>J78</f>
        <v>0</v>
      </c>
      <c r="K57" s="137"/>
    </row>
    <row r="58" spans="2:47" s="1" customFormat="1" ht="21.75" customHeight="1">
      <c r="B58" s="37"/>
      <c r="C58" s="38"/>
      <c r="D58" s="38"/>
      <c r="E58" s="38"/>
      <c r="F58" s="38"/>
      <c r="G58" s="38"/>
      <c r="H58" s="38"/>
      <c r="I58" s="102"/>
      <c r="J58" s="38"/>
      <c r="K58" s="41"/>
    </row>
    <row r="59" spans="2:47" s="1" customFormat="1" ht="6.95" customHeight="1">
      <c r="B59" s="52"/>
      <c r="C59" s="53"/>
      <c r="D59" s="53"/>
      <c r="E59" s="53"/>
      <c r="F59" s="53"/>
      <c r="G59" s="53"/>
      <c r="H59" s="53"/>
      <c r="I59" s="123"/>
      <c r="J59" s="53"/>
      <c r="K59" s="54"/>
    </row>
    <row r="63" spans="2:47" s="1" customFormat="1" ht="6.95" customHeight="1">
      <c r="B63" s="55"/>
      <c r="C63" s="56"/>
      <c r="D63" s="56"/>
      <c r="E63" s="56"/>
      <c r="F63" s="56"/>
      <c r="G63" s="56"/>
      <c r="H63" s="56"/>
      <c r="I63" s="124"/>
      <c r="J63" s="56"/>
      <c r="K63" s="56"/>
      <c r="L63" s="37"/>
    </row>
    <row r="64" spans="2:47" s="1" customFormat="1" ht="36.950000000000003" customHeight="1">
      <c r="B64" s="37"/>
      <c r="C64" s="57" t="s">
        <v>99</v>
      </c>
      <c r="L64" s="37"/>
    </row>
    <row r="65" spans="2:65" s="1" customFormat="1" ht="6.95" customHeight="1">
      <c r="B65" s="37"/>
      <c r="L65" s="37"/>
    </row>
    <row r="66" spans="2:65" s="1" customFormat="1" ht="14.45" customHeight="1">
      <c r="B66" s="37"/>
      <c r="C66" s="59" t="s">
        <v>19</v>
      </c>
      <c r="L66" s="37"/>
    </row>
    <row r="67" spans="2:65" s="1" customFormat="1" ht="16.5" customHeight="1">
      <c r="B67" s="37"/>
      <c r="E67" s="325" t="str">
        <f>E7</f>
        <v>Vybudování interaktivní učebny a zřízení bezbariérovosti v ZŠ E. Beneše Bohumín - pomůcky</v>
      </c>
      <c r="F67" s="326"/>
      <c r="G67" s="326"/>
      <c r="H67" s="326"/>
      <c r="L67" s="37"/>
    </row>
    <row r="68" spans="2:65" s="1" customFormat="1" ht="14.45" customHeight="1">
      <c r="B68" s="37"/>
      <c r="C68" s="59" t="s">
        <v>91</v>
      </c>
      <c r="L68" s="37"/>
    </row>
    <row r="69" spans="2:65" s="1" customFormat="1" ht="17.25" customHeight="1">
      <c r="B69" s="37"/>
      <c r="E69" s="293" t="str">
        <f>E9</f>
        <v>001 - Pomůcky</v>
      </c>
      <c r="F69" s="327"/>
      <c r="G69" s="327"/>
      <c r="H69" s="327"/>
      <c r="L69" s="37"/>
    </row>
    <row r="70" spans="2:65" s="1" customFormat="1" ht="6.95" customHeight="1">
      <c r="B70" s="37"/>
      <c r="L70" s="37"/>
    </row>
    <row r="71" spans="2:65" s="1" customFormat="1" ht="18" customHeight="1">
      <c r="B71" s="37"/>
      <c r="C71" s="59" t="s">
        <v>23</v>
      </c>
      <c r="F71" s="138" t="str">
        <f>F12</f>
        <v xml:space="preserve"> </v>
      </c>
      <c r="I71" s="139" t="s">
        <v>25</v>
      </c>
      <c r="J71" s="63" t="str">
        <f>IF(J12="","",J12)</f>
        <v>26. 1. 2018</v>
      </c>
      <c r="L71" s="37"/>
    </row>
    <row r="72" spans="2:65" s="1" customFormat="1" ht="6.95" customHeight="1">
      <c r="B72" s="37"/>
      <c r="L72" s="37"/>
    </row>
    <row r="73" spans="2:65" s="1" customFormat="1" ht="15">
      <c r="B73" s="37"/>
      <c r="C73" s="59" t="s">
        <v>27</v>
      </c>
      <c r="F73" s="138" t="str">
        <f>E15</f>
        <v xml:space="preserve"> </v>
      </c>
      <c r="I73" s="139" t="s">
        <v>33</v>
      </c>
      <c r="J73" s="138" t="str">
        <f>E21</f>
        <v xml:space="preserve"> </v>
      </c>
      <c r="L73" s="37"/>
    </row>
    <row r="74" spans="2:65" s="1" customFormat="1" ht="14.45" customHeight="1">
      <c r="B74" s="37"/>
      <c r="C74" s="59" t="s">
        <v>31</v>
      </c>
      <c r="F74" s="138" t="str">
        <f>IF(E18="","",E18)</f>
        <v/>
      </c>
      <c r="L74" s="37"/>
    </row>
    <row r="75" spans="2:65" s="1" customFormat="1" ht="10.35" customHeight="1">
      <c r="B75" s="37"/>
      <c r="L75" s="37"/>
    </row>
    <row r="76" spans="2:65" s="8" customFormat="1" ht="29.25" customHeight="1">
      <c r="B76" s="140"/>
      <c r="C76" s="141" t="s">
        <v>100</v>
      </c>
      <c r="D76" s="142" t="s">
        <v>55</v>
      </c>
      <c r="E76" s="142" t="s">
        <v>51</v>
      </c>
      <c r="F76" s="142" t="s">
        <v>101</v>
      </c>
      <c r="G76" s="142" t="s">
        <v>102</v>
      </c>
      <c r="H76" s="142" t="s">
        <v>103</v>
      </c>
      <c r="I76" s="143" t="s">
        <v>104</v>
      </c>
      <c r="J76" s="142" t="s">
        <v>95</v>
      </c>
      <c r="K76" s="144" t="s">
        <v>105</v>
      </c>
      <c r="L76" s="140"/>
      <c r="M76" s="69" t="s">
        <v>106</v>
      </c>
      <c r="N76" s="70" t="s">
        <v>40</v>
      </c>
      <c r="O76" s="70" t="s">
        <v>107</v>
      </c>
      <c r="P76" s="70" t="s">
        <v>108</v>
      </c>
      <c r="Q76" s="70" t="s">
        <v>109</v>
      </c>
      <c r="R76" s="70" t="s">
        <v>110</v>
      </c>
      <c r="S76" s="70" t="s">
        <v>111</v>
      </c>
      <c r="T76" s="71" t="s">
        <v>112</v>
      </c>
    </row>
    <row r="77" spans="2:65" s="1" customFormat="1" ht="29.25" customHeight="1">
      <c r="B77" s="37"/>
      <c r="C77" s="73" t="s">
        <v>96</v>
      </c>
      <c r="J77" s="145">
        <f>J78</f>
        <v>0</v>
      </c>
      <c r="L77" s="37"/>
      <c r="M77" s="72"/>
      <c r="N77" s="64"/>
      <c r="O77" s="64"/>
      <c r="P77" s="146">
        <f>P78</f>
        <v>0</v>
      </c>
      <c r="Q77" s="64"/>
      <c r="R77" s="146">
        <f>R78</f>
        <v>0</v>
      </c>
      <c r="S77" s="64"/>
      <c r="T77" s="147">
        <f>T78</f>
        <v>0</v>
      </c>
      <c r="AT77" s="20" t="s">
        <v>69</v>
      </c>
      <c r="AU77" s="20" t="s">
        <v>97</v>
      </c>
      <c r="BK77" s="148">
        <f>BK78</f>
        <v>0</v>
      </c>
    </row>
    <row r="78" spans="2:65" s="9" customFormat="1" ht="37.35" customHeight="1">
      <c r="B78" s="149"/>
      <c r="D78" s="150" t="s">
        <v>69</v>
      </c>
      <c r="E78" s="151" t="s">
        <v>113</v>
      </c>
      <c r="F78" s="151" t="s">
        <v>114</v>
      </c>
      <c r="I78" s="152"/>
      <c r="J78" s="153">
        <f>SUM(J79:J144)</f>
        <v>0</v>
      </c>
      <c r="L78" s="149"/>
      <c r="M78" s="154"/>
      <c r="N78" s="155"/>
      <c r="O78" s="155"/>
      <c r="P78" s="156">
        <f>SUM(P79:P144)</f>
        <v>0</v>
      </c>
      <c r="Q78" s="155"/>
      <c r="R78" s="156">
        <f>SUM(R79:R144)</f>
        <v>0</v>
      </c>
      <c r="S78" s="155"/>
      <c r="T78" s="157">
        <f>SUM(T79:T144)</f>
        <v>0</v>
      </c>
      <c r="AR78" s="150" t="s">
        <v>78</v>
      </c>
      <c r="AT78" s="158" t="s">
        <v>69</v>
      </c>
      <c r="AU78" s="158" t="s">
        <v>70</v>
      </c>
      <c r="AY78" s="150" t="s">
        <v>115</v>
      </c>
      <c r="BK78" s="159">
        <f>SUM(BK79:BK144)</f>
        <v>0</v>
      </c>
    </row>
    <row r="79" spans="2:65" s="1" customFormat="1" ht="16.5" customHeight="1">
      <c r="B79" s="160"/>
      <c r="C79" s="161" t="s">
        <v>78</v>
      </c>
      <c r="D79" s="161" t="s">
        <v>116</v>
      </c>
      <c r="E79" s="162" t="s">
        <v>78</v>
      </c>
      <c r="F79" s="163" t="s">
        <v>117</v>
      </c>
      <c r="G79" s="164" t="s">
        <v>118</v>
      </c>
      <c r="H79" s="165">
        <v>1</v>
      </c>
      <c r="I79" s="166"/>
      <c r="J79" s="167">
        <f t="shared" ref="J79:J105" si="0">ROUND(I79*H79,2)</f>
        <v>0</v>
      </c>
      <c r="K79" s="163" t="s">
        <v>5</v>
      </c>
      <c r="L79" s="37"/>
      <c r="M79" s="168" t="s">
        <v>5</v>
      </c>
      <c r="N79" s="169" t="s">
        <v>41</v>
      </c>
      <c r="O79" s="38"/>
      <c r="P79" s="170">
        <f t="shared" ref="P79:P144" si="1">O79*H79</f>
        <v>0</v>
      </c>
      <c r="Q79" s="170">
        <v>0</v>
      </c>
      <c r="R79" s="170">
        <f t="shared" ref="R79:R144" si="2">Q79*H79</f>
        <v>0</v>
      </c>
      <c r="S79" s="170">
        <v>0</v>
      </c>
      <c r="T79" s="171">
        <f t="shared" ref="T79:T144" si="3">S79*H79</f>
        <v>0</v>
      </c>
      <c r="AR79" s="20" t="s">
        <v>119</v>
      </c>
      <c r="AT79" s="20" t="s">
        <v>116</v>
      </c>
      <c r="AU79" s="20" t="s">
        <v>78</v>
      </c>
      <c r="AY79" s="20" t="s">
        <v>115</v>
      </c>
      <c r="BE79" s="172">
        <f t="shared" ref="BE79:BE144" si="4">IF(N79="základní",J79,0)</f>
        <v>0</v>
      </c>
      <c r="BF79" s="172">
        <f t="shared" ref="BF79:BF144" si="5">IF(N79="snížená",J79,0)</f>
        <v>0</v>
      </c>
      <c r="BG79" s="172">
        <f t="shared" ref="BG79:BG144" si="6">IF(N79="zákl. přenesená",J79,0)</f>
        <v>0</v>
      </c>
      <c r="BH79" s="172">
        <f t="shared" ref="BH79:BH144" si="7">IF(N79="sníž. přenesená",J79,0)</f>
        <v>0</v>
      </c>
      <c r="BI79" s="172">
        <f t="shared" ref="BI79:BI144" si="8">IF(N79="nulová",J79,0)</f>
        <v>0</v>
      </c>
      <c r="BJ79" s="20" t="s">
        <v>78</v>
      </c>
      <c r="BK79" s="172">
        <f t="shared" ref="BK79:BK144" si="9">ROUND(I79*H79,2)</f>
        <v>0</v>
      </c>
      <c r="BL79" s="20" t="s">
        <v>119</v>
      </c>
      <c r="BM79" s="20" t="s">
        <v>80</v>
      </c>
    </row>
    <row r="80" spans="2:65" s="6" customFormat="1" ht="366" customHeight="1">
      <c r="B80" s="274"/>
      <c r="C80" s="164"/>
      <c r="D80" s="164"/>
      <c r="E80" s="162"/>
      <c r="F80" s="273" t="s">
        <v>366</v>
      </c>
      <c r="G80" s="164"/>
      <c r="H80" s="275"/>
      <c r="I80" s="276"/>
      <c r="J80" s="277"/>
      <c r="K80" s="163"/>
      <c r="L80" s="105"/>
      <c r="M80" s="278"/>
      <c r="N80" s="279"/>
      <c r="O80" s="280"/>
      <c r="P80" s="281"/>
      <c r="Q80" s="281"/>
      <c r="R80" s="281"/>
      <c r="S80" s="281"/>
      <c r="T80" s="282"/>
      <c r="AR80" s="283"/>
      <c r="AT80" s="283"/>
      <c r="AU80" s="283"/>
      <c r="AY80" s="283"/>
      <c r="BE80" s="284"/>
      <c r="BF80" s="284"/>
      <c r="BG80" s="284"/>
      <c r="BH80" s="284"/>
      <c r="BI80" s="284"/>
      <c r="BJ80" s="283"/>
      <c r="BK80" s="284"/>
      <c r="BL80" s="283"/>
      <c r="BM80" s="283"/>
    </row>
    <row r="81" spans="2:65" s="1" customFormat="1" ht="16.5" customHeight="1">
      <c r="B81" s="160"/>
      <c r="C81" s="161" t="s">
        <v>80</v>
      </c>
      <c r="D81" s="161" t="s">
        <v>116</v>
      </c>
      <c r="E81" s="162" t="s">
        <v>80</v>
      </c>
      <c r="F81" s="163" t="s">
        <v>120</v>
      </c>
      <c r="G81" s="164" t="s">
        <v>118</v>
      </c>
      <c r="H81" s="165">
        <v>22</v>
      </c>
      <c r="I81" s="166"/>
      <c r="J81" s="167">
        <f t="shared" si="0"/>
        <v>0</v>
      </c>
      <c r="K81" s="163" t="s">
        <v>5</v>
      </c>
      <c r="L81" s="37"/>
      <c r="M81" s="168" t="s">
        <v>5</v>
      </c>
      <c r="N81" s="169" t="s">
        <v>41</v>
      </c>
      <c r="O81" s="38"/>
      <c r="P81" s="170">
        <f t="shared" si="1"/>
        <v>0</v>
      </c>
      <c r="Q81" s="170">
        <v>0</v>
      </c>
      <c r="R81" s="170">
        <f t="shared" si="2"/>
        <v>0</v>
      </c>
      <c r="S81" s="170">
        <v>0</v>
      </c>
      <c r="T81" s="171">
        <f t="shared" si="3"/>
        <v>0</v>
      </c>
      <c r="AR81" s="20" t="s">
        <v>119</v>
      </c>
      <c r="AT81" s="20" t="s">
        <v>116</v>
      </c>
      <c r="AU81" s="20" t="s">
        <v>78</v>
      </c>
      <c r="AY81" s="20" t="s">
        <v>115</v>
      </c>
      <c r="BE81" s="172">
        <f t="shared" si="4"/>
        <v>0</v>
      </c>
      <c r="BF81" s="172">
        <f t="shared" si="5"/>
        <v>0</v>
      </c>
      <c r="BG81" s="172">
        <f t="shared" si="6"/>
        <v>0</v>
      </c>
      <c r="BH81" s="172">
        <f t="shared" si="7"/>
        <v>0</v>
      </c>
      <c r="BI81" s="172">
        <f t="shared" si="8"/>
        <v>0</v>
      </c>
      <c r="BJ81" s="20" t="s">
        <v>78</v>
      </c>
      <c r="BK81" s="172">
        <f t="shared" si="9"/>
        <v>0</v>
      </c>
      <c r="BL81" s="20" t="s">
        <v>119</v>
      </c>
      <c r="BM81" s="20" t="s">
        <v>119</v>
      </c>
    </row>
    <row r="82" spans="2:65" s="1" customFormat="1" ht="201.75" customHeight="1">
      <c r="B82" s="160"/>
      <c r="C82" s="161"/>
      <c r="D82" s="161"/>
      <c r="E82" s="162"/>
      <c r="F82" s="273" t="s">
        <v>367</v>
      </c>
      <c r="G82" s="164"/>
      <c r="H82" s="165"/>
      <c r="I82" s="166"/>
      <c r="J82" s="167"/>
      <c r="K82" s="163"/>
      <c r="L82" s="37"/>
      <c r="M82" s="168"/>
      <c r="N82" s="270"/>
      <c r="O82" s="271"/>
      <c r="P82" s="272"/>
      <c r="Q82" s="272"/>
      <c r="R82" s="272"/>
      <c r="S82" s="272"/>
      <c r="T82" s="171"/>
      <c r="AR82" s="20"/>
      <c r="AT82" s="20"/>
      <c r="AU82" s="20"/>
      <c r="AY82" s="20"/>
      <c r="BE82" s="172"/>
      <c r="BF82" s="172"/>
      <c r="BG82" s="172"/>
      <c r="BH82" s="172"/>
      <c r="BI82" s="172"/>
      <c r="BJ82" s="20"/>
      <c r="BK82" s="172"/>
      <c r="BL82" s="20"/>
      <c r="BM82" s="20"/>
    </row>
    <row r="83" spans="2:65" s="1" customFormat="1" ht="16.5" customHeight="1">
      <c r="B83" s="160"/>
      <c r="C83" s="161" t="s">
        <v>121</v>
      </c>
      <c r="D83" s="161" t="s">
        <v>116</v>
      </c>
      <c r="E83" s="162" t="s">
        <v>121</v>
      </c>
      <c r="F83" s="163" t="s">
        <v>122</v>
      </c>
      <c r="G83" s="164" t="s">
        <v>118</v>
      </c>
      <c r="H83" s="165">
        <v>1</v>
      </c>
      <c r="I83" s="166"/>
      <c r="J83" s="167">
        <f t="shared" si="0"/>
        <v>0</v>
      </c>
      <c r="K83" s="163" t="s">
        <v>5</v>
      </c>
      <c r="L83" s="37"/>
      <c r="M83" s="168" t="s">
        <v>5</v>
      </c>
      <c r="N83" s="169" t="s">
        <v>41</v>
      </c>
      <c r="O83" s="38"/>
      <c r="P83" s="170">
        <f t="shared" si="1"/>
        <v>0</v>
      </c>
      <c r="Q83" s="170">
        <v>0</v>
      </c>
      <c r="R83" s="170">
        <f t="shared" si="2"/>
        <v>0</v>
      </c>
      <c r="S83" s="170">
        <v>0</v>
      </c>
      <c r="T83" s="171">
        <f t="shared" si="3"/>
        <v>0</v>
      </c>
      <c r="AR83" s="20" t="s">
        <v>119</v>
      </c>
      <c r="AT83" s="20" t="s">
        <v>116</v>
      </c>
      <c r="AU83" s="20" t="s">
        <v>78</v>
      </c>
      <c r="AY83" s="20" t="s">
        <v>115</v>
      </c>
      <c r="BE83" s="172">
        <f t="shared" si="4"/>
        <v>0</v>
      </c>
      <c r="BF83" s="172">
        <f t="shared" si="5"/>
        <v>0</v>
      </c>
      <c r="BG83" s="172">
        <f t="shared" si="6"/>
        <v>0</v>
      </c>
      <c r="BH83" s="172">
        <f t="shared" si="7"/>
        <v>0</v>
      </c>
      <c r="BI83" s="172">
        <f t="shared" si="8"/>
        <v>0</v>
      </c>
      <c r="BJ83" s="20" t="s">
        <v>78</v>
      </c>
      <c r="BK83" s="172">
        <f t="shared" si="9"/>
        <v>0</v>
      </c>
      <c r="BL83" s="20" t="s">
        <v>119</v>
      </c>
      <c r="BM83" s="20" t="s">
        <v>123</v>
      </c>
    </row>
    <row r="84" spans="2:65" s="1" customFormat="1" ht="201" customHeight="1">
      <c r="B84" s="160"/>
      <c r="C84" s="161"/>
      <c r="D84" s="161"/>
      <c r="E84" s="162"/>
      <c r="F84" s="273" t="s">
        <v>368</v>
      </c>
      <c r="G84" s="164"/>
      <c r="H84" s="165"/>
      <c r="I84" s="166"/>
      <c r="J84" s="167"/>
      <c r="K84" s="163"/>
      <c r="L84" s="37"/>
      <c r="M84" s="168"/>
      <c r="N84" s="270"/>
      <c r="O84" s="271"/>
      <c r="P84" s="272"/>
      <c r="Q84" s="272"/>
      <c r="R84" s="272"/>
      <c r="S84" s="272"/>
      <c r="T84" s="171"/>
      <c r="AR84" s="20"/>
      <c r="AT84" s="20"/>
      <c r="AU84" s="20"/>
      <c r="AY84" s="20"/>
      <c r="BE84" s="172"/>
      <c r="BF84" s="172"/>
      <c r="BG84" s="172"/>
      <c r="BH84" s="172"/>
      <c r="BI84" s="172"/>
      <c r="BJ84" s="20"/>
      <c r="BK84" s="172"/>
      <c r="BL84" s="20"/>
      <c r="BM84" s="20"/>
    </row>
    <row r="85" spans="2:65" s="1" customFormat="1" ht="16.5" customHeight="1">
      <c r="B85" s="160"/>
      <c r="C85" s="161" t="s">
        <v>119</v>
      </c>
      <c r="D85" s="161" t="s">
        <v>116</v>
      </c>
      <c r="E85" s="162" t="s">
        <v>119</v>
      </c>
      <c r="F85" s="163" t="s">
        <v>124</v>
      </c>
      <c r="G85" s="164" t="s">
        <v>118</v>
      </c>
      <c r="H85" s="165">
        <v>22</v>
      </c>
      <c r="I85" s="166"/>
      <c r="J85" s="167">
        <f t="shared" si="0"/>
        <v>0</v>
      </c>
      <c r="K85" s="163" t="s">
        <v>5</v>
      </c>
      <c r="L85" s="37"/>
      <c r="M85" s="168" t="s">
        <v>5</v>
      </c>
      <c r="N85" s="169" t="s">
        <v>41</v>
      </c>
      <c r="O85" s="38"/>
      <c r="P85" s="170">
        <f t="shared" si="1"/>
        <v>0</v>
      </c>
      <c r="Q85" s="170">
        <v>0</v>
      </c>
      <c r="R85" s="170">
        <f t="shared" si="2"/>
        <v>0</v>
      </c>
      <c r="S85" s="170">
        <v>0</v>
      </c>
      <c r="T85" s="171">
        <f t="shared" si="3"/>
        <v>0</v>
      </c>
      <c r="AR85" s="20" t="s">
        <v>119</v>
      </c>
      <c r="AT85" s="20" t="s">
        <v>116</v>
      </c>
      <c r="AU85" s="20" t="s">
        <v>78</v>
      </c>
      <c r="AY85" s="20" t="s">
        <v>115</v>
      </c>
      <c r="BE85" s="172">
        <f t="shared" si="4"/>
        <v>0</v>
      </c>
      <c r="BF85" s="172">
        <f t="shared" si="5"/>
        <v>0</v>
      </c>
      <c r="BG85" s="172">
        <f t="shared" si="6"/>
        <v>0</v>
      </c>
      <c r="BH85" s="172">
        <f t="shared" si="7"/>
        <v>0</v>
      </c>
      <c r="BI85" s="172">
        <f t="shared" si="8"/>
        <v>0</v>
      </c>
      <c r="BJ85" s="20" t="s">
        <v>78</v>
      </c>
      <c r="BK85" s="172">
        <f t="shared" si="9"/>
        <v>0</v>
      </c>
      <c r="BL85" s="20" t="s">
        <v>119</v>
      </c>
      <c r="BM85" s="20" t="s">
        <v>125</v>
      </c>
    </row>
    <row r="86" spans="2:65" s="1" customFormat="1" ht="123.75" customHeight="1">
      <c r="B86" s="160"/>
      <c r="C86" s="161"/>
      <c r="D86" s="161"/>
      <c r="E86" s="162"/>
      <c r="F86" s="273" t="s">
        <v>369</v>
      </c>
      <c r="G86" s="164"/>
      <c r="H86" s="165"/>
      <c r="I86" s="166"/>
      <c r="J86" s="167"/>
      <c r="K86" s="163"/>
      <c r="L86" s="37"/>
      <c r="M86" s="168"/>
      <c r="N86" s="270"/>
      <c r="O86" s="271"/>
      <c r="P86" s="272"/>
      <c r="Q86" s="272"/>
      <c r="R86" s="272"/>
      <c r="S86" s="272"/>
      <c r="T86" s="171"/>
      <c r="AR86" s="20"/>
      <c r="AT86" s="20"/>
      <c r="AU86" s="20"/>
      <c r="AY86" s="20"/>
      <c r="BE86" s="172"/>
      <c r="BF86" s="172"/>
      <c r="BG86" s="172"/>
      <c r="BH86" s="172"/>
      <c r="BI86" s="172"/>
      <c r="BJ86" s="20"/>
      <c r="BK86" s="172"/>
      <c r="BL86" s="20"/>
      <c r="BM86" s="20"/>
    </row>
    <row r="87" spans="2:65" s="1" customFormat="1" ht="16.5" customHeight="1">
      <c r="B87" s="160"/>
      <c r="C87" s="161" t="s">
        <v>126</v>
      </c>
      <c r="D87" s="161" t="s">
        <v>116</v>
      </c>
      <c r="E87" s="162" t="s">
        <v>126</v>
      </c>
      <c r="F87" s="163" t="s">
        <v>370</v>
      </c>
      <c r="G87" s="164" t="s">
        <v>118</v>
      </c>
      <c r="H87" s="165">
        <v>23</v>
      </c>
      <c r="I87" s="166"/>
      <c r="J87" s="167">
        <f t="shared" si="0"/>
        <v>0</v>
      </c>
      <c r="K87" s="163" t="s">
        <v>5</v>
      </c>
      <c r="L87" s="37"/>
      <c r="M87" s="168" t="s">
        <v>5</v>
      </c>
      <c r="N87" s="169" t="s">
        <v>41</v>
      </c>
      <c r="O87" s="38"/>
      <c r="P87" s="170">
        <f t="shared" si="1"/>
        <v>0</v>
      </c>
      <c r="Q87" s="170">
        <v>0</v>
      </c>
      <c r="R87" s="170">
        <f t="shared" si="2"/>
        <v>0</v>
      </c>
      <c r="S87" s="170">
        <v>0</v>
      </c>
      <c r="T87" s="171">
        <f t="shared" si="3"/>
        <v>0</v>
      </c>
      <c r="AR87" s="20" t="s">
        <v>119</v>
      </c>
      <c r="AT87" s="20" t="s">
        <v>116</v>
      </c>
      <c r="AU87" s="20" t="s">
        <v>78</v>
      </c>
      <c r="AY87" s="20" t="s">
        <v>115</v>
      </c>
      <c r="BE87" s="172">
        <f t="shared" si="4"/>
        <v>0</v>
      </c>
      <c r="BF87" s="172">
        <f t="shared" si="5"/>
        <v>0</v>
      </c>
      <c r="BG87" s="172">
        <f t="shared" si="6"/>
        <v>0</v>
      </c>
      <c r="BH87" s="172">
        <f t="shared" si="7"/>
        <v>0</v>
      </c>
      <c r="BI87" s="172">
        <f t="shared" si="8"/>
        <v>0</v>
      </c>
      <c r="BJ87" s="20" t="s">
        <v>78</v>
      </c>
      <c r="BK87" s="172">
        <f t="shared" si="9"/>
        <v>0</v>
      </c>
      <c r="BL87" s="20" t="s">
        <v>119</v>
      </c>
      <c r="BM87" s="20" t="s">
        <v>127</v>
      </c>
    </row>
    <row r="88" spans="2:65" s="1" customFormat="1" ht="24" customHeight="1">
      <c r="B88" s="160"/>
      <c r="C88" s="161"/>
      <c r="D88" s="161"/>
      <c r="E88" s="162"/>
      <c r="F88" s="273" t="s">
        <v>371</v>
      </c>
      <c r="G88" s="164"/>
      <c r="H88" s="165"/>
      <c r="I88" s="166"/>
      <c r="J88" s="167"/>
      <c r="K88" s="163"/>
      <c r="L88" s="37"/>
      <c r="M88" s="168"/>
      <c r="N88" s="270"/>
      <c r="O88" s="271"/>
      <c r="P88" s="272"/>
      <c r="Q88" s="272"/>
      <c r="R88" s="272"/>
      <c r="S88" s="272"/>
      <c r="T88" s="171"/>
      <c r="AR88" s="20"/>
      <c r="AT88" s="20"/>
      <c r="AU88" s="20"/>
      <c r="AY88" s="20"/>
      <c r="BE88" s="172"/>
      <c r="BF88" s="172"/>
      <c r="BG88" s="172"/>
      <c r="BH88" s="172"/>
      <c r="BI88" s="172"/>
      <c r="BJ88" s="20"/>
      <c r="BK88" s="172"/>
      <c r="BL88" s="20"/>
      <c r="BM88" s="20"/>
    </row>
    <row r="89" spans="2:65" s="1" customFormat="1" ht="16.5" customHeight="1">
      <c r="B89" s="160"/>
      <c r="C89" s="161" t="s">
        <v>123</v>
      </c>
      <c r="D89" s="161" t="s">
        <v>116</v>
      </c>
      <c r="E89" s="162" t="s">
        <v>123</v>
      </c>
      <c r="F89" s="163" t="s">
        <v>128</v>
      </c>
      <c r="G89" s="164" t="s">
        <v>118</v>
      </c>
      <c r="H89" s="165">
        <v>11</v>
      </c>
      <c r="I89" s="166"/>
      <c r="J89" s="167">
        <f t="shared" si="0"/>
        <v>0</v>
      </c>
      <c r="K89" s="163" t="s">
        <v>5</v>
      </c>
      <c r="L89" s="37"/>
      <c r="M89" s="168" t="s">
        <v>5</v>
      </c>
      <c r="N89" s="169" t="s">
        <v>41</v>
      </c>
      <c r="O89" s="38"/>
      <c r="P89" s="170">
        <f t="shared" si="1"/>
        <v>0</v>
      </c>
      <c r="Q89" s="170">
        <v>0</v>
      </c>
      <c r="R89" s="170">
        <f t="shared" si="2"/>
        <v>0</v>
      </c>
      <c r="S89" s="170">
        <v>0</v>
      </c>
      <c r="T89" s="171">
        <f t="shared" si="3"/>
        <v>0</v>
      </c>
      <c r="AR89" s="20" t="s">
        <v>119</v>
      </c>
      <c r="AT89" s="20" t="s">
        <v>116</v>
      </c>
      <c r="AU89" s="20" t="s">
        <v>78</v>
      </c>
      <c r="AY89" s="20" t="s">
        <v>115</v>
      </c>
      <c r="BE89" s="172">
        <f t="shared" si="4"/>
        <v>0</v>
      </c>
      <c r="BF89" s="172">
        <f t="shared" si="5"/>
        <v>0</v>
      </c>
      <c r="BG89" s="172">
        <f t="shared" si="6"/>
        <v>0</v>
      </c>
      <c r="BH89" s="172">
        <f t="shared" si="7"/>
        <v>0</v>
      </c>
      <c r="BI89" s="172">
        <f t="shared" si="8"/>
        <v>0</v>
      </c>
      <c r="BJ89" s="20" t="s">
        <v>78</v>
      </c>
      <c r="BK89" s="172">
        <f t="shared" si="9"/>
        <v>0</v>
      </c>
      <c r="BL89" s="20" t="s">
        <v>119</v>
      </c>
      <c r="BM89" s="20" t="s">
        <v>129</v>
      </c>
    </row>
    <row r="90" spans="2:65" s="1" customFormat="1" ht="63" customHeight="1">
      <c r="B90" s="160"/>
      <c r="C90" s="161"/>
      <c r="D90" s="161"/>
      <c r="E90" s="162"/>
      <c r="F90" s="273" t="s">
        <v>372</v>
      </c>
      <c r="G90" s="164"/>
      <c r="H90" s="165"/>
      <c r="I90" s="166"/>
      <c r="J90" s="167"/>
      <c r="K90" s="163"/>
      <c r="L90" s="37"/>
      <c r="M90" s="168"/>
      <c r="N90" s="270"/>
      <c r="O90" s="271"/>
      <c r="P90" s="272"/>
      <c r="Q90" s="272"/>
      <c r="R90" s="272"/>
      <c r="S90" s="272"/>
      <c r="T90" s="171"/>
      <c r="AR90" s="20"/>
      <c r="AT90" s="20"/>
      <c r="AU90" s="20"/>
      <c r="AY90" s="20"/>
      <c r="BE90" s="172"/>
      <c r="BF90" s="172"/>
      <c r="BG90" s="172"/>
      <c r="BH90" s="172"/>
      <c r="BI90" s="172"/>
      <c r="BJ90" s="20"/>
      <c r="BK90" s="172"/>
      <c r="BL90" s="20"/>
      <c r="BM90" s="20"/>
    </row>
    <row r="91" spans="2:65" s="1" customFormat="1" ht="16.5" customHeight="1">
      <c r="B91" s="160"/>
      <c r="C91" s="161" t="s">
        <v>130</v>
      </c>
      <c r="D91" s="161" t="s">
        <v>116</v>
      </c>
      <c r="E91" s="162" t="s">
        <v>130</v>
      </c>
      <c r="F91" s="163" t="s">
        <v>131</v>
      </c>
      <c r="G91" s="164" t="s">
        <v>118</v>
      </c>
      <c r="H91" s="165">
        <v>1</v>
      </c>
      <c r="I91" s="166"/>
      <c r="J91" s="167">
        <f t="shared" si="0"/>
        <v>0</v>
      </c>
      <c r="K91" s="163" t="s">
        <v>5</v>
      </c>
      <c r="L91" s="37"/>
      <c r="M91" s="168" t="s">
        <v>5</v>
      </c>
      <c r="N91" s="169" t="s">
        <v>41</v>
      </c>
      <c r="O91" s="38"/>
      <c r="P91" s="170">
        <f t="shared" si="1"/>
        <v>0</v>
      </c>
      <c r="Q91" s="170">
        <v>0</v>
      </c>
      <c r="R91" s="170">
        <f t="shared" si="2"/>
        <v>0</v>
      </c>
      <c r="S91" s="170">
        <v>0</v>
      </c>
      <c r="T91" s="171">
        <f t="shared" si="3"/>
        <v>0</v>
      </c>
      <c r="AR91" s="20" t="s">
        <v>119</v>
      </c>
      <c r="AT91" s="20" t="s">
        <v>116</v>
      </c>
      <c r="AU91" s="20" t="s">
        <v>78</v>
      </c>
      <c r="AY91" s="20" t="s">
        <v>115</v>
      </c>
      <c r="BE91" s="172">
        <f t="shared" si="4"/>
        <v>0</v>
      </c>
      <c r="BF91" s="172">
        <f t="shared" si="5"/>
        <v>0</v>
      </c>
      <c r="BG91" s="172">
        <f t="shared" si="6"/>
        <v>0</v>
      </c>
      <c r="BH91" s="172">
        <f t="shared" si="7"/>
        <v>0</v>
      </c>
      <c r="BI91" s="172">
        <f t="shared" si="8"/>
        <v>0</v>
      </c>
      <c r="BJ91" s="20" t="s">
        <v>78</v>
      </c>
      <c r="BK91" s="172">
        <f t="shared" si="9"/>
        <v>0</v>
      </c>
      <c r="BL91" s="20" t="s">
        <v>119</v>
      </c>
      <c r="BM91" s="20" t="s">
        <v>132</v>
      </c>
    </row>
    <row r="92" spans="2:65" s="1" customFormat="1" ht="218.1" customHeight="1">
      <c r="B92" s="160"/>
      <c r="C92" s="161"/>
      <c r="D92" s="161"/>
      <c r="E92" s="162"/>
      <c r="F92" s="273" t="s">
        <v>373</v>
      </c>
      <c r="G92" s="164"/>
      <c r="H92" s="165"/>
      <c r="I92" s="166"/>
      <c r="J92" s="167"/>
      <c r="K92" s="163"/>
      <c r="L92" s="37"/>
      <c r="M92" s="168"/>
      <c r="N92" s="270"/>
      <c r="O92" s="271"/>
      <c r="P92" s="272"/>
      <c r="Q92" s="272"/>
      <c r="R92" s="272"/>
      <c r="S92" s="272"/>
      <c r="T92" s="171"/>
      <c r="AR92" s="20"/>
      <c r="AT92" s="20"/>
      <c r="AU92" s="20"/>
      <c r="AY92" s="20"/>
      <c r="BE92" s="172"/>
      <c r="BF92" s="172"/>
      <c r="BG92" s="172"/>
      <c r="BH92" s="172"/>
      <c r="BI92" s="172"/>
      <c r="BJ92" s="20"/>
      <c r="BK92" s="172"/>
      <c r="BL92" s="20"/>
      <c r="BM92" s="20"/>
    </row>
    <row r="93" spans="2:65" s="1" customFormat="1" ht="16.5" customHeight="1">
      <c r="B93" s="160"/>
      <c r="C93" s="161" t="s">
        <v>125</v>
      </c>
      <c r="D93" s="161" t="s">
        <v>116</v>
      </c>
      <c r="E93" s="162" t="s">
        <v>125</v>
      </c>
      <c r="F93" s="163" t="s">
        <v>133</v>
      </c>
      <c r="G93" s="164" t="s">
        <v>118</v>
      </c>
      <c r="H93" s="165">
        <v>1</v>
      </c>
      <c r="I93" s="166"/>
      <c r="J93" s="167">
        <f t="shared" si="0"/>
        <v>0</v>
      </c>
      <c r="K93" s="163" t="s">
        <v>5</v>
      </c>
      <c r="L93" s="37"/>
      <c r="M93" s="168" t="s">
        <v>5</v>
      </c>
      <c r="N93" s="169" t="s">
        <v>41</v>
      </c>
      <c r="O93" s="38"/>
      <c r="P93" s="170">
        <f t="shared" si="1"/>
        <v>0</v>
      </c>
      <c r="Q93" s="170">
        <v>0</v>
      </c>
      <c r="R93" s="170">
        <f t="shared" si="2"/>
        <v>0</v>
      </c>
      <c r="S93" s="170">
        <v>0</v>
      </c>
      <c r="T93" s="171">
        <f t="shared" si="3"/>
        <v>0</v>
      </c>
      <c r="AR93" s="20" t="s">
        <v>119</v>
      </c>
      <c r="AT93" s="20" t="s">
        <v>116</v>
      </c>
      <c r="AU93" s="20" t="s">
        <v>78</v>
      </c>
      <c r="AY93" s="20" t="s">
        <v>115</v>
      </c>
      <c r="BE93" s="172">
        <f t="shared" si="4"/>
        <v>0</v>
      </c>
      <c r="BF93" s="172">
        <f t="shared" si="5"/>
        <v>0</v>
      </c>
      <c r="BG93" s="172">
        <f t="shared" si="6"/>
        <v>0</v>
      </c>
      <c r="BH93" s="172">
        <f t="shared" si="7"/>
        <v>0</v>
      </c>
      <c r="BI93" s="172">
        <f t="shared" si="8"/>
        <v>0</v>
      </c>
      <c r="BJ93" s="20" t="s">
        <v>78</v>
      </c>
      <c r="BK93" s="172">
        <f t="shared" si="9"/>
        <v>0</v>
      </c>
      <c r="BL93" s="20" t="s">
        <v>119</v>
      </c>
      <c r="BM93" s="20" t="s">
        <v>134</v>
      </c>
    </row>
    <row r="94" spans="2:65" s="1" customFormat="1" ht="55.5" customHeight="1">
      <c r="B94" s="160"/>
      <c r="C94" s="161"/>
      <c r="D94" s="161"/>
      <c r="E94" s="162"/>
      <c r="F94" s="273" t="s">
        <v>374</v>
      </c>
      <c r="G94" s="164"/>
      <c r="H94" s="165"/>
      <c r="I94" s="166"/>
      <c r="J94" s="167"/>
      <c r="K94" s="163"/>
      <c r="L94" s="37"/>
      <c r="M94" s="168"/>
      <c r="N94" s="270"/>
      <c r="O94" s="271"/>
      <c r="P94" s="272"/>
      <c r="Q94" s="272"/>
      <c r="R94" s="272"/>
      <c r="S94" s="272"/>
      <c r="T94" s="171"/>
      <c r="AR94" s="20"/>
      <c r="AT94" s="20"/>
      <c r="AU94" s="20"/>
      <c r="AY94" s="20"/>
      <c r="BE94" s="172"/>
      <c r="BF94" s="172"/>
      <c r="BG94" s="172"/>
      <c r="BH94" s="172"/>
      <c r="BI94" s="172"/>
      <c r="BJ94" s="20"/>
      <c r="BK94" s="172"/>
      <c r="BL94" s="20"/>
      <c r="BM94" s="20"/>
    </row>
    <row r="95" spans="2:65" s="1" customFormat="1" ht="16.5" customHeight="1">
      <c r="B95" s="160"/>
      <c r="C95" s="161" t="s">
        <v>135</v>
      </c>
      <c r="D95" s="161" t="s">
        <v>116</v>
      </c>
      <c r="E95" s="162" t="s">
        <v>135</v>
      </c>
      <c r="F95" s="163" t="s">
        <v>136</v>
      </c>
      <c r="G95" s="164" t="s">
        <v>118</v>
      </c>
      <c r="H95" s="165">
        <v>1</v>
      </c>
      <c r="I95" s="166"/>
      <c r="J95" s="167">
        <f t="shared" si="0"/>
        <v>0</v>
      </c>
      <c r="K95" s="163" t="s">
        <v>5</v>
      </c>
      <c r="L95" s="37"/>
      <c r="M95" s="168" t="s">
        <v>5</v>
      </c>
      <c r="N95" s="169" t="s">
        <v>41</v>
      </c>
      <c r="O95" s="38"/>
      <c r="P95" s="170">
        <f t="shared" si="1"/>
        <v>0</v>
      </c>
      <c r="Q95" s="170">
        <v>0</v>
      </c>
      <c r="R95" s="170">
        <f t="shared" si="2"/>
        <v>0</v>
      </c>
      <c r="S95" s="170">
        <v>0</v>
      </c>
      <c r="T95" s="171">
        <f t="shared" si="3"/>
        <v>0</v>
      </c>
      <c r="AR95" s="20" t="s">
        <v>119</v>
      </c>
      <c r="AT95" s="20" t="s">
        <v>116</v>
      </c>
      <c r="AU95" s="20" t="s">
        <v>78</v>
      </c>
      <c r="AY95" s="20" t="s">
        <v>115</v>
      </c>
      <c r="BE95" s="172">
        <f t="shared" si="4"/>
        <v>0</v>
      </c>
      <c r="BF95" s="172">
        <f t="shared" si="5"/>
        <v>0</v>
      </c>
      <c r="BG95" s="172">
        <f t="shared" si="6"/>
        <v>0</v>
      </c>
      <c r="BH95" s="172">
        <f t="shared" si="7"/>
        <v>0</v>
      </c>
      <c r="BI95" s="172">
        <f t="shared" si="8"/>
        <v>0</v>
      </c>
      <c r="BJ95" s="20" t="s">
        <v>78</v>
      </c>
      <c r="BK95" s="172">
        <f t="shared" si="9"/>
        <v>0</v>
      </c>
      <c r="BL95" s="20" t="s">
        <v>119</v>
      </c>
      <c r="BM95" s="20" t="s">
        <v>137</v>
      </c>
    </row>
    <row r="96" spans="2:65" s="1" customFormat="1" ht="46.5" customHeight="1">
      <c r="B96" s="160"/>
      <c r="C96" s="161"/>
      <c r="D96" s="161"/>
      <c r="E96" s="162"/>
      <c r="F96" s="273" t="s">
        <v>375</v>
      </c>
      <c r="G96" s="164"/>
      <c r="H96" s="165"/>
      <c r="I96" s="166"/>
      <c r="J96" s="167"/>
      <c r="K96" s="163"/>
      <c r="L96" s="37"/>
      <c r="M96" s="168"/>
      <c r="N96" s="270"/>
      <c r="O96" s="271"/>
      <c r="P96" s="272"/>
      <c r="Q96" s="272"/>
      <c r="R96" s="272"/>
      <c r="S96" s="272"/>
      <c r="T96" s="171"/>
      <c r="AR96" s="20"/>
      <c r="AT96" s="20"/>
      <c r="AU96" s="20"/>
      <c r="AY96" s="20"/>
      <c r="BE96" s="172"/>
      <c r="BF96" s="172"/>
      <c r="BG96" s="172"/>
      <c r="BH96" s="172"/>
      <c r="BI96" s="172"/>
      <c r="BJ96" s="20"/>
      <c r="BK96" s="172"/>
      <c r="BL96" s="20"/>
      <c r="BM96" s="20"/>
    </row>
    <row r="97" spans="2:65" s="1" customFormat="1" ht="16.5" customHeight="1">
      <c r="B97" s="160"/>
      <c r="C97" s="161" t="s">
        <v>127</v>
      </c>
      <c r="D97" s="161" t="s">
        <v>116</v>
      </c>
      <c r="E97" s="162" t="s">
        <v>127</v>
      </c>
      <c r="F97" s="163" t="s">
        <v>138</v>
      </c>
      <c r="G97" s="164" t="s">
        <v>118</v>
      </c>
      <c r="H97" s="165">
        <v>1</v>
      </c>
      <c r="I97" s="166"/>
      <c r="J97" s="167">
        <f t="shared" si="0"/>
        <v>0</v>
      </c>
      <c r="K97" s="163" t="s">
        <v>5</v>
      </c>
      <c r="L97" s="37"/>
      <c r="M97" s="168" t="s">
        <v>5</v>
      </c>
      <c r="N97" s="169" t="s">
        <v>41</v>
      </c>
      <c r="O97" s="38"/>
      <c r="P97" s="170">
        <f t="shared" si="1"/>
        <v>0</v>
      </c>
      <c r="Q97" s="170">
        <v>0</v>
      </c>
      <c r="R97" s="170">
        <f t="shared" si="2"/>
        <v>0</v>
      </c>
      <c r="S97" s="170">
        <v>0</v>
      </c>
      <c r="T97" s="171">
        <f t="shared" si="3"/>
        <v>0</v>
      </c>
      <c r="AR97" s="20" t="s">
        <v>119</v>
      </c>
      <c r="AT97" s="20" t="s">
        <v>116</v>
      </c>
      <c r="AU97" s="20" t="s">
        <v>78</v>
      </c>
      <c r="AY97" s="20" t="s">
        <v>115</v>
      </c>
      <c r="BE97" s="172">
        <f t="shared" si="4"/>
        <v>0</v>
      </c>
      <c r="BF97" s="172">
        <f t="shared" si="5"/>
        <v>0</v>
      </c>
      <c r="BG97" s="172">
        <f t="shared" si="6"/>
        <v>0</v>
      </c>
      <c r="BH97" s="172">
        <f t="shared" si="7"/>
        <v>0</v>
      </c>
      <c r="BI97" s="172">
        <f t="shared" si="8"/>
        <v>0</v>
      </c>
      <c r="BJ97" s="20" t="s">
        <v>78</v>
      </c>
      <c r="BK97" s="172">
        <f t="shared" si="9"/>
        <v>0</v>
      </c>
      <c r="BL97" s="20" t="s">
        <v>119</v>
      </c>
      <c r="BM97" s="20" t="s">
        <v>139</v>
      </c>
    </row>
    <row r="98" spans="2:65" s="1" customFormat="1" ht="55.5" customHeight="1">
      <c r="B98" s="160"/>
      <c r="C98" s="161"/>
      <c r="D98" s="161"/>
      <c r="E98" s="162"/>
      <c r="F98" s="273" t="s">
        <v>376</v>
      </c>
      <c r="G98" s="164"/>
      <c r="H98" s="165"/>
      <c r="I98" s="166"/>
      <c r="J98" s="167"/>
      <c r="K98" s="163"/>
      <c r="L98" s="37"/>
      <c r="M98" s="168"/>
      <c r="N98" s="270"/>
      <c r="O98" s="271"/>
      <c r="P98" s="272"/>
      <c r="Q98" s="272"/>
      <c r="R98" s="272"/>
      <c r="S98" s="272"/>
      <c r="T98" s="171"/>
      <c r="AR98" s="20"/>
      <c r="AT98" s="20"/>
      <c r="AU98" s="20"/>
      <c r="AY98" s="20"/>
      <c r="BE98" s="172"/>
      <c r="BF98" s="172"/>
      <c r="BG98" s="172"/>
      <c r="BH98" s="172"/>
      <c r="BI98" s="172"/>
      <c r="BJ98" s="20"/>
      <c r="BK98" s="172"/>
      <c r="BL98" s="20"/>
      <c r="BM98" s="20"/>
    </row>
    <row r="99" spans="2:65" s="1" customFormat="1" ht="16.5" customHeight="1">
      <c r="B99" s="160"/>
      <c r="C99" s="161" t="s">
        <v>140</v>
      </c>
      <c r="D99" s="161" t="s">
        <v>116</v>
      </c>
      <c r="E99" s="162" t="s">
        <v>140</v>
      </c>
      <c r="F99" s="163" t="s">
        <v>141</v>
      </c>
      <c r="G99" s="164" t="s">
        <v>118</v>
      </c>
      <c r="H99" s="165">
        <v>1</v>
      </c>
      <c r="I99" s="166"/>
      <c r="J99" s="167">
        <f t="shared" si="0"/>
        <v>0</v>
      </c>
      <c r="K99" s="163" t="s">
        <v>5</v>
      </c>
      <c r="L99" s="37"/>
      <c r="M99" s="168" t="s">
        <v>5</v>
      </c>
      <c r="N99" s="169" t="s">
        <v>41</v>
      </c>
      <c r="O99" s="38"/>
      <c r="P99" s="170">
        <f t="shared" si="1"/>
        <v>0</v>
      </c>
      <c r="Q99" s="170">
        <v>0</v>
      </c>
      <c r="R99" s="170">
        <f t="shared" si="2"/>
        <v>0</v>
      </c>
      <c r="S99" s="170">
        <v>0</v>
      </c>
      <c r="T99" s="171">
        <f t="shared" si="3"/>
        <v>0</v>
      </c>
      <c r="AR99" s="20" t="s">
        <v>119</v>
      </c>
      <c r="AT99" s="20" t="s">
        <v>116</v>
      </c>
      <c r="AU99" s="20" t="s">
        <v>78</v>
      </c>
      <c r="AY99" s="20" t="s">
        <v>115</v>
      </c>
      <c r="BE99" s="172">
        <f t="shared" si="4"/>
        <v>0</v>
      </c>
      <c r="BF99" s="172">
        <f t="shared" si="5"/>
        <v>0</v>
      </c>
      <c r="BG99" s="172">
        <f t="shared" si="6"/>
        <v>0</v>
      </c>
      <c r="BH99" s="172">
        <f t="shared" si="7"/>
        <v>0</v>
      </c>
      <c r="BI99" s="172">
        <f t="shared" si="8"/>
        <v>0</v>
      </c>
      <c r="BJ99" s="20" t="s">
        <v>78</v>
      </c>
      <c r="BK99" s="172">
        <f t="shared" si="9"/>
        <v>0</v>
      </c>
      <c r="BL99" s="20" t="s">
        <v>119</v>
      </c>
      <c r="BM99" s="20" t="s">
        <v>142</v>
      </c>
    </row>
    <row r="100" spans="2:65" s="1" customFormat="1" ht="39.75" customHeight="1">
      <c r="B100" s="160"/>
      <c r="C100" s="161"/>
      <c r="D100" s="161"/>
      <c r="E100" s="162"/>
      <c r="F100" s="273" t="s">
        <v>377</v>
      </c>
      <c r="G100" s="164"/>
      <c r="H100" s="165"/>
      <c r="I100" s="166"/>
      <c r="J100" s="167"/>
      <c r="K100" s="163"/>
      <c r="L100" s="37"/>
      <c r="M100" s="168"/>
      <c r="N100" s="270"/>
      <c r="O100" s="271"/>
      <c r="P100" s="272"/>
      <c r="Q100" s="272"/>
      <c r="R100" s="272"/>
      <c r="S100" s="272"/>
      <c r="T100" s="171"/>
      <c r="AR100" s="20"/>
      <c r="AT100" s="20"/>
      <c r="AU100" s="20"/>
      <c r="AY100" s="20"/>
      <c r="BE100" s="172"/>
      <c r="BF100" s="172"/>
      <c r="BG100" s="172"/>
      <c r="BH100" s="172"/>
      <c r="BI100" s="172"/>
      <c r="BJ100" s="20"/>
      <c r="BK100" s="172"/>
      <c r="BL100" s="20"/>
      <c r="BM100" s="20"/>
    </row>
    <row r="101" spans="2:65" s="1" customFormat="1" ht="16.5" customHeight="1">
      <c r="B101" s="160"/>
      <c r="C101" s="161" t="s">
        <v>129</v>
      </c>
      <c r="D101" s="161" t="s">
        <v>116</v>
      </c>
      <c r="E101" s="162" t="s">
        <v>129</v>
      </c>
      <c r="F101" s="163" t="s">
        <v>143</v>
      </c>
      <c r="G101" s="164" t="s">
        <v>118</v>
      </c>
      <c r="H101" s="165">
        <v>22</v>
      </c>
      <c r="I101" s="166"/>
      <c r="J101" s="167">
        <f t="shared" si="0"/>
        <v>0</v>
      </c>
      <c r="K101" s="163" t="s">
        <v>5</v>
      </c>
      <c r="L101" s="37"/>
      <c r="M101" s="168" t="s">
        <v>5</v>
      </c>
      <c r="N101" s="169" t="s">
        <v>41</v>
      </c>
      <c r="O101" s="38"/>
      <c r="P101" s="170">
        <f t="shared" si="1"/>
        <v>0</v>
      </c>
      <c r="Q101" s="170">
        <v>0</v>
      </c>
      <c r="R101" s="170">
        <f t="shared" si="2"/>
        <v>0</v>
      </c>
      <c r="S101" s="170">
        <v>0</v>
      </c>
      <c r="T101" s="171">
        <f t="shared" si="3"/>
        <v>0</v>
      </c>
      <c r="AR101" s="20" t="s">
        <v>119</v>
      </c>
      <c r="AT101" s="20" t="s">
        <v>116</v>
      </c>
      <c r="AU101" s="20" t="s">
        <v>78</v>
      </c>
      <c r="AY101" s="20" t="s">
        <v>115</v>
      </c>
      <c r="BE101" s="172">
        <f t="shared" si="4"/>
        <v>0</v>
      </c>
      <c r="BF101" s="172">
        <f t="shared" si="5"/>
        <v>0</v>
      </c>
      <c r="BG101" s="172">
        <f t="shared" si="6"/>
        <v>0</v>
      </c>
      <c r="BH101" s="172">
        <f t="shared" si="7"/>
        <v>0</v>
      </c>
      <c r="BI101" s="172">
        <f t="shared" si="8"/>
        <v>0</v>
      </c>
      <c r="BJ101" s="20" t="s">
        <v>78</v>
      </c>
      <c r="BK101" s="172">
        <f t="shared" si="9"/>
        <v>0</v>
      </c>
      <c r="BL101" s="20" t="s">
        <v>119</v>
      </c>
      <c r="BM101" s="20" t="s">
        <v>144</v>
      </c>
    </row>
    <row r="102" spans="2:65" s="1" customFormat="1" ht="32.25" customHeight="1">
      <c r="B102" s="160"/>
      <c r="C102" s="161"/>
      <c r="D102" s="161"/>
      <c r="E102" s="162"/>
      <c r="F102" s="273" t="s">
        <v>378</v>
      </c>
      <c r="G102" s="164"/>
      <c r="H102" s="165"/>
      <c r="I102" s="166"/>
      <c r="J102" s="167"/>
      <c r="K102" s="163"/>
      <c r="L102" s="37"/>
      <c r="M102" s="168"/>
      <c r="N102" s="270"/>
      <c r="O102" s="271"/>
      <c r="P102" s="272"/>
      <c r="Q102" s="272"/>
      <c r="R102" s="272"/>
      <c r="S102" s="272"/>
      <c r="T102" s="171"/>
      <c r="AR102" s="20"/>
      <c r="AT102" s="20"/>
      <c r="AU102" s="20"/>
      <c r="AY102" s="20"/>
      <c r="BE102" s="172"/>
      <c r="BF102" s="172"/>
      <c r="BG102" s="172"/>
      <c r="BH102" s="172"/>
      <c r="BI102" s="172"/>
      <c r="BJ102" s="20"/>
      <c r="BK102" s="172"/>
      <c r="BL102" s="20"/>
      <c r="BM102" s="20"/>
    </row>
    <row r="103" spans="2:65" s="1" customFormat="1" ht="16.5" customHeight="1">
      <c r="B103" s="160"/>
      <c r="C103" s="161" t="s">
        <v>145</v>
      </c>
      <c r="D103" s="161" t="s">
        <v>116</v>
      </c>
      <c r="E103" s="162" t="s">
        <v>145</v>
      </c>
      <c r="F103" s="163" t="s">
        <v>146</v>
      </c>
      <c r="G103" s="164" t="s">
        <v>118</v>
      </c>
      <c r="H103" s="165">
        <v>6</v>
      </c>
      <c r="I103" s="166"/>
      <c r="J103" s="167">
        <f t="shared" si="0"/>
        <v>0</v>
      </c>
      <c r="K103" s="163" t="s">
        <v>5</v>
      </c>
      <c r="L103" s="37"/>
      <c r="M103" s="168" t="s">
        <v>5</v>
      </c>
      <c r="N103" s="169" t="s">
        <v>41</v>
      </c>
      <c r="O103" s="38"/>
      <c r="P103" s="170">
        <f t="shared" si="1"/>
        <v>0</v>
      </c>
      <c r="Q103" s="170">
        <v>0</v>
      </c>
      <c r="R103" s="170">
        <f t="shared" si="2"/>
        <v>0</v>
      </c>
      <c r="S103" s="170">
        <v>0</v>
      </c>
      <c r="T103" s="171">
        <f t="shared" si="3"/>
        <v>0</v>
      </c>
      <c r="AR103" s="20" t="s">
        <v>119</v>
      </c>
      <c r="AT103" s="20" t="s">
        <v>116</v>
      </c>
      <c r="AU103" s="20" t="s">
        <v>78</v>
      </c>
      <c r="AY103" s="20" t="s">
        <v>115</v>
      </c>
      <c r="BE103" s="172">
        <f t="shared" si="4"/>
        <v>0</v>
      </c>
      <c r="BF103" s="172">
        <f t="shared" si="5"/>
        <v>0</v>
      </c>
      <c r="BG103" s="172">
        <f t="shared" si="6"/>
        <v>0</v>
      </c>
      <c r="BH103" s="172">
        <f t="shared" si="7"/>
        <v>0</v>
      </c>
      <c r="BI103" s="172">
        <f t="shared" si="8"/>
        <v>0</v>
      </c>
      <c r="BJ103" s="20" t="s">
        <v>78</v>
      </c>
      <c r="BK103" s="172">
        <f t="shared" si="9"/>
        <v>0</v>
      </c>
      <c r="BL103" s="20" t="s">
        <v>119</v>
      </c>
      <c r="BM103" s="20" t="s">
        <v>147</v>
      </c>
    </row>
    <row r="104" spans="2:65" s="1" customFormat="1" ht="68.25" customHeight="1">
      <c r="B104" s="160"/>
      <c r="C104" s="161"/>
      <c r="D104" s="161"/>
      <c r="E104" s="162"/>
      <c r="F104" s="273" t="s">
        <v>379</v>
      </c>
      <c r="G104" s="164"/>
      <c r="H104" s="165"/>
      <c r="I104" s="166"/>
      <c r="J104" s="167"/>
      <c r="K104" s="163"/>
      <c r="L104" s="37"/>
      <c r="M104" s="168"/>
      <c r="N104" s="270"/>
      <c r="O104" s="271"/>
      <c r="P104" s="272"/>
      <c r="Q104" s="272"/>
      <c r="R104" s="272"/>
      <c r="S104" s="272"/>
      <c r="T104" s="171"/>
      <c r="AR104" s="20"/>
      <c r="AT104" s="20"/>
      <c r="AU104" s="20"/>
      <c r="AY104" s="20"/>
      <c r="BE104" s="172"/>
      <c r="BF104" s="172"/>
      <c r="BG104" s="172"/>
      <c r="BH104" s="172"/>
      <c r="BI104" s="172"/>
      <c r="BJ104" s="20"/>
      <c r="BK104" s="172"/>
      <c r="BL104" s="20"/>
      <c r="BM104" s="20"/>
    </row>
    <row r="105" spans="2:65" s="1" customFormat="1" ht="16.5" customHeight="1">
      <c r="B105" s="160"/>
      <c r="C105" s="161" t="s">
        <v>132</v>
      </c>
      <c r="D105" s="161" t="s">
        <v>116</v>
      </c>
      <c r="E105" s="162" t="s">
        <v>132</v>
      </c>
      <c r="F105" s="163" t="s">
        <v>148</v>
      </c>
      <c r="G105" s="164" t="s">
        <v>118</v>
      </c>
      <c r="H105" s="165">
        <v>6</v>
      </c>
      <c r="I105" s="166"/>
      <c r="J105" s="167">
        <f t="shared" si="0"/>
        <v>0</v>
      </c>
      <c r="K105" s="163" t="s">
        <v>5</v>
      </c>
      <c r="L105" s="37"/>
      <c r="M105" s="168" t="s">
        <v>5</v>
      </c>
      <c r="N105" s="169" t="s">
        <v>41</v>
      </c>
      <c r="O105" s="38"/>
      <c r="P105" s="170">
        <f t="shared" si="1"/>
        <v>0</v>
      </c>
      <c r="Q105" s="170">
        <v>0</v>
      </c>
      <c r="R105" s="170">
        <f t="shared" si="2"/>
        <v>0</v>
      </c>
      <c r="S105" s="170">
        <v>0</v>
      </c>
      <c r="T105" s="171">
        <f t="shared" si="3"/>
        <v>0</v>
      </c>
      <c r="AR105" s="20" t="s">
        <v>119</v>
      </c>
      <c r="AT105" s="20" t="s">
        <v>116</v>
      </c>
      <c r="AU105" s="20" t="s">
        <v>78</v>
      </c>
      <c r="AY105" s="20" t="s">
        <v>115</v>
      </c>
      <c r="BE105" s="172">
        <f t="shared" si="4"/>
        <v>0</v>
      </c>
      <c r="BF105" s="172">
        <f t="shared" si="5"/>
        <v>0</v>
      </c>
      <c r="BG105" s="172">
        <f t="shared" si="6"/>
        <v>0</v>
      </c>
      <c r="BH105" s="172">
        <f t="shared" si="7"/>
        <v>0</v>
      </c>
      <c r="BI105" s="172">
        <f t="shared" si="8"/>
        <v>0</v>
      </c>
      <c r="BJ105" s="20" t="s">
        <v>78</v>
      </c>
      <c r="BK105" s="172">
        <f t="shared" si="9"/>
        <v>0</v>
      </c>
      <c r="BL105" s="20" t="s">
        <v>119</v>
      </c>
      <c r="BM105" s="20" t="s">
        <v>149</v>
      </c>
    </row>
    <row r="106" spans="2:65" s="1" customFormat="1" ht="80.099999999999994" customHeight="1">
      <c r="B106" s="160"/>
      <c r="C106" s="161"/>
      <c r="D106" s="161"/>
      <c r="E106" s="162"/>
      <c r="F106" s="273" t="s">
        <v>380</v>
      </c>
      <c r="G106" s="164"/>
      <c r="H106" s="165"/>
      <c r="I106" s="166"/>
      <c r="J106" s="167"/>
      <c r="K106" s="163"/>
      <c r="L106" s="37"/>
      <c r="M106" s="168"/>
      <c r="N106" s="270"/>
      <c r="O106" s="271"/>
      <c r="P106" s="272"/>
      <c r="Q106" s="272"/>
      <c r="R106" s="272"/>
      <c r="S106" s="272"/>
      <c r="T106" s="171"/>
      <c r="AR106" s="20"/>
      <c r="AT106" s="20"/>
      <c r="AU106" s="20"/>
      <c r="AY106" s="20"/>
      <c r="BE106" s="172"/>
      <c r="BF106" s="172"/>
      <c r="BG106" s="172"/>
      <c r="BH106" s="172"/>
      <c r="BI106" s="172"/>
      <c r="BJ106" s="20"/>
      <c r="BK106" s="172"/>
      <c r="BL106" s="20"/>
      <c r="BM106" s="20"/>
    </row>
    <row r="107" spans="2:65" s="1" customFormat="1" ht="16.5" customHeight="1">
      <c r="B107" s="160"/>
      <c r="C107" s="161" t="s">
        <v>11</v>
      </c>
      <c r="D107" s="161" t="s">
        <v>116</v>
      </c>
      <c r="E107" s="162" t="s">
        <v>11</v>
      </c>
      <c r="F107" s="163" t="s">
        <v>150</v>
      </c>
      <c r="G107" s="164" t="s">
        <v>118</v>
      </c>
      <c r="H107" s="165">
        <v>6</v>
      </c>
      <c r="I107" s="166"/>
      <c r="J107" s="167">
        <f t="shared" ref="J107" si="10">ROUND(I107*H107,2)</f>
        <v>0</v>
      </c>
      <c r="K107" s="163"/>
      <c r="L107" s="37"/>
      <c r="M107" s="168"/>
      <c r="N107" s="270"/>
      <c r="O107" s="271"/>
      <c r="P107" s="272"/>
      <c r="Q107" s="272"/>
      <c r="R107" s="272"/>
      <c r="S107" s="272"/>
      <c r="T107" s="171"/>
      <c r="AR107" s="20"/>
      <c r="AT107" s="20"/>
      <c r="AU107" s="20"/>
      <c r="AY107" s="20"/>
      <c r="BE107" s="172"/>
      <c r="BF107" s="172"/>
      <c r="BG107" s="172"/>
      <c r="BH107" s="172"/>
      <c r="BI107" s="172"/>
      <c r="BJ107" s="20"/>
      <c r="BK107" s="172"/>
      <c r="BL107" s="20"/>
      <c r="BM107" s="20"/>
    </row>
    <row r="108" spans="2:65" s="1" customFormat="1" ht="99.95" customHeight="1">
      <c r="B108" s="160"/>
      <c r="C108" s="161"/>
      <c r="D108" s="161"/>
      <c r="E108" s="162"/>
      <c r="F108" s="285" t="s">
        <v>381</v>
      </c>
      <c r="G108" s="164"/>
      <c r="H108" s="165"/>
      <c r="I108" s="166"/>
      <c r="J108" s="167"/>
      <c r="K108" s="163"/>
      <c r="L108" s="37"/>
      <c r="M108" s="168"/>
      <c r="N108" s="270"/>
      <c r="O108" s="271"/>
      <c r="P108" s="272"/>
      <c r="Q108" s="272"/>
      <c r="R108" s="272"/>
      <c r="S108" s="272"/>
      <c r="T108" s="171"/>
      <c r="AR108" s="20"/>
      <c r="AT108" s="20"/>
      <c r="AU108" s="20"/>
      <c r="AY108" s="20"/>
      <c r="BE108" s="172"/>
      <c r="BF108" s="172"/>
      <c r="BG108" s="172"/>
      <c r="BH108" s="172"/>
      <c r="BI108" s="172"/>
      <c r="BJ108" s="20"/>
      <c r="BK108" s="172"/>
      <c r="BL108" s="20"/>
      <c r="BM108" s="20"/>
    </row>
    <row r="109" spans="2:65" s="1" customFormat="1" ht="16.5" customHeight="1">
      <c r="B109" s="160"/>
      <c r="C109" s="161">
        <v>16</v>
      </c>
      <c r="D109" s="161" t="s">
        <v>116</v>
      </c>
      <c r="E109" s="162" t="s">
        <v>134</v>
      </c>
      <c r="F109" s="163" t="s">
        <v>384</v>
      </c>
      <c r="G109" s="164" t="s">
        <v>118</v>
      </c>
      <c r="H109" s="165">
        <v>1</v>
      </c>
      <c r="I109" s="166"/>
      <c r="J109" s="167">
        <f t="shared" ref="J109" si="11">ROUND(I109*H109,2)</f>
        <v>0</v>
      </c>
      <c r="K109" s="163"/>
      <c r="L109" s="37"/>
      <c r="M109" s="168"/>
      <c r="N109" s="270"/>
      <c r="O109" s="271"/>
      <c r="P109" s="272"/>
      <c r="Q109" s="272"/>
      <c r="R109" s="272"/>
      <c r="S109" s="272"/>
      <c r="T109" s="171"/>
      <c r="AR109" s="20"/>
      <c r="AT109" s="20"/>
      <c r="AU109" s="20"/>
      <c r="AY109" s="20"/>
      <c r="BE109" s="172"/>
      <c r="BF109" s="172"/>
      <c r="BG109" s="172"/>
      <c r="BH109" s="172"/>
      <c r="BI109" s="172"/>
      <c r="BJ109" s="20"/>
      <c r="BK109" s="172"/>
      <c r="BL109" s="20"/>
      <c r="BM109" s="20"/>
    </row>
    <row r="110" spans="2:65" s="1" customFormat="1" ht="60.75" customHeight="1">
      <c r="B110" s="160"/>
      <c r="C110" s="161"/>
      <c r="D110" s="161"/>
      <c r="E110" s="162"/>
      <c r="F110" s="285" t="s">
        <v>390</v>
      </c>
      <c r="G110" s="164"/>
      <c r="H110" s="165"/>
      <c r="I110" s="166"/>
      <c r="J110" s="167"/>
      <c r="K110" s="163"/>
      <c r="L110" s="37"/>
      <c r="M110" s="168"/>
      <c r="N110" s="270"/>
      <c r="O110" s="271"/>
      <c r="P110" s="272"/>
      <c r="Q110" s="272"/>
      <c r="R110" s="272"/>
      <c r="S110" s="272"/>
      <c r="T110" s="171"/>
      <c r="AR110" s="20"/>
      <c r="AT110" s="20"/>
      <c r="AU110" s="20"/>
      <c r="AY110" s="20"/>
      <c r="BE110" s="172"/>
      <c r="BF110" s="172"/>
      <c r="BG110" s="172"/>
      <c r="BH110" s="172"/>
      <c r="BI110" s="172"/>
      <c r="BJ110" s="20"/>
      <c r="BK110" s="172"/>
      <c r="BL110" s="20"/>
      <c r="BM110" s="20"/>
    </row>
    <row r="111" spans="2:65" s="1" customFormat="1" ht="16.5" customHeight="1">
      <c r="B111" s="160"/>
      <c r="C111" s="161">
        <v>17</v>
      </c>
      <c r="D111" s="161" t="s">
        <v>116</v>
      </c>
      <c r="E111" s="162" t="s">
        <v>382</v>
      </c>
      <c r="F111" s="163" t="s">
        <v>389</v>
      </c>
      <c r="G111" s="164" t="s">
        <v>118</v>
      </c>
      <c r="H111" s="165">
        <v>1</v>
      </c>
      <c r="I111" s="166"/>
      <c r="J111" s="167">
        <f t="shared" ref="J111" si="12">ROUND(I111*H111,2)</f>
        <v>0</v>
      </c>
      <c r="K111" s="163"/>
      <c r="L111" s="37"/>
      <c r="M111" s="168"/>
      <c r="N111" s="270"/>
      <c r="O111" s="271"/>
      <c r="P111" s="272"/>
      <c r="Q111" s="272"/>
      <c r="R111" s="272"/>
      <c r="S111" s="272"/>
      <c r="T111" s="171"/>
      <c r="AR111" s="20"/>
      <c r="AT111" s="20"/>
      <c r="AU111" s="20"/>
      <c r="AY111" s="20"/>
      <c r="BE111" s="172"/>
      <c r="BF111" s="172"/>
      <c r="BG111" s="172"/>
      <c r="BH111" s="172"/>
      <c r="BI111" s="172"/>
      <c r="BJ111" s="20"/>
      <c r="BK111" s="172"/>
      <c r="BL111" s="20"/>
      <c r="BM111" s="20"/>
    </row>
    <row r="112" spans="2:65" s="1" customFormat="1" ht="17.25" customHeight="1">
      <c r="B112" s="160"/>
      <c r="C112" s="161"/>
      <c r="D112" s="161"/>
      <c r="E112" s="162"/>
      <c r="F112" s="285" t="s">
        <v>391</v>
      </c>
      <c r="G112" s="164"/>
      <c r="H112" s="165"/>
      <c r="I112" s="166"/>
      <c r="J112" s="167"/>
      <c r="K112" s="163"/>
      <c r="L112" s="37"/>
      <c r="M112" s="168"/>
      <c r="N112" s="270"/>
      <c r="O112" s="271"/>
      <c r="P112" s="272"/>
      <c r="Q112" s="272"/>
      <c r="R112" s="272"/>
      <c r="S112" s="272"/>
      <c r="T112" s="171"/>
      <c r="AR112" s="20"/>
      <c r="AT112" s="20"/>
      <c r="AU112" s="20"/>
      <c r="AY112" s="20"/>
      <c r="BE112" s="172"/>
      <c r="BF112" s="172"/>
      <c r="BG112" s="172"/>
      <c r="BH112" s="172"/>
      <c r="BI112" s="172"/>
      <c r="BJ112" s="20"/>
      <c r="BK112" s="172"/>
      <c r="BL112" s="20"/>
      <c r="BM112" s="20"/>
    </row>
    <row r="113" spans="2:65" s="1" customFormat="1" ht="16.5" customHeight="1">
      <c r="B113" s="160"/>
      <c r="C113" s="161">
        <v>18</v>
      </c>
      <c r="D113" s="161" t="s">
        <v>116</v>
      </c>
      <c r="E113" s="162" t="s">
        <v>137</v>
      </c>
      <c r="F113" s="163" t="s">
        <v>393</v>
      </c>
      <c r="G113" s="164" t="s">
        <v>118</v>
      </c>
      <c r="H113" s="165">
        <v>5</v>
      </c>
      <c r="I113" s="166"/>
      <c r="J113" s="167">
        <f t="shared" ref="J113" si="13">ROUND(I113*H113,2)</f>
        <v>0</v>
      </c>
      <c r="K113" s="163"/>
      <c r="L113" s="37"/>
      <c r="M113" s="168"/>
      <c r="N113" s="270"/>
      <c r="O113" s="271"/>
      <c r="P113" s="272"/>
      <c r="Q113" s="272"/>
      <c r="R113" s="272"/>
      <c r="S113" s="272"/>
      <c r="T113" s="171"/>
      <c r="AR113" s="20"/>
      <c r="AT113" s="20"/>
      <c r="AU113" s="20"/>
      <c r="AY113" s="20"/>
      <c r="BE113" s="172"/>
      <c r="BF113" s="172"/>
      <c r="BG113" s="172"/>
      <c r="BH113" s="172"/>
      <c r="BI113" s="172"/>
      <c r="BJ113" s="20"/>
      <c r="BK113" s="172"/>
      <c r="BL113" s="20"/>
      <c r="BM113" s="20"/>
    </row>
    <row r="114" spans="2:65" s="1" customFormat="1" ht="33.75" customHeight="1">
      <c r="B114" s="160"/>
      <c r="C114" s="161"/>
      <c r="D114" s="161"/>
      <c r="E114" s="162"/>
      <c r="F114" s="285" t="s">
        <v>392</v>
      </c>
      <c r="G114" s="164"/>
      <c r="H114" s="165"/>
      <c r="I114" s="166"/>
      <c r="J114" s="167"/>
      <c r="K114" s="163"/>
      <c r="L114" s="37"/>
      <c r="M114" s="168"/>
      <c r="N114" s="270"/>
      <c r="O114" s="271"/>
      <c r="P114" s="272"/>
      <c r="Q114" s="272"/>
      <c r="R114" s="272"/>
      <c r="S114" s="272"/>
      <c r="T114" s="171"/>
      <c r="AR114" s="20"/>
      <c r="AT114" s="20"/>
      <c r="AU114" s="20"/>
      <c r="AY114" s="20"/>
      <c r="BE114" s="172"/>
      <c r="BF114" s="172"/>
      <c r="BG114" s="172"/>
      <c r="BH114" s="172"/>
      <c r="BI114" s="172"/>
      <c r="BJ114" s="20"/>
      <c r="BK114" s="172"/>
      <c r="BL114" s="20"/>
      <c r="BM114" s="20"/>
    </row>
    <row r="115" spans="2:65" s="1" customFormat="1" ht="16.5" customHeight="1">
      <c r="B115" s="160"/>
      <c r="C115" s="161">
        <v>19</v>
      </c>
      <c r="D115" s="161" t="s">
        <v>116</v>
      </c>
      <c r="E115" s="162" t="s">
        <v>383</v>
      </c>
      <c r="F115" s="163" t="s">
        <v>394</v>
      </c>
      <c r="G115" s="164" t="s">
        <v>118</v>
      </c>
      <c r="H115" s="165">
        <v>2</v>
      </c>
      <c r="I115" s="166"/>
      <c r="J115" s="167">
        <f t="shared" ref="J115" si="14">ROUND(I115*H115,2)</f>
        <v>0</v>
      </c>
      <c r="K115" s="163"/>
      <c r="L115" s="37"/>
      <c r="M115" s="168"/>
      <c r="N115" s="270"/>
      <c r="O115" s="271"/>
      <c r="P115" s="272"/>
      <c r="Q115" s="272"/>
      <c r="R115" s="272"/>
      <c r="S115" s="272"/>
      <c r="T115" s="171"/>
      <c r="AR115" s="20"/>
      <c r="AT115" s="20"/>
      <c r="AU115" s="20"/>
      <c r="AY115" s="20"/>
      <c r="BE115" s="172"/>
      <c r="BF115" s="172"/>
      <c r="BG115" s="172"/>
      <c r="BH115" s="172"/>
      <c r="BI115" s="172"/>
      <c r="BJ115" s="20"/>
      <c r="BK115" s="172"/>
      <c r="BL115" s="20"/>
      <c r="BM115" s="20"/>
    </row>
    <row r="116" spans="2:65" s="1" customFormat="1" ht="34.5" customHeight="1">
      <c r="B116" s="160"/>
      <c r="C116" s="161"/>
      <c r="D116" s="161"/>
      <c r="E116" s="162"/>
      <c r="F116" s="285" t="s">
        <v>395</v>
      </c>
      <c r="G116" s="164"/>
      <c r="H116" s="165"/>
      <c r="I116" s="166"/>
      <c r="J116" s="167"/>
      <c r="K116" s="163"/>
      <c r="L116" s="37"/>
      <c r="M116" s="168"/>
      <c r="N116" s="270"/>
      <c r="O116" s="271"/>
      <c r="P116" s="272"/>
      <c r="Q116" s="272"/>
      <c r="R116" s="272"/>
      <c r="S116" s="272"/>
      <c r="T116" s="171"/>
      <c r="AR116" s="20"/>
      <c r="AT116" s="20"/>
      <c r="AU116" s="20"/>
      <c r="AY116" s="20"/>
      <c r="BE116" s="172"/>
      <c r="BF116" s="172"/>
      <c r="BG116" s="172"/>
      <c r="BH116" s="172"/>
      <c r="BI116" s="172"/>
      <c r="BJ116" s="20"/>
      <c r="BK116" s="172"/>
      <c r="BL116" s="20"/>
      <c r="BM116" s="20"/>
    </row>
    <row r="117" spans="2:65" s="1" customFormat="1" ht="16.5" customHeight="1">
      <c r="B117" s="160"/>
      <c r="C117" s="161">
        <v>20</v>
      </c>
      <c r="D117" s="161" t="s">
        <v>116</v>
      </c>
      <c r="E117" s="162" t="s">
        <v>139</v>
      </c>
      <c r="F117" s="163" t="s">
        <v>396</v>
      </c>
      <c r="G117" s="164" t="s">
        <v>118</v>
      </c>
      <c r="H117" s="165">
        <v>10</v>
      </c>
      <c r="I117" s="166"/>
      <c r="J117" s="167">
        <f t="shared" ref="J117" si="15">ROUND(I117*H117,2)</f>
        <v>0</v>
      </c>
      <c r="K117" s="163"/>
      <c r="L117" s="37"/>
      <c r="M117" s="168"/>
      <c r="N117" s="270"/>
      <c r="O117" s="271"/>
      <c r="P117" s="272"/>
      <c r="Q117" s="272"/>
      <c r="R117" s="272"/>
      <c r="S117" s="272"/>
      <c r="T117" s="171"/>
      <c r="AR117" s="20"/>
      <c r="AT117" s="20"/>
      <c r="AU117" s="20"/>
      <c r="AY117" s="20"/>
      <c r="BE117" s="172"/>
      <c r="BF117" s="172"/>
      <c r="BG117" s="172"/>
      <c r="BH117" s="172"/>
      <c r="BI117" s="172"/>
      <c r="BJ117" s="20"/>
      <c r="BK117" s="172"/>
      <c r="BL117" s="20"/>
      <c r="BM117" s="20"/>
    </row>
    <row r="118" spans="2:65" s="1" customFormat="1" ht="56.25" customHeight="1">
      <c r="B118" s="160"/>
      <c r="C118" s="161"/>
      <c r="D118" s="161"/>
      <c r="E118" s="162"/>
      <c r="F118" s="286" t="s">
        <v>397</v>
      </c>
      <c r="G118" s="164"/>
      <c r="H118" s="165"/>
      <c r="I118" s="166"/>
      <c r="J118" s="167"/>
      <c r="K118" s="163" t="s">
        <v>5</v>
      </c>
      <c r="L118" s="37"/>
      <c r="M118" s="168" t="s">
        <v>5</v>
      </c>
      <c r="N118" s="173" t="s">
        <v>41</v>
      </c>
      <c r="O118" s="174"/>
      <c r="P118" s="175">
        <f t="shared" ref="P118" si="16">O118*H118</f>
        <v>0</v>
      </c>
      <c r="Q118" s="175">
        <v>0</v>
      </c>
      <c r="R118" s="175">
        <f t="shared" ref="R118" si="17">Q118*H118</f>
        <v>0</v>
      </c>
      <c r="S118" s="175">
        <v>0</v>
      </c>
      <c r="T118" s="176">
        <f t="shared" ref="T118" si="18">S118*H118</f>
        <v>0</v>
      </c>
      <c r="AR118" s="20" t="s">
        <v>119</v>
      </c>
      <c r="AT118" s="20" t="s">
        <v>116</v>
      </c>
      <c r="AU118" s="20" t="s">
        <v>78</v>
      </c>
      <c r="AY118" s="20" t="s">
        <v>115</v>
      </c>
      <c r="BE118" s="172">
        <f t="shared" ref="BE118" si="19">IF(N118="základní",J118,0)</f>
        <v>0</v>
      </c>
      <c r="BF118" s="172">
        <f t="shared" ref="BF118" si="20">IF(N118="snížená",J118,0)</f>
        <v>0</v>
      </c>
      <c r="BG118" s="172">
        <f t="shared" ref="BG118" si="21">IF(N118="zákl. přenesená",J118,0)</f>
        <v>0</v>
      </c>
      <c r="BH118" s="172">
        <f t="shared" ref="BH118" si="22">IF(N118="sníž. přenesená",J118,0)</f>
        <v>0</v>
      </c>
      <c r="BI118" s="172">
        <f t="shared" ref="BI118" si="23">IF(N118="nulová",J118,0)</f>
        <v>0</v>
      </c>
      <c r="BJ118" s="20" t="s">
        <v>78</v>
      </c>
      <c r="BK118" s="172">
        <f t="shared" ref="BK118" si="24">ROUND(I118*H118,2)</f>
        <v>0</v>
      </c>
      <c r="BL118" s="20" t="s">
        <v>119</v>
      </c>
      <c r="BM118" s="20" t="s">
        <v>151</v>
      </c>
    </row>
    <row r="119" spans="2:65" s="1" customFormat="1" ht="16.5" customHeight="1">
      <c r="B119" s="160"/>
      <c r="C119" s="161">
        <v>21</v>
      </c>
      <c r="D119" s="161" t="s">
        <v>116</v>
      </c>
      <c r="E119" s="162" t="s">
        <v>10</v>
      </c>
      <c r="F119" s="163" t="s">
        <v>398</v>
      </c>
      <c r="G119" s="164" t="s">
        <v>118</v>
      </c>
      <c r="H119" s="165">
        <v>2</v>
      </c>
      <c r="I119" s="166"/>
      <c r="J119" s="167">
        <f t="shared" ref="J119" si="25">ROUND(I119*H119,2)</f>
        <v>0</v>
      </c>
      <c r="K119" s="163"/>
      <c r="L119" s="37"/>
      <c r="M119" s="168"/>
      <c r="N119" s="270"/>
      <c r="O119" s="271"/>
      <c r="P119" s="272"/>
      <c r="Q119" s="272"/>
      <c r="R119" s="272"/>
      <c r="S119" s="272"/>
      <c r="T119" s="171"/>
      <c r="AR119" s="20"/>
      <c r="AT119" s="20"/>
      <c r="AU119" s="20"/>
      <c r="AY119" s="20"/>
      <c r="BE119" s="172"/>
      <c r="BF119" s="172"/>
      <c r="BG119" s="172"/>
      <c r="BH119" s="172"/>
      <c r="BI119" s="172"/>
      <c r="BJ119" s="20"/>
      <c r="BK119" s="172"/>
      <c r="BL119" s="20"/>
      <c r="BM119" s="20"/>
    </row>
    <row r="120" spans="2:65" s="1" customFormat="1" ht="40.5" customHeight="1">
      <c r="B120" s="160"/>
      <c r="C120" s="161"/>
      <c r="D120" s="161"/>
      <c r="E120" s="162"/>
      <c r="F120" s="285" t="s">
        <v>399</v>
      </c>
      <c r="G120" s="164"/>
      <c r="H120" s="165"/>
      <c r="I120" s="166"/>
      <c r="J120" s="167"/>
      <c r="K120" s="163"/>
      <c r="L120" s="37"/>
      <c r="M120" s="168"/>
      <c r="N120" s="270"/>
      <c r="O120" s="271"/>
      <c r="P120" s="272"/>
      <c r="Q120" s="272"/>
      <c r="R120" s="272"/>
      <c r="S120" s="272"/>
      <c r="T120" s="171"/>
      <c r="AR120" s="20"/>
      <c r="AT120" s="20"/>
      <c r="AU120" s="20"/>
      <c r="AY120" s="20"/>
      <c r="BE120" s="172"/>
      <c r="BF120" s="172"/>
      <c r="BG120" s="172"/>
      <c r="BH120" s="172"/>
      <c r="BI120" s="172"/>
      <c r="BJ120" s="20"/>
      <c r="BK120" s="172"/>
      <c r="BL120" s="20"/>
      <c r="BM120" s="20"/>
    </row>
    <row r="121" spans="2:65" s="1" customFormat="1" ht="16.5" customHeight="1">
      <c r="B121" s="160"/>
      <c r="C121" s="161">
        <v>22</v>
      </c>
      <c r="D121" s="161" t="s">
        <v>116</v>
      </c>
      <c r="E121" s="162" t="s">
        <v>142</v>
      </c>
      <c r="F121" s="163" t="s">
        <v>401</v>
      </c>
      <c r="G121" s="164" t="s">
        <v>118</v>
      </c>
      <c r="H121" s="165">
        <v>1</v>
      </c>
      <c r="I121" s="166"/>
      <c r="J121" s="167">
        <f t="shared" ref="J121" si="26">ROUND(I121*H121,2)</f>
        <v>0</v>
      </c>
      <c r="K121" s="163"/>
      <c r="L121" s="37"/>
      <c r="M121" s="168"/>
      <c r="N121" s="270"/>
      <c r="O121" s="271"/>
      <c r="P121" s="272"/>
      <c r="Q121" s="272"/>
      <c r="R121" s="272"/>
      <c r="S121" s="272"/>
      <c r="T121" s="171"/>
      <c r="AR121" s="20"/>
      <c r="AT121" s="20"/>
      <c r="AU121" s="20"/>
      <c r="AY121" s="20"/>
      <c r="BE121" s="172"/>
      <c r="BF121" s="172"/>
      <c r="BG121" s="172"/>
      <c r="BH121" s="172"/>
      <c r="BI121" s="172"/>
      <c r="BJ121" s="20"/>
      <c r="BK121" s="172"/>
      <c r="BL121" s="20"/>
      <c r="BM121" s="20"/>
    </row>
    <row r="122" spans="2:65" s="1" customFormat="1" ht="25.5" customHeight="1">
      <c r="B122" s="160"/>
      <c r="C122" s="161"/>
      <c r="D122" s="161"/>
      <c r="E122" s="162"/>
      <c r="F122" s="285" t="s">
        <v>400</v>
      </c>
      <c r="G122" s="164"/>
      <c r="H122" s="165"/>
      <c r="I122" s="166"/>
      <c r="J122" s="167"/>
      <c r="K122" s="163"/>
      <c r="L122" s="37"/>
      <c r="M122" s="168"/>
      <c r="N122" s="270"/>
      <c r="O122" s="271"/>
      <c r="P122" s="272"/>
      <c r="Q122" s="272"/>
      <c r="R122" s="272"/>
      <c r="S122" s="272"/>
      <c r="T122" s="171"/>
      <c r="AR122" s="20"/>
      <c r="AT122" s="20"/>
      <c r="AU122" s="20"/>
      <c r="AY122" s="20"/>
      <c r="BE122" s="172"/>
      <c r="BF122" s="172"/>
      <c r="BG122" s="172"/>
      <c r="BH122" s="172"/>
      <c r="BI122" s="172"/>
      <c r="BJ122" s="20"/>
      <c r="BK122" s="172"/>
      <c r="BL122" s="20"/>
      <c r="BM122" s="20"/>
    </row>
    <row r="123" spans="2:65" s="1" customFormat="1" ht="16.5" customHeight="1">
      <c r="B123" s="160"/>
      <c r="C123" s="161">
        <v>23</v>
      </c>
      <c r="D123" s="161" t="s">
        <v>116</v>
      </c>
      <c r="E123" s="162" t="s">
        <v>388</v>
      </c>
      <c r="F123" s="163" t="s">
        <v>402</v>
      </c>
      <c r="G123" s="164" t="s">
        <v>118</v>
      </c>
      <c r="H123" s="165">
        <v>1</v>
      </c>
      <c r="I123" s="166"/>
      <c r="J123" s="167">
        <f t="shared" ref="J123" si="27">ROUND(I123*H123,2)</f>
        <v>0</v>
      </c>
      <c r="K123" s="163"/>
      <c r="L123" s="37"/>
      <c r="M123" s="168"/>
      <c r="N123" s="270"/>
      <c r="O123" s="271"/>
      <c r="P123" s="272"/>
      <c r="Q123" s="272"/>
      <c r="R123" s="272"/>
      <c r="S123" s="272"/>
      <c r="T123" s="171"/>
      <c r="AR123" s="20"/>
      <c r="AT123" s="20"/>
      <c r="AU123" s="20"/>
      <c r="AY123" s="20"/>
      <c r="BE123" s="172"/>
      <c r="BF123" s="172"/>
      <c r="BG123" s="172"/>
      <c r="BH123" s="172"/>
      <c r="BI123" s="172"/>
      <c r="BJ123" s="20"/>
      <c r="BK123" s="172"/>
      <c r="BL123" s="20"/>
      <c r="BM123" s="20"/>
    </row>
    <row r="124" spans="2:65" s="1" customFormat="1" ht="38.25" customHeight="1">
      <c r="B124" s="160"/>
      <c r="C124" s="161"/>
      <c r="D124" s="161"/>
      <c r="E124" s="162"/>
      <c r="F124" s="285" t="s">
        <v>403</v>
      </c>
      <c r="G124" s="164"/>
      <c r="H124" s="165"/>
      <c r="I124" s="166"/>
      <c r="J124" s="167"/>
      <c r="K124" s="163"/>
      <c r="L124" s="37"/>
      <c r="M124" s="168"/>
      <c r="N124" s="270"/>
      <c r="O124" s="271"/>
      <c r="P124" s="272"/>
      <c r="Q124" s="272"/>
      <c r="R124" s="272"/>
      <c r="S124" s="272"/>
      <c r="T124" s="171"/>
      <c r="AR124" s="20"/>
      <c r="AT124" s="20"/>
      <c r="AU124" s="20"/>
      <c r="AY124" s="20"/>
      <c r="BE124" s="172"/>
      <c r="BF124" s="172"/>
      <c r="BG124" s="172"/>
      <c r="BH124" s="172"/>
      <c r="BI124" s="172"/>
      <c r="BJ124" s="20"/>
      <c r="BK124" s="172"/>
      <c r="BL124" s="20"/>
      <c r="BM124" s="20"/>
    </row>
    <row r="125" spans="2:65" s="1" customFormat="1" ht="16.5" customHeight="1">
      <c r="B125" s="160"/>
      <c r="C125" s="161">
        <v>24</v>
      </c>
      <c r="D125" s="161" t="s">
        <v>116</v>
      </c>
      <c r="E125" s="162" t="s">
        <v>144</v>
      </c>
      <c r="F125" s="163" t="s">
        <v>406</v>
      </c>
      <c r="G125" s="164" t="s">
        <v>118</v>
      </c>
      <c r="H125" s="165">
        <v>1</v>
      </c>
      <c r="I125" s="166"/>
      <c r="J125" s="167">
        <f t="shared" ref="J125" si="28">ROUND(I125*H125,2)</f>
        <v>0</v>
      </c>
      <c r="K125" s="163"/>
      <c r="L125" s="37"/>
      <c r="M125" s="168"/>
      <c r="N125" s="270"/>
      <c r="O125" s="271"/>
      <c r="P125" s="272"/>
      <c r="Q125" s="272"/>
      <c r="R125" s="272"/>
      <c r="S125" s="272"/>
      <c r="T125" s="171"/>
      <c r="AR125" s="20"/>
      <c r="AT125" s="20"/>
      <c r="AU125" s="20"/>
      <c r="AY125" s="20"/>
      <c r="BE125" s="172"/>
      <c r="BF125" s="172"/>
      <c r="BG125" s="172"/>
      <c r="BH125" s="172"/>
      <c r="BI125" s="172"/>
      <c r="BJ125" s="20"/>
      <c r="BK125" s="172"/>
      <c r="BL125" s="20"/>
      <c r="BM125" s="20"/>
    </row>
    <row r="126" spans="2:65" s="1" customFormat="1" ht="36.75" customHeight="1">
      <c r="B126" s="160"/>
      <c r="C126" s="161"/>
      <c r="D126" s="161"/>
      <c r="E126" s="162"/>
      <c r="F126" s="285" t="s">
        <v>405</v>
      </c>
      <c r="G126" s="164"/>
      <c r="H126" s="165"/>
      <c r="I126" s="166"/>
      <c r="J126" s="167"/>
      <c r="K126" s="163"/>
      <c r="L126" s="37"/>
      <c r="M126" s="168"/>
      <c r="N126" s="270"/>
      <c r="O126" s="271"/>
      <c r="P126" s="272"/>
      <c r="Q126" s="272"/>
      <c r="R126" s="272"/>
      <c r="S126" s="272"/>
      <c r="T126" s="171"/>
      <c r="AR126" s="20"/>
      <c r="AT126" s="20"/>
      <c r="AU126" s="20"/>
      <c r="AY126" s="20"/>
      <c r="BE126" s="172"/>
      <c r="BF126" s="172"/>
      <c r="BG126" s="172"/>
      <c r="BH126" s="172"/>
      <c r="BI126" s="172"/>
      <c r="BJ126" s="20"/>
      <c r="BK126" s="172"/>
      <c r="BL126" s="20"/>
      <c r="BM126" s="20"/>
    </row>
    <row r="127" spans="2:65" s="1" customFormat="1" ht="16.5" customHeight="1">
      <c r="B127" s="160"/>
      <c r="C127" s="161">
        <v>25</v>
      </c>
      <c r="D127" s="161" t="s">
        <v>116</v>
      </c>
      <c r="E127" s="162" t="s">
        <v>387</v>
      </c>
      <c r="F127" s="163" t="s">
        <v>404</v>
      </c>
      <c r="G127" s="164" t="s">
        <v>118</v>
      </c>
      <c r="H127" s="165">
        <v>1</v>
      </c>
      <c r="I127" s="166"/>
      <c r="J127" s="167">
        <f t="shared" ref="J127" si="29">ROUND(I127*H127,2)</f>
        <v>0</v>
      </c>
      <c r="K127" s="163"/>
      <c r="L127" s="37"/>
      <c r="M127" s="168"/>
      <c r="N127" s="270"/>
      <c r="O127" s="271"/>
      <c r="P127" s="272"/>
      <c r="Q127" s="272"/>
      <c r="R127" s="272"/>
      <c r="S127" s="272"/>
      <c r="T127" s="171"/>
      <c r="AR127" s="20"/>
      <c r="AT127" s="20"/>
      <c r="AU127" s="20"/>
      <c r="AY127" s="20"/>
      <c r="BE127" s="172"/>
      <c r="BF127" s="172"/>
      <c r="BG127" s="172"/>
      <c r="BH127" s="172"/>
      <c r="BI127" s="172"/>
      <c r="BJ127" s="20"/>
      <c r="BK127" s="172"/>
      <c r="BL127" s="20"/>
      <c r="BM127" s="20"/>
    </row>
    <row r="128" spans="2:65" s="1" customFormat="1" ht="54.75" customHeight="1">
      <c r="B128" s="160"/>
      <c r="C128" s="161"/>
      <c r="D128" s="161"/>
      <c r="E128" s="162"/>
      <c r="F128" s="285" t="s">
        <v>407</v>
      </c>
      <c r="G128" s="164"/>
      <c r="H128" s="165"/>
      <c r="I128" s="166"/>
      <c r="J128" s="167"/>
      <c r="K128" s="163"/>
      <c r="L128" s="37"/>
      <c r="M128" s="168"/>
      <c r="N128" s="270"/>
      <c r="O128" s="271"/>
      <c r="P128" s="272"/>
      <c r="Q128" s="272"/>
      <c r="R128" s="272"/>
      <c r="S128" s="272"/>
      <c r="T128" s="171"/>
      <c r="AR128" s="20"/>
      <c r="AT128" s="20"/>
      <c r="AU128" s="20"/>
      <c r="AY128" s="20"/>
      <c r="BE128" s="172"/>
      <c r="BF128" s="172"/>
      <c r="BG128" s="172"/>
      <c r="BH128" s="172"/>
      <c r="BI128" s="172"/>
      <c r="BJ128" s="20"/>
      <c r="BK128" s="172"/>
      <c r="BL128" s="20"/>
      <c r="BM128" s="20"/>
    </row>
    <row r="129" spans="2:65" s="1" customFormat="1" ht="16.5" customHeight="1">
      <c r="B129" s="160"/>
      <c r="C129" s="161">
        <v>26</v>
      </c>
      <c r="D129" s="161" t="s">
        <v>116</v>
      </c>
      <c r="E129" s="162" t="s">
        <v>147</v>
      </c>
      <c r="F129" s="163" t="s">
        <v>408</v>
      </c>
      <c r="G129" s="164" t="s">
        <v>118</v>
      </c>
      <c r="H129" s="165">
        <v>1</v>
      </c>
      <c r="I129" s="166"/>
      <c r="J129" s="167">
        <f t="shared" ref="J129:J133" si="30">ROUND(I129*H129,2)</f>
        <v>0</v>
      </c>
      <c r="K129" s="163"/>
      <c r="L129" s="37"/>
      <c r="M129" s="168"/>
      <c r="N129" s="270"/>
      <c r="O129" s="271"/>
      <c r="P129" s="272"/>
      <c r="Q129" s="272"/>
      <c r="R129" s="272"/>
      <c r="S129" s="272"/>
      <c r="T129" s="171"/>
      <c r="AR129" s="20"/>
      <c r="AT129" s="20"/>
      <c r="AU129" s="20"/>
      <c r="AY129" s="20"/>
      <c r="BE129" s="172"/>
      <c r="BF129" s="172"/>
      <c r="BG129" s="172"/>
      <c r="BH129" s="172"/>
      <c r="BI129" s="172"/>
      <c r="BJ129" s="20"/>
      <c r="BK129" s="172"/>
      <c r="BL129" s="20"/>
      <c r="BM129" s="20"/>
    </row>
    <row r="130" spans="2:65" s="1" customFormat="1" ht="22.5">
      <c r="B130" s="160"/>
      <c r="C130" s="161"/>
      <c r="D130" s="161"/>
      <c r="E130" s="162"/>
      <c r="F130" s="286" t="s">
        <v>409</v>
      </c>
      <c r="G130" s="164"/>
      <c r="H130" s="165"/>
      <c r="I130" s="166"/>
      <c r="J130" s="167"/>
      <c r="K130" s="163" t="s">
        <v>5</v>
      </c>
      <c r="L130" s="37"/>
      <c r="M130" s="168" t="s">
        <v>5</v>
      </c>
      <c r="N130" s="173" t="s">
        <v>41</v>
      </c>
      <c r="O130" s="174"/>
      <c r="P130" s="175">
        <f t="shared" ref="P130" si="31">O130*H130</f>
        <v>0</v>
      </c>
      <c r="Q130" s="175">
        <v>0</v>
      </c>
      <c r="R130" s="175">
        <f t="shared" ref="R130" si="32">Q130*H130</f>
        <v>0</v>
      </c>
      <c r="S130" s="175">
        <v>0</v>
      </c>
      <c r="T130" s="176">
        <f t="shared" ref="T130" si="33">S130*H130</f>
        <v>0</v>
      </c>
      <c r="AR130" s="20" t="s">
        <v>119</v>
      </c>
      <c r="AT130" s="20" t="s">
        <v>116</v>
      </c>
      <c r="AU130" s="20" t="s">
        <v>78</v>
      </c>
      <c r="AY130" s="20" t="s">
        <v>115</v>
      </c>
      <c r="BE130" s="172">
        <f t="shared" ref="BE130" si="34">IF(N130="základní",J130,0)</f>
        <v>0</v>
      </c>
      <c r="BF130" s="172">
        <f t="shared" ref="BF130" si="35">IF(N130="snížená",J130,0)</f>
        <v>0</v>
      </c>
      <c r="BG130" s="172">
        <f t="shared" ref="BG130" si="36">IF(N130="zákl. přenesená",J130,0)</f>
        <v>0</v>
      </c>
      <c r="BH130" s="172">
        <f t="shared" ref="BH130" si="37">IF(N130="sníž. přenesená",J130,0)</f>
        <v>0</v>
      </c>
      <c r="BI130" s="172">
        <f t="shared" ref="BI130" si="38">IF(N130="nulová",J130,0)</f>
        <v>0</v>
      </c>
      <c r="BJ130" s="20" t="s">
        <v>78</v>
      </c>
      <c r="BK130" s="172">
        <f t="shared" ref="BK130" si="39">ROUND(I130*H130,2)</f>
        <v>0</v>
      </c>
      <c r="BL130" s="20" t="s">
        <v>119</v>
      </c>
      <c r="BM130" s="20" t="s">
        <v>151</v>
      </c>
    </row>
    <row r="131" spans="2:65" s="1" customFormat="1" ht="16.5" customHeight="1">
      <c r="B131" s="160"/>
      <c r="C131" s="161">
        <v>27</v>
      </c>
      <c r="D131" s="161" t="s">
        <v>116</v>
      </c>
      <c r="E131" s="162" t="s">
        <v>386</v>
      </c>
      <c r="F131" s="163" t="s">
        <v>410</v>
      </c>
      <c r="G131" s="164" t="s">
        <v>118</v>
      </c>
      <c r="H131" s="165">
        <v>1</v>
      </c>
      <c r="I131" s="166"/>
      <c r="J131" s="167">
        <f t="shared" ref="J131" si="40">ROUND(I131*H131,2)</f>
        <v>0</v>
      </c>
      <c r="K131" s="163"/>
      <c r="L131" s="37"/>
      <c r="M131" s="168"/>
      <c r="N131" s="270"/>
      <c r="O131" s="271"/>
      <c r="P131" s="272"/>
      <c r="Q131" s="272"/>
      <c r="R131" s="272"/>
      <c r="S131" s="272"/>
      <c r="T131" s="171"/>
      <c r="AR131" s="20"/>
      <c r="AT131" s="20"/>
      <c r="AU131" s="20"/>
      <c r="AY131" s="20"/>
      <c r="BE131" s="172"/>
      <c r="BF131" s="172"/>
      <c r="BG131" s="172"/>
      <c r="BH131" s="172"/>
      <c r="BI131" s="172"/>
      <c r="BJ131" s="20"/>
      <c r="BK131" s="172"/>
      <c r="BL131" s="20"/>
      <c r="BM131" s="20"/>
    </row>
    <row r="132" spans="2:65" s="1" customFormat="1" ht="21.75" customHeight="1">
      <c r="B132" s="160"/>
      <c r="C132" s="161"/>
      <c r="D132" s="161"/>
      <c r="E132" s="162"/>
      <c r="F132" s="285" t="s">
        <v>421</v>
      </c>
      <c r="G132" s="164"/>
      <c r="H132" s="165"/>
      <c r="I132" s="166"/>
      <c r="J132" s="167"/>
      <c r="K132" s="163"/>
      <c r="L132" s="37"/>
      <c r="M132" s="168"/>
      <c r="N132" s="270"/>
      <c r="O132" s="271"/>
      <c r="P132" s="272"/>
      <c r="Q132" s="272"/>
      <c r="R132" s="272"/>
      <c r="S132" s="272"/>
      <c r="T132" s="171"/>
      <c r="AR132" s="20"/>
      <c r="AT132" s="20"/>
      <c r="AU132" s="20"/>
      <c r="AY132" s="20"/>
      <c r="BE132" s="172"/>
      <c r="BF132" s="172"/>
      <c r="BG132" s="172"/>
      <c r="BH132" s="172"/>
      <c r="BI132" s="172"/>
      <c r="BJ132" s="20"/>
      <c r="BK132" s="172"/>
      <c r="BL132" s="20"/>
      <c r="BM132" s="20"/>
    </row>
    <row r="133" spans="2:65" s="1" customFormat="1" ht="16.5" customHeight="1">
      <c r="B133" s="160"/>
      <c r="C133" s="161">
        <v>28</v>
      </c>
      <c r="D133" s="161" t="s">
        <v>116</v>
      </c>
      <c r="E133" s="162" t="s">
        <v>149</v>
      </c>
      <c r="F133" s="163" t="s">
        <v>411</v>
      </c>
      <c r="G133" s="164" t="s">
        <v>118</v>
      </c>
      <c r="H133" s="165">
        <v>1</v>
      </c>
      <c r="I133" s="166"/>
      <c r="J133" s="167">
        <f t="shared" si="30"/>
        <v>0</v>
      </c>
      <c r="K133" s="163"/>
      <c r="L133" s="37"/>
      <c r="M133" s="168"/>
      <c r="N133" s="270"/>
      <c r="O133" s="271"/>
      <c r="P133" s="272"/>
      <c r="Q133" s="272"/>
      <c r="R133" s="272"/>
      <c r="S133" s="272"/>
      <c r="T133" s="171"/>
      <c r="AR133" s="20"/>
      <c r="AT133" s="20"/>
      <c r="AU133" s="20"/>
      <c r="AY133" s="20"/>
      <c r="BE133" s="172"/>
      <c r="BF133" s="172"/>
      <c r="BG133" s="172"/>
      <c r="BH133" s="172"/>
      <c r="BI133" s="172"/>
      <c r="BJ133" s="20"/>
      <c r="BK133" s="172"/>
      <c r="BL133" s="20"/>
      <c r="BM133" s="20"/>
    </row>
    <row r="134" spans="2:65" s="1" customFormat="1" ht="27" customHeight="1">
      <c r="B134" s="160"/>
      <c r="C134" s="161"/>
      <c r="D134" s="161"/>
      <c r="E134" s="162"/>
      <c r="F134" s="285" t="s">
        <v>420</v>
      </c>
      <c r="G134" s="164"/>
      <c r="H134" s="165"/>
      <c r="I134" s="166"/>
      <c r="J134" s="167"/>
      <c r="K134" s="163"/>
      <c r="L134" s="37"/>
      <c r="M134" s="168"/>
      <c r="N134" s="270"/>
      <c r="O134" s="271"/>
      <c r="P134" s="272"/>
      <c r="Q134" s="272"/>
      <c r="R134" s="272"/>
      <c r="S134" s="272"/>
      <c r="T134" s="171"/>
      <c r="AR134" s="20"/>
      <c r="AT134" s="20"/>
      <c r="AU134" s="20"/>
      <c r="AY134" s="20"/>
      <c r="BE134" s="172"/>
      <c r="BF134" s="172"/>
      <c r="BG134" s="172"/>
      <c r="BH134" s="172"/>
      <c r="BI134" s="172"/>
      <c r="BJ134" s="20"/>
      <c r="BK134" s="172"/>
      <c r="BL134" s="20"/>
      <c r="BM134" s="20"/>
    </row>
    <row r="135" spans="2:65" s="1" customFormat="1" ht="16.5" customHeight="1">
      <c r="B135" s="160"/>
      <c r="C135" s="161">
        <v>29</v>
      </c>
      <c r="D135" s="161" t="s">
        <v>116</v>
      </c>
      <c r="E135" s="162" t="s">
        <v>385</v>
      </c>
      <c r="F135" s="163" t="s">
        <v>412</v>
      </c>
      <c r="G135" s="164" t="s">
        <v>118</v>
      </c>
      <c r="H135" s="165">
        <v>1</v>
      </c>
      <c r="I135" s="166"/>
      <c r="J135" s="167">
        <f t="shared" ref="J135" si="41">ROUND(I135*H135,2)</f>
        <v>0</v>
      </c>
      <c r="K135" s="163"/>
      <c r="L135" s="37"/>
      <c r="M135" s="168"/>
      <c r="N135" s="270"/>
      <c r="O135" s="271"/>
      <c r="P135" s="272"/>
      <c r="Q135" s="272"/>
      <c r="R135" s="272"/>
      <c r="S135" s="272"/>
      <c r="T135" s="171"/>
      <c r="AR135" s="20"/>
      <c r="AT135" s="20"/>
      <c r="AU135" s="20"/>
      <c r="AY135" s="20"/>
      <c r="BE135" s="172"/>
      <c r="BF135" s="172"/>
      <c r="BG135" s="172"/>
      <c r="BH135" s="172"/>
      <c r="BI135" s="172"/>
      <c r="BJ135" s="20"/>
      <c r="BK135" s="172"/>
      <c r="BL135" s="20"/>
      <c r="BM135" s="20"/>
    </row>
    <row r="136" spans="2:65" s="1" customFormat="1" ht="58.5" customHeight="1">
      <c r="B136" s="160"/>
      <c r="C136" s="161"/>
      <c r="D136" s="161"/>
      <c r="E136" s="162"/>
      <c r="F136" s="285" t="s">
        <v>422</v>
      </c>
      <c r="G136" s="164"/>
      <c r="H136" s="165"/>
      <c r="I136" s="166"/>
      <c r="J136" s="167"/>
      <c r="K136" s="163"/>
      <c r="L136" s="37"/>
      <c r="M136" s="168"/>
      <c r="N136" s="270"/>
      <c r="O136" s="271"/>
      <c r="P136" s="272"/>
      <c r="Q136" s="272"/>
      <c r="R136" s="272"/>
      <c r="S136" s="272"/>
      <c r="T136" s="171"/>
      <c r="AR136" s="20"/>
      <c r="AT136" s="20"/>
      <c r="AU136" s="20"/>
      <c r="AY136" s="20"/>
      <c r="BE136" s="172"/>
      <c r="BF136" s="172"/>
      <c r="BG136" s="172"/>
      <c r="BH136" s="172"/>
      <c r="BI136" s="172"/>
      <c r="BJ136" s="20"/>
      <c r="BK136" s="172"/>
      <c r="BL136" s="20"/>
      <c r="BM136" s="20"/>
    </row>
    <row r="137" spans="2:65" s="1" customFormat="1" ht="16.5" customHeight="1">
      <c r="B137" s="160"/>
      <c r="C137" s="161">
        <v>30</v>
      </c>
      <c r="D137" s="161" t="s">
        <v>116</v>
      </c>
      <c r="E137" s="162" t="s">
        <v>151</v>
      </c>
      <c r="F137" s="163" t="s">
        <v>413</v>
      </c>
      <c r="G137" s="164" t="s">
        <v>118</v>
      </c>
      <c r="H137" s="165">
        <v>6</v>
      </c>
      <c r="I137" s="166"/>
      <c r="J137" s="167">
        <f t="shared" ref="J137" si="42">ROUND(I137*H137,2)</f>
        <v>0</v>
      </c>
      <c r="K137" s="163"/>
      <c r="L137" s="37"/>
      <c r="M137" s="168"/>
      <c r="N137" s="270"/>
      <c r="O137" s="271"/>
      <c r="P137" s="272"/>
      <c r="Q137" s="272"/>
      <c r="R137" s="272"/>
      <c r="S137" s="272"/>
      <c r="T137" s="171"/>
      <c r="AR137" s="20"/>
      <c r="AT137" s="20"/>
      <c r="AU137" s="20"/>
      <c r="AY137" s="20"/>
      <c r="BE137" s="172"/>
      <c r="BF137" s="172"/>
      <c r="BG137" s="172"/>
      <c r="BH137" s="172"/>
      <c r="BI137" s="172"/>
      <c r="BJ137" s="20"/>
      <c r="BK137" s="172"/>
      <c r="BL137" s="20"/>
      <c r="BM137" s="20"/>
    </row>
    <row r="138" spans="2:65" s="1" customFormat="1" ht="40.5" customHeight="1">
      <c r="B138" s="160"/>
      <c r="C138" s="161"/>
      <c r="D138" s="161"/>
      <c r="E138" s="162"/>
      <c r="F138" s="286" t="s">
        <v>392</v>
      </c>
      <c r="G138" s="164"/>
      <c r="H138" s="165"/>
      <c r="I138" s="166"/>
      <c r="J138" s="167"/>
      <c r="K138" s="163" t="s">
        <v>5</v>
      </c>
      <c r="L138" s="37"/>
      <c r="M138" s="168" t="s">
        <v>5</v>
      </c>
      <c r="N138" s="173" t="s">
        <v>41</v>
      </c>
      <c r="O138" s="174"/>
      <c r="P138" s="175">
        <f t="shared" ref="P138" si="43">O138*H138</f>
        <v>0</v>
      </c>
      <c r="Q138" s="175">
        <v>0</v>
      </c>
      <c r="R138" s="175">
        <f t="shared" ref="R138" si="44">Q138*H138</f>
        <v>0</v>
      </c>
      <c r="S138" s="175">
        <v>0</v>
      </c>
      <c r="T138" s="176">
        <f t="shared" ref="T138" si="45">S138*H138</f>
        <v>0</v>
      </c>
      <c r="AR138" s="20" t="s">
        <v>119</v>
      </c>
      <c r="AT138" s="20" t="s">
        <v>116</v>
      </c>
      <c r="AU138" s="20" t="s">
        <v>78</v>
      </c>
      <c r="AY138" s="20" t="s">
        <v>115</v>
      </c>
      <c r="BE138" s="172">
        <f t="shared" ref="BE138" si="46">IF(N138="základní",J138,0)</f>
        <v>0</v>
      </c>
      <c r="BF138" s="172">
        <f t="shared" ref="BF138" si="47">IF(N138="snížená",J138,0)</f>
        <v>0</v>
      </c>
      <c r="BG138" s="172">
        <f t="shared" ref="BG138" si="48">IF(N138="zákl. přenesená",J138,0)</f>
        <v>0</v>
      </c>
      <c r="BH138" s="172">
        <f t="shared" ref="BH138" si="49">IF(N138="sníž. přenesená",J138,0)</f>
        <v>0</v>
      </c>
      <c r="BI138" s="172">
        <f t="shared" ref="BI138" si="50">IF(N138="nulová",J138,0)</f>
        <v>0</v>
      </c>
      <c r="BJ138" s="20" t="s">
        <v>78</v>
      </c>
      <c r="BK138" s="172">
        <f t="shared" ref="BK138" si="51">ROUND(I138*H138,2)</f>
        <v>0</v>
      </c>
      <c r="BL138" s="20" t="s">
        <v>119</v>
      </c>
      <c r="BM138" s="20" t="s">
        <v>151</v>
      </c>
    </row>
    <row r="139" spans="2:65" s="1" customFormat="1" ht="16.5" customHeight="1">
      <c r="B139" s="160"/>
      <c r="C139" s="161">
        <v>31</v>
      </c>
      <c r="D139" s="161" t="s">
        <v>116</v>
      </c>
      <c r="E139" s="162" t="s">
        <v>414</v>
      </c>
      <c r="F139" s="163" t="s">
        <v>417</v>
      </c>
      <c r="G139" s="164" t="s">
        <v>118</v>
      </c>
      <c r="H139" s="165">
        <v>1</v>
      </c>
      <c r="I139" s="166"/>
      <c r="J139" s="167">
        <f t="shared" ref="J139" si="52">ROUND(I139*H139,2)</f>
        <v>0</v>
      </c>
      <c r="K139" s="163"/>
      <c r="L139" s="37"/>
      <c r="M139" s="168"/>
      <c r="N139" s="270"/>
      <c r="O139" s="271"/>
      <c r="P139" s="272"/>
      <c r="Q139" s="272"/>
      <c r="R139" s="272"/>
      <c r="S139" s="272"/>
      <c r="T139" s="171"/>
      <c r="AR139" s="20"/>
      <c r="AT139" s="20"/>
      <c r="AU139" s="20"/>
      <c r="AY139" s="20"/>
      <c r="BE139" s="172"/>
      <c r="BF139" s="172"/>
      <c r="BG139" s="172"/>
      <c r="BH139" s="172"/>
      <c r="BI139" s="172"/>
      <c r="BJ139" s="20"/>
      <c r="BK139" s="172"/>
      <c r="BL139" s="20"/>
      <c r="BM139" s="20"/>
    </row>
    <row r="140" spans="2:65" s="1" customFormat="1" ht="95.25" customHeight="1">
      <c r="B140" s="160"/>
      <c r="C140" s="161"/>
      <c r="D140" s="161"/>
      <c r="E140" s="162"/>
      <c r="F140" s="285" t="s">
        <v>423</v>
      </c>
      <c r="G140" s="164"/>
      <c r="H140" s="165"/>
      <c r="I140" s="166"/>
      <c r="J140" s="167"/>
      <c r="K140" s="163"/>
      <c r="L140" s="37"/>
      <c r="M140" s="168"/>
      <c r="N140" s="270"/>
      <c r="O140" s="271"/>
      <c r="P140" s="272"/>
      <c r="Q140" s="272"/>
      <c r="R140" s="272"/>
      <c r="S140" s="272"/>
      <c r="T140" s="171"/>
      <c r="AR140" s="20"/>
      <c r="AT140" s="20"/>
      <c r="AU140" s="20"/>
      <c r="AY140" s="20"/>
      <c r="BE140" s="172"/>
      <c r="BF140" s="172"/>
      <c r="BG140" s="172"/>
      <c r="BH140" s="172"/>
      <c r="BI140" s="172"/>
      <c r="BJ140" s="20"/>
      <c r="BK140" s="172"/>
      <c r="BL140" s="20"/>
      <c r="BM140" s="20"/>
    </row>
    <row r="141" spans="2:65" s="1" customFormat="1" ht="16.5" customHeight="1">
      <c r="B141" s="160"/>
      <c r="C141" s="161">
        <v>32</v>
      </c>
      <c r="D141" s="161" t="s">
        <v>116</v>
      </c>
      <c r="E141" s="162" t="s">
        <v>415</v>
      </c>
      <c r="F141" s="163" t="s">
        <v>418</v>
      </c>
      <c r="G141" s="164" t="s">
        <v>118</v>
      </c>
      <c r="H141" s="165">
        <v>1</v>
      </c>
      <c r="I141" s="166"/>
      <c r="J141" s="167">
        <f t="shared" ref="J141" si="53">ROUND(I141*H141,2)</f>
        <v>0</v>
      </c>
      <c r="K141" s="163"/>
      <c r="L141" s="37"/>
      <c r="M141" s="168"/>
      <c r="N141" s="270"/>
      <c r="O141" s="271"/>
      <c r="P141" s="272"/>
      <c r="Q141" s="272"/>
      <c r="R141" s="272"/>
      <c r="S141" s="272"/>
      <c r="T141" s="171"/>
      <c r="AR141" s="20"/>
      <c r="AT141" s="20"/>
      <c r="AU141" s="20"/>
      <c r="AY141" s="20"/>
      <c r="BE141" s="172"/>
      <c r="BF141" s="172"/>
      <c r="BG141" s="172"/>
      <c r="BH141" s="172"/>
      <c r="BI141" s="172"/>
      <c r="BJ141" s="20"/>
      <c r="BK141" s="172"/>
      <c r="BL141" s="20"/>
      <c r="BM141" s="20"/>
    </row>
    <row r="142" spans="2:65" s="1" customFormat="1" ht="31.5" customHeight="1">
      <c r="B142" s="160"/>
      <c r="C142" s="161"/>
      <c r="D142" s="161"/>
      <c r="E142" s="162"/>
      <c r="F142" s="285" t="s">
        <v>424</v>
      </c>
      <c r="G142" s="164"/>
      <c r="H142" s="165"/>
      <c r="I142" s="166"/>
      <c r="J142" s="167"/>
      <c r="K142" s="163"/>
      <c r="L142" s="37"/>
      <c r="M142" s="168"/>
      <c r="N142" s="270"/>
      <c r="O142" s="271"/>
      <c r="P142" s="272"/>
      <c r="Q142" s="272"/>
      <c r="R142" s="272"/>
      <c r="S142" s="272"/>
      <c r="T142" s="171"/>
      <c r="AR142" s="20"/>
      <c r="AT142" s="20"/>
      <c r="AU142" s="20"/>
      <c r="AY142" s="20"/>
      <c r="BE142" s="172"/>
      <c r="BF142" s="172"/>
      <c r="BG142" s="172"/>
      <c r="BH142" s="172"/>
      <c r="BI142" s="172"/>
      <c r="BJ142" s="20"/>
      <c r="BK142" s="172"/>
      <c r="BL142" s="20"/>
      <c r="BM142" s="20"/>
    </row>
    <row r="143" spans="2:65" s="1" customFormat="1" ht="16.5" customHeight="1">
      <c r="B143" s="160"/>
      <c r="C143" s="161">
        <v>33</v>
      </c>
      <c r="D143" s="161" t="s">
        <v>116</v>
      </c>
      <c r="E143" s="162" t="s">
        <v>416</v>
      </c>
      <c r="F143" s="163" t="s">
        <v>419</v>
      </c>
      <c r="G143" s="164" t="s">
        <v>118</v>
      </c>
      <c r="H143" s="165">
        <v>1</v>
      </c>
      <c r="I143" s="166"/>
      <c r="J143" s="167">
        <f t="shared" ref="J143" si="54">ROUND(I143*H143,2)</f>
        <v>0</v>
      </c>
      <c r="K143" s="163"/>
      <c r="L143" s="37"/>
      <c r="M143" s="168"/>
      <c r="N143" s="270"/>
      <c r="O143" s="271"/>
      <c r="P143" s="272"/>
      <c r="Q143" s="272"/>
      <c r="R143" s="272"/>
      <c r="S143" s="272"/>
      <c r="T143" s="171"/>
      <c r="AR143" s="20"/>
      <c r="AT143" s="20"/>
      <c r="AU143" s="20"/>
      <c r="AY143" s="20"/>
      <c r="BE143" s="172"/>
      <c r="BF143" s="172"/>
      <c r="BG143" s="172"/>
      <c r="BH143" s="172"/>
      <c r="BI143" s="172"/>
      <c r="BJ143" s="20"/>
      <c r="BK143" s="172"/>
      <c r="BL143" s="20"/>
      <c r="BM143" s="20"/>
    </row>
    <row r="144" spans="2:65" s="1" customFormat="1" ht="61.5" customHeight="1">
      <c r="B144" s="160"/>
      <c r="C144" s="161"/>
      <c r="D144" s="161"/>
      <c r="E144" s="162"/>
      <c r="F144" s="286" t="s">
        <v>425</v>
      </c>
      <c r="G144" s="164"/>
      <c r="H144" s="165"/>
      <c r="I144" s="166"/>
      <c r="J144" s="167"/>
      <c r="K144" s="163" t="s">
        <v>5</v>
      </c>
      <c r="L144" s="37"/>
      <c r="M144" s="168" t="s">
        <v>5</v>
      </c>
      <c r="N144" s="173" t="s">
        <v>41</v>
      </c>
      <c r="O144" s="174"/>
      <c r="P144" s="175">
        <f t="shared" si="1"/>
        <v>0</v>
      </c>
      <c r="Q144" s="175">
        <v>0</v>
      </c>
      <c r="R144" s="175">
        <f t="shared" si="2"/>
        <v>0</v>
      </c>
      <c r="S144" s="175">
        <v>0</v>
      </c>
      <c r="T144" s="176">
        <f t="shared" si="3"/>
        <v>0</v>
      </c>
      <c r="AR144" s="20" t="s">
        <v>119</v>
      </c>
      <c r="AT144" s="20" t="s">
        <v>116</v>
      </c>
      <c r="AU144" s="20" t="s">
        <v>78</v>
      </c>
      <c r="AY144" s="20" t="s">
        <v>115</v>
      </c>
      <c r="BE144" s="172">
        <f t="shared" si="4"/>
        <v>0</v>
      </c>
      <c r="BF144" s="172">
        <f t="shared" si="5"/>
        <v>0</v>
      </c>
      <c r="BG144" s="172">
        <f t="shared" si="6"/>
        <v>0</v>
      </c>
      <c r="BH144" s="172">
        <f t="shared" si="7"/>
        <v>0</v>
      </c>
      <c r="BI144" s="172">
        <f t="shared" si="8"/>
        <v>0</v>
      </c>
      <c r="BJ144" s="20" t="s">
        <v>78</v>
      </c>
      <c r="BK144" s="172">
        <f t="shared" si="9"/>
        <v>0</v>
      </c>
      <c r="BL144" s="20" t="s">
        <v>119</v>
      </c>
      <c r="BM144" s="20" t="s">
        <v>151</v>
      </c>
    </row>
    <row r="145" spans="2:12" s="1" customFormat="1" ht="6.95" customHeight="1">
      <c r="B145" s="52"/>
      <c r="C145" s="53"/>
      <c r="D145" s="53"/>
      <c r="E145" s="53"/>
      <c r="F145" s="53"/>
      <c r="G145" s="53"/>
      <c r="H145" s="53"/>
      <c r="I145" s="123">
        <v>2</v>
      </c>
      <c r="J145" s="53"/>
      <c r="K145" s="53"/>
      <c r="L145" s="37"/>
    </row>
  </sheetData>
  <autoFilter ref="C76:K144"/>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scale="98"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1"/>
  <sheetViews>
    <sheetView showGridLines="0" workbookViewId="0">
      <pane ySplit="1" topLeftCell="A85" activePane="bottomLeft" state="frozen"/>
      <selection pane="bottomLeft" activeCell="I81" sqref="I81:I89"/>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96"/>
      <c r="C1" s="96"/>
      <c r="D1" s="97" t="s">
        <v>1</v>
      </c>
      <c r="E1" s="96"/>
      <c r="F1" s="98" t="s">
        <v>85</v>
      </c>
      <c r="G1" s="328" t="s">
        <v>86</v>
      </c>
      <c r="H1" s="328"/>
      <c r="I1" s="99"/>
      <c r="J1" s="98" t="s">
        <v>87</v>
      </c>
      <c r="K1" s="97" t="s">
        <v>88</v>
      </c>
      <c r="L1" s="98" t="s">
        <v>89</v>
      </c>
      <c r="M1" s="98"/>
      <c r="N1" s="98"/>
      <c r="O1" s="98"/>
      <c r="P1" s="98"/>
      <c r="Q1" s="98"/>
      <c r="R1" s="98"/>
      <c r="S1" s="98"/>
      <c r="T1" s="98"/>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289" t="s">
        <v>8</v>
      </c>
      <c r="M2" s="290"/>
      <c r="N2" s="290"/>
      <c r="O2" s="290"/>
      <c r="P2" s="290"/>
      <c r="Q2" s="290"/>
      <c r="R2" s="290"/>
      <c r="S2" s="290"/>
      <c r="T2" s="290"/>
      <c r="U2" s="290"/>
      <c r="V2" s="290"/>
      <c r="AT2" s="20" t="s">
        <v>83</v>
      </c>
    </row>
    <row r="3" spans="1:70" ht="6.95" customHeight="1">
      <c r="B3" s="21"/>
      <c r="C3" s="22"/>
      <c r="D3" s="22"/>
      <c r="E3" s="22"/>
      <c r="F3" s="22"/>
      <c r="G3" s="22"/>
      <c r="H3" s="22"/>
      <c r="I3" s="100"/>
      <c r="J3" s="22"/>
      <c r="K3" s="23"/>
      <c r="AT3" s="20" t="s">
        <v>80</v>
      </c>
    </row>
    <row r="4" spans="1:70" ht="36.950000000000003" customHeight="1">
      <c r="B4" s="24"/>
      <c r="C4" s="25"/>
      <c r="D4" s="26" t="s">
        <v>90</v>
      </c>
      <c r="E4" s="25"/>
      <c r="F4" s="25"/>
      <c r="G4" s="25"/>
      <c r="H4" s="25"/>
      <c r="I4" s="101"/>
      <c r="J4" s="25"/>
      <c r="K4" s="27"/>
      <c r="M4" s="28" t="s">
        <v>13</v>
      </c>
      <c r="AT4" s="20" t="s">
        <v>6</v>
      </c>
    </row>
    <row r="5" spans="1:70" ht="6.95" customHeight="1">
      <c r="B5" s="24"/>
      <c r="C5" s="25"/>
      <c r="D5" s="25"/>
      <c r="E5" s="25"/>
      <c r="F5" s="25"/>
      <c r="G5" s="25"/>
      <c r="H5" s="25"/>
      <c r="I5" s="101"/>
      <c r="J5" s="25"/>
      <c r="K5" s="27"/>
    </row>
    <row r="6" spans="1:70" ht="15">
      <c r="B6" s="24"/>
      <c r="C6" s="25"/>
      <c r="D6" s="33" t="s">
        <v>19</v>
      </c>
      <c r="E6" s="25"/>
      <c r="F6" s="25"/>
      <c r="G6" s="25"/>
      <c r="H6" s="25"/>
      <c r="I6" s="101"/>
      <c r="J6" s="25"/>
      <c r="K6" s="27"/>
    </row>
    <row r="7" spans="1:70" ht="16.5" customHeight="1">
      <c r="B7" s="24"/>
      <c r="C7" s="25"/>
      <c r="D7" s="25"/>
      <c r="E7" s="329" t="str">
        <f>'Rekapitulace stavby'!K6</f>
        <v>Vybudování interaktivní učebny a zřízení bezbariérovosti v ZŠ E. Beneše Bohumín - pomůcky</v>
      </c>
      <c r="F7" s="330"/>
      <c r="G7" s="330"/>
      <c r="H7" s="330"/>
      <c r="I7" s="101"/>
      <c r="J7" s="25"/>
      <c r="K7" s="27"/>
    </row>
    <row r="8" spans="1:70" s="1" customFormat="1" ht="15">
      <c r="B8" s="37"/>
      <c r="C8" s="38"/>
      <c r="D8" s="33" t="s">
        <v>91</v>
      </c>
      <c r="E8" s="38"/>
      <c r="F8" s="38"/>
      <c r="G8" s="38"/>
      <c r="H8" s="38"/>
      <c r="I8" s="102"/>
      <c r="J8" s="38"/>
      <c r="K8" s="41"/>
    </row>
    <row r="9" spans="1:70" s="1" customFormat="1" ht="36.950000000000003" customHeight="1">
      <c r="B9" s="37"/>
      <c r="C9" s="38"/>
      <c r="D9" s="38"/>
      <c r="E9" s="331" t="s">
        <v>152</v>
      </c>
      <c r="F9" s="332"/>
      <c r="G9" s="332"/>
      <c r="H9" s="332"/>
      <c r="I9" s="102"/>
      <c r="J9" s="38"/>
      <c r="K9" s="41"/>
    </row>
    <row r="10" spans="1:70" s="1" customFormat="1">
      <c r="B10" s="37"/>
      <c r="C10" s="38"/>
      <c r="D10" s="38"/>
      <c r="E10" s="38"/>
      <c r="F10" s="38"/>
      <c r="G10" s="38"/>
      <c r="H10" s="38"/>
      <c r="I10" s="102"/>
      <c r="J10" s="38"/>
      <c r="K10" s="41"/>
    </row>
    <row r="11" spans="1:70" s="1" customFormat="1" ht="14.45" customHeight="1">
      <c r="B11" s="37"/>
      <c r="C11" s="38"/>
      <c r="D11" s="33" t="s">
        <v>21</v>
      </c>
      <c r="E11" s="38"/>
      <c r="F11" s="31" t="s">
        <v>84</v>
      </c>
      <c r="G11" s="38"/>
      <c r="H11" s="38"/>
      <c r="I11" s="103" t="s">
        <v>22</v>
      </c>
      <c r="J11" s="31" t="s">
        <v>5</v>
      </c>
      <c r="K11" s="41"/>
    </row>
    <row r="12" spans="1:70" s="1" customFormat="1" ht="14.45" customHeight="1">
      <c r="B12" s="37"/>
      <c r="C12" s="38"/>
      <c r="D12" s="33" t="s">
        <v>23</v>
      </c>
      <c r="E12" s="38"/>
      <c r="F12" s="31" t="s">
        <v>24</v>
      </c>
      <c r="G12" s="38"/>
      <c r="H12" s="38"/>
      <c r="I12" s="103" t="s">
        <v>25</v>
      </c>
      <c r="J12" s="104" t="str">
        <f>'Rekapitulace stavby'!AN8</f>
        <v>26. 1. 2018</v>
      </c>
      <c r="K12" s="41"/>
    </row>
    <row r="13" spans="1:70" s="1" customFormat="1" ht="10.9" customHeight="1">
      <c r="B13" s="37"/>
      <c r="C13" s="38"/>
      <c r="D13" s="38"/>
      <c r="E13" s="38"/>
      <c r="F13" s="38"/>
      <c r="G13" s="38"/>
      <c r="H13" s="38"/>
      <c r="I13" s="102"/>
      <c r="J13" s="38"/>
      <c r="K13" s="41"/>
    </row>
    <row r="14" spans="1:70" s="1" customFormat="1" ht="14.45" customHeight="1">
      <c r="B14" s="37"/>
      <c r="C14" s="38"/>
      <c r="D14" s="33" t="s">
        <v>27</v>
      </c>
      <c r="E14" s="38"/>
      <c r="F14" s="38"/>
      <c r="G14" s="38"/>
      <c r="H14" s="38"/>
      <c r="I14" s="103" t="s">
        <v>28</v>
      </c>
      <c r="J14" s="31" t="s">
        <v>5</v>
      </c>
      <c r="K14" s="41"/>
    </row>
    <row r="15" spans="1:70" s="1" customFormat="1" ht="18" customHeight="1">
      <c r="B15" s="37"/>
      <c r="C15" s="38"/>
      <c r="D15" s="38"/>
      <c r="E15" s="31" t="s">
        <v>153</v>
      </c>
      <c r="F15" s="38"/>
      <c r="G15" s="38"/>
      <c r="H15" s="38"/>
      <c r="I15" s="103" t="s">
        <v>30</v>
      </c>
      <c r="J15" s="31" t="s">
        <v>5</v>
      </c>
      <c r="K15" s="41"/>
    </row>
    <row r="16" spans="1:70" s="1" customFormat="1" ht="6.95" customHeight="1">
      <c r="B16" s="37"/>
      <c r="C16" s="38"/>
      <c r="D16" s="38"/>
      <c r="E16" s="38"/>
      <c r="F16" s="38"/>
      <c r="G16" s="38"/>
      <c r="H16" s="38"/>
      <c r="I16" s="102"/>
      <c r="J16" s="38"/>
      <c r="K16" s="41"/>
    </row>
    <row r="17" spans="2:11" s="1" customFormat="1" ht="14.45" customHeight="1">
      <c r="B17" s="37"/>
      <c r="C17" s="38"/>
      <c r="D17" s="33" t="s">
        <v>31</v>
      </c>
      <c r="E17" s="38"/>
      <c r="F17" s="38"/>
      <c r="G17" s="38"/>
      <c r="H17" s="38"/>
      <c r="I17" s="103"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03" t="s">
        <v>30</v>
      </c>
      <c r="J18" s="31" t="str">
        <f>IF('Rekapitulace stavby'!AN14="Vyplň údaj","",IF('Rekapitulace stavby'!AN14="","",'Rekapitulace stavby'!AN14))</f>
        <v/>
      </c>
      <c r="K18" s="41"/>
    </row>
    <row r="19" spans="2:11" s="1" customFormat="1" ht="6.95" customHeight="1">
      <c r="B19" s="37"/>
      <c r="C19" s="38"/>
      <c r="D19" s="38"/>
      <c r="E19" s="38"/>
      <c r="F19" s="38"/>
      <c r="G19" s="38"/>
      <c r="H19" s="38"/>
      <c r="I19" s="102"/>
      <c r="J19" s="38"/>
      <c r="K19" s="41"/>
    </row>
    <row r="20" spans="2:11" s="1" customFormat="1" ht="14.45" customHeight="1">
      <c r="B20" s="37"/>
      <c r="C20" s="38"/>
      <c r="D20" s="33" t="s">
        <v>33</v>
      </c>
      <c r="E20" s="38"/>
      <c r="F20" s="38"/>
      <c r="G20" s="38"/>
      <c r="H20" s="38"/>
      <c r="I20" s="103" t="s">
        <v>28</v>
      </c>
      <c r="J20" s="31" t="s">
        <v>5</v>
      </c>
      <c r="K20" s="41"/>
    </row>
    <row r="21" spans="2:11" s="1" customFormat="1" ht="18" customHeight="1">
      <c r="B21" s="37"/>
      <c r="C21" s="38"/>
      <c r="D21" s="38"/>
      <c r="E21" s="31" t="s">
        <v>154</v>
      </c>
      <c r="F21" s="38"/>
      <c r="G21" s="38"/>
      <c r="H21" s="38"/>
      <c r="I21" s="103" t="s">
        <v>30</v>
      </c>
      <c r="J21" s="31" t="s">
        <v>5</v>
      </c>
      <c r="K21" s="41"/>
    </row>
    <row r="22" spans="2:11" s="1" customFormat="1" ht="6.95" customHeight="1">
      <c r="B22" s="37"/>
      <c r="C22" s="38"/>
      <c r="D22" s="38"/>
      <c r="E22" s="38"/>
      <c r="F22" s="38"/>
      <c r="G22" s="38"/>
      <c r="H22" s="38"/>
      <c r="I22" s="102"/>
      <c r="J22" s="38"/>
      <c r="K22" s="41"/>
    </row>
    <row r="23" spans="2:11" s="1" customFormat="1" ht="14.45" customHeight="1">
      <c r="B23" s="37"/>
      <c r="C23" s="38"/>
      <c r="D23" s="33" t="s">
        <v>35</v>
      </c>
      <c r="E23" s="38"/>
      <c r="F23" s="38"/>
      <c r="G23" s="38"/>
      <c r="H23" s="38"/>
      <c r="I23" s="102"/>
      <c r="J23" s="38"/>
      <c r="K23" s="41"/>
    </row>
    <row r="24" spans="2:11" s="6" customFormat="1" ht="16.5" customHeight="1">
      <c r="B24" s="105"/>
      <c r="C24" s="106"/>
      <c r="D24" s="106"/>
      <c r="E24" s="320" t="s">
        <v>5</v>
      </c>
      <c r="F24" s="320"/>
      <c r="G24" s="320"/>
      <c r="H24" s="320"/>
      <c r="I24" s="107"/>
      <c r="J24" s="106"/>
      <c r="K24" s="108"/>
    </row>
    <row r="25" spans="2:11" s="1" customFormat="1" ht="6.95" customHeight="1">
      <c r="B25" s="37"/>
      <c r="C25" s="38"/>
      <c r="D25" s="38"/>
      <c r="E25" s="38"/>
      <c r="F25" s="38"/>
      <c r="G25" s="38"/>
      <c r="H25" s="38"/>
      <c r="I25" s="102"/>
      <c r="J25" s="38"/>
      <c r="K25" s="41"/>
    </row>
    <row r="26" spans="2:11" s="1" customFormat="1" ht="6.95" customHeight="1">
      <c r="B26" s="37"/>
      <c r="C26" s="38"/>
      <c r="D26" s="64"/>
      <c r="E26" s="64"/>
      <c r="F26" s="64"/>
      <c r="G26" s="64"/>
      <c r="H26" s="64"/>
      <c r="I26" s="109"/>
      <c r="J26" s="64"/>
      <c r="K26" s="110"/>
    </row>
    <row r="27" spans="2:11" s="1" customFormat="1" ht="25.35" customHeight="1">
      <c r="B27" s="37"/>
      <c r="C27" s="38"/>
      <c r="D27" s="111" t="s">
        <v>36</v>
      </c>
      <c r="E27" s="38"/>
      <c r="F27" s="38"/>
      <c r="G27" s="38"/>
      <c r="H27" s="38"/>
      <c r="I27" s="102"/>
      <c r="J27" s="112">
        <f>ROUND(J78,2)</f>
        <v>0</v>
      </c>
      <c r="K27" s="41"/>
    </row>
    <row r="28" spans="2:11" s="1" customFormat="1" ht="6.95" customHeight="1">
      <c r="B28" s="37"/>
      <c r="C28" s="38"/>
      <c r="D28" s="64"/>
      <c r="E28" s="64"/>
      <c r="F28" s="64"/>
      <c r="G28" s="64"/>
      <c r="H28" s="64"/>
      <c r="I28" s="109"/>
      <c r="J28" s="64"/>
      <c r="K28" s="110"/>
    </row>
    <row r="29" spans="2:11" s="1" customFormat="1" ht="14.45" customHeight="1">
      <c r="B29" s="37"/>
      <c r="C29" s="38"/>
      <c r="D29" s="38"/>
      <c r="E29" s="38"/>
      <c r="F29" s="42" t="s">
        <v>38</v>
      </c>
      <c r="G29" s="38"/>
      <c r="H29" s="38"/>
      <c r="I29" s="113" t="s">
        <v>37</v>
      </c>
      <c r="J29" s="42" t="s">
        <v>39</v>
      </c>
      <c r="K29" s="41"/>
    </row>
    <row r="30" spans="2:11" s="1" customFormat="1" ht="14.45" customHeight="1">
      <c r="B30" s="37"/>
      <c r="C30" s="38"/>
      <c r="D30" s="45" t="s">
        <v>40</v>
      </c>
      <c r="E30" s="45" t="s">
        <v>41</v>
      </c>
      <c r="F30" s="114">
        <f>ROUND(SUM(BE78:BE90), 2)</f>
        <v>0</v>
      </c>
      <c r="G30" s="38"/>
      <c r="H30" s="38"/>
      <c r="I30" s="115">
        <v>0.21</v>
      </c>
      <c r="J30" s="114">
        <f>ROUND(ROUND((SUM(BE78:BE90)), 2)*I30, 2)</f>
        <v>0</v>
      </c>
      <c r="K30" s="41"/>
    </row>
    <row r="31" spans="2:11" s="1" customFormat="1" ht="14.45" customHeight="1">
      <c r="B31" s="37"/>
      <c r="C31" s="38"/>
      <c r="D31" s="38"/>
      <c r="E31" s="45" t="s">
        <v>42</v>
      </c>
      <c r="F31" s="114">
        <f>ROUND(SUM(BF78:BF90), 2)</f>
        <v>0</v>
      </c>
      <c r="G31" s="38"/>
      <c r="H31" s="38"/>
      <c r="I31" s="115">
        <v>0.15</v>
      </c>
      <c r="J31" s="114">
        <f>ROUND(ROUND((SUM(BF78:BF90)), 2)*I31, 2)</f>
        <v>0</v>
      </c>
      <c r="K31" s="41"/>
    </row>
    <row r="32" spans="2:11" s="1" customFormat="1" ht="14.45" hidden="1" customHeight="1">
      <c r="B32" s="37"/>
      <c r="C32" s="38"/>
      <c r="D32" s="38"/>
      <c r="E32" s="45" t="s">
        <v>43</v>
      </c>
      <c r="F32" s="114">
        <f>ROUND(SUM(BG78:BG90), 2)</f>
        <v>0</v>
      </c>
      <c r="G32" s="38"/>
      <c r="H32" s="38"/>
      <c r="I32" s="115">
        <v>0.21</v>
      </c>
      <c r="J32" s="114">
        <v>0</v>
      </c>
      <c r="K32" s="41"/>
    </row>
    <row r="33" spans="2:11" s="1" customFormat="1" ht="14.45" hidden="1" customHeight="1">
      <c r="B33" s="37"/>
      <c r="C33" s="38"/>
      <c r="D33" s="38"/>
      <c r="E33" s="45" t="s">
        <v>44</v>
      </c>
      <c r="F33" s="114">
        <f>ROUND(SUM(BH78:BH90), 2)</f>
        <v>0</v>
      </c>
      <c r="G33" s="38"/>
      <c r="H33" s="38"/>
      <c r="I33" s="115">
        <v>0.15</v>
      </c>
      <c r="J33" s="114">
        <v>0</v>
      </c>
      <c r="K33" s="41"/>
    </row>
    <row r="34" spans="2:11" s="1" customFormat="1" ht="14.45" hidden="1" customHeight="1">
      <c r="B34" s="37"/>
      <c r="C34" s="38"/>
      <c r="D34" s="38"/>
      <c r="E34" s="45" t="s">
        <v>45</v>
      </c>
      <c r="F34" s="114">
        <f>ROUND(SUM(BI78:BI90), 2)</f>
        <v>0</v>
      </c>
      <c r="G34" s="38"/>
      <c r="H34" s="38"/>
      <c r="I34" s="115">
        <v>0</v>
      </c>
      <c r="J34" s="114">
        <v>0</v>
      </c>
      <c r="K34" s="41"/>
    </row>
    <row r="35" spans="2:11" s="1" customFormat="1" ht="6.95" customHeight="1">
      <c r="B35" s="37"/>
      <c r="C35" s="38"/>
      <c r="D35" s="38"/>
      <c r="E35" s="38"/>
      <c r="F35" s="38"/>
      <c r="G35" s="38"/>
      <c r="H35" s="38"/>
      <c r="I35" s="102"/>
      <c r="J35" s="38"/>
      <c r="K35" s="41"/>
    </row>
    <row r="36" spans="2:11" s="1" customFormat="1" ht="25.35" customHeight="1">
      <c r="B36" s="37"/>
      <c r="C36" s="116"/>
      <c r="D36" s="117" t="s">
        <v>46</v>
      </c>
      <c r="E36" s="67"/>
      <c r="F36" s="67"/>
      <c r="G36" s="118" t="s">
        <v>47</v>
      </c>
      <c r="H36" s="119" t="s">
        <v>48</v>
      </c>
      <c r="I36" s="120"/>
      <c r="J36" s="121">
        <f>SUM(J27:J34)</f>
        <v>0</v>
      </c>
      <c r="K36" s="122"/>
    </row>
    <row r="37" spans="2:11" s="1" customFormat="1" ht="14.45" customHeight="1">
      <c r="B37" s="52"/>
      <c r="C37" s="53"/>
      <c r="D37" s="53"/>
      <c r="E37" s="53"/>
      <c r="F37" s="53"/>
      <c r="G37" s="53"/>
      <c r="H37" s="53"/>
      <c r="I37" s="123"/>
      <c r="J37" s="53"/>
      <c r="K37" s="54"/>
    </row>
    <row r="41" spans="2:11" s="1" customFormat="1" ht="6.95" customHeight="1">
      <c r="B41" s="55"/>
      <c r="C41" s="56"/>
      <c r="D41" s="56"/>
      <c r="E41" s="56"/>
      <c r="F41" s="56"/>
      <c r="G41" s="56"/>
      <c r="H41" s="56"/>
      <c r="I41" s="124"/>
      <c r="J41" s="56"/>
      <c r="K41" s="125"/>
    </row>
    <row r="42" spans="2:11" s="1" customFormat="1" ht="36.950000000000003" customHeight="1">
      <c r="B42" s="37"/>
      <c r="C42" s="26" t="s">
        <v>93</v>
      </c>
      <c r="D42" s="38"/>
      <c r="E42" s="38"/>
      <c r="F42" s="38"/>
      <c r="G42" s="38"/>
      <c r="H42" s="38"/>
      <c r="I42" s="102"/>
      <c r="J42" s="38"/>
      <c r="K42" s="41"/>
    </row>
    <row r="43" spans="2:11" s="1" customFormat="1" ht="6.95" customHeight="1">
      <c r="B43" s="37"/>
      <c r="C43" s="38"/>
      <c r="D43" s="38"/>
      <c r="E43" s="38"/>
      <c r="F43" s="38"/>
      <c r="G43" s="38"/>
      <c r="H43" s="38"/>
      <c r="I43" s="102"/>
      <c r="J43" s="38"/>
      <c r="K43" s="41"/>
    </row>
    <row r="44" spans="2:11" s="1" customFormat="1" ht="14.45" customHeight="1">
      <c r="B44" s="37"/>
      <c r="C44" s="33" t="s">
        <v>19</v>
      </c>
      <c r="D44" s="38"/>
      <c r="E44" s="38"/>
      <c r="F44" s="38"/>
      <c r="G44" s="38"/>
      <c r="H44" s="38"/>
      <c r="I44" s="102"/>
      <c r="J44" s="38"/>
      <c r="K44" s="41"/>
    </row>
    <row r="45" spans="2:11" s="1" customFormat="1" ht="16.5" customHeight="1">
      <c r="B45" s="37"/>
      <c r="C45" s="38"/>
      <c r="D45" s="38"/>
      <c r="E45" s="329" t="str">
        <f>E7</f>
        <v>Vybudování interaktivní učebny a zřízení bezbariérovosti v ZŠ E. Beneše Bohumín - pomůcky</v>
      </c>
      <c r="F45" s="330"/>
      <c r="G45" s="330"/>
      <c r="H45" s="330"/>
      <c r="I45" s="102"/>
      <c r="J45" s="38"/>
      <c r="K45" s="41"/>
    </row>
    <row r="46" spans="2:11" s="1" customFormat="1" ht="14.45" customHeight="1">
      <c r="B46" s="37"/>
      <c r="C46" s="33" t="s">
        <v>91</v>
      </c>
      <c r="D46" s="38"/>
      <c r="E46" s="38"/>
      <c r="F46" s="38"/>
      <c r="G46" s="38"/>
      <c r="H46" s="38"/>
      <c r="I46" s="102"/>
      <c r="J46" s="38"/>
      <c r="K46" s="41"/>
    </row>
    <row r="47" spans="2:11" s="1" customFormat="1" ht="17.25" customHeight="1">
      <c r="B47" s="37"/>
      <c r="C47" s="38"/>
      <c r="D47" s="38"/>
      <c r="E47" s="331" t="str">
        <f>E9</f>
        <v>002 - Slaboproud</v>
      </c>
      <c r="F47" s="332"/>
      <c r="G47" s="332"/>
      <c r="H47" s="332"/>
      <c r="I47" s="102"/>
      <c r="J47" s="38"/>
      <c r="K47" s="41"/>
    </row>
    <row r="48" spans="2:11" s="1" customFormat="1" ht="6.95" customHeight="1">
      <c r="B48" s="37"/>
      <c r="C48" s="38"/>
      <c r="D48" s="38"/>
      <c r="E48" s="38"/>
      <c r="F48" s="38"/>
      <c r="G48" s="38"/>
      <c r="H48" s="38"/>
      <c r="I48" s="102"/>
      <c r="J48" s="38"/>
      <c r="K48" s="41"/>
    </row>
    <row r="49" spans="2:47" s="1" customFormat="1" ht="18" customHeight="1">
      <c r="B49" s="37"/>
      <c r="C49" s="33" t="s">
        <v>23</v>
      </c>
      <c r="D49" s="38"/>
      <c r="E49" s="38"/>
      <c r="F49" s="31" t="str">
        <f>F12</f>
        <v>Bohumín</v>
      </c>
      <c r="G49" s="38"/>
      <c r="H49" s="38"/>
      <c r="I49" s="103" t="s">
        <v>25</v>
      </c>
      <c r="J49" s="104" t="str">
        <f>IF(J12="","",J12)</f>
        <v>26. 1. 2018</v>
      </c>
      <c r="K49" s="41"/>
    </row>
    <row r="50" spans="2:47" s="1" customFormat="1" ht="6.95" customHeight="1">
      <c r="B50" s="37"/>
      <c r="C50" s="38"/>
      <c r="D50" s="38"/>
      <c r="E50" s="38"/>
      <c r="F50" s="38"/>
      <c r="G50" s="38"/>
      <c r="H50" s="38"/>
      <c r="I50" s="102"/>
      <c r="J50" s="38"/>
      <c r="K50" s="41"/>
    </row>
    <row r="51" spans="2:47" s="1" customFormat="1" ht="15">
      <c r="B51" s="37"/>
      <c r="C51" s="33" t="s">
        <v>27</v>
      </c>
      <c r="D51" s="38"/>
      <c r="E51" s="38"/>
      <c r="F51" s="31" t="str">
        <f>E15</f>
        <v>ZŠ Bezručova Bohumín</v>
      </c>
      <c r="G51" s="38"/>
      <c r="H51" s="38"/>
      <c r="I51" s="103" t="s">
        <v>33</v>
      </c>
      <c r="J51" s="320" t="str">
        <f>E21</f>
        <v>ATRIS s.r.o.</v>
      </c>
      <c r="K51" s="41"/>
    </row>
    <row r="52" spans="2:47" s="1" customFormat="1" ht="14.45" customHeight="1">
      <c r="B52" s="37"/>
      <c r="C52" s="33" t="s">
        <v>31</v>
      </c>
      <c r="D52" s="38"/>
      <c r="E52" s="38"/>
      <c r="F52" s="31" t="str">
        <f>IF(E18="","",E18)</f>
        <v/>
      </c>
      <c r="G52" s="38"/>
      <c r="H52" s="38"/>
      <c r="I52" s="102"/>
      <c r="J52" s="324"/>
      <c r="K52" s="41"/>
    </row>
    <row r="53" spans="2:47" s="1" customFormat="1" ht="10.35" customHeight="1">
      <c r="B53" s="37"/>
      <c r="C53" s="38"/>
      <c r="D53" s="38"/>
      <c r="E53" s="38"/>
      <c r="F53" s="38"/>
      <c r="G53" s="38"/>
      <c r="H53" s="38"/>
      <c r="I53" s="102"/>
      <c r="J53" s="38"/>
      <c r="K53" s="41"/>
    </row>
    <row r="54" spans="2:47" s="1" customFormat="1" ht="29.25" customHeight="1">
      <c r="B54" s="37"/>
      <c r="C54" s="126" t="s">
        <v>94</v>
      </c>
      <c r="D54" s="116"/>
      <c r="E54" s="116"/>
      <c r="F54" s="116"/>
      <c r="G54" s="116"/>
      <c r="H54" s="116"/>
      <c r="I54" s="127"/>
      <c r="J54" s="128" t="s">
        <v>95</v>
      </c>
      <c r="K54" s="129"/>
    </row>
    <row r="55" spans="2:47" s="1" customFormat="1" ht="10.35" customHeight="1">
      <c r="B55" s="37"/>
      <c r="C55" s="38"/>
      <c r="D55" s="38"/>
      <c r="E55" s="38"/>
      <c r="F55" s="38"/>
      <c r="G55" s="38"/>
      <c r="H55" s="38"/>
      <c r="I55" s="102"/>
      <c r="J55" s="38"/>
      <c r="K55" s="41"/>
    </row>
    <row r="56" spans="2:47" s="1" customFormat="1" ht="29.25" customHeight="1">
      <c r="B56" s="37"/>
      <c r="C56" s="130" t="s">
        <v>96</v>
      </c>
      <c r="D56" s="38"/>
      <c r="E56" s="38"/>
      <c r="F56" s="38"/>
      <c r="G56" s="38"/>
      <c r="H56" s="38"/>
      <c r="I56" s="102"/>
      <c r="J56" s="112">
        <f>J78</f>
        <v>0</v>
      </c>
      <c r="K56" s="41"/>
      <c r="AU56" s="20" t="s">
        <v>97</v>
      </c>
    </row>
    <row r="57" spans="2:47" s="7" customFormat="1" ht="24.95" customHeight="1">
      <c r="B57" s="131"/>
      <c r="C57" s="132"/>
      <c r="D57" s="133" t="s">
        <v>155</v>
      </c>
      <c r="E57" s="134"/>
      <c r="F57" s="134"/>
      <c r="G57" s="134"/>
      <c r="H57" s="134"/>
      <c r="I57" s="135"/>
      <c r="J57" s="136">
        <f>J79</f>
        <v>0</v>
      </c>
      <c r="K57" s="137"/>
    </row>
    <row r="58" spans="2:47" s="10" customFormat="1" ht="19.899999999999999" customHeight="1">
      <c r="B58" s="177"/>
      <c r="C58" s="178"/>
      <c r="D58" s="179" t="s">
        <v>156</v>
      </c>
      <c r="E58" s="180"/>
      <c r="F58" s="180"/>
      <c r="G58" s="180"/>
      <c r="H58" s="180"/>
      <c r="I58" s="181"/>
      <c r="J58" s="182">
        <f>J80</f>
        <v>0</v>
      </c>
      <c r="K58" s="183"/>
    </row>
    <row r="59" spans="2:47" s="1" customFormat="1" ht="21.75" customHeight="1">
      <c r="B59" s="37"/>
      <c r="C59" s="38"/>
      <c r="D59" s="38"/>
      <c r="E59" s="38"/>
      <c r="F59" s="38"/>
      <c r="G59" s="38"/>
      <c r="H59" s="38"/>
      <c r="I59" s="102"/>
      <c r="J59" s="38"/>
      <c r="K59" s="41"/>
    </row>
    <row r="60" spans="2:47" s="1" customFormat="1" ht="6.95" customHeight="1">
      <c r="B60" s="52"/>
      <c r="C60" s="53"/>
      <c r="D60" s="53"/>
      <c r="E60" s="53"/>
      <c r="F60" s="53"/>
      <c r="G60" s="53"/>
      <c r="H60" s="53"/>
      <c r="I60" s="123"/>
      <c r="J60" s="53"/>
      <c r="K60" s="54"/>
    </row>
    <row r="64" spans="2:47" s="1" customFormat="1" ht="6.95" customHeight="1">
      <c r="B64" s="55"/>
      <c r="C64" s="56"/>
      <c r="D64" s="56"/>
      <c r="E64" s="56"/>
      <c r="F64" s="56"/>
      <c r="G64" s="56"/>
      <c r="H64" s="56"/>
      <c r="I64" s="124"/>
      <c r="J64" s="56"/>
      <c r="K64" s="56"/>
      <c r="L64" s="37"/>
    </row>
    <row r="65" spans="2:63" s="1" customFormat="1" ht="36.950000000000003" customHeight="1">
      <c r="B65" s="37"/>
      <c r="C65" s="57" t="s">
        <v>99</v>
      </c>
      <c r="L65" s="37"/>
    </row>
    <row r="66" spans="2:63" s="1" customFormat="1" ht="6.95" customHeight="1">
      <c r="B66" s="37"/>
      <c r="L66" s="37"/>
    </row>
    <row r="67" spans="2:63" s="1" customFormat="1" ht="14.45" customHeight="1">
      <c r="B67" s="37"/>
      <c r="C67" s="59" t="s">
        <v>19</v>
      </c>
      <c r="L67" s="37"/>
    </row>
    <row r="68" spans="2:63" s="1" customFormat="1" ht="16.5" customHeight="1">
      <c r="B68" s="37"/>
      <c r="E68" s="325" t="str">
        <f>E7</f>
        <v>Vybudování interaktivní učebny a zřízení bezbariérovosti v ZŠ E. Beneše Bohumín - pomůcky</v>
      </c>
      <c r="F68" s="326"/>
      <c r="G68" s="326"/>
      <c r="H68" s="326"/>
      <c r="L68" s="37"/>
    </row>
    <row r="69" spans="2:63" s="1" customFormat="1" ht="14.45" customHeight="1">
      <c r="B69" s="37"/>
      <c r="C69" s="59" t="s">
        <v>91</v>
      </c>
      <c r="L69" s="37"/>
    </row>
    <row r="70" spans="2:63" s="1" customFormat="1" ht="17.25" customHeight="1">
      <c r="B70" s="37"/>
      <c r="E70" s="293" t="str">
        <f>E9</f>
        <v>002 - Slaboproud</v>
      </c>
      <c r="F70" s="327"/>
      <c r="G70" s="327"/>
      <c r="H70" s="327"/>
      <c r="L70" s="37"/>
    </row>
    <row r="71" spans="2:63" s="1" customFormat="1" ht="6.95" customHeight="1">
      <c r="B71" s="37"/>
      <c r="L71" s="37"/>
    </row>
    <row r="72" spans="2:63" s="1" customFormat="1" ht="18" customHeight="1">
      <c r="B72" s="37"/>
      <c r="C72" s="59" t="s">
        <v>23</v>
      </c>
      <c r="F72" s="138" t="str">
        <f>F12</f>
        <v>Bohumín</v>
      </c>
      <c r="I72" s="139" t="s">
        <v>25</v>
      </c>
      <c r="J72" s="63" t="str">
        <f>IF(J12="","",J12)</f>
        <v>26. 1. 2018</v>
      </c>
      <c r="L72" s="37"/>
    </row>
    <row r="73" spans="2:63" s="1" customFormat="1" ht="6.95" customHeight="1">
      <c r="B73" s="37"/>
      <c r="L73" s="37"/>
    </row>
    <row r="74" spans="2:63" s="1" customFormat="1" ht="15">
      <c r="B74" s="37"/>
      <c r="C74" s="59" t="s">
        <v>27</v>
      </c>
      <c r="F74" s="138" t="str">
        <f>E15</f>
        <v>ZŠ Bezručova Bohumín</v>
      </c>
      <c r="I74" s="139" t="s">
        <v>33</v>
      </c>
      <c r="J74" s="138" t="str">
        <f>E21</f>
        <v>ATRIS s.r.o.</v>
      </c>
      <c r="L74" s="37"/>
    </row>
    <row r="75" spans="2:63" s="1" customFormat="1" ht="14.45" customHeight="1">
      <c r="B75" s="37"/>
      <c r="C75" s="59" t="s">
        <v>31</v>
      </c>
      <c r="F75" s="138" t="str">
        <f>IF(E18="","",E18)</f>
        <v/>
      </c>
      <c r="L75" s="37"/>
    </row>
    <row r="76" spans="2:63" s="1" customFormat="1" ht="10.35" customHeight="1">
      <c r="B76" s="37"/>
      <c r="L76" s="37"/>
    </row>
    <row r="77" spans="2:63" s="8" customFormat="1" ht="29.25" customHeight="1">
      <c r="B77" s="140"/>
      <c r="C77" s="141" t="s">
        <v>100</v>
      </c>
      <c r="D77" s="142" t="s">
        <v>55</v>
      </c>
      <c r="E77" s="142" t="s">
        <v>51</v>
      </c>
      <c r="F77" s="142" t="s">
        <v>101</v>
      </c>
      <c r="G77" s="142" t="s">
        <v>102</v>
      </c>
      <c r="H77" s="142" t="s">
        <v>103</v>
      </c>
      <c r="I77" s="143" t="s">
        <v>104</v>
      </c>
      <c r="J77" s="142" t="s">
        <v>95</v>
      </c>
      <c r="K77" s="144" t="s">
        <v>105</v>
      </c>
      <c r="L77" s="140"/>
      <c r="M77" s="69" t="s">
        <v>106</v>
      </c>
      <c r="N77" s="70" t="s">
        <v>40</v>
      </c>
      <c r="O77" s="70" t="s">
        <v>107</v>
      </c>
      <c r="P77" s="70" t="s">
        <v>108</v>
      </c>
      <c r="Q77" s="70" t="s">
        <v>109</v>
      </c>
      <c r="R77" s="70" t="s">
        <v>110</v>
      </c>
      <c r="S77" s="70" t="s">
        <v>111</v>
      </c>
      <c r="T77" s="71" t="s">
        <v>112</v>
      </c>
    </row>
    <row r="78" spans="2:63" s="1" customFormat="1" ht="29.25" customHeight="1">
      <c r="B78" s="37"/>
      <c r="C78" s="73" t="s">
        <v>96</v>
      </c>
      <c r="J78" s="145">
        <f>BK78</f>
        <v>0</v>
      </c>
      <c r="L78" s="37"/>
      <c r="M78" s="72"/>
      <c r="N78" s="64"/>
      <c r="O78" s="64"/>
      <c r="P78" s="146">
        <f>P79</f>
        <v>0</v>
      </c>
      <c r="Q78" s="64"/>
      <c r="R78" s="146">
        <f>R79</f>
        <v>0</v>
      </c>
      <c r="S78" s="64"/>
      <c r="T78" s="147">
        <f>T79</f>
        <v>0</v>
      </c>
      <c r="AT78" s="20" t="s">
        <v>69</v>
      </c>
      <c r="AU78" s="20" t="s">
        <v>97</v>
      </c>
      <c r="BK78" s="148">
        <f>BK79</f>
        <v>0</v>
      </c>
    </row>
    <row r="79" spans="2:63" s="9" customFormat="1" ht="37.35" customHeight="1">
      <c r="B79" s="149"/>
      <c r="D79" s="150" t="s">
        <v>69</v>
      </c>
      <c r="E79" s="151" t="s">
        <v>157</v>
      </c>
      <c r="F79" s="151" t="s">
        <v>158</v>
      </c>
      <c r="I79" s="152"/>
      <c r="J79" s="153">
        <f>BK79</f>
        <v>0</v>
      </c>
      <c r="L79" s="149"/>
      <c r="M79" s="154"/>
      <c r="N79" s="155"/>
      <c r="O79" s="155"/>
      <c r="P79" s="156">
        <f>P80</f>
        <v>0</v>
      </c>
      <c r="Q79" s="155"/>
      <c r="R79" s="156">
        <f>R80</f>
        <v>0</v>
      </c>
      <c r="S79" s="155"/>
      <c r="T79" s="157">
        <f>T80</f>
        <v>0</v>
      </c>
      <c r="AR79" s="150" t="s">
        <v>121</v>
      </c>
      <c r="AT79" s="158" t="s">
        <v>69</v>
      </c>
      <c r="AU79" s="158" t="s">
        <v>70</v>
      </c>
      <c r="AY79" s="150" t="s">
        <v>115</v>
      </c>
      <c r="BK79" s="159">
        <f>BK80</f>
        <v>0</v>
      </c>
    </row>
    <row r="80" spans="2:63" s="9" customFormat="1" ht="19.899999999999999" customHeight="1">
      <c r="B80" s="149"/>
      <c r="D80" s="150" t="s">
        <v>69</v>
      </c>
      <c r="E80" s="184" t="s">
        <v>159</v>
      </c>
      <c r="F80" s="184" t="s">
        <v>160</v>
      </c>
      <c r="I80" s="152"/>
      <c r="J80" s="185">
        <f>BK80</f>
        <v>0</v>
      </c>
      <c r="L80" s="149"/>
      <c r="M80" s="154"/>
      <c r="N80" s="155"/>
      <c r="O80" s="155"/>
      <c r="P80" s="156">
        <f>SUM(P81:P90)</f>
        <v>0</v>
      </c>
      <c r="Q80" s="155"/>
      <c r="R80" s="156">
        <f>SUM(R81:R90)</f>
        <v>0</v>
      </c>
      <c r="S80" s="155"/>
      <c r="T80" s="157">
        <f>SUM(T81:T90)</f>
        <v>0</v>
      </c>
      <c r="AR80" s="150" t="s">
        <v>121</v>
      </c>
      <c r="AT80" s="158" t="s">
        <v>69</v>
      </c>
      <c r="AU80" s="158" t="s">
        <v>78</v>
      </c>
      <c r="AY80" s="150" t="s">
        <v>115</v>
      </c>
      <c r="BK80" s="159">
        <f>SUM(BK81:BK90)</f>
        <v>0</v>
      </c>
    </row>
    <row r="81" spans="2:65" s="1" customFormat="1" ht="16.5" customHeight="1">
      <c r="B81" s="160"/>
      <c r="C81" s="161" t="s">
        <v>78</v>
      </c>
      <c r="D81" s="161" t="s">
        <v>116</v>
      </c>
      <c r="E81" s="162" t="s">
        <v>161</v>
      </c>
      <c r="F81" s="163" t="s">
        <v>162</v>
      </c>
      <c r="G81" s="164" t="s">
        <v>118</v>
      </c>
      <c r="H81" s="165">
        <v>1</v>
      </c>
      <c r="I81" s="166"/>
      <c r="J81" s="167">
        <f>ROUND(I81*H81,2)</f>
        <v>0</v>
      </c>
      <c r="K81" s="163" t="s">
        <v>5</v>
      </c>
      <c r="L81" s="37"/>
      <c r="M81" s="168" t="s">
        <v>5</v>
      </c>
      <c r="N81" s="169" t="s">
        <v>41</v>
      </c>
      <c r="O81" s="38"/>
      <c r="P81" s="170">
        <f>O81*H81</f>
        <v>0</v>
      </c>
      <c r="Q81" s="170">
        <v>0</v>
      </c>
      <c r="R81" s="170">
        <f>Q81*H81</f>
        <v>0</v>
      </c>
      <c r="S81" s="170">
        <v>0</v>
      </c>
      <c r="T81" s="171">
        <f>S81*H81</f>
        <v>0</v>
      </c>
      <c r="AR81" s="20" t="s">
        <v>163</v>
      </c>
      <c r="AT81" s="20" t="s">
        <v>116</v>
      </c>
      <c r="AU81" s="20" t="s">
        <v>80</v>
      </c>
      <c r="AY81" s="20" t="s">
        <v>115</v>
      </c>
      <c r="BE81" s="172">
        <f>IF(N81="základní",J81,0)</f>
        <v>0</v>
      </c>
      <c r="BF81" s="172">
        <f>IF(N81="snížená",J81,0)</f>
        <v>0</v>
      </c>
      <c r="BG81" s="172">
        <f>IF(N81="zákl. přenesená",J81,0)</f>
        <v>0</v>
      </c>
      <c r="BH81" s="172">
        <f>IF(N81="sníž. přenesená",J81,0)</f>
        <v>0</v>
      </c>
      <c r="BI81" s="172">
        <f>IF(N81="nulová",J81,0)</f>
        <v>0</v>
      </c>
      <c r="BJ81" s="20" t="s">
        <v>78</v>
      </c>
      <c r="BK81" s="172">
        <f>ROUND(I81*H81,2)</f>
        <v>0</v>
      </c>
      <c r="BL81" s="20" t="s">
        <v>163</v>
      </c>
      <c r="BM81" s="20" t="s">
        <v>164</v>
      </c>
    </row>
    <row r="82" spans="2:65" s="1" customFormat="1" ht="162">
      <c r="B82" s="37"/>
      <c r="D82" s="186" t="s">
        <v>165</v>
      </c>
      <c r="F82" s="187" t="s">
        <v>166</v>
      </c>
      <c r="I82" s="188"/>
      <c r="L82" s="37"/>
      <c r="M82" s="189"/>
      <c r="N82" s="38"/>
      <c r="O82" s="38"/>
      <c r="P82" s="38"/>
      <c r="Q82" s="38"/>
      <c r="R82" s="38"/>
      <c r="S82" s="38"/>
      <c r="T82" s="66"/>
      <c r="AT82" s="20" t="s">
        <v>165</v>
      </c>
      <c r="AU82" s="20" t="s">
        <v>80</v>
      </c>
    </row>
    <row r="83" spans="2:65" s="1" customFormat="1" ht="16.5" customHeight="1">
      <c r="B83" s="160"/>
      <c r="C83" s="161" t="s">
        <v>80</v>
      </c>
      <c r="D83" s="161" t="s">
        <v>116</v>
      </c>
      <c r="E83" s="162" t="s">
        <v>167</v>
      </c>
      <c r="F83" s="163" t="s">
        <v>168</v>
      </c>
      <c r="G83" s="164" t="s">
        <v>118</v>
      </c>
      <c r="H83" s="165">
        <v>1</v>
      </c>
      <c r="I83" s="166"/>
      <c r="J83" s="167">
        <f>ROUND(I83*H83,2)</f>
        <v>0</v>
      </c>
      <c r="K83" s="163" t="s">
        <v>5</v>
      </c>
      <c r="L83" s="37"/>
      <c r="M83" s="168" t="s">
        <v>5</v>
      </c>
      <c r="N83" s="169" t="s">
        <v>41</v>
      </c>
      <c r="O83" s="38"/>
      <c r="P83" s="170">
        <f>O83*H83</f>
        <v>0</v>
      </c>
      <c r="Q83" s="170">
        <v>0</v>
      </c>
      <c r="R83" s="170">
        <f>Q83*H83</f>
        <v>0</v>
      </c>
      <c r="S83" s="170">
        <v>0</v>
      </c>
      <c r="T83" s="171">
        <f>S83*H83</f>
        <v>0</v>
      </c>
      <c r="AR83" s="20" t="s">
        <v>163</v>
      </c>
      <c r="AT83" s="20" t="s">
        <v>116</v>
      </c>
      <c r="AU83" s="20" t="s">
        <v>80</v>
      </c>
      <c r="AY83" s="20" t="s">
        <v>115</v>
      </c>
      <c r="BE83" s="172">
        <f>IF(N83="základní",J83,0)</f>
        <v>0</v>
      </c>
      <c r="BF83" s="172">
        <f>IF(N83="snížená",J83,0)</f>
        <v>0</v>
      </c>
      <c r="BG83" s="172">
        <f>IF(N83="zákl. přenesená",J83,0)</f>
        <v>0</v>
      </c>
      <c r="BH83" s="172">
        <f>IF(N83="sníž. přenesená",J83,0)</f>
        <v>0</v>
      </c>
      <c r="BI83" s="172">
        <f>IF(N83="nulová",J83,0)</f>
        <v>0</v>
      </c>
      <c r="BJ83" s="20" t="s">
        <v>78</v>
      </c>
      <c r="BK83" s="172">
        <f>ROUND(I83*H83,2)</f>
        <v>0</v>
      </c>
      <c r="BL83" s="20" t="s">
        <v>163</v>
      </c>
      <c r="BM83" s="20" t="s">
        <v>169</v>
      </c>
    </row>
    <row r="84" spans="2:65" s="1" customFormat="1" ht="148.5">
      <c r="B84" s="37"/>
      <c r="D84" s="186" t="s">
        <v>165</v>
      </c>
      <c r="F84" s="187" t="s">
        <v>170</v>
      </c>
      <c r="I84" s="188"/>
      <c r="L84" s="37"/>
      <c r="M84" s="189"/>
      <c r="N84" s="38"/>
      <c r="O84" s="38"/>
      <c r="P84" s="38"/>
      <c r="Q84" s="38"/>
      <c r="R84" s="38"/>
      <c r="S84" s="38"/>
      <c r="T84" s="66"/>
      <c r="AT84" s="20" t="s">
        <v>165</v>
      </c>
      <c r="AU84" s="20" t="s">
        <v>80</v>
      </c>
    </row>
    <row r="85" spans="2:65" s="1" customFormat="1" ht="16.5" customHeight="1">
      <c r="B85" s="160"/>
      <c r="C85" s="161" t="s">
        <v>121</v>
      </c>
      <c r="D85" s="161" t="s">
        <v>116</v>
      </c>
      <c r="E85" s="162" t="s">
        <v>171</v>
      </c>
      <c r="F85" s="163" t="s">
        <v>172</v>
      </c>
      <c r="G85" s="164" t="s">
        <v>118</v>
      </c>
      <c r="H85" s="165">
        <v>1</v>
      </c>
      <c r="I85" s="166"/>
      <c r="J85" s="167">
        <f>ROUND(I85*H85,2)</f>
        <v>0</v>
      </c>
      <c r="K85" s="163" t="s">
        <v>5</v>
      </c>
      <c r="L85" s="37"/>
      <c r="M85" s="168" t="s">
        <v>5</v>
      </c>
      <c r="N85" s="169" t="s">
        <v>41</v>
      </c>
      <c r="O85" s="38"/>
      <c r="P85" s="170">
        <f>O85*H85</f>
        <v>0</v>
      </c>
      <c r="Q85" s="170">
        <v>0</v>
      </c>
      <c r="R85" s="170">
        <f>Q85*H85</f>
        <v>0</v>
      </c>
      <c r="S85" s="170">
        <v>0</v>
      </c>
      <c r="T85" s="171">
        <f>S85*H85</f>
        <v>0</v>
      </c>
      <c r="AR85" s="20" t="s">
        <v>163</v>
      </c>
      <c r="AT85" s="20" t="s">
        <v>116</v>
      </c>
      <c r="AU85" s="20" t="s">
        <v>80</v>
      </c>
      <c r="AY85" s="20" t="s">
        <v>115</v>
      </c>
      <c r="BE85" s="172">
        <f>IF(N85="základní",J85,0)</f>
        <v>0</v>
      </c>
      <c r="BF85" s="172">
        <f>IF(N85="snížená",J85,0)</f>
        <v>0</v>
      </c>
      <c r="BG85" s="172">
        <f>IF(N85="zákl. přenesená",J85,0)</f>
        <v>0</v>
      </c>
      <c r="BH85" s="172">
        <f>IF(N85="sníž. přenesená",J85,0)</f>
        <v>0</v>
      </c>
      <c r="BI85" s="172">
        <f>IF(N85="nulová",J85,0)</f>
        <v>0</v>
      </c>
      <c r="BJ85" s="20" t="s">
        <v>78</v>
      </c>
      <c r="BK85" s="172">
        <f>ROUND(I85*H85,2)</f>
        <v>0</v>
      </c>
      <c r="BL85" s="20" t="s">
        <v>163</v>
      </c>
      <c r="BM85" s="20" t="s">
        <v>173</v>
      </c>
    </row>
    <row r="86" spans="2:65" s="1" customFormat="1" ht="67.5">
      <c r="B86" s="37"/>
      <c r="D86" s="186" t="s">
        <v>165</v>
      </c>
      <c r="F86" s="187" t="s">
        <v>174</v>
      </c>
      <c r="I86" s="188"/>
      <c r="L86" s="37"/>
      <c r="M86" s="189"/>
      <c r="N86" s="38"/>
      <c r="O86" s="38"/>
      <c r="P86" s="38"/>
      <c r="Q86" s="38"/>
      <c r="R86" s="38"/>
      <c r="S86" s="38"/>
      <c r="T86" s="66"/>
      <c r="AT86" s="20" t="s">
        <v>165</v>
      </c>
      <c r="AU86" s="20" t="s">
        <v>80</v>
      </c>
    </row>
    <row r="87" spans="2:65" s="1" customFormat="1" ht="16.5" customHeight="1">
      <c r="B87" s="160"/>
      <c r="C87" s="161" t="s">
        <v>119</v>
      </c>
      <c r="D87" s="161" t="s">
        <v>116</v>
      </c>
      <c r="E87" s="162" t="s">
        <v>175</v>
      </c>
      <c r="F87" s="163" t="s">
        <v>176</v>
      </c>
      <c r="G87" s="164" t="s">
        <v>118</v>
      </c>
      <c r="H87" s="165">
        <v>1</v>
      </c>
      <c r="I87" s="166"/>
      <c r="J87" s="167">
        <f>ROUND(I87*H87,2)</f>
        <v>0</v>
      </c>
      <c r="K87" s="163" t="s">
        <v>5</v>
      </c>
      <c r="L87" s="37"/>
      <c r="M87" s="168" t="s">
        <v>5</v>
      </c>
      <c r="N87" s="169" t="s">
        <v>41</v>
      </c>
      <c r="O87" s="38"/>
      <c r="P87" s="170">
        <f>O87*H87</f>
        <v>0</v>
      </c>
      <c r="Q87" s="170">
        <v>0</v>
      </c>
      <c r="R87" s="170">
        <f>Q87*H87</f>
        <v>0</v>
      </c>
      <c r="S87" s="170">
        <v>0</v>
      </c>
      <c r="T87" s="171">
        <f>S87*H87</f>
        <v>0</v>
      </c>
      <c r="AR87" s="20" t="s">
        <v>163</v>
      </c>
      <c r="AT87" s="20" t="s">
        <v>116</v>
      </c>
      <c r="AU87" s="20" t="s">
        <v>80</v>
      </c>
      <c r="AY87" s="20" t="s">
        <v>115</v>
      </c>
      <c r="BE87" s="172">
        <f>IF(N87="základní",J87,0)</f>
        <v>0</v>
      </c>
      <c r="BF87" s="172">
        <f>IF(N87="snížená",J87,0)</f>
        <v>0</v>
      </c>
      <c r="BG87" s="172">
        <f>IF(N87="zákl. přenesená",J87,0)</f>
        <v>0</v>
      </c>
      <c r="BH87" s="172">
        <f>IF(N87="sníž. přenesená",J87,0)</f>
        <v>0</v>
      </c>
      <c r="BI87" s="172">
        <f>IF(N87="nulová",J87,0)</f>
        <v>0</v>
      </c>
      <c r="BJ87" s="20" t="s">
        <v>78</v>
      </c>
      <c r="BK87" s="172">
        <f>ROUND(I87*H87,2)</f>
        <v>0</v>
      </c>
      <c r="BL87" s="20" t="s">
        <v>163</v>
      </c>
      <c r="BM87" s="20" t="s">
        <v>177</v>
      </c>
    </row>
    <row r="88" spans="2:65" s="1" customFormat="1" ht="310.5">
      <c r="B88" s="37"/>
      <c r="D88" s="186" t="s">
        <v>165</v>
      </c>
      <c r="F88" s="187" t="s">
        <v>178</v>
      </c>
      <c r="I88" s="188"/>
      <c r="L88" s="37"/>
      <c r="M88" s="189"/>
      <c r="N88" s="38"/>
      <c r="O88" s="38"/>
      <c r="P88" s="38"/>
      <c r="Q88" s="38"/>
      <c r="R88" s="38"/>
      <c r="S88" s="38"/>
      <c r="T88" s="66"/>
      <c r="AT88" s="20" t="s">
        <v>165</v>
      </c>
      <c r="AU88" s="20" t="s">
        <v>80</v>
      </c>
    </row>
    <row r="89" spans="2:65" s="1" customFormat="1" ht="16.5" customHeight="1">
      <c r="B89" s="160"/>
      <c r="C89" s="161" t="s">
        <v>126</v>
      </c>
      <c r="D89" s="161" t="s">
        <v>116</v>
      </c>
      <c r="E89" s="162" t="s">
        <v>179</v>
      </c>
      <c r="F89" s="163" t="s">
        <v>180</v>
      </c>
      <c r="G89" s="164" t="s">
        <v>118</v>
      </c>
      <c r="H89" s="165">
        <v>1</v>
      </c>
      <c r="I89" s="166"/>
      <c r="J89" s="167">
        <f>ROUND(I89*H89,2)</f>
        <v>0</v>
      </c>
      <c r="K89" s="163" t="s">
        <v>5</v>
      </c>
      <c r="L89" s="37"/>
      <c r="M89" s="168" t="s">
        <v>5</v>
      </c>
      <c r="N89" s="169" t="s">
        <v>41</v>
      </c>
      <c r="O89" s="38"/>
      <c r="P89" s="170">
        <f>O89*H89</f>
        <v>0</v>
      </c>
      <c r="Q89" s="170">
        <v>0</v>
      </c>
      <c r="R89" s="170">
        <f>Q89*H89</f>
        <v>0</v>
      </c>
      <c r="S89" s="170">
        <v>0</v>
      </c>
      <c r="T89" s="171">
        <f>S89*H89</f>
        <v>0</v>
      </c>
      <c r="AR89" s="20" t="s">
        <v>163</v>
      </c>
      <c r="AT89" s="20" t="s">
        <v>116</v>
      </c>
      <c r="AU89" s="20" t="s">
        <v>80</v>
      </c>
      <c r="AY89" s="20" t="s">
        <v>115</v>
      </c>
      <c r="BE89" s="172">
        <f>IF(N89="základní",J89,0)</f>
        <v>0</v>
      </c>
      <c r="BF89" s="172">
        <f>IF(N89="snížená",J89,0)</f>
        <v>0</v>
      </c>
      <c r="BG89" s="172">
        <f>IF(N89="zákl. přenesená",J89,0)</f>
        <v>0</v>
      </c>
      <c r="BH89" s="172">
        <f>IF(N89="sníž. přenesená",J89,0)</f>
        <v>0</v>
      </c>
      <c r="BI89" s="172">
        <f>IF(N89="nulová",J89,0)</f>
        <v>0</v>
      </c>
      <c r="BJ89" s="20" t="s">
        <v>78</v>
      </c>
      <c r="BK89" s="172">
        <f>ROUND(I89*H89,2)</f>
        <v>0</v>
      </c>
      <c r="BL89" s="20" t="s">
        <v>163</v>
      </c>
      <c r="BM89" s="20" t="s">
        <v>181</v>
      </c>
    </row>
    <row r="90" spans="2:65" s="1" customFormat="1" ht="27">
      <c r="B90" s="37"/>
      <c r="D90" s="186" t="s">
        <v>165</v>
      </c>
      <c r="F90" s="187" t="s">
        <v>182</v>
      </c>
      <c r="I90" s="188"/>
      <c r="L90" s="37"/>
      <c r="M90" s="190"/>
      <c r="N90" s="174"/>
      <c r="O90" s="174"/>
      <c r="P90" s="174"/>
      <c r="Q90" s="174"/>
      <c r="R90" s="174"/>
      <c r="S90" s="174"/>
      <c r="T90" s="191"/>
      <c r="AT90" s="20" t="s">
        <v>165</v>
      </c>
      <c r="AU90" s="20" t="s">
        <v>80</v>
      </c>
    </row>
    <row r="91" spans="2:65" s="1" customFormat="1" ht="6.95" customHeight="1">
      <c r="B91" s="52"/>
      <c r="C91" s="53"/>
      <c r="D91" s="53"/>
      <c r="E91" s="53"/>
      <c r="F91" s="53"/>
      <c r="G91" s="53"/>
      <c r="H91" s="53"/>
      <c r="I91" s="123"/>
      <c r="J91" s="53"/>
      <c r="K91" s="53"/>
      <c r="L91" s="37"/>
    </row>
  </sheetData>
  <autoFilter ref="C77:K90"/>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192" customWidth="1"/>
    <col min="2" max="2" width="1.6640625" style="192" customWidth="1"/>
    <col min="3" max="4" width="5" style="192" customWidth="1"/>
    <col min="5" max="5" width="11.6640625" style="192" customWidth="1"/>
    <col min="6" max="6" width="9.1640625" style="192" customWidth="1"/>
    <col min="7" max="7" width="5" style="192" customWidth="1"/>
    <col min="8" max="8" width="77.83203125" style="192" customWidth="1"/>
    <col min="9" max="10" width="20" style="192" customWidth="1"/>
    <col min="11" max="11" width="1.6640625" style="192" customWidth="1"/>
  </cols>
  <sheetData>
    <row r="1" spans="2:11" ht="37.5" customHeight="1"/>
    <row r="2" spans="2:11" ht="7.5" customHeight="1">
      <c r="B2" s="193"/>
      <c r="C2" s="194"/>
      <c r="D2" s="194"/>
      <c r="E2" s="194"/>
      <c r="F2" s="194"/>
      <c r="G2" s="194"/>
      <c r="H2" s="194"/>
      <c r="I2" s="194"/>
      <c r="J2" s="194"/>
      <c r="K2" s="195"/>
    </row>
    <row r="3" spans="2:11" s="11" customFormat="1" ht="45" customHeight="1">
      <c r="B3" s="196"/>
      <c r="C3" s="333" t="s">
        <v>183</v>
      </c>
      <c r="D3" s="333"/>
      <c r="E3" s="333"/>
      <c r="F3" s="333"/>
      <c r="G3" s="333"/>
      <c r="H3" s="333"/>
      <c r="I3" s="333"/>
      <c r="J3" s="333"/>
      <c r="K3" s="197"/>
    </row>
    <row r="4" spans="2:11" ht="25.5" customHeight="1">
      <c r="B4" s="198"/>
      <c r="C4" s="334" t="s">
        <v>184</v>
      </c>
      <c r="D4" s="334"/>
      <c r="E4" s="334"/>
      <c r="F4" s="334"/>
      <c r="G4" s="334"/>
      <c r="H4" s="334"/>
      <c r="I4" s="334"/>
      <c r="J4" s="334"/>
      <c r="K4" s="199"/>
    </row>
    <row r="5" spans="2:11" ht="5.25" customHeight="1">
      <c r="B5" s="198"/>
      <c r="C5" s="200"/>
      <c r="D5" s="200"/>
      <c r="E5" s="200"/>
      <c r="F5" s="200"/>
      <c r="G5" s="200"/>
      <c r="H5" s="200"/>
      <c r="I5" s="200"/>
      <c r="J5" s="200"/>
      <c r="K5" s="199"/>
    </row>
    <row r="6" spans="2:11" ht="15" customHeight="1">
      <c r="B6" s="198"/>
      <c r="C6" s="335" t="s">
        <v>185</v>
      </c>
      <c r="D6" s="335"/>
      <c r="E6" s="335"/>
      <c r="F6" s="335"/>
      <c r="G6" s="335"/>
      <c r="H6" s="335"/>
      <c r="I6" s="335"/>
      <c r="J6" s="335"/>
      <c r="K6" s="199"/>
    </row>
    <row r="7" spans="2:11" ht="15" customHeight="1">
      <c r="B7" s="202"/>
      <c r="C7" s="335" t="s">
        <v>186</v>
      </c>
      <c r="D7" s="335"/>
      <c r="E7" s="335"/>
      <c r="F7" s="335"/>
      <c r="G7" s="335"/>
      <c r="H7" s="335"/>
      <c r="I7" s="335"/>
      <c r="J7" s="335"/>
      <c r="K7" s="199"/>
    </row>
    <row r="8" spans="2:11" ht="12.75" customHeight="1">
      <c r="B8" s="202"/>
      <c r="C8" s="201"/>
      <c r="D8" s="201"/>
      <c r="E8" s="201"/>
      <c r="F8" s="201"/>
      <c r="G8" s="201"/>
      <c r="H8" s="201"/>
      <c r="I8" s="201"/>
      <c r="J8" s="201"/>
      <c r="K8" s="199"/>
    </row>
    <row r="9" spans="2:11" ht="15" customHeight="1">
      <c r="B9" s="202"/>
      <c r="C9" s="335" t="s">
        <v>187</v>
      </c>
      <c r="D9" s="335"/>
      <c r="E9" s="335"/>
      <c r="F9" s="335"/>
      <c r="G9" s="335"/>
      <c r="H9" s="335"/>
      <c r="I9" s="335"/>
      <c r="J9" s="335"/>
      <c r="K9" s="199"/>
    </row>
    <row r="10" spans="2:11" ht="15" customHeight="1">
      <c r="B10" s="202"/>
      <c r="C10" s="201"/>
      <c r="D10" s="335" t="s">
        <v>188</v>
      </c>
      <c r="E10" s="335"/>
      <c r="F10" s="335"/>
      <c r="G10" s="335"/>
      <c r="H10" s="335"/>
      <c r="I10" s="335"/>
      <c r="J10" s="335"/>
      <c r="K10" s="199"/>
    </row>
    <row r="11" spans="2:11" ht="15" customHeight="1">
      <c r="B11" s="202"/>
      <c r="C11" s="203"/>
      <c r="D11" s="335" t="s">
        <v>189</v>
      </c>
      <c r="E11" s="335"/>
      <c r="F11" s="335"/>
      <c r="G11" s="335"/>
      <c r="H11" s="335"/>
      <c r="I11" s="335"/>
      <c r="J11" s="335"/>
      <c r="K11" s="199"/>
    </row>
    <row r="12" spans="2:11" ht="12.75" customHeight="1">
      <c r="B12" s="202"/>
      <c r="C12" s="203"/>
      <c r="D12" s="203"/>
      <c r="E12" s="203"/>
      <c r="F12" s="203"/>
      <c r="G12" s="203"/>
      <c r="H12" s="203"/>
      <c r="I12" s="203"/>
      <c r="J12" s="203"/>
      <c r="K12" s="199"/>
    </row>
    <row r="13" spans="2:11" ht="15" customHeight="1">
      <c r="B13" s="202"/>
      <c r="C13" s="203"/>
      <c r="D13" s="335" t="s">
        <v>190</v>
      </c>
      <c r="E13" s="335"/>
      <c r="F13" s="335"/>
      <c r="G13" s="335"/>
      <c r="H13" s="335"/>
      <c r="I13" s="335"/>
      <c r="J13" s="335"/>
      <c r="K13" s="199"/>
    </row>
    <row r="14" spans="2:11" ht="15" customHeight="1">
      <c r="B14" s="202"/>
      <c r="C14" s="203"/>
      <c r="D14" s="335" t="s">
        <v>191</v>
      </c>
      <c r="E14" s="335"/>
      <c r="F14" s="335"/>
      <c r="G14" s="335"/>
      <c r="H14" s="335"/>
      <c r="I14" s="335"/>
      <c r="J14" s="335"/>
      <c r="K14" s="199"/>
    </row>
    <row r="15" spans="2:11" ht="15" customHeight="1">
      <c r="B15" s="202"/>
      <c r="C15" s="203"/>
      <c r="D15" s="335" t="s">
        <v>192</v>
      </c>
      <c r="E15" s="335"/>
      <c r="F15" s="335"/>
      <c r="G15" s="335"/>
      <c r="H15" s="335"/>
      <c r="I15" s="335"/>
      <c r="J15" s="335"/>
      <c r="K15" s="199"/>
    </row>
    <row r="16" spans="2:11" ht="15" customHeight="1">
      <c r="B16" s="202"/>
      <c r="C16" s="203"/>
      <c r="D16" s="203"/>
      <c r="E16" s="204" t="s">
        <v>77</v>
      </c>
      <c r="F16" s="335" t="s">
        <v>193</v>
      </c>
      <c r="G16" s="335"/>
      <c r="H16" s="335"/>
      <c r="I16" s="335"/>
      <c r="J16" s="335"/>
      <c r="K16" s="199"/>
    </row>
    <row r="17" spans="2:11" ht="15" customHeight="1">
      <c r="B17" s="202"/>
      <c r="C17" s="203"/>
      <c r="D17" s="203"/>
      <c r="E17" s="204" t="s">
        <v>194</v>
      </c>
      <c r="F17" s="335" t="s">
        <v>195</v>
      </c>
      <c r="G17" s="335"/>
      <c r="H17" s="335"/>
      <c r="I17" s="335"/>
      <c r="J17" s="335"/>
      <c r="K17" s="199"/>
    </row>
    <row r="18" spans="2:11" ht="15" customHeight="1">
      <c r="B18" s="202"/>
      <c r="C18" s="203"/>
      <c r="D18" s="203"/>
      <c r="E18" s="204" t="s">
        <v>196</v>
      </c>
      <c r="F18" s="335" t="s">
        <v>197</v>
      </c>
      <c r="G18" s="335"/>
      <c r="H18" s="335"/>
      <c r="I18" s="335"/>
      <c r="J18" s="335"/>
      <c r="K18" s="199"/>
    </row>
    <row r="19" spans="2:11" ht="15" customHeight="1">
      <c r="B19" s="202"/>
      <c r="C19" s="203"/>
      <c r="D19" s="203"/>
      <c r="E19" s="204" t="s">
        <v>198</v>
      </c>
      <c r="F19" s="335" t="s">
        <v>199</v>
      </c>
      <c r="G19" s="335"/>
      <c r="H19" s="335"/>
      <c r="I19" s="335"/>
      <c r="J19" s="335"/>
      <c r="K19" s="199"/>
    </row>
    <row r="20" spans="2:11" ht="15" customHeight="1">
      <c r="B20" s="202"/>
      <c r="C20" s="203"/>
      <c r="D20" s="203"/>
      <c r="E20" s="204" t="s">
        <v>200</v>
      </c>
      <c r="F20" s="335" t="s">
        <v>201</v>
      </c>
      <c r="G20" s="335"/>
      <c r="H20" s="335"/>
      <c r="I20" s="335"/>
      <c r="J20" s="335"/>
      <c r="K20" s="199"/>
    </row>
    <row r="21" spans="2:11" ht="15" customHeight="1">
      <c r="B21" s="202"/>
      <c r="C21" s="203"/>
      <c r="D21" s="203"/>
      <c r="E21" s="204" t="s">
        <v>202</v>
      </c>
      <c r="F21" s="335" t="s">
        <v>203</v>
      </c>
      <c r="G21" s="335"/>
      <c r="H21" s="335"/>
      <c r="I21" s="335"/>
      <c r="J21" s="335"/>
      <c r="K21" s="199"/>
    </row>
    <row r="22" spans="2:11" ht="12.75" customHeight="1">
      <c r="B22" s="202"/>
      <c r="C22" s="203"/>
      <c r="D22" s="203"/>
      <c r="E22" s="203"/>
      <c r="F22" s="203"/>
      <c r="G22" s="203"/>
      <c r="H22" s="203"/>
      <c r="I22" s="203"/>
      <c r="J22" s="203"/>
      <c r="K22" s="199"/>
    </row>
    <row r="23" spans="2:11" ht="15" customHeight="1">
      <c r="B23" s="202"/>
      <c r="C23" s="335" t="s">
        <v>204</v>
      </c>
      <c r="D23" s="335"/>
      <c r="E23" s="335"/>
      <c r="F23" s="335"/>
      <c r="G23" s="335"/>
      <c r="H23" s="335"/>
      <c r="I23" s="335"/>
      <c r="J23" s="335"/>
      <c r="K23" s="199"/>
    </row>
    <row r="24" spans="2:11" ht="15" customHeight="1">
      <c r="B24" s="202"/>
      <c r="C24" s="335" t="s">
        <v>205</v>
      </c>
      <c r="D24" s="335"/>
      <c r="E24" s="335"/>
      <c r="F24" s="335"/>
      <c r="G24" s="335"/>
      <c r="H24" s="335"/>
      <c r="I24" s="335"/>
      <c r="J24" s="335"/>
      <c r="K24" s="199"/>
    </row>
    <row r="25" spans="2:11" ht="15" customHeight="1">
      <c r="B25" s="202"/>
      <c r="C25" s="201"/>
      <c r="D25" s="335" t="s">
        <v>206</v>
      </c>
      <c r="E25" s="335"/>
      <c r="F25" s="335"/>
      <c r="G25" s="335"/>
      <c r="H25" s="335"/>
      <c r="I25" s="335"/>
      <c r="J25" s="335"/>
      <c r="K25" s="199"/>
    </row>
    <row r="26" spans="2:11" ht="15" customHeight="1">
      <c r="B26" s="202"/>
      <c r="C26" s="203"/>
      <c r="D26" s="335" t="s">
        <v>207</v>
      </c>
      <c r="E26" s="335"/>
      <c r="F26" s="335"/>
      <c r="G26" s="335"/>
      <c r="H26" s="335"/>
      <c r="I26" s="335"/>
      <c r="J26" s="335"/>
      <c r="K26" s="199"/>
    </row>
    <row r="27" spans="2:11" ht="12.75" customHeight="1">
      <c r="B27" s="202"/>
      <c r="C27" s="203"/>
      <c r="D27" s="203"/>
      <c r="E27" s="203"/>
      <c r="F27" s="203"/>
      <c r="G27" s="203"/>
      <c r="H27" s="203"/>
      <c r="I27" s="203"/>
      <c r="J27" s="203"/>
      <c r="K27" s="199"/>
    </row>
    <row r="28" spans="2:11" ht="15" customHeight="1">
      <c r="B28" s="202"/>
      <c r="C28" s="203"/>
      <c r="D28" s="335" t="s">
        <v>208</v>
      </c>
      <c r="E28" s="335"/>
      <c r="F28" s="335"/>
      <c r="G28" s="335"/>
      <c r="H28" s="335"/>
      <c r="I28" s="335"/>
      <c r="J28" s="335"/>
      <c r="K28" s="199"/>
    </row>
    <row r="29" spans="2:11" ht="15" customHeight="1">
      <c r="B29" s="202"/>
      <c r="C29" s="203"/>
      <c r="D29" s="335" t="s">
        <v>209</v>
      </c>
      <c r="E29" s="335"/>
      <c r="F29" s="335"/>
      <c r="G29" s="335"/>
      <c r="H29" s="335"/>
      <c r="I29" s="335"/>
      <c r="J29" s="335"/>
      <c r="K29" s="199"/>
    </row>
    <row r="30" spans="2:11" ht="12.75" customHeight="1">
      <c r="B30" s="202"/>
      <c r="C30" s="203"/>
      <c r="D30" s="203"/>
      <c r="E30" s="203"/>
      <c r="F30" s="203"/>
      <c r="G30" s="203"/>
      <c r="H30" s="203"/>
      <c r="I30" s="203"/>
      <c r="J30" s="203"/>
      <c r="K30" s="199"/>
    </row>
    <row r="31" spans="2:11" ht="15" customHeight="1">
      <c r="B31" s="202"/>
      <c r="C31" s="203"/>
      <c r="D31" s="335" t="s">
        <v>210</v>
      </c>
      <c r="E31" s="335"/>
      <c r="F31" s="335"/>
      <c r="G31" s="335"/>
      <c r="H31" s="335"/>
      <c r="I31" s="335"/>
      <c r="J31" s="335"/>
      <c r="K31" s="199"/>
    </row>
    <row r="32" spans="2:11" ht="15" customHeight="1">
      <c r="B32" s="202"/>
      <c r="C32" s="203"/>
      <c r="D32" s="335" t="s">
        <v>211</v>
      </c>
      <c r="E32" s="335"/>
      <c r="F32" s="335"/>
      <c r="G32" s="335"/>
      <c r="H32" s="335"/>
      <c r="I32" s="335"/>
      <c r="J32" s="335"/>
      <c r="K32" s="199"/>
    </row>
    <row r="33" spans="2:11" ht="15" customHeight="1">
      <c r="B33" s="202"/>
      <c r="C33" s="203"/>
      <c r="D33" s="335" t="s">
        <v>212</v>
      </c>
      <c r="E33" s="335"/>
      <c r="F33" s="335"/>
      <c r="G33" s="335"/>
      <c r="H33" s="335"/>
      <c r="I33" s="335"/>
      <c r="J33" s="335"/>
      <c r="K33" s="199"/>
    </row>
    <row r="34" spans="2:11" ht="15" customHeight="1">
      <c r="B34" s="202"/>
      <c r="C34" s="203"/>
      <c r="D34" s="201"/>
      <c r="E34" s="205" t="s">
        <v>100</v>
      </c>
      <c r="F34" s="201"/>
      <c r="G34" s="335" t="s">
        <v>213</v>
      </c>
      <c r="H34" s="335"/>
      <c r="I34" s="335"/>
      <c r="J34" s="335"/>
      <c r="K34" s="199"/>
    </row>
    <row r="35" spans="2:11" ht="30.75" customHeight="1">
      <c r="B35" s="202"/>
      <c r="C35" s="203"/>
      <c r="D35" s="201"/>
      <c r="E35" s="205" t="s">
        <v>214</v>
      </c>
      <c r="F35" s="201"/>
      <c r="G35" s="335" t="s">
        <v>215</v>
      </c>
      <c r="H35" s="335"/>
      <c r="I35" s="335"/>
      <c r="J35" s="335"/>
      <c r="K35" s="199"/>
    </row>
    <row r="36" spans="2:11" ht="15" customHeight="1">
      <c r="B36" s="202"/>
      <c r="C36" s="203"/>
      <c r="D36" s="201"/>
      <c r="E36" s="205" t="s">
        <v>51</v>
      </c>
      <c r="F36" s="201"/>
      <c r="G36" s="335" t="s">
        <v>216</v>
      </c>
      <c r="H36" s="335"/>
      <c r="I36" s="335"/>
      <c r="J36" s="335"/>
      <c r="K36" s="199"/>
    </row>
    <row r="37" spans="2:11" ht="15" customHeight="1">
      <c r="B37" s="202"/>
      <c r="C37" s="203"/>
      <c r="D37" s="201"/>
      <c r="E37" s="205" t="s">
        <v>101</v>
      </c>
      <c r="F37" s="201"/>
      <c r="G37" s="335" t="s">
        <v>217</v>
      </c>
      <c r="H37" s="335"/>
      <c r="I37" s="335"/>
      <c r="J37" s="335"/>
      <c r="K37" s="199"/>
    </row>
    <row r="38" spans="2:11" ht="15" customHeight="1">
      <c r="B38" s="202"/>
      <c r="C38" s="203"/>
      <c r="D38" s="201"/>
      <c r="E38" s="205" t="s">
        <v>102</v>
      </c>
      <c r="F38" s="201"/>
      <c r="G38" s="335" t="s">
        <v>218</v>
      </c>
      <c r="H38" s="335"/>
      <c r="I38" s="335"/>
      <c r="J38" s="335"/>
      <c r="K38" s="199"/>
    </row>
    <row r="39" spans="2:11" ht="15" customHeight="1">
      <c r="B39" s="202"/>
      <c r="C39" s="203"/>
      <c r="D39" s="201"/>
      <c r="E39" s="205" t="s">
        <v>103</v>
      </c>
      <c r="F39" s="201"/>
      <c r="G39" s="335" t="s">
        <v>219</v>
      </c>
      <c r="H39" s="335"/>
      <c r="I39" s="335"/>
      <c r="J39" s="335"/>
      <c r="K39" s="199"/>
    </row>
    <row r="40" spans="2:11" ht="15" customHeight="1">
      <c r="B40" s="202"/>
      <c r="C40" s="203"/>
      <c r="D40" s="201"/>
      <c r="E40" s="205" t="s">
        <v>220</v>
      </c>
      <c r="F40" s="201"/>
      <c r="G40" s="335" t="s">
        <v>221</v>
      </c>
      <c r="H40" s="335"/>
      <c r="I40" s="335"/>
      <c r="J40" s="335"/>
      <c r="K40" s="199"/>
    </row>
    <row r="41" spans="2:11" ht="15" customHeight="1">
      <c r="B41" s="202"/>
      <c r="C41" s="203"/>
      <c r="D41" s="201"/>
      <c r="E41" s="205"/>
      <c r="F41" s="201"/>
      <c r="G41" s="335" t="s">
        <v>222</v>
      </c>
      <c r="H41" s="335"/>
      <c r="I41" s="335"/>
      <c r="J41" s="335"/>
      <c r="K41" s="199"/>
    </row>
    <row r="42" spans="2:11" ht="15" customHeight="1">
      <c r="B42" s="202"/>
      <c r="C42" s="203"/>
      <c r="D42" s="201"/>
      <c r="E42" s="205" t="s">
        <v>223</v>
      </c>
      <c r="F42" s="201"/>
      <c r="G42" s="335" t="s">
        <v>224</v>
      </c>
      <c r="H42" s="335"/>
      <c r="I42" s="335"/>
      <c r="J42" s="335"/>
      <c r="K42" s="199"/>
    </row>
    <row r="43" spans="2:11" ht="15" customHeight="1">
      <c r="B43" s="202"/>
      <c r="C43" s="203"/>
      <c r="D43" s="201"/>
      <c r="E43" s="205" t="s">
        <v>105</v>
      </c>
      <c r="F43" s="201"/>
      <c r="G43" s="335" t="s">
        <v>225</v>
      </c>
      <c r="H43" s="335"/>
      <c r="I43" s="335"/>
      <c r="J43" s="335"/>
      <c r="K43" s="199"/>
    </row>
    <row r="44" spans="2:11" ht="12.75" customHeight="1">
      <c r="B44" s="202"/>
      <c r="C44" s="203"/>
      <c r="D44" s="201"/>
      <c r="E44" s="201"/>
      <c r="F44" s="201"/>
      <c r="G44" s="201"/>
      <c r="H44" s="201"/>
      <c r="I44" s="201"/>
      <c r="J44" s="201"/>
      <c r="K44" s="199"/>
    </row>
    <row r="45" spans="2:11" ht="15" customHeight="1">
      <c r="B45" s="202"/>
      <c r="C45" s="203"/>
      <c r="D45" s="335" t="s">
        <v>226</v>
      </c>
      <c r="E45" s="335"/>
      <c r="F45" s="335"/>
      <c r="G45" s="335"/>
      <c r="H45" s="335"/>
      <c r="I45" s="335"/>
      <c r="J45" s="335"/>
      <c r="K45" s="199"/>
    </row>
    <row r="46" spans="2:11" ht="15" customHeight="1">
      <c r="B46" s="202"/>
      <c r="C46" s="203"/>
      <c r="D46" s="203"/>
      <c r="E46" s="335" t="s">
        <v>227</v>
      </c>
      <c r="F46" s="335"/>
      <c r="G46" s="335"/>
      <c r="H46" s="335"/>
      <c r="I46" s="335"/>
      <c r="J46" s="335"/>
      <c r="K46" s="199"/>
    </row>
    <row r="47" spans="2:11" ht="15" customHeight="1">
      <c r="B47" s="202"/>
      <c r="C47" s="203"/>
      <c r="D47" s="203"/>
      <c r="E47" s="335" t="s">
        <v>228</v>
      </c>
      <c r="F47" s="335"/>
      <c r="G47" s="335"/>
      <c r="H47" s="335"/>
      <c r="I47" s="335"/>
      <c r="J47" s="335"/>
      <c r="K47" s="199"/>
    </row>
    <row r="48" spans="2:11" ht="15" customHeight="1">
      <c r="B48" s="202"/>
      <c r="C48" s="203"/>
      <c r="D48" s="203"/>
      <c r="E48" s="335" t="s">
        <v>229</v>
      </c>
      <c r="F48" s="335"/>
      <c r="G48" s="335"/>
      <c r="H48" s="335"/>
      <c r="I48" s="335"/>
      <c r="J48" s="335"/>
      <c r="K48" s="199"/>
    </row>
    <row r="49" spans="2:11" ht="15" customHeight="1">
      <c r="B49" s="202"/>
      <c r="C49" s="203"/>
      <c r="D49" s="335" t="s">
        <v>230</v>
      </c>
      <c r="E49" s="335"/>
      <c r="F49" s="335"/>
      <c r="G49" s="335"/>
      <c r="H49" s="335"/>
      <c r="I49" s="335"/>
      <c r="J49" s="335"/>
      <c r="K49" s="199"/>
    </row>
    <row r="50" spans="2:11" ht="25.5" customHeight="1">
      <c r="B50" s="198"/>
      <c r="C50" s="334" t="s">
        <v>231</v>
      </c>
      <c r="D50" s="334"/>
      <c r="E50" s="334"/>
      <c r="F50" s="334"/>
      <c r="G50" s="334"/>
      <c r="H50" s="334"/>
      <c r="I50" s="334"/>
      <c r="J50" s="334"/>
      <c r="K50" s="199"/>
    </row>
    <row r="51" spans="2:11" ht="5.25" customHeight="1">
      <c r="B51" s="198"/>
      <c r="C51" s="200"/>
      <c r="D51" s="200"/>
      <c r="E51" s="200"/>
      <c r="F51" s="200"/>
      <c r="G51" s="200"/>
      <c r="H51" s="200"/>
      <c r="I51" s="200"/>
      <c r="J51" s="200"/>
      <c r="K51" s="199"/>
    </row>
    <row r="52" spans="2:11" ht="15" customHeight="1">
      <c r="B52" s="198"/>
      <c r="C52" s="335" t="s">
        <v>232</v>
      </c>
      <c r="D52" s="335"/>
      <c r="E52" s="335"/>
      <c r="F52" s="335"/>
      <c r="G52" s="335"/>
      <c r="H52" s="335"/>
      <c r="I52" s="335"/>
      <c r="J52" s="335"/>
      <c r="K52" s="199"/>
    </row>
    <row r="53" spans="2:11" ht="15" customHeight="1">
      <c r="B53" s="198"/>
      <c r="C53" s="335" t="s">
        <v>233</v>
      </c>
      <c r="D53" s="335"/>
      <c r="E53" s="335"/>
      <c r="F53" s="335"/>
      <c r="G53" s="335"/>
      <c r="H53" s="335"/>
      <c r="I53" s="335"/>
      <c r="J53" s="335"/>
      <c r="K53" s="199"/>
    </row>
    <row r="54" spans="2:11" ht="12.75" customHeight="1">
      <c r="B54" s="198"/>
      <c r="C54" s="201"/>
      <c r="D54" s="201"/>
      <c r="E54" s="201"/>
      <c r="F54" s="201"/>
      <c r="G54" s="201"/>
      <c r="H54" s="201"/>
      <c r="I54" s="201"/>
      <c r="J54" s="201"/>
      <c r="K54" s="199"/>
    </row>
    <row r="55" spans="2:11" ht="15" customHeight="1">
      <c r="B55" s="198"/>
      <c r="C55" s="335" t="s">
        <v>234</v>
      </c>
      <c r="D55" s="335"/>
      <c r="E55" s="335"/>
      <c r="F55" s="335"/>
      <c r="G55" s="335"/>
      <c r="H55" s="335"/>
      <c r="I55" s="335"/>
      <c r="J55" s="335"/>
      <c r="K55" s="199"/>
    </row>
    <row r="56" spans="2:11" ht="15" customHeight="1">
      <c r="B56" s="198"/>
      <c r="C56" s="203"/>
      <c r="D56" s="335" t="s">
        <v>235</v>
      </c>
      <c r="E56" s="335"/>
      <c r="F56" s="335"/>
      <c r="G56" s="335"/>
      <c r="H56" s="335"/>
      <c r="I56" s="335"/>
      <c r="J56" s="335"/>
      <c r="K56" s="199"/>
    </row>
    <row r="57" spans="2:11" ht="15" customHeight="1">
      <c r="B57" s="198"/>
      <c r="C57" s="203"/>
      <c r="D57" s="335" t="s">
        <v>236</v>
      </c>
      <c r="E57" s="335"/>
      <c r="F57" s="335"/>
      <c r="G57" s="335"/>
      <c r="H57" s="335"/>
      <c r="I57" s="335"/>
      <c r="J57" s="335"/>
      <c r="K57" s="199"/>
    </row>
    <row r="58" spans="2:11" ht="15" customHeight="1">
      <c r="B58" s="198"/>
      <c r="C58" s="203"/>
      <c r="D58" s="335" t="s">
        <v>237</v>
      </c>
      <c r="E58" s="335"/>
      <c r="F58" s="335"/>
      <c r="G58" s="335"/>
      <c r="H58" s="335"/>
      <c r="I58" s="335"/>
      <c r="J58" s="335"/>
      <c r="K58" s="199"/>
    </row>
    <row r="59" spans="2:11" ht="15" customHeight="1">
      <c r="B59" s="198"/>
      <c r="C59" s="203"/>
      <c r="D59" s="335" t="s">
        <v>238</v>
      </c>
      <c r="E59" s="335"/>
      <c r="F59" s="335"/>
      <c r="G59" s="335"/>
      <c r="H59" s="335"/>
      <c r="I59" s="335"/>
      <c r="J59" s="335"/>
      <c r="K59" s="199"/>
    </row>
    <row r="60" spans="2:11" ht="15" customHeight="1">
      <c r="B60" s="198"/>
      <c r="C60" s="203"/>
      <c r="D60" s="337" t="s">
        <v>239</v>
      </c>
      <c r="E60" s="337"/>
      <c r="F60" s="337"/>
      <c r="G60" s="337"/>
      <c r="H60" s="337"/>
      <c r="I60" s="337"/>
      <c r="J60" s="337"/>
      <c r="K60" s="199"/>
    </row>
    <row r="61" spans="2:11" ht="15" customHeight="1">
      <c r="B61" s="198"/>
      <c r="C61" s="203"/>
      <c r="D61" s="335" t="s">
        <v>240</v>
      </c>
      <c r="E61" s="335"/>
      <c r="F61" s="335"/>
      <c r="G61" s="335"/>
      <c r="H61" s="335"/>
      <c r="I61" s="335"/>
      <c r="J61" s="335"/>
      <c r="K61" s="199"/>
    </row>
    <row r="62" spans="2:11" ht="12.75" customHeight="1">
      <c r="B62" s="198"/>
      <c r="C62" s="203"/>
      <c r="D62" s="203"/>
      <c r="E62" s="206"/>
      <c r="F62" s="203"/>
      <c r="G62" s="203"/>
      <c r="H62" s="203"/>
      <c r="I62" s="203"/>
      <c r="J62" s="203"/>
      <c r="K62" s="199"/>
    </row>
    <row r="63" spans="2:11" ht="15" customHeight="1">
      <c r="B63" s="198"/>
      <c r="C63" s="203"/>
      <c r="D63" s="335" t="s">
        <v>241</v>
      </c>
      <c r="E63" s="335"/>
      <c r="F63" s="335"/>
      <c r="G63" s="335"/>
      <c r="H63" s="335"/>
      <c r="I63" s="335"/>
      <c r="J63" s="335"/>
      <c r="K63" s="199"/>
    </row>
    <row r="64" spans="2:11" ht="15" customHeight="1">
      <c r="B64" s="198"/>
      <c r="C64" s="203"/>
      <c r="D64" s="337" t="s">
        <v>242</v>
      </c>
      <c r="E64" s="337"/>
      <c r="F64" s="337"/>
      <c r="G64" s="337"/>
      <c r="H64" s="337"/>
      <c r="I64" s="337"/>
      <c r="J64" s="337"/>
      <c r="K64" s="199"/>
    </row>
    <row r="65" spans="2:11" ht="15" customHeight="1">
      <c r="B65" s="198"/>
      <c r="C65" s="203"/>
      <c r="D65" s="335" t="s">
        <v>243</v>
      </c>
      <c r="E65" s="335"/>
      <c r="F65" s="335"/>
      <c r="G65" s="335"/>
      <c r="H65" s="335"/>
      <c r="I65" s="335"/>
      <c r="J65" s="335"/>
      <c r="K65" s="199"/>
    </row>
    <row r="66" spans="2:11" ht="15" customHeight="1">
      <c r="B66" s="198"/>
      <c r="C66" s="203"/>
      <c r="D66" s="335" t="s">
        <v>244</v>
      </c>
      <c r="E66" s="335"/>
      <c r="F66" s="335"/>
      <c r="G66" s="335"/>
      <c r="H66" s="335"/>
      <c r="I66" s="335"/>
      <c r="J66" s="335"/>
      <c r="K66" s="199"/>
    </row>
    <row r="67" spans="2:11" ht="15" customHeight="1">
      <c r="B67" s="198"/>
      <c r="C67" s="203"/>
      <c r="D67" s="335" t="s">
        <v>245</v>
      </c>
      <c r="E67" s="335"/>
      <c r="F67" s="335"/>
      <c r="G67" s="335"/>
      <c r="H67" s="335"/>
      <c r="I67" s="335"/>
      <c r="J67" s="335"/>
      <c r="K67" s="199"/>
    </row>
    <row r="68" spans="2:11" ht="15" customHeight="1">
      <c r="B68" s="198"/>
      <c r="C68" s="203"/>
      <c r="D68" s="335" t="s">
        <v>246</v>
      </c>
      <c r="E68" s="335"/>
      <c r="F68" s="335"/>
      <c r="G68" s="335"/>
      <c r="H68" s="335"/>
      <c r="I68" s="335"/>
      <c r="J68" s="335"/>
      <c r="K68" s="199"/>
    </row>
    <row r="69" spans="2:11" ht="12.75" customHeight="1">
      <c r="B69" s="207"/>
      <c r="C69" s="208"/>
      <c r="D69" s="208"/>
      <c r="E69" s="208"/>
      <c r="F69" s="208"/>
      <c r="G69" s="208"/>
      <c r="H69" s="208"/>
      <c r="I69" s="208"/>
      <c r="J69" s="208"/>
      <c r="K69" s="209"/>
    </row>
    <row r="70" spans="2:11" ht="18.75" customHeight="1">
      <c r="B70" s="210"/>
      <c r="C70" s="210"/>
      <c r="D70" s="210"/>
      <c r="E70" s="210"/>
      <c r="F70" s="210"/>
      <c r="G70" s="210"/>
      <c r="H70" s="210"/>
      <c r="I70" s="210"/>
      <c r="J70" s="210"/>
      <c r="K70" s="211"/>
    </row>
    <row r="71" spans="2:11" ht="18.75" customHeight="1">
      <c r="B71" s="211"/>
      <c r="C71" s="211"/>
      <c r="D71" s="211"/>
      <c r="E71" s="211"/>
      <c r="F71" s="211"/>
      <c r="G71" s="211"/>
      <c r="H71" s="211"/>
      <c r="I71" s="211"/>
      <c r="J71" s="211"/>
      <c r="K71" s="211"/>
    </row>
    <row r="72" spans="2:11" ht="7.5" customHeight="1">
      <c r="B72" s="212"/>
      <c r="C72" s="213"/>
      <c r="D72" s="213"/>
      <c r="E72" s="213"/>
      <c r="F72" s="213"/>
      <c r="G72" s="213"/>
      <c r="H72" s="213"/>
      <c r="I72" s="213"/>
      <c r="J72" s="213"/>
      <c r="K72" s="214"/>
    </row>
    <row r="73" spans="2:11" ht="45" customHeight="1">
      <c r="B73" s="215"/>
      <c r="C73" s="338" t="s">
        <v>89</v>
      </c>
      <c r="D73" s="338"/>
      <c r="E73" s="338"/>
      <c r="F73" s="338"/>
      <c r="G73" s="338"/>
      <c r="H73" s="338"/>
      <c r="I73" s="338"/>
      <c r="J73" s="338"/>
      <c r="K73" s="216"/>
    </row>
    <row r="74" spans="2:11" ht="17.25" customHeight="1">
      <c r="B74" s="215"/>
      <c r="C74" s="217" t="s">
        <v>247</v>
      </c>
      <c r="D74" s="217"/>
      <c r="E74" s="217"/>
      <c r="F74" s="217" t="s">
        <v>248</v>
      </c>
      <c r="G74" s="218"/>
      <c r="H74" s="217" t="s">
        <v>101</v>
      </c>
      <c r="I74" s="217" t="s">
        <v>55</v>
      </c>
      <c r="J74" s="217" t="s">
        <v>249</v>
      </c>
      <c r="K74" s="216"/>
    </row>
    <row r="75" spans="2:11" ht="17.25" customHeight="1">
      <c r="B75" s="215"/>
      <c r="C75" s="219" t="s">
        <v>250</v>
      </c>
      <c r="D75" s="219"/>
      <c r="E75" s="219"/>
      <c r="F75" s="220" t="s">
        <v>251</v>
      </c>
      <c r="G75" s="221"/>
      <c r="H75" s="219"/>
      <c r="I75" s="219"/>
      <c r="J75" s="219" t="s">
        <v>252</v>
      </c>
      <c r="K75" s="216"/>
    </row>
    <row r="76" spans="2:11" ht="5.25" customHeight="1">
      <c r="B76" s="215"/>
      <c r="C76" s="222"/>
      <c r="D76" s="222"/>
      <c r="E76" s="222"/>
      <c r="F76" s="222"/>
      <c r="G76" s="223"/>
      <c r="H76" s="222"/>
      <c r="I76" s="222"/>
      <c r="J76" s="222"/>
      <c r="K76" s="216"/>
    </row>
    <row r="77" spans="2:11" ht="15" customHeight="1">
      <c r="B77" s="215"/>
      <c r="C77" s="205" t="s">
        <v>51</v>
      </c>
      <c r="D77" s="222"/>
      <c r="E77" s="222"/>
      <c r="F77" s="224" t="s">
        <v>253</v>
      </c>
      <c r="G77" s="223"/>
      <c r="H77" s="205" t="s">
        <v>254</v>
      </c>
      <c r="I77" s="205" t="s">
        <v>255</v>
      </c>
      <c r="J77" s="205">
        <v>20</v>
      </c>
      <c r="K77" s="216"/>
    </row>
    <row r="78" spans="2:11" ht="15" customHeight="1">
      <c r="B78" s="215"/>
      <c r="C78" s="205" t="s">
        <v>256</v>
      </c>
      <c r="D78" s="205"/>
      <c r="E78" s="205"/>
      <c r="F78" s="224" t="s">
        <v>253</v>
      </c>
      <c r="G78" s="223"/>
      <c r="H78" s="205" t="s">
        <v>257</v>
      </c>
      <c r="I78" s="205" t="s">
        <v>255</v>
      </c>
      <c r="J78" s="205">
        <v>120</v>
      </c>
      <c r="K78" s="216"/>
    </row>
    <row r="79" spans="2:11" ht="15" customHeight="1">
      <c r="B79" s="225"/>
      <c r="C79" s="205" t="s">
        <v>258</v>
      </c>
      <c r="D79" s="205"/>
      <c r="E79" s="205"/>
      <c r="F79" s="224" t="s">
        <v>259</v>
      </c>
      <c r="G79" s="223"/>
      <c r="H79" s="205" t="s">
        <v>260</v>
      </c>
      <c r="I79" s="205" t="s">
        <v>255</v>
      </c>
      <c r="J79" s="205">
        <v>50</v>
      </c>
      <c r="K79" s="216"/>
    </row>
    <row r="80" spans="2:11" ht="15" customHeight="1">
      <c r="B80" s="225"/>
      <c r="C80" s="205" t="s">
        <v>261</v>
      </c>
      <c r="D80" s="205"/>
      <c r="E80" s="205"/>
      <c r="F80" s="224" t="s">
        <v>253</v>
      </c>
      <c r="G80" s="223"/>
      <c r="H80" s="205" t="s">
        <v>262</v>
      </c>
      <c r="I80" s="205" t="s">
        <v>263</v>
      </c>
      <c r="J80" s="205"/>
      <c r="K80" s="216"/>
    </row>
    <row r="81" spans="2:11" ht="15" customHeight="1">
      <c r="B81" s="225"/>
      <c r="C81" s="226" t="s">
        <v>264</v>
      </c>
      <c r="D81" s="226"/>
      <c r="E81" s="226"/>
      <c r="F81" s="227" t="s">
        <v>259</v>
      </c>
      <c r="G81" s="226"/>
      <c r="H81" s="226" t="s">
        <v>265</v>
      </c>
      <c r="I81" s="226" t="s">
        <v>255</v>
      </c>
      <c r="J81" s="226">
        <v>15</v>
      </c>
      <c r="K81" s="216"/>
    </row>
    <row r="82" spans="2:11" ht="15" customHeight="1">
      <c r="B82" s="225"/>
      <c r="C82" s="226" t="s">
        <v>266</v>
      </c>
      <c r="D82" s="226"/>
      <c r="E82" s="226"/>
      <c r="F82" s="227" t="s">
        <v>259</v>
      </c>
      <c r="G82" s="226"/>
      <c r="H82" s="226" t="s">
        <v>267</v>
      </c>
      <c r="I82" s="226" t="s">
        <v>255</v>
      </c>
      <c r="J82" s="226">
        <v>15</v>
      </c>
      <c r="K82" s="216"/>
    </row>
    <row r="83" spans="2:11" ht="15" customHeight="1">
      <c r="B83" s="225"/>
      <c r="C83" s="226" t="s">
        <v>268</v>
      </c>
      <c r="D83" s="226"/>
      <c r="E83" s="226"/>
      <c r="F83" s="227" t="s">
        <v>259</v>
      </c>
      <c r="G83" s="226"/>
      <c r="H83" s="226" t="s">
        <v>269</v>
      </c>
      <c r="I83" s="226" t="s">
        <v>255</v>
      </c>
      <c r="J83" s="226">
        <v>20</v>
      </c>
      <c r="K83" s="216"/>
    </row>
    <row r="84" spans="2:11" ht="15" customHeight="1">
      <c r="B84" s="225"/>
      <c r="C84" s="226" t="s">
        <v>270</v>
      </c>
      <c r="D84" s="226"/>
      <c r="E84" s="226"/>
      <c r="F84" s="227" t="s">
        <v>259</v>
      </c>
      <c r="G84" s="226"/>
      <c r="H84" s="226" t="s">
        <v>271</v>
      </c>
      <c r="I84" s="226" t="s">
        <v>255</v>
      </c>
      <c r="J84" s="226">
        <v>20</v>
      </c>
      <c r="K84" s="216"/>
    </row>
    <row r="85" spans="2:11" ht="15" customHeight="1">
      <c r="B85" s="225"/>
      <c r="C85" s="205" t="s">
        <v>272</v>
      </c>
      <c r="D85" s="205"/>
      <c r="E85" s="205"/>
      <c r="F85" s="224" t="s">
        <v>259</v>
      </c>
      <c r="G85" s="223"/>
      <c r="H85" s="205" t="s">
        <v>273</v>
      </c>
      <c r="I85" s="205" t="s">
        <v>255</v>
      </c>
      <c r="J85" s="205">
        <v>50</v>
      </c>
      <c r="K85" s="216"/>
    </row>
    <row r="86" spans="2:11" ht="15" customHeight="1">
      <c r="B86" s="225"/>
      <c r="C86" s="205" t="s">
        <v>274</v>
      </c>
      <c r="D86" s="205"/>
      <c r="E86" s="205"/>
      <c r="F86" s="224" t="s">
        <v>259</v>
      </c>
      <c r="G86" s="223"/>
      <c r="H86" s="205" t="s">
        <v>275</v>
      </c>
      <c r="I86" s="205" t="s">
        <v>255</v>
      </c>
      <c r="J86" s="205">
        <v>20</v>
      </c>
      <c r="K86" s="216"/>
    </row>
    <row r="87" spans="2:11" ht="15" customHeight="1">
      <c r="B87" s="225"/>
      <c r="C87" s="205" t="s">
        <v>276</v>
      </c>
      <c r="D87" s="205"/>
      <c r="E87" s="205"/>
      <c r="F87" s="224" t="s">
        <v>259</v>
      </c>
      <c r="G87" s="223"/>
      <c r="H87" s="205" t="s">
        <v>277</v>
      </c>
      <c r="I87" s="205" t="s">
        <v>255</v>
      </c>
      <c r="J87" s="205">
        <v>20</v>
      </c>
      <c r="K87" s="216"/>
    </row>
    <row r="88" spans="2:11" ht="15" customHeight="1">
      <c r="B88" s="225"/>
      <c r="C88" s="205" t="s">
        <v>278</v>
      </c>
      <c r="D88" s="205"/>
      <c r="E88" s="205"/>
      <c r="F88" s="224" t="s">
        <v>259</v>
      </c>
      <c r="G88" s="223"/>
      <c r="H88" s="205" t="s">
        <v>279</v>
      </c>
      <c r="I88" s="205" t="s">
        <v>255</v>
      </c>
      <c r="J88" s="205">
        <v>50</v>
      </c>
      <c r="K88" s="216"/>
    </row>
    <row r="89" spans="2:11" ht="15" customHeight="1">
      <c r="B89" s="225"/>
      <c r="C89" s="205" t="s">
        <v>280</v>
      </c>
      <c r="D89" s="205"/>
      <c r="E89" s="205"/>
      <c r="F89" s="224" t="s">
        <v>259</v>
      </c>
      <c r="G89" s="223"/>
      <c r="H89" s="205" t="s">
        <v>280</v>
      </c>
      <c r="I89" s="205" t="s">
        <v>255</v>
      </c>
      <c r="J89" s="205">
        <v>50</v>
      </c>
      <c r="K89" s="216"/>
    </row>
    <row r="90" spans="2:11" ht="15" customHeight="1">
      <c r="B90" s="225"/>
      <c r="C90" s="205" t="s">
        <v>106</v>
      </c>
      <c r="D90" s="205"/>
      <c r="E90" s="205"/>
      <c r="F90" s="224" t="s">
        <v>259</v>
      </c>
      <c r="G90" s="223"/>
      <c r="H90" s="205" t="s">
        <v>281</v>
      </c>
      <c r="I90" s="205" t="s">
        <v>255</v>
      </c>
      <c r="J90" s="205">
        <v>255</v>
      </c>
      <c r="K90" s="216"/>
    </row>
    <row r="91" spans="2:11" ht="15" customHeight="1">
      <c r="B91" s="225"/>
      <c r="C91" s="205" t="s">
        <v>282</v>
      </c>
      <c r="D91" s="205"/>
      <c r="E91" s="205"/>
      <c r="F91" s="224" t="s">
        <v>253</v>
      </c>
      <c r="G91" s="223"/>
      <c r="H91" s="205" t="s">
        <v>283</v>
      </c>
      <c r="I91" s="205" t="s">
        <v>284</v>
      </c>
      <c r="J91" s="205"/>
      <c r="K91" s="216"/>
    </row>
    <row r="92" spans="2:11" ht="15" customHeight="1">
      <c r="B92" s="225"/>
      <c r="C92" s="205" t="s">
        <v>285</v>
      </c>
      <c r="D92" s="205"/>
      <c r="E92" s="205"/>
      <c r="F92" s="224" t="s">
        <v>253</v>
      </c>
      <c r="G92" s="223"/>
      <c r="H92" s="205" t="s">
        <v>286</v>
      </c>
      <c r="I92" s="205" t="s">
        <v>287</v>
      </c>
      <c r="J92" s="205"/>
      <c r="K92" s="216"/>
    </row>
    <row r="93" spans="2:11" ht="15" customHeight="1">
      <c r="B93" s="225"/>
      <c r="C93" s="205" t="s">
        <v>288</v>
      </c>
      <c r="D93" s="205"/>
      <c r="E93" s="205"/>
      <c r="F93" s="224" t="s">
        <v>253</v>
      </c>
      <c r="G93" s="223"/>
      <c r="H93" s="205" t="s">
        <v>288</v>
      </c>
      <c r="I93" s="205" t="s">
        <v>287</v>
      </c>
      <c r="J93" s="205"/>
      <c r="K93" s="216"/>
    </row>
    <row r="94" spans="2:11" ht="15" customHeight="1">
      <c r="B94" s="225"/>
      <c r="C94" s="205" t="s">
        <v>36</v>
      </c>
      <c r="D94" s="205"/>
      <c r="E94" s="205"/>
      <c r="F94" s="224" t="s">
        <v>253</v>
      </c>
      <c r="G94" s="223"/>
      <c r="H94" s="205" t="s">
        <v>289</v>
      </c>
      <c r="I94" s="205" t="s">
        <v>287</v>
      </c>
      <c r="J94" s="205"/>
      <c r="K94" s="216"/>
    </row>
    <row r="95" spans="2:11" ht="15" customHeight="1">
      <c r="B95" s="225"/>
      <c r="C95" s="205" t="s">
        <v>46</v>
      </c>
      <c r="D95" s="205"/>
      <c r="E95" s="205"/>
      <c r="F95" s="224" t="s">
        <v>253</v>
      </c>
      <c r="G95" s="223"/>
      <c r="H95" s="205" t="s">
        <v>290</v>
      </c>
      <c r="I95" s="205" t="s">
        <v>287</v>
      </c>
      <c r="J95" s="205"/>
      <c r="K95" s="216"/>
    </row>
    <row r="96" spans="2:11" ht="15" customHeight="1">
      <c r="B96" s="228"/>
      <c r="C96" s="229"/>
      <c r="D96" s="229"/>
      <c r="E96" s="229"/>
      <c r="F96" s="229"/>
      <c r="G96" s="229"/>
      <c r="H96" s="229"/>
      <c r="I96" s="229"/>
      <c r="J96" s="229"/>
      <c r="K96" s="230"/>
    </row>
    <row r="97" spans="2:11" ht="18.75" customHeight="1">
      <c r="B97" s="231"/>
      <c r="C97" s="232"/>
      <c r="D97" s="232"/>
      <c r="E97" s="232"/>
      <c r="F97" s="232"/>
      <c r="G97" s="232"/>
      <c r="H97" s="232"/>
      <c r="I97" s="232"/>
      <c r="J97" s="232"/>
      <c r="K97" s="231"/>
    </row>
    <row r="98" spans="2:11" ht="18.75" customHeight="1">
      <c r="B98" s="211"/>
      <c r="C98" s="211"/>
      <c r="D98" s="211"/>
      <c r="E98" s="211"/>
      <c r="F98" s="211"/>
      <c r="G98" s="211"/>
      <c r="H98" s="211"/>
      <c r="I98" s="211"/>
      <c r="J98" s="211"/>
      <c r="K98" s="211"/>
    </row>
    <row r="99" spans="2:11" ht="7.5" customHeight="1">
      <c r="B99" s="212"/>
      <c r="C99" s="213"/>
      <c r="D99" s="213"/>
      <c r="E99" s="213"/>
      <c r="F99" s="213"/>
      <c r="G99" s="213"/>
      <c r="H99" s="213"/>
      <c r="I99" s="213"/>
      <c r="J99" s="213"/>
      <c r="K99" s="214"/>
    </row>
    <row r="100" spans="2:11" ht="45" customHeight="1">
      <c r="B100" s="215"/>
      <c r="C100" s="338" t="s">
        <v>291</v>
      </c>
      <c r="D100" s="338"/>
      <c r="E100" s="338"/>
      <c r="F100" s="338"/>
      <c r="G100" s="338"/>
      <c r="H100" s="338"/>
      <c r="I100" s="338"/>
      <c r="J100" s="338"/>
      <c r="K100" s="216"/>
    </row>
    <row r="101" spans="2:11" ht="17.25" customHeight="1">
      <c r="B101" s="215"/>
      <c r="C101" s="217" t="s">
        <v>247</v>
      </c>
      <c r="D101" s="217"/>
      <c r="E101" s="217"/>
      <c r="F101" s="217" t="s">
        <v>248</v>
      </c>
      <c r="G101" s="218"/>
      <c r="H101" s="217" t="s">
        <v>101</v>
      </c>
      <c r="I101" s="217" t="s">
        <v>55</v>
      </c>
      <c r="J101" s="217" t="s">
        <v>249</v>
      </c>
      <c r="K101" s="216"/>
    </row>
    <row r="102" spans="2:11" ht="17.25" customHeight="1">
      <c r="B102" s="215"/>
      <c r="C102" s="219" t="s">
        <v>250</v>
      </c>
      <c r="D102" s="219"/>
      <c r="E102" s="219"/>
      <c r="F102" s="220" t="s">
        <v>251</v>
      </c>
      <c r="G102" s="221"/>
      <c r="H102" s="219"/>
      <c r="I102" s="219"/>
      <c r="J102" s="219" t="s">
        <v>252</v>
      </c>
      <c r="K102" s="216"/>
    </row>
    <row r="103" spans="2:11" ht="5.25" customHeight="1">
      <c r="B103" s="215"/>
      <c r="C103" s="217"/>
      <c r="D103" s="217"/>
      <c r="E103" s="217"/>
      <c r="F103" s="217"/>
      <c r="G103" s="233"/>
      <c r="H103" s="217"/>
      <c r="I103" s="217"/>
      <c r="J103" s="217"/>
      <c r="K103" s="216"/>
    </row>
    <row r="104" spans="2:11" ht="15" customHeight="1">
      <c r="B104" s="215"/>
      <c r="C104" s="205" t="s">
        <v>51</v>
      </c>
      <c r="D104" s="222"/>
      <c r="E104" s="222"/>
      <c r="F104" s="224" t="s">
        <v>253</v>
      </c>
      <c r="G104" s="233"/>
      <c r="H104" s="205" t="s">
        <v>292</v>
      </c>
      <c r="I104" s="205" t="s">
        <v>255</v>
      </c>
      <c r="J104" s="205">
        <v>20</v>
      </c>
      <c r="K104" s="216"/>
    </row>
    <row r="105" spans="2:11" ht="15" customHeight="1">
      <c r="B105" s="215"/>
      <c r="C105" s="205" t="s">
        <v>256</v>
      </c>
      <c r="D105" s="205"/>
      <c r="E105" s="205"/>
      <c r="F105" s="224" t="s">
        <v>253</v>
      </c>
      <c r="G105" s="205"/>
      <c r="H105" s="205" t="s">
        <v>292</v>
      </c>
      <c r="I105" s="205" t="s">
        <v>255</v>
      </c>
      <c r="J105" s="205">
        <v>120</v>
      </c>
      <c r="K105" s="216"/>
    </row>
    <row r="106" spans="2:11" ht="15" customHeight="1">
      <c r="B106" s="225"/>
      <c r="C106" s="205" t="s">
        <v>258</v>
      </c>
      <c r="D106" s="205"/>
      <c r="E106" s="205"/>
      <c r="F106" s="224" t="s">
        <v>259</v>
      </c>
      <c r="G106" s="205"/>
      <c r="H106" s="205" t="s">
        <v>292</v>
      </c>
      <c r="I106" s="205" t="s">
        <v>255</v>
      </c>
      <c r="J106" s="205">
        <v>50</v>
      </c>
      <c r="K106" s="216"/>
    </row>
    <row r="107" spans="2:11" ht="15" customHeight="1">
      <c r="B107" s="225"/>
      <c r="C107" s="205" t="s">
        <v>261</v>
      </c>
      <c r="D107" s="205"/>
      <c r="E107" s="205"/>
      <c r="F107" s="224" t="s">
        <v>253</v>
      </c>
      <c r="G107" s="205"/>
      <c r="H107" s="205" t="s">
        <v>292</v>
      </c>
      <c r="I107" s="205" t="s">
        <v>263</v>
      </c>
      <c r="J107" s="205"/>
      <c r="K107" s="216"/>
    </row>
    <row r="108" spans="2:11" ht="15" customHeight="1">
      <c r="B108" s="225"/>
      <c r="C108" s="205" t="s">
        <v>272</v>
      </c>
      <c r="D108" s="205"/>
      <c r="E108" s="205"/>
      <c r="F108" s="224" t="s">
        <v>259</v>
      </c>
      <c r="G108" s="205"/>
      <c r="H108" s="205" t="s">
        <v>292</v>
      </c>
      <c r="I108" s="205" t="s">
        <v>255</v>
      </c>
      <c r="J108" s="205">
        <v>50</v>
      </c>
      <c r="K108" s="216"/>
    </row>
    <row r="109" spans="2:11" ht="15" customHeight="1">
      <c r="B109" s="225"/>
      <c r="C109" s="205" t="s">
        <v>280</v>
      </c>
      <c r="D109" s="205"/>
      <c r="E109" s="205"/>
      <c r="F109" s="224" t="s">
        <v>259</v>
      </c>
      <c r="G109" s="205"/>
      <c r="H109" s="205" t="s">
        <v>292</v>
      </c>
      <c r="I109" s="205" t="s">
        <v>255</v>
      </c>
      <c r="J109" s="205">
        <v>50</v>
      </c>
      <c r="K109" s="216"/>
    </row>
    <row r="110" spans="2:11" ht="15" customHeight="1">
      <c r="B110" s="225"/>
      <c r="C110" s="205" t="s">
        <v>278</v>
      </c>
      <c r="D110" s="205"/>
      <c r="E110" s="205"/>
      <c r="F110" s="224" t="s">
        <v>259</v>
      </c>
      <c r="G110" s="205"/>
      <c r="H110" s="205" t="s">
        <v>292</v>
      </c>
      <c r="I110" s="205" t="s">
        <v>255</v>
      </c>
      <c r="J110" s="205">
        <v>50</v>
      </c>
      <c r="K110" s="216"/>
    </row>
    <row r="111" spans="2:11" ht="15" customHeight="1">
      <c r="B111" s="225"/>
      <c r="C111" s="205" t="s">
        <v>51</v>
      </c>
      <c r="D111" s="205"/>
      <c r="E111" s="205"/>
      <c r="F111" s="224" t="s">
        <v>253</v>
      </c>
      <c r="G111" s="205"/>
      <c r="H111" s="205" t="s">
        <v>293</v>
      </c>
      <c r="I111" s="205" t="s">
        <v>255</v>
      </c>
      <c r="J111" s="205">
        <v>20</v>
      </c>
      <c r="K111" s="216"/>
    </row>
    <row r="112" spans="2:11" ht="15" customHeight="1">
      <c r="B112" s="225"/>
      <c r="C112" s="205" t="s">
        <v>294</v>
      </c>
      <c r="D112" s="205"/>
      <c r="E112" s="205"/>
      <c r="F112" s="224" t="s">
        <v>253</v>
      </c>
      <c r="G112" s="205"/>
      <c r="H112" s="205" t="s">
        <v>295</v>
      </c>
      <c r="I112" s="205" t="s">
        <v>255</v>
      </c>
      <c r="J112" s="205">
        <v>120</v>
      </c>
      <c r="K112" s="216"/>
    </row>
    <row r="113" spans="2:11" ht="15" customHeight="1">
      <c r="B113" s="225"/>
      <c r="C113" s="205" t="s">
        <v>36</v>
      </c>
      <c r="D113" s="205"/>
      <c r="E113" s="205"/>
      <c r="F113" s="224" t="s">
        <v>253</v>
      </c>
      <c r="G113" s="205"/>
      <c r="H113" s="205" t="s">
        <v>296</v>
      </c>
      <c r="I113" s="205" t="s">
        <v>287</v>
      </c>
      <c r="J113" s="205"/>
      <c r="K113" s="216"/>
    </row>
    <row r="114" spans="2:11" ht="15" customHeight="1">
      <c r="B114" s="225"/>
      <c r="C114" s="205" t="s">
        <v>46</v>
      </c>
      <c r="D114" s="205"/>
      <c r="E114" s="205"/>
      <c r="F114" s="224" t="s">
        <v>253</v>
      </c>
      <c r="G114" s="205"/>
      <c r="H114" s="205" t="s">
        <v>297</v>
      </c>
      <c r="I114" s="205" t="s">
        <v>287</v>
      </c>
      <c r="J114" s="205"/>
      <c r="K114" s="216"/>
    </row>
    <row r="115" spans="2:11" ht="15" customHeight="1">
      <c r="B115" s="225"/>
      <c r="C115" s="205" t="s">
        <v>55</v>
      </c>
      <c r="D115" s="205"/>
      <c r="E115" s="205"/>
      <c r="F115" s="224" t="s">
        <v>253</v>
      </c>
      <c r="G115" s="205"/>
      <c r="H115" s="205" t="s">
        <v>298</v>
      </c>
      <c r="I115" s="205" t="s">
        <v>299</v>
      </c>
      <c r="J115" s="205"/>
      <c r="K115" s="216"/>
    </row>
    <row r="116" spans="2:11" ht="15" customHeight="1">
      <c r="B116" s="228"/>
      <c r="C116" s="234"/>
      <c r="D116" s="234"/>
      <c r="E116" s="234"/>
      <c r="F116" s="234"/>
      <c r="G116" s="234"/>
      <c r="H116" s="234"/>
      <c r="I116" s="234"/>
      <c r="J116" s="234"/>
      <c r="K116" s="230"/>
    </row>
    <row r="117" spans="2:11" ht="18.75" customHeight="1">
      <c r="B117" s="235"/>
      <c r="C117" s="201"/>
      <c r="D117" s="201"/>
      <c r="E117" s="201"/>
      <c r="F117" s="236"/>
      <c r="G117" s="201"/>
      <c r="H117" s="201"/>
      <c r="I117" s="201"/>
      <c r="J117" s="201"/>
      <c r="K117" s="235"/>
    </row>
    <row r="118" spans="2:11" ht="18.75" customHeight="1">
      <c r="B118" s="211"/>
      <c r="C118" s="211"/>
      <c r="D118" s="211"/>
      <c r="E118" s="211"/>
      <c r="F118" s="211"/>
      <c r="G118" s="211"/>
      <c r="H118" s="211"/>
      <c r="I118" s="211"/>
      <c r="J118" s="211"/>
      <c r="K118" s="211"/>
    </row>
    <row r="119" spans="2:11" ht="7.5" customHeight="1">
      <c r="B119" s="237"/>
      <c r="C119" s="238"/>
      <c r="D119" s="238"/>
      <c r="E119" s="238"/>
      <c r="F119" s="238"/>
      <c r="G119" s="238"/>
      <c r="H119" s="238"/>
      <c r="I119" s="238"/>
      <c r="J119" s="238"/>
      <c r="K119" s="239"/>
    </row>
    <row r="120" spans="2:11" ht="45" customHeight="1">
      <c r="B120" s="240"/>
      <c r="C120" s="333" t="s">
        <v>300</v>
      </c>
      <c r="D120" s="333"/>
      <c r="E120" s="333"/>
      <c r="F120" s="333"/>
      <c r="G120" s="333"/>
      <c r="H120" s="333"/>
      <c r="I120" s="333"/>
      <c r="J120" s="333"/>
      <c r="K120" s="241"/>
    </row>
    <row r="121" spans="2:11" ht="17.25" customHeight="1">
      <c r="B121" s="242"/>
      <c r="C121" s="217" t="s">
        <v>247</v>
      </c>
      <c r="D121" s="217"/>
      <c r="E121" s="217"/>
      <c r="F121" s="217" t="s">
        <v>248</v>
      </c>
      <c r="G121" s="218"/>
      <c r="H121" s="217" t="s">
        <v>101</v>
      </c>
      <c r="I121" s="217" t="s">
        <v>55</v>
      </c>
      <c r="J121" s="217" t="s">
        <v>249</v>
      </c>
      <c r="K121" s="243"/>
    </row>
    <row r="122" spans="2:11" ht="17.25" customHeight="1">
      <c r="B122" s="242"/>
      <c r="C122" s="219" t="s">
        <v>250</v>
      </c>
      <c r="D122" s="219"/>
      <c r="E122" s="219"/>
      <c r="F122" s="220" t="s">
        <v>251</v>
      </c>
      <c r="G122" s="221"/>
      <c r="H122" s="219"/>
      <c r="I122" s="219"/>
      <c r="J122" s="219" t="s">
        <v>252</v>
      </c>
      <c r="K122" s="243"/>
    </row>
    <row r="123" spans="2:11" ht="5.25" customHeight="1">
      <c r="B123" s="244"/>
      <c r="C123" s="222"/>
      <c r="D123" s="222"/>
      <c r="E123" s="222"/>
      <c r="F123" s="222"/>
      <c r="G123" s="205"/>
      <c r="H123" s="222"/>
      <c r="I123" s="222"/>
      <c r="J123" s="222"/>
      <c r="K123" s="245"/>
    </row>
    <row r="124" spans="2:11" ht="15" customHeight="1">
      <c r="B124" s="244"/>
      <c r="C124" s="205" t="s">
        <v>256</v>
      </c>
      <c r="D124" s="222"/>
      <c r="E124" s="222"/>
      <c r="F124" s="224" t="s">
        <v>253</v>
      </c>
      <c r="G124" s="205"/>
      <c r="H124" s="205" t="s">
        <v>292</v>
      </c>
      <c r="I124" s="205" t="s">
        <v>255</v>
      </c>
      <c r="J124" s="205">
        <v>120</v>
      </c>
      <c r="K124" s="246"/>
    </row>
    <row r="125" spans="2:11" ht="15" customHeight="1">
      <c r="B125" s="244"/>
      <c r="C125" s="205" t="s">
        <v>301</v>
      </c>
      <c r="D125" s="205"/>
      <c r="E125" s="205"/>
      <c r="F125" s="224" t="s">
        <v>253</v>
      </c>
      <c r="G125" s="205"/>
      <c r="H125" s="205" t="s">
        <v>302</v>
      </c>
      <c r="I125" s="205" t="s">
        <v>255</v>
      </c>
      <c r="J125" s="205" t="s">
        <v>303</v>
      </c>
      <c r="K125" s="246"/>
    </row>
    <row r="126" spans="2:11" ht="15" customHeight="1">
      <c r="B126" s="244"/>
      <c r="C126" s="205" t="s">
        <v>202</v>
      </c>
      <c r="D126" s="205"/>
      <c r="E126" s="205"/>
      <c r="F126" s="224" t="s">
        <v>253</v>
      </c>
      <c r="G126" s="205"/>
      <c r="H126" s="205" t="s">
        <v>304</v>
      </c>
      <c r="I126" s="205" t="s">
        <v>255</v>
      </c>
      <c r="J126" s="205" t="s">
        <v>303</v>
      </c>
      <c r="K126" s="246"/>
    </row>
    <row r="127" spans="2:11" ht="15" customHeight="1">
      <c r="B127" s="244"/>
      <c r="C127" s="205" t="s">
        <v>264</v>
      </c>
      <c r="D127" s="205"/>
      <c r="E127" s="205"/>
      <c r="F127" s="224" t="s">
        <v>259</v>
      </c>
      <c r="G127" s="205"/>
      <c r="H127" s="205" t="s">
        <v>265</v>
      </c>
      <c r="I127" s="205" t="s">
        <v>255</v>
      </c>
      <c r="J127" s="205">
        <v>15</v>
      </c>
      <c r="K127" s="246"/>
    </row>
    <row r="128" spans="2:11" ht="15" customHeight="1">
      <c r="B128" s="244"/>
      <c r="C128" s="226" t="s">
        <v>266</v>
      </c>
      <c r="D128" s="226"/>
      <c r="E128" s="226"/>
      <c r="F128" s="227" t="s">
        <v>259</v>
      </c>
      <c r="G128" s="226"/>
      <c r="H128" s="226" t="s">
        <v>267</v>
      </c>
      <c r="I128" s="226" t="s">
        <v>255</v>
      </c>
      <c r="J128" s="226">
        <v>15</v>
      </c>
      <c r="K128" s="246"/>
    </row>
    <row r="129" spans="2:11" ht="15" customHeight="1">
      <c r="B129" s="244"/>
      <c r="C129" s="226" t="s">
        <v>268</v>
      </c>
      <c r="D129" s="226"/>
      <c r="E129" s="226"/>
      <c r="F129" s="227" t="s">
        <v>259</v>
      </c>
      <c r="G129" s="226"/>
      <c r="H129" s="226" t="s">
        <v>269</v>
      </c>
      <c r="I129" s="226" t="s">
        <v>255</v>
      </c>
      <c r="J129" s="226">
        <v>20</v>
      </c>
      <c r="K129" s="246"/>
    </row>
    <row r="130" spans="2:11" ht="15" customHeight="1">
      <c r="B130" s="244"/>
      <c r="C130" s="226" t="s">
        <v>270</v>
      </c>
      <c r="D130" s="226"/>
      <c r="E130" s="226"/>
      <c r="F130" s="227" t="s">
        <v>259</v>
      </c>
      <c r="G130" s="226"/>
      <c r="H130" s="226" t="s">
        <v>271</v>
      </c>
      <c r="I130" s="226" t="s">
        <v>255</v>
      </c>
      <c r="J130" s="226">
        <v>20</v>
      </c>
      <c r="K130" s="246"/>
    </row>
    <row r="131" spans="2:11" ht="15" customHeight="1">
      <c r="B131" s="244"/>
      <c r="C131" s="205" t="s">
        <v>258</v>
      </c>
      <c r="D131" s="205"/>
      <c r="E131" s="205"/>
      <c r="F131" s="224" t="s">
        <v>259</v>
      </c>
      <c r="G131" s="205"/>
      <c r="H131" s="205" t="s">
        <v>292</v>
      </c>
      <c r="I131" s="205" t="s">
        <v>255</v>
      </c>
      <c r="J131" s="205">
        <v>50</v>
      </c>
      <c r="K131" s="246"/>
    </row>
    <row r="132" spans="2:11" ht="15" customHeight="1">
      <c r="B132" s="244"/>
      <c r="C132" s="205" t="s">
        <v>272</v>
      </c>
      <c r="D132" s="205"/>
      <c r="E132" s="205"/>
      <c r="F132" s="224" t="s">
        <v>259</v>
      </c>
      <c r="G132" s="205"/>
      <c r="H132" s="205" t="s">
        <v>292</v>
      </c>
      <c r="I132" s="205" t="s">
        <v>255</v>
      </c>
      <c r="J132" s="205">
        <v>50</v>
      </c>
      <c r="K132" s="246"/>
    </row>
    <row r="133" spans="2:11" ht="15" customHeight="1">
      <c r="B133" s="244"/>
      <c r="C133" s="205" t="s">
        <v>278</v>
      </c>
      <c r="D133" s="205"/>
      <c r="E133" s="205"/>
      <c r="F133" s="224" t="s">
        <v>259</v>
      </c>
      <c r="G133" s="205"/>
      <c r="H133" s="205" t="s">
        <v>292</v>
      </c>
      <c r="I133" s="205" t="s">
        <v>255</v>
      </c>
      <c r="J133" s="205">
        <v>50</v>
      </c>
      <c r="K133" s="246"/>
    </row>
    <row r="134" spans="2:11" ht="15" customHeight="1">
      <c r="B134" s="244"/>
      <c r="C134" s="205" t="s">
        <v>280</v>
      </c>
      <c r="D134" s="205"/>
      <c r="E134" s="205"/>
      <c r="F134" s="224" t="s">
        <v>259</v>
      </c>
      <c r="G134" s="205"/>
      <c r="H134" s="205" t="s">
        <v>292</v>
      </c>
      <c r="I134" s="205" t="s">
        <v>255</v>
      </c>
      <c r="J134" s="205">
        <v>50</v>
      </c>
      <c r="K134" s="246"/>
    </row>
    <row r="135" spans="2:11" ht="15" customHeight="1">
      <c r="B135" s="244"/>
      <c r="C135" s="205" t="s">
        <v>106</v>
      </c>
      <c r="D135" s="205"/>
      <c r="E135" s="205"/>
      <c r="F135" s="224" t="s">
        <v>259</v>
      </c>
      <c r="G135" s="205"/>
      <c r="H135" s="205" t="s">
        <v>305</v>
      </c>
      <c r="I135" s="205" t="s">
        <v>255</v>
      </c>
      <c r="J135" s="205">
        <v>255</v>
      </c>
      <c r="K135" s="246"/>
    </row>
    <row r="136" spans="2:11" ht="15" customHeight="1">
      <c r="B136" s="244"/>
      <c r="C136" s="205" t="s">
        <v>282</v>
      </c>
      <c r="D136" s="205"/>
      <c r="E136" s="205"/>
      <c r="F136" s="224" t="s">
        <v>253</v>
      </c>
      <c r="G136" s="205"/>
      <c r="H136" s="205" t="s">
        <v>306</v>
      </c>
      <c r="I136" s="205" t="s">
        <v>284</v>
      </c>
      <c r="J136" s="205"/>
      <c r="K136" s="246"/>
    </row>
    <row r="137" spans="2:11" ht="15" customHeight="1">
      <c r="B137" s="244"/>
      <c r="C137" s="205" t="s">
        <v>285</v>
      </c>
      <c r="D137" s="205"/>
      <c r="E137" s="205"/>
      <c r="F137" s="224" t="s">
        <v>253</v>
      </c>
      <c r="G137" s="205"/>
      <c r="H137" s="205" t="s">
        <v>307</v>
      </c>
      <c r="I137" s="205" t="s">
        <v>287</v>
      </c>
      <c r="J137" s="205"/>
      <c r="K137" s="246"/>
    </row>
    <row r="138" spans="2:11" ht="15" customHeight="1">
      <c r="B138" s="244"/>
      <c r="C138" s="205" t="s">
        <v>288</v>
      </c>
      <c r="D138" s="205"/>
      <c r="E138" s="205"/>
      <c r="F138" s="224" t="s">
        <v>253</v>
      </c>
      <c r="G138" s="205"/>
      <c r="H138" s="205" t="s">
        <v>288</v>
      </c>
      <c r="I138" s="205" t="s">
        <v>287</v>
      </c>
      <c r="J138" s="205"/>
      <c r="K138" s="246"/>
    </row>
    <row r="139" spans="2:11" ht="15" customHeight="1">
      <c r="B139" s="244"/>
      <c r="C139" s="205" t="s">
        <v>36</v>
      </c>
      <c r="D139" s="205"/>
      <c r="E139" s="205"/>
      <c r="F139" s="224" t="s">
        <v>253</v>
      </c>
      <c r="G139" s="205"/>
      <c r="H139" s="205" t="s">
        <v>308</v>
      </c>
      <c r="I139" s="205" t="s">
        <v>287</v>
      </c>
      <c r="J139" s="205"/>
      <c r="K139" s="246"/>
    </row>
    <row r="140" spans="2:11" ht="15" customHeight="1">
      <c r="B140" s="244"/>
      <c r="C140" s="205" t="s">
        <v>309</v>
      </c>
      <c r="D140" s="205"/>
      <c r="E140" s="205"/>
      <c r="F140" s="224" t="s">
        <v>253</v>
      </c>
      <c r="G140" s="205"/>
      <c r="H140" s="205" t="s">
        <v>310</v>
      </c>
      <c r="I140" s="205" t="s">
        <v>287</v>
      </c>
      <c r="J140" s="205"/>
      <c r="K140" s="246"/>
    </row>
    <row r="141" spans="2:11" ht="15" customHeight="1">
      <c r="B141" s="247"/>
      <c r="C141" s="248"/>
      <c r="D141" s="248"/>
      <c r="E141" s="248"/>
      <c r="F141" s="248"/>
      <c r="G141" s="248"/>
      <c r="H141" s="248"/>
      <c r="I141" s="248"/>
      <c r="J141" s="248"/>
      <c r="K141" s="249"/>
    </row>
    <row r="142" spans="2:11" ht="18.75" customHeight="1">
      <c r="B142" s="201"/>
      <c r="C142" s="201"/>
      <c r="D142" s="201"/>
      <c r="E142" s="201"/>
      <c r="F142" s="236"/>
      <c r="G142" s="201"/>
      <c r="H142" s="201"/>
      <c r="I142" s="201"/>
      <c r="J142" s="201"/>
      <c r="K142" s="201"/>
    </row>
    <row r="143" spans="2:11" ht="18.75" customHeight="1">
      <c r="B143" s="211"/>
      <c r="C143" s="211"/>
      <c r="D143" s="211"/>
      <c r="E143" s="211"/>
      <c r="F143" s="211"/>
      <c r="G143" s="211"/>
      <c r="H143" s="211"/>
      <c r="I143" s="211"/>
      <c r="J143" s="211"/>
      <c r="K143" s="211"/>
    </row>
    <row r="144" spans="2:11" ht="7.5" customHeight="1">
      <c r="B144" s="212"/>
      <c r="C144" s="213"/>
      <c r="D144" s="213"/>
      <c r="E144" s="213"/>
      <c r="F144" s="213"/>
      <c r="G144" s="213"/>
      <c r="H144" s="213"/>
      <c r="I144" s="213"/>
      <c r="J144" s="213"/>
      <c r="K144" s="214"/>
    </row>
    <row r="145" spans="2:11" ht="45" customHeight="1">
      <c r="B145" s="215"/>
      <c r="C145" s="338" t="s">
        <v>311</v>
      </c>
      <c r="D145" s="338"/>
      <c r="E145" s="338"/>
      <c r="F145" s="338"/>
      <c r="G145" s="338"/>
      <c r="H145" s="338"/>
      <c r="I145" s="338"/>
      <c r="J145" s="338"/>
      <c r="K145" s="216"/>
    </row>
    <row r="146" spans="2:11" ht="17.25" customHeight="1">
      <c r="B146" s="215"/>
      <c r="C146" s="217" t="s">
        <v>247</v>
      </c>
      <c r="D146" s="217"/>
      <c r="E146" s="217"/>
      <c r="F146" s="217" t="s">
        <v>248</v>
      </c>
      <c r="G146" s="218"/>
      <c r="H146" s="217" t="s">
        <v>101</v>
      </c>
      <c r="I146" s="217" t="s">
        <v>55</v>
      </c>
      <c r="J146" s="217" t="s">
        <v>249</v>
      </c>
      <c r="K146" s="216"/>
    </row>
    <row r="147" spans="2:11" ht="17.25" customHeight="1">
      <c r="B147" s="215"/>
      <c r="C147" s="219" t="s">
        <v>250</v>
      </c>
      <c r="D147" s="219"/>
      <c r="E147" s="219"/>
      <c r="F147" s="220" t="s">
        <v>251</v>
      </c>
      <c r="G147" s="221"/>
      <c r="H147" s="219"/>
      <c r="I147" s="219"/>
      <c r="J147" s="219" t="s">
        <v>252</v>
      </c>
      <c r="K147" s="216"/>
    </row>
    <row r="148" spans="2:11" ht="5.25" customHeight="1">
      <c r="B148" s="225"/>
      <c r="C148" s="222"/>
      <c r="D148" s="222"/>
      <c r="E148" s="222"/>
      <c r="F148" s="222"/>
      <c r="G148" s="223"/>
      <c r="H148" s="222"/>
      <c r="I148" s="222"/>
      <c r="J148" s="222"/>
      <c r="K148" s="246"/>
    </row>
    <row r="149" spans="2:11" ht="15" customHeight="1">
      <c r="B149" s="225"/>
      <c r="C149" s="250" t="s">
        <v>256</v>
      </c>
      <c r="D149" s="205"/>
      <c r="E149" s="205"/>
      <c r="F149" s="251" t="s">
        <v>253</v>
      </c>
      <c r="G149" s="205"/>
      <c r="H149" s="250" t="s">
        <v>292</v>
      </c>
      <c r="I149" s="250" t="s">
        <v>255</v>
      </c>
      <c r="J149" s="250">
        <v>120</v>
      </c>
      <c r="K149" s="246"/>
    </row>
    <row r="150" spans="2:11" ht="15" customHeight="1">
      <c r="B150" s="225"/>
      <c r="C150" s="250" t="s">
        <v>301</v>
      </c>
      <c r="D150" s="205"/>
      <c r="E150" s="205"/>
      <c r="F150" s="251" t="s">
        <v>253</v>
      </c>
      <c r="G150" s="205"/>
      <c r="H150" s="250" t="s">
        <v>312</v>
      </c>
      <c r="I150" s="250" t="s">
        <v>255</v>
      </c>
      <c r="J150" s="250" t="s">
        <v>303</v>
      </c>
      <c r="K150" s="246"/>
    </row>
    <row r="151" spans="2:11" ht="15" customHeight="1">
      <c r="B151" s="225"/>
      <c r="C151" s="250" t="s">
        <v>202</v>
      </c>
      <c r="D151" s="205"/>
      <c r="E151" s="205"/>
      <c r="F151" s="251" t="s">
        <v>253</v>
      </c>
      <c r="G151" s="205"/>
      <c r="H151" s="250" t="s">
        <v>313</v>
      </c>
      <c r="I151" s="250" t="s">
        <v>255</v>
      </c>
      <c r="J151" s="250" t="s">
        <v>303</v>
      </c>
      <c r="K151" s="246"/>
    </row>
    <row r="152" spans="2:11" ht="15" customHeight="1">
      <c r="B152" s="225"/>
      <c r="C152" s="250" t="s">
        <v>258</v>
      </c>
      <c r="D152" s="205"/>
      <c r="E152" s="205"/>
      <c r="F152" s="251" t="s">
        <v>259</v>
      </c>
      <c r="G152" s="205"/>
      <c r="H152" s="250" t="s">
        <v>292</v>
      </c>
      <c r="I152" s="250" t="s">
        <v>255</v>
      </c>
      <c r="J152" s="250">
        <v>50</v>
      </c>
      <c r="K152" s="246"/>
    </row>
    <row r="153" spans="2:11" ht="15" customHeight="1">
      <c r="B153" s="225"/>
      <c r="C153" s="250" t="s">
        <v>261</v>
      </c>
      <c r="D153" s="205"/>
      <c r="E153" s="205"/>
      <c r="F153" s="251" t="s">
        <v>253</v>
      </c>
      <c r="G153" s="205"/>
      <c r="H153" s="250" t="s">
        <v>292</v>
      </c>
      <c r="I153" s="250" t="s">
        <v>263</v>
      </c>
      <c r="J153" s="250"/>
      <c r="K153" s="246"/>
    </row>
    <row r="154" spans="2:11" ht="15" customHeight="1">
      <c r="B154" s="225"/>
      <c r="C154" s="250" t="s">
        <v>272</v>
      </c>
      <c r="D154" s="205"/>
      <c r="E154" s="205"/>
      <c r="F154" s="251" t="s">
        <v>259</v>
      </c>
      <c r="G154" s="205"/>
      <c r="H154" s="250" t="s">
        <v>292</v>
      </c>
      <c r="I154" s="250" t="s">
        <v>255</v>
      </c>
      <c r="J154" s="250">
        <v>50</v>
      </c>
      <c r="K154" s="246"/>
    </row>
    <row r="155" spans="2:11" ht="15" customHeight="1">
      <c r="B155" s="225"/>
      <c r="C155" s="250" t="s">
        <v>280</v>
      </c>
      <c r="D155" s="205"/>
      <c r="E155" s="205"/>
      <c r="F155" s="251" t="s">
        <v>259</v>
      </c>
      <c r="G155" s="205"/>
      <c r="H155" s="250" t="s">
        <v>292</v>
      </c>
      <c r="I155" s="250" t="s">
        <v>255</v>
      </c>
      <c r="J155" s="250">
        <v>50</v>
      </c>
      <c r="K155" s="246"/>
    </row>
    <row r="156" spans="2:11" ht="15" customHeight="1">
      <c r="B156" s="225"/>
      <c r="C156" s="250" t="s">
        <v>278</v>
      </c>
      <c r="D156" s="205"/>
      <c r="E156" s="205"/>
      <c r="F156" s="251" t="s">
        <v>259</v>
      </c>
      <c r="G156" s="205"/>
      <c r="H156" s="250" t="s">
        <v>292</v>
      </c>
      <c r="I156" s="250" t="s">
        <v>255</v>
      </c>
      <c r="J156" s="250">
        <v>50</v>
      </c>
      <c r="K156" s="246"/>
    </row>
    <row r="157" spans="2:11" ht="15" customHeight="1">
      <c r="B157" s="225"/>
      <c r="C157" s="250" t="s">
        <v>94</v>
      </c>
      <c r="D157" s="205"/>
      <c r="E157" s="205"/>
      <c r="F157" s="251" t="s">
        <v>253</v>
      </c>
      <c r="G157" s="205"/>
      <c r="H157" s="250" t="s">
        <v>314</v>
      </c>
      <c r="I157" s="250" t="s">
        <v>255</v>
      </c>
      <c r="J157" s="250" t="s">
        <v>315</v>
      </c>
      <c r="K157" s="246"/>
    </row>
    <row r="158" spans="2:11" ht="15" customHeight="1">
      <c r="B158" s="225"/>
      <c r="C158" s="250" t="s">
        <v>316</v>
      </c>
      <c r="D158" s="205"/>
      <c r="E158" s="205"/>
      <c r="F158" s="251" t="s">
        <v>253</v>
      </c>
      <c r="G158" s="205"/>
      <c r="H158" s="250" t="s">
        <v>317</v>
      </c>
      <c r="I158" s="250" t="s">
        <v>287</v>
      </c>
      <c r="J158" s="250"/>
      <c r="K158" s="246"/>
    </row>
    <row r="159" spans="2:11" ht="15" customHeight="1">
      <c r="B159" s="252"/>
      <c r="C159" s="234"/>
      <c r="D159" s="234"/>
      <c r="E159" s="234"/>
      <c r="F159" s="234"/>
      <c r="G159" s="234"/>
      <c r="H159" s="234"/>
      <c r="I159" s="234"/>
      <c r="J159" s="234"/>
      <c r="K159" s="253"/>
    </row>
    <row r="160" spans="2:11" ht="18.75" customHeight="1">
      <c r="B160" s="201"/>
      <c r="C160" s="205"/>
      <c r="D160" s="205"/>
      <c r="E160" s="205"/>
      <c r="F160" s="224"/>
      <c r="G160" s="205"/>
      <c r="H160" s="205"/>
      <c r="I160" s="205"/>
      <c r="J160" s="205"/>
      <c r="K160" s="201"/>
    </row>
    <row r="161" spans="2:11" ht="18.75" customHeight="1">
      <c r="B161" s="211"/>
      <c r="C161" s="211"/>
      <c r="D161" s="211"/>
      <c r="E161" s="211"/>
      <c r="F161" s="211"/>
      <c r="G161" s="211"/>
      <c r="H161" s="211"/>
      <c r="I161" s="211"/>
      <c r="J161" s="211"/>
      <c r="K161" s="211"/>
    </row>
    <row r="162" spans="2:11" ht="7.5" customHeight="1">
      <c r="B162" s="193"/>
      <c r="C162" s="194"/>
      <c r="D162" s="194"/>
      <c r="E162" s="194"/>
      <c r="F162" s="194"/>
      <c r="G162" s="194"/>
      <c r="H162" s="194"/>
      <c r="I162" s="194"/>
      <c r="J162" s="194"/>
      <c r="K162" s="195"/>
    </row>
    <row r="163" spans="2:11" ht="45" customHeight="1">
      <c r="B163" s="196"/>
      <c r="C163" s="333" t="s">
        <v>318</v>
      </c>
      <c r="D163" s="333"/>
      <c r="E163" s="333"/>
      <c r="F163" s="333"/>
      <c r="G163" s="333"/>
      <c r="H163" s="333"/>
      <c r="I163" s="333"/>
      <c r="J163" s="333"/>
      <c r="K163" s="197"/>
    </row>
    <row r="164" spans="2:11" ht="17.25" customHeight="1">
      <c r="B164" s="196"/>
      <c r="C164" s="217" t="s">
        <v>247</v>
      </c>
      <c r="D164" s="217"/>
      <c r="E164" s="217"/>
      <c r="F164" s="217" t="s">
        <v>248</v>
      </c>
      <c r="G164" s="254"/>
      <c r="H164" s="255" t="s">
        <v>101</v>
      </c>
      <c r="I164" s="255" t="s">
        <v>55</v>
      </c>
      <c r="J164" s="217" t="s">
        <v>249</v>
      </c>
      <c r="K164" s="197"/>
    </row>
    <row r="165" spans="2:11" ht="17.25" customHeight="1">
      <c r="B165" s="198"/>
      <c r="C165" s="219" t="s">
        <v>250</v>
      </c>
      <c r="D165" s="219"/>
      <c r="E165" s="219"/>
      <c r="F165" s="220" t="s">
        <v>251</v>
      </c>
      <c r="G165" s="256"/>
      <c r="H165" s="257"/>
      <c r="I165" s="257"/>
      <c r="J165" s="219" t="s">
        <v>252</v>
      </c>
      <c r="K165" s="199"/>
    </row>
    <row r="166" spans="2:11" ht="5.25" customHeight="1">
      <c r="B166" s="225"/>
      <c r="C166" s="222"/>
      <c r="D166" s="222"/>
      <c r="E166" s="222"/>
      <c r="F166" s="222"/>
      <c r="G166" s="223"/>
      <c r="H166" s="222"/>
      <c r="I166" s="222"/>
      <c r="J166" s="222"/>
      <c r="K166" s="246"/>
    </row>
    <row r="167" spans="2:11" ht="15" customHeight="1">
      <c r="B167" s="225"/>
      <c r="C167" s="205" t="s">
        <v>256</v>
      </c>
      <c r="D167" s="205"/>
      <c r="E167" s="205"/>
      <c r="F167" s="224" t="s">
        <v>253</v>
      </c>
      <c r="G167" s="205"/>
      <c r="H167" s="205" t="s">
        <v>292</v>
      </c>
      <c r="I167" s="205" t="s">
        <v>255</v>
      </c>
      <c r="J167" s="205">
        <v>120</v>
      </c>
      <c r="K167" s="246"/>
    </row>
    <row r="168" spans="2:11" ht="15" customHeight="1">
      <c r="B168" s="225"/>
      <c r="C168" s="205" t="s">
        <v>301</v>
      </c>
      <c r="D168" s="205"/>
      <c r="E168" s="205"/>
      <c r="F168" s="224" t="s">
        <v>253</v>
      </c>
      <c r="G168" s="205"/>
      <c r="H168" s="205" t="s">
        <v>302</v>
      </c>
      <c r="I168" s="205" t="s">
        <v>255</v>
      </c>
      <c r="J168" s="205" t="s">
        <v>303</v>
      </c>
      <c r="K168" s="246"/>
    </row>
    <row r="169" spans="2:11" ht="15" customHeight="1">
      <c r="B169" s="225"/>
      <c r="C169" s="205" t="s">
        <v>202</v>
      </c>
      <c r="D169" s="205"/>
      <c r="E169" s="205"/>
      <c r="F169" s="224" t="s">
        <v>253</v>
      </c>
      <c r="G169" s="205"/>
      <c r="H169" s="205" t="s">
        <v>319</v>
      </c>
      <c r="I169" s="205" t="s">
        <v>255</v>
      </c>
      <c r="J169" s="205" t="s">
        <v>303</v>
      </c>
      <c r="K169" s="246"/>
    </row>
    <row r="170" spans="2:11" ht="15" customHeight="1">
      <c r="B170" s="225"/>
      <c r="C170" s="205" t="s">
        <v>258</v>
      </c>
      <c r="D170" s="205"/>
      <c r="E170" s="205"/>
      <c r="F170" s="224" t="s">
        <v>259</v>
      </c>
      <c r="G170" s="205"/>
      <c r="H170" s="205" t="s">
        <v>319</v>
      </c>
      <c r="I170" s="205" t="s">
        <v>255</v>
      </c>
      <c r="J170" s="205">
        <v>50</v>
      </c>
      <c r="K170" s="246"/>
    </row>
    <row r="171" spans="2:11" ht="15" customHeight="1">
      <c r="B171" s="225"/>
      <c r="C171" s="205" t="s">
        <v>261</v>
      </c>
      <c r="D171" s="205"/>
      <c r="E171" s="205"/>
      <c r="F171" s="224" t="s">
        <v>253</v>
      </c>
      <c r="G171" s="205"/>
      <c r="H171" s="205" t="s">
        <v>319</v>
      </c>
      <c r="I171" s="205" t="s">
        <v>263</v>
      </c>
      <c r="J171" s="205"/>
      <c r="K171" s="246"/>
    </row>
    <row r="172" spans="2:11" ht="15" customHeight="1">
      <c r="B172" s="225"/>
      <c r="C172" s="205" t="s">
        <v>272</v>
      </c>
      <c r="D172" s="205"/>
      <c r="E172" s="205"/>
      <c r="F172" s="224" t="s">
        <v>259</v>
      </c>
      <c r="G172" s="205"/>
      <c r="H172" s="205" t="s">
        <v>319</v>
      </c>
      <c r="I172" s="205" t="s">
        <v>255</v>
      </c>
      <c r="J172" s="205">
        <v>50</v>
      </c>
      <c r="K172" s="246"/>
    </row>
    <row r="173" spans="2:11" ht="15" customHeight="1">
      <c r="B173" s="225"/>
      <c r="C173" s="205" t="s">
        <v>280</v>
      </c>
      <c r="D173" s="205"/>
      <c r="E173" s="205"/>
      <c r="F173" s="224" t="s">
        <v>259</v>
      </c>
      <c r="G173" s="205"/>
      <c r="H173" s="205" t="s">
        <v>319</v>
      </c>
      <c r="I173" s="205" t="s">
        <v>255</v>
      </c>
      <c r="J173" s="205">
        <v>50</v>
      </c>
      <c r="K173" s="246"/>
    </row>
    <row r="174" spans="2:11" ht="15" customHeight="1">
      <c r="B174" s="225"/>
      <c r="C174" s="205" t="s">
        <v>278</v>
      </c>
      <c r="D174" s="205"/>
      <c r="E174" s="205"/>
      <c r="F174" s="224" t="s">
        <v>259</v>
      </c>
      <c r="G174" s="205"/>
      <c r="H174" s="205" t="s">
        <v>319</v>
      </c>
      <c r="I174" s="205" t="s">
        <v>255</v>
      </c>
      <c r="J174" s="205">
        <v>50</v>
      </c>
      <c r="K174" s="246"/>
    </row>
    <row r="175" spans="2:11" ht="15" customHeight="1">
      <c r="B175" s="225"/>
      <c r="C175" s="205" t="s">
        <v>100</v>
      </c>
      <c r="D175" s="205"/>
      <c r="E175" s="205"/>
      <c r="F175" s="224" t="s">
        <v>253</v>
      </c>
      <c r="G175" s="205"/>
      <c r="H175" s="205" t="s">
        <v>320</v>
      </c>
      <c r="I175" s="205" t="s">
        <v>321</v>
      </c>
      <c r="J175" s="205"/>
      <c r="K175" s="246"/>
    </row>
    <row r="176" spans="2:11" ht="15" customHeight="1">
      <c r="B176" s="225"/>
      <c r="C176" s="205" t="s">
        <v>55</v>
      </c>
      <c r="D176" s="205"/>
      <c r="E176" s="205"/>
      <c r="F176" s="224" t="s">
        <v>253</v>
      </c>
      <c r="G176" s="205"/>
      <c r="H176" s="205" t="s">
        <v>322</v>
      </c>
      <c r="I176" s="205" t="s">
        <v>323</v>
      </c>
      <c r="J176" s="205">
        <v>1</v>
      </c>
      <c r="K176" s="246"/>
    </row>
    <row r="177" spans="2:11" ht="15" customHeight="1">
      <c r="B177" s="225"/>
      <c r="C177" s="205" t="s">
        <v>51</v>
      </c>
      <c r="D177" s="205"/>
      <c r="E177" s="205"/>
      <c r="F177" s="224" t="s">
        <v>253</v>
      </c>
      <c r="G177" s="205"/>
      <c r="H177" s="205" t="s">
        <v>324</v>
      </c>
      <c r="I177" s="205" t="s">
        <v>255</v>
      </c>
      <c r="J177" s="205">
        <v>20</v>
      </c>
      <c r="K177" s="246"/>
    </row>
    <row r="178" spans="2:11" ht="15" customHeight="1">
      <c r="B178" s="225"/>
      <c r="C178" s="205" t="s">
        <v>101</v>
      </c>
      <c r="D178" s="205"/>
      <c r="E178" s="205"/>
      <c r="F178" s="224" t="s">
        <v>253</v>
      </c>
      <c r="G178" s="205"/>
      <c r="H178" s="205" t="s">
        <v>325</v>
      </c>
      <c r="I178" s="205" t="s">
        <v>255</v>
      </c>
      <c r="J178" s="205">
        <v>255</v>
      </c>
      <c r="K178" s="246"/>
    </row>
    <row r="179" spans="2:11" ht="15" customHeight="1">
      <c r="B179" s="225"/>
      <c r="C179" s="205" t="s">
        <v>102</v>
      </c>
      <c r="D179" s="205"/>
      <c r="E179" s="205"/>
      <c r="F179" s="224" t="s">
        <v>253</v>
      </c>
      <c r="G179" s="205"/>
      <c r="H179" s="205" t="s">
        <v>218</v>
      </c>
      <c r="I179" s="205" t="s">
        <v>255</v>
      </c>
      <c r="J179" s="205">
        <v>10</v>
      </c>
      <c r="K179" s="246"/>
    </row>
    <row r="180" spans="2:11" ht="15" customHeight="1">
      <c r="B180" s="225"/>
      <c r="C180" s="205" t="s">
        <v>103</v>
      </c>
      <c r="D180" s="205"/>
      <c r="E180" s="205"/>
      <c r="F180" s="224" t="s">
        <v>253</v>
      </c>
      <c r="G180" s="205"/>
      <c r="H180" s="205" t="s">
        <v>326</v>
      </c>
      <c r="I180" s="205" t="s">
        <v>287</v>
      </c>
      <c r="J180" s="205"/>
      <c r="K180" s="246"/>
    </row>
    <row r="181" spans="2:11" ht="15" customHeight="1">
      <c r="B181" s="225"/>
      <c r="C181" s="205" t="s">
        <v>327</v>
      </c>
      <c r="D181" s="205"/>
      <c r="E181" s="205"/>
      <c r="F181" s="224" t="s">
        <v>253</v>
      </c>
      <c r="G181" s="205"/>
      <c r="H181" s="205" t="s">
        <v>328</v>
      </c>
      <c r="I181" s="205" t="s">
        <v>287</v>
      </c>
      <c r="J181" s="205"/>
      <c r="K181" s="246"/>
    </row>
    <row r="182" spans="2:11" ht="15" customHeight="1">
      <c r="B182" s="225"/>
      <c r="C182" s="205" t="s">
        <v>316</v>
      </c>
      <c r="D182" s="205"/>
      <c r="E182" s="205"/>
      <c r="F182" s="224" t="s">
        <v>253</v>
      </c>
      <c r="G182" s="205"/>
      <c r="H182" s="205" t="s">
        <v>329</v>
      </c>
      <c r="I182" s="205" t="s">
        <v>287</v>
      </c>
      <c r="J182" s="205"/>
      <c r="K182" s="246"/>
    </row>
    <row r="183" spans="2:11" ht="15" customHeight="1">
      <c r="B183" s="225"/>
      <c r="C183" s="205" t="s">
        <v>105</v>
      </c>
      <c r="D183" s="205"/>
      <c r="E183" s="205"/>
      <c r="F183" s="224" t="s">
        <v>259</v>
      </c>
      <c r="G183" s="205"/>
      <c r="H183" s="205" t="s">
        <v>330</v>
      </c>
      <c r="I183" s="205" t="s">
        <v>255</v>
      </c>
      <c r="J183" s="205">
        <v>50</v>
      </c>
      <c r="K183" s="246"/>
    </row>
    <row r="184" spans="2:11" ht="15" customHeight="1">
      <c r="B184" s="225"/>
      <c r="C184" s="205" t="s">
        <v>331</v>
      </c>
      <c r="D184" s="205"/>
      <c r="E184" s="205"/>
      <c r="F184" s="224" t="s">
        <v>259</v>
      </c>
      <c r="G184" s="205"/>
      <c r="H184" s="205" t="s">
        <v>332</v>
      </c>
      <c r="I184" s="205" t="s">
        <v>333</v>
      </c>
      <c r="J184" s="205"/>
      <c r="K184" s="246"/>
    </row>
    <row r="185" spans="2:11" ht="15" customHeight="1">
      <c r="B185" s="225"/>
      <c r="C185" s="205" t="s">
        <v>334</v>
      </c>
      <c r="D185" s="205"/>
      <c r="E185" s="205"/>
      <c r="F185" s="224" t="s">
        <v>259</v>
      </c>
      <c r="G185" s="205"/>
      <c r="H185" s="205" t="s">
        <v>335</v>
      </c>
      <c r="I185" s="205" t="s">
        <v>333</v>
      </c>
      <c r="J185" s="205"/>
      <c r="K185" s="246"/>
    </row>
    <row r="186" spans="2:11" ht="15" customHeight="1">
      <c r="B186" s="225"/>
      <c r="C186" s="205" t="s">
        <v>336</v>
      </c>
      <c r="D186" s="205"/>
      <c r="E186" s="205"/>
      <c r="F186" s="224" t="s">
        <v>259</v>
      </c>
      <c r="G186" s="205"/>
      <c r="H186" s="205" t="s">
        <v>337</v>
      </c>
      <c r="I186" s="205" t="s">
        <v>333</v>
      </c>
      <c r="J186" s="205"/>
      <c r="K186" s="246"/>
    </row>
    <row r="187" spans="2:11" ht="15" customHeight="1">
      <c r="B187" s="225"/>
      <c r="C187" s="258" t="s">
        <v>338</v>
      </c>
      <c r="D187" s="205"/>
      <c r="E187" s="205"/>
      <c r="F187" s="224" t="s">
        <v>259</v>
      </c>
      <c r="G187" s="205"/>
      <c r="H187" s="205" t="s">
        <v>339</v>
      </c>
      <c r="I187" s="205" t="s">
        <v>340</v>
      </c>
      <c r="J187" s="259" t="s">
        <v>341</v>
      </c>
      <c r="K187" s="246"/>
    </row>
    <row r="188" spans="2:11" ht="15" customHeight="1">
      <c r="B188" s="225"/>
      <c r="C188" s="210" t="s">
        <v>40</v>
      </c>
      <c r="D188" s="205"/>
      <c r="E188" s="205"/>
      <c r="F188" s="224" t="s">
        <v>253</v>
      </c>
      <c r="G188" s="205"/>
      <c r="H188" s="201" t="s">
        <v>342</v>
      </c>
      <c r="I188" s="205" t="s">
        <v>343</v>
      </c>
      <c r="J188" s="205"/>
      <c r="K188" s="246"/>
    </row>
    <row r="189" spans="2:11" ht="15" customHeight="1">
      <c r="B189" s="225"/>
      <c r="C189" s="210" t="s">
        <v>344</v>
      </c>
      <c r="D189" s="205"/>
      <c r="E189" s="205"/>
      <c r="F189" s="224" t="s">
        <v>253</v>
      </c>
      <c r="G189" s="205"/>
      <c r="H189" s="205" t="s">
        <v>345</v>
      </c>
      <c r="I189" s="205" t="s">
        <v>287</v>
      </c>
      <c r="J189" s="205"/>
      <c r="K189" s="246"/>
    </row>
    <row r="190" spans="2:11" ht="15" customHeight="1">
      <c r="B190" s="225"/>
      <c r="C190" s="210" t="s">
        <v>346</v>
      </c>
      <c r="D190" s="205"/>
      <c r="E190" s="205"/>
      <c r="F190" s="224" t="s">
        <v>253</v>
      </c>
      <c r="G190" s="205"/>
      <c r="H190" s="205" t="s">
        <v>347</v>
      </c>
      <c r="I190" s="205" t="s">
        <v>287</v>
      </c>
      <c r="J190" s="205"/>
      <c r="K190" s="246"/>
    </row>
    <row r="191" spans="2:11" ht="15" customHeight="1">
      <c r="B191" s="225"/>
      <c r="C191" s="210" t="s">
        <v>348</v>
      </c>
      <c r="D191" s="205"/>
      <c r="E191" s="205"/>
      <c r="F191" s="224" t="s">
        <v>259</v>
      </c>
      <c r="G191" s="205"/>
      <c r="H191" s="205" t="s">
        <v>349</v>
      </c>
      <c r="I191" s="205" t="s">
        <v>287</v>
      </c>
      <c r="J191" s="205"/>
      <c r="K191" s="246"/>
    </row>
    <row r="192" spans="2:11" ht="15" customHeight="1">
      <c r="B192" s="252"/>
      <c r="C192" s="260"/>
      <c r="D192" s="234"/>
      <c r="E192" s="234"/>
      <c r="F192" s="234"/>
      <c r="G192" s="234"/>
      <c r="H192" s="234"/>
      <c r="I192" s="234"/>
      <c r="J192" s="234"/>
      <c r="K192" s="253"/>
    </row>
    <row r="193" spans="2:11" ht="18.75" customHeight="1">
      <c r="B193" s="201"/>
      <c r="C193" s="205"/>
      <c r="D193" s="205"/>
      <c r="E193" s="205"/>
      <c r="F193" s="224"/>
      <c r="G193" s="205"/>
      <c r="H193" s="205"/>
      <c r="I193" s="205"/>
      <c r="J193" s="205"/>
      <c r="K193" s="201"/>
    </row>
    <row r="194" spans="2:11" ht="18.75" customHeight="1">
      <c r="B194" s="201"/>
      <c r="C194" s="205"/>
      <c r="D194" s="205"/>
      <c r="E194" s="205"/>
      <c r="F194" s="224"/>
      <c r="G194" s="205"/>
      <c r="H194" s="205"/>
      <c r="I194" s="205"/>
      <c r="J194" s="205"/>
      <c r="K194" s="201"/>
    </row>
    <row r="195" spans="2:11" ht="18.75" customHeight="1">
      <c r="B195" s="211"/>
      <c r="C195" s="211"/>
      <c r="D195" s="211"/>
      <c r="E195" s="211"/>
      <c r="F195" s="211"/>
      <c r="G195" s="211"/>
      <c r="H195" s="211"/>
      <c r="I195" s="211"/>
      <c r="J195" s="211"/>
      <c r="K195" s="211"/>
    </row>
    <row r="196" spans="2:11">
      <c r="B196" s="193"/>
      <c r="C196" s="194"/>
      <c r="D196" s="194"/>
      <c r="E196" s="194"/>
      <c r="F196" s="194"/>
      <c r="G196" s="194"/>
      <c r="H196" s="194"/>
      <c r="I196" s="194"/>
      <c r="J196" s="194"/>
      <c r="K196" s="195"/>
    </row>
    <row r="197" spans="2:11" ht="21">
      <c r="B197" s="196"/>
      <c r="C197" s="333" t="s">
        <v>350</v>
      </c>
      <c r="D197" s="333"/>
      <c r="E197" s="333"/>
      <c r="F197" s="333"/>
      <c r="G197" s="333"/>
      <c r="H197" s="333"/>
      <c r="I197" s="333"/>
      <c r="J197" s="333"/>
      <c r="K197" s="197"/>
    </row>
    <row r="198" spans="2:11" ht="25.5" customHeight="1">
      <c r="B198" s="196"/>
      <c r="C198" s="261" t="s">
        <v>351</v>
      </c>
      <c r="D198" s="261"/>
      <c r="E198" s="261"/>
      <c r="F198" s="261" t="s">
        <v>352</v>
      </c>
      <c r="G198" s="262"/>
      <c r="H198" s="339" t="s">
        <v>353</v>
      </c>
      <c r="I198" s="339"/>
      <c r="J198" s="339"/>
      <c r="K198" s="197"/>
    </row>
    <row r="199" spans="2:11" ht="5.25" customHeight="1">
      <c r="B199" s="225"/>
      <c r="C199" s="222"/>
      <c r="D199" s="222"/>
      <c r="E199" s="222"/>
      <c r="F199" s="222"/>
      <c r="G199" s="205"/>
      <c r="H199" s="222"/>
      <c r="I199" s="222"/>
      <c r="J199" s="222"/>
      <c r="K199" s="246"/>
    </row>
    <row r="200" spans="2:11" ht="15" customHeight="1">
      <c r="B200" s="225"/>
      <c r="C200" s="205" t="s">
        <v>343</v>
      </c>
      <c r="D200" s="205"/>
      <c r="E200" s="205"/>
      <c r="F200" s="224" t="s">
        <v>41</v>
      </c>
      <c r="G200" s="205"/>
      <c r="H200" s="336" t="s">
        <v>354</v>
      </c>
      <c r="I200" s="336"/>
      <c r="J200" s="336"/>
      <c r="K200" s="246"/>
    </row>
    <row r="201" spans="2:11" ht="15" customHeight="1">
      <c r="B201" s="225"/>
      <c r="C201" s="231"/>
      <c r="D201" s="205"/>
      <c r="E201" s="205"/>
      <c r="F201" s="224" t="s">
        <v>42</v>
      </c>
      <c r="G201" s="205"/>
      <c r="H201" s="336" t="s">
        <v>355</v>
      </c>
      <c r="I201" s="336"/>
      <c r="J201" s="336"/>
      <c r="K201" s="246"/>
    </row>
    <row r="202" spans="2:11" ht="15" customHeight="1">
      <c r="B202" s="225"/>
      <c r="C202" s="231"/>
      <c r="D202" s="205"/>
      <c r="E202" s="205"/>
      <c r="F202" s="224" t="s">
        <v>45</v>
      </c>
      <c r="G202" s="205"/>
      <c r="H202" s="336" t="s">
        <v>356</v>
      </c>
      <c r="I202" s="336"/>
      <c r="J202" s="336"/>
      <c r="K202" s="246"/>
    </row>
    <row r="203" spans="2:11" ht="15" customHeight="1">
      <c r="B203" s="225"/>
      <c r="C203" s="205"/>
      <c r="D203" s="205"/>
      <c r="E203" s="205"/>
      <c r="F203" s="224" t="s">
        <v>43</v>
      </c>
      <c r="G203" s="205"/>
      <c r="H203" s="336" t="s">
        <v>357</v>
      </c>
      <c r="I203" s="336"/>
      <c r="J203" s="336"/>
      <c r="K203" s="246"/>
    </row>
    <row r="204" spans="2:11" ht="15" customHeight="1">
      <c r="B204" s="225"/>
      <c r="C204" s="205"/>
      <c r="D204" s="205"/>
      <c r="E204" s="205"/>
      <c r="F204" s="224" t="s">
        <v>44</v>
      </c>
      <c r="G204" s="205"/>
      <c r="H204" s="336" t="s">
        <v>358</v>
      </c>
      <c r="I204" s="336"/>
      <c r="J204" s="336"/>
      <c r="K204" s="246"/>
    </row>
    <row r="205" spans="2:11" ht="15" customHeight="1">
      <c r="B205" s="225"/>
      <c r="C205" s="205"/>
      <c r="D205" s="205"/>
      <c r="E205" s="205"/>
      <c r="F205" s="224"/>
      <c r="G205" s="205"/>
      <c r="H205" s="205"/>
      <c r="I205" s="205"/>
      <c r="J205" s="205"/>
      <c r="K205" s="246"/>
    </row>
    <row r="206" spans="2:11" ht="15" customHeight="1">
      <c r="B206" s="225"/>
      <c r="C206" s="205" t="s">
        <v>299</v>
      </c>
      <c r="D206" s="205"/>
      <c r="E206" s="205"/>
      <c r="F206" s="224" t="s">
        <v>77</v>
      </c>
      <c r="G206" s="205"/>
      <c r="H206" s="336" t="s">
        <v>359</v>
      </c>
      <c r="I206" s="336"/>
      <c r="J206" s="336"/>
      <c r="K206" s="246"/>
    </row>
    <row r="207" spans="2:11" ht="15" customHeight="1">
      <c r="B207" s="225"/>
      <c r="C207" s="231"/>
      <c r="D207" s="205"/>
      <c r="E207" s="205"/>
      <c r="F207" s="224" t="s">
        <v>196</v>
      </c>
      <c r="G207" s="205"/>
      <c r="H207" s="336" t="s">
        <v>197</v>
      </c>
      <c r="I207" s="336"/>
      <c r="J207" s="336"/>
      <c r="K207" s="246"/>
    </row>
    <row r="208" spans="2:11" ht="15" customHeight="1">
      <c r="B208" s="225"/>
      <c r="C208" s="205"/>
      <c r="D208" s="205"/>
      <c r="E208" s="205"/>
      <c r="F208" s="224" t="s">
        <v>194</v>
      </c>
      <c r="G208" s="205"/>
      <c r="H208" s="336" t="s">
        <v>360</v>
      </c>
      <c r="I208" s="336"/>
      <c r="J208" s="336"/>
      <c r="K208" s="246"/>
    </row>
    <row r="209" spans="2:11" ht="15" customHeight="1">
      <c r="B209" s="263"/>
      <c r="C209" s="231"/>
      <c r="D209" s="231"/>
      <c r="E209" s="231"/>
      <c r="F209" s="224" t="s">
        <v>198</v>
      </c>
      <c r="G209" s="210"/>
      <c r="H209" s="340" t="s">
        <v>199</v>
      </c>
      <c r="I209" s="340"/>
      <c r="J209" s="340"/>
      <c r="K209" s="264"/>
    </row>
    <row r="210" spans="2:11" ht="15" customHeight="1">
      <c r="B210" s="263"/>
      <c r="C210" s="231"/>
      <c r="D210" s="231"/>
      <c r="E210" s="231"/>
      <c r="F210" s="224" t="s">
        <v>200</v>
      </c>
      <c r="G210" s="210"/>
      <c r="H210" s="340" t="s">
        <v>361</v>
      </c>
      <c r="I210" s="340"/>
      <c r="J210" s="340"/>
      <c r="K210" s="264"/>
    </row>
    <row r="211" spans="2:11" ht="15" customHeight="1">
      <c r="B211" s="263"/>
      <c r="C211" s="231"/>
      <c r="D211" s="231"/>
      <c r="E211" s="231"/>
      <c r="F211" s="265"/>
      <c r="G211" s="210"/>
      <c r="H211" s="266"/>
      <c r="I211" s="266"/>
      <c r="J211" s="266"/>
      <c r="K211" s="264"/>
    </row>
    <row r="212" spans="2:11" ht="15" customHeight="1">
      <c r="B212" s="263"/>
      <c r="C212" s="205" t="s">
        <v>323</v>
      </c>
      <c r="D212" s="231"/>
      <c r="E212" s="231"/>
      <c r="F212" s="224">
        <v>1</v>
      </c>
      <c r="G212" s="210"/>
      <c r="H212" s="340" t="s">
        <v>362</v>
      </c>
      <c r="I212" s="340"/>
      <c r="J212" s="340"/>
      <c r="K212" s="264"/>
    </row>
    <row r="213" spans="2:11" ht="15" customHeight="1">
      <c r="B213" s="263"/>
      <c r="C213" s="231"/>
      <c r="D213" s="231"/>
      <c r="E213" s="231"/>
      <c r="F213" s="224">
        <v>2</v>
      </c>
      <c r="G213" s="210"/>
      <c r="H213" s="340" t="s">
        <v>363</v>
      </c>
      <c r="I213" s="340"/>
      <c r="J213" s="340"/>
      <c r="K213" s="264"/>
    </row>
    <row r="214" spans="2:11" ht="15" customHeight="1">
      <c r="B214" s="263"/>
      <c r="C214" s="231"/>
      <c r="D214" s="231"/>
      <c r="E214" s="231"/>
      <c r="F214" s="224">
        <v>3</v>
      </c>
      <c r="G214" s="210"/>
      <c r="H214" s="340" t="s">
        <v>364</v>
      </c>
      <c r="I214" s="340"/>
      <c r="J214" s="340"/>
      <c r="K214" s="264"/>
    </row>
    <row r="215" spans="2:11" ht="15" customHeight="1">
      <c r="B215" s="263"/>
      <c r="C215" s="231"/>
      <c r="D215" s="231"/>
      <c r="E215" s="231"/>
      <c r="F215" s="224">
        <v>4</v>
      </c>
      <c r="G215" s="210"/>
      <c r="H215" s="340" t="s">
        <v>365</v>
      </c>
      <c r="I215" s="340"/>
      <c r="J215" s="340"/>
      <c r="K215" s="264"/>
    </row>
    <row r="216" spans="2:11" ht="12.75" customHeight="1">
      <c r="B216" s="267"/>
      <c r="C216" s="268"/>
      <c r="D216" s="268"/>
      <c r="E216" s="268"/>
      <c r="F216" s="268"/>
      <c r="G216" s="268"/>
      <c r="H216" s="268"/>
      <c r="I216" s="268"/>
      <c r="J216" s="268"/>
      <c r="K216" s="26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001 - Pomůcky</vt:lpstr>
      <vt:lpstr>002 - Slaboproud</vt:lpstr>
      <vt:lpstr>Pokyny pro vyplnění</vt:lpstr>
      <vt:lpstr>'001 - Pomůcky'!Názvy_tisku</vt:lpstr>
      <vt:lpstr>'002 - Slaboproud'!Názvy_tisku</vt:lpstr>
      <vt:lpstr>'Rekapitulace stavby'!Názvy_tisku</vt:lpstr>
      <vt:lpstr>'001 - Pomůcky'!Oblast_tisku</vt:lpstr>
      <vt:lpstr>'002 - Slaboproud'!Oblast_tisku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BARBORAKYKOEFDD\barborakyskova</dc:creator>
  <cp:lastModifiedBy>Jochimová Lenka</cp:lastModifiedBy>
  <cp:lastPrinted>2019-03-22T12:31:20Z</cp:lastPrinted>
  <dcterms:created xsi:type="dcterms:W3CDTF">2019-03-03T21:17:39Z</dcterms:created>
  <dcterms:modified xsi:type="dcterms:W3CDTF">2019-03-25T09:06:14Z</dcterms:modified>
</cp:coreProperties>
</file>